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.1.1-1 - Objekt č.p.6" sheetId="2" r:id="rId2"/>
    <sheet name="D.1.1-2 - Objekt na st.p...." sheetId="3" r:id="rId3"/>
    <sheet name="D.1.4.a-1 - Objekt č.p.6" sheetId="4" r:id="rId4"/>
    <sheet name="D.1.4.a-2 - Objekt na st...." sheetId="5" r:id="rId5"/>
    <sheet name="D.1.4.b-1 - Objekt č.p.6" sheetId="6" r:id="rId6"/>
    <sheet name="D.1.4.b-2 - Objekt na st...." sheetId="7" r:id="rId7"/>
    <sheet name="D.1.4.c-1 - Objekt č.p.6" sheetId="8" r:id="rId8"/>
    <sheet name="D.1.4.c-2 - Objekt na st...." sheetId="9" r:id="rId9"/>
    <sheet name="D.1.4.d-1 - Objekt č.p.6" sheetId="10" r:id="rId10"/>
    <sheet name="R01 - Podružný rozváděč R01" sheetId="11" r:id="rId11"/>
    <sheet name="RH - Hlavní rozváděč RH" sheetId="12" r:id="rId12"/>
    <sheet name="D.1.4.d-2 - Objekt na st...." sheetId="13" r:id="rId13"/>
    <sheet name="R02 - Podružný rozvaděč R02" sheetId="14" r:id="rId14"/>
    <sheet name="D.1.4.e-1 - Objekt č.p.6" sheetId="15" r:id="rId15"/>
    <sheet name="D.1.4.e-2 - Objekt na st...." sheetId="16" r:id="rId16"/>
    <sheet name="D.1.4.f - Rozvod plynu" sheetId="17" r:id="rId17"/>
    <sheet name="VRN - Vedlejší rozpočtové..." sheetId="18" r:id="rId18"/>
    <sheet name="Pokyny pro vyplnění" sheetId="19" r:id="rId19"/>
  </sheets>
  <definedNames>
    <definedName name="_xlnm.Print_Area" localSheetId="0">'Rekapitulace stavby'!$D$4:$AO$36,'Rekapitulace stavby'!$C$42:$AQ$80</definedName>
    <definedName name="_xlnm.Print_Titles" localSheetId="0">'Rekapitulace stavby'!$52:$52</definedName>
    <definedName name="_xlnm._FilterDatabase" localSheetId="1" hidden="1">'D.1.1-1 - Objekt č.p.6'!$C$111:$K$783</definedName>
    <definedName name="_xlnm.Print_Area" localSheetId="1">'D.1.1-1 - Objekt č.p.6'!$C$4:$J$41,'D.1.1-1 - Objekt č.p.6'!$C$47:$J$91,'D.1.1-1 - Objekt č.p.6'!$C$97:$K$783</definedName>
    <definedName name="_xlnm.Print_Titles" localSheetId="1">'D.1.1-1 - Objekt č.p.6'!$111:$111</definedName>
    <definedName name="_xlnm._FilterDatabase" localSheetId="2" hidden="1">'D.1.1-2 - Objekt na st.p....'!$C$104:$K$325</definedName>
    <definedName name="_xlnm.Print_Area" localSheetId="2">'D.1.1-2 - Objekt na st.p....'!$C$4:$J$41,'D.1.1-2 - Objekt na st.p....'!$C$47:$J$84,'D.1.1-2 - Objekt na st.p....'!$C$90:$K$325</definedName>
    <definedName name="_xlnm.Print_Titles" localSheetId="2">'D.1.1-2 - Objekt na st.p....'!$104:$104</definedName>
    <definedName name="_xlnm._FilterDatabase" localSheetId="3" hidden="1">'D.1.4.a-1 - Objekt č.p.6'!$C$92:$K$142</definedName>
    <definedName name="_xlnm.Print_Area" localSheetId="3">'D.1.4.a-1 - Objekt č.p.6'!$C$4:$J$41,'D.1.4.a-1 - Objekt č.p.6'!$C$47:$J$72,'D.1.4.a-1 - Objekt č.p.6'!$C$78:$K$142</definedName>
    <definedName name="_xlnm.Print_Titles" localSheetId="3">'D.1.4.a-1 - Objekt č.p.6'!$92:$92</definedName>
    <definedName name="_xlnm._FilterDatabase" localSheetId="4" hidden="1">'D.1.4.a-2 - Objekt na st....'!$C$88:$K$125</definedName>
    <definedName name="_xlnm.Print_Area" localSheetId="4">'D.1.4.a-2 - Objekt na st....'!$C$4:$J$41,'D.1.4.a-2 - Objekt na st....'!$C$47:$J$68,'D.1.4.a-2 - Objekt na st....'!$C$74:$K$125</definedName>
    <definedName name="_xlnm.Print_Titles" localSheetId="4">'D.1.4.a-2 - Objekt na st....'!$88:$88</definedName>
    <definedName name="_xlnm._FilterDatabase" localSheetId="5" hidden="1">'D.1.4.b-1 - Objekt č.p.6'!$C$87:$K$135</definedName>
    <definedName name="_xlnm.Print_Area" localSheetId="5">'D.1.4.b-1 - Objekt č.p.6'!$C$4:$J$41,'D.1.4.b-1 - Objekt č.p.6'!$C$47:$J$67,'D.1.4.b-1 - Objekt č.p.6'!$C$73:$K$135</definedName>
    <definedName name="_xlnm.Print_Titles" localSheetId="5">'D.1.4.b-1 - Objekt č.p.6'!$87:$87</definedName>
    <definedName name="_xlnm._FilterDatabase" localSheetId="6" hidden="1">'D.1.4.b-2 - Objekt na st....'!$C$86:$K$108</definedName>
    <definedName name="_xlnm.Print_Area" localSheetId="6">'D.1.4.b-2 - Objekt na st....'!$C$4:$J$41,'D.1.4.b-2 - Objekt na st....'!$C$47:$J$66,'D.1.4.b-2 - Objekt na st....'!$C$72:$K$108</definedName>
    <definedName name="_xlnm.Print_Titles" localSheetId="6">'D.1.4.b-2 - Objekt na st....'!$86:$86</definedName>
    <definedName name="_xlnm._FilterDatabase" localSheetId="7" hidden="1">'D.1.4.c-1 - Objekt č.p.6'!$C$89:$K$153</definedName>
    <definedName name="_xlnm.Print_Area" localSheetId="7">'D.1.4.c-1 - Objekt č.p.6'!$C$4:$J$41,'D.1.4.c-1 - Objekt č.p.6'!$C$47:$J$69,'D.1.4.c-1 - Objekt č.p.6'!$C$75:$K$153</definedName>
    <definedName name="_xlnm.Print_Titles" localSheetId="7">'D.1.4.c-1 - Objekt č.p.6'!$89:$89</definedName>
    <definedName name="_xlnm._FilterDatabase" localSheetId="8" hidden="1">'D.1.4.c-2 - Objekt na st....'!$C$89:$K$126</definedName>
    <definedName name="_xlnm.Print_Area" localSheetId="8">'D.1.4.c-2 - Objekt na st....'!$C$4:$J$41,'D.1.4.c-2 - Objekt na st....'!$C$47:$J$69,'D.1.4.c-2 - Objekt na st....'!$C$75:$K$126</definedName>
    <definedName name="_xlnm.Print_Titles" localSheetId="8">'D.1.4.c-2 - Objekt na st....'!$89:$89</definedName>
    <definedName name="_xlnm._FilterDatabase" localSheetId="9" hidden="1">'D.1.4.d-1 - Objekt č.p.6'!$C$94:$K$235</definedName>
    <definedName name="_xlnm.Print_Area" localSheetId="9">'D.1.4.d-1 - Objekt č.p.6'!$C$4:$J$41,'D.1.4.d-1 - Objekt č.p.6'!$C$47:$J$74,'D.1.4.d-1 - Objekt č.p.6'!$C$80:$K$235</definedName>
    <definedName name="_xlnm.Print_Titles" localSheetId="9">'D.1.4.d-1 - Objekt č.p.6'!$94:$94</definedName>
    <definedName name="_xlnm._FilterDatabase" localSheetId="10" hidden="1">'R01 - Podružný rozváděč R01'!$C$92:$K$114</definedName>
    <definedName name="_xlnm.Print_Area" localSheetId="10">'R01 - Podružný rozváděč R01'!$C$4:$J$43,'R01 - Podružný rozváděč R01'!$C$49:$J$70,'R01 - Podružný rozváděč R01'!$C$76:$K$114</definedName>
    <definedName name="_xlnm.Print_Titles" localSheetId="10">'R01 - Podružný rozváděč R01'!$92:$92</definedName>
    <definedName name="_xlnm._FilterDatabase" localSheetId="11" hidden="1">'RH - Hlavní rozváděč RH'!$C$92:$K$112</definedName>
    <definedName name="_xlnm.Print_Area" localSheetId="11">'RH - Hlavní rozváděč RH'!$C$4:$J$43,'RH - Hlavní rozváděč RH'!$C$49:$J$70,'RH - Hlavní rozváděč RH'!$C$76:$K$112</definedName>
    <definedName name="_xlnm.Print_Titles" localSheetId="11">'RH - Hlavní rozváděč RH'!$92:$92</definedName>
    <definedName name="_xlnm._FilterDatabase" localSheetId="12" hidden="1">'D.1.4.d-2 - Objekt na st....'!$C$91:$K$187</definedName>
    <definedName name="_xlnm.Print_Area" localSheetId="12">'D.1.4.d-2 - Objekt na st....'!$C$4:$J$41,'D.1.4.d-2 - Objekt na st....'!$C$47:$J$71,'D.1.4.d-2 - Objekt na st....'!$C$77:$K$187</definedName>
    <definedName name="_xlnm.Print_Titles" localSheetId="12">'D.1.4.d-2 - Objekt na st....'!$91:$91</definedName>
    <definedName name="_xlnm._FilterDatabase" localSheetId="13" hidden="1">'R02 - Podružný rozvaděč R02'!$C$92:$K$109</definedName>
    <definedName name="_xlnm.Print_Area" localSheetId="13">'R02 - Podružný rozvaděč R02'!$C$4:$J$43,'R02 - Podružný rozvaděč R02'!$C$49:$J$70,'R02 - Podružný rozvaděč R02'!$C$76:$K$109</definedName>
    <definedName name="_xlnm.Print_Titles" localSheetId="13">'R02 - Podružný rozvaděč R02'!$92:$92</definedName>
    <definedName name="_xlnm._FilterDatabase" localSheetId="14" hidden="1">'D.1.4.e-1 - Objekt č.p.6'!$C$87:$K$128</definedName>
    <definedName name="_xlnm.Print_Area" localSheetId="14">'D.1.4.e-1 - Objekt č.p.6'!$C$4:$J$41,'D.1.4.e-1 - Objekt č.p.6'!$C$47:$J$67,'D.1.4.e-1 - Objekt č.p.6'!$C$73:$K$128</definedName>
    <definedName name="_xlnm.Print_Titles" localSheetId="14">'D.1.4.e-1 - Objekt č.p.6'!$87:$87</definedName>
    <definedName name="_xlnm._FilterDatabase" localSheetId="15" hidden="1">'D.1.4.e-2 - Objekt na st....'!$C$87:$K$122</definedName>
    <definedName name="_xlnm.Print_Area" localSheetId="15">'D.1.4.e-2 - Objekt na st....'!$C$4:$J$41,'D.1.4.e-2 - Objekt na st....'!$C$47:$J$67,'D.1.4.e-2 - Objekt na st....'!$C$73:$K$122</definedName>
    <definedName name="_xlnm.Print_Titles" localSheetId="15">'D.1.4.e-2 - Objekt na st....'!$87:$87</definedName>
    <definedName name="_xlnm._FilterDatabase" localSheetId="16" hidden="1">'D.1.4.f - Rozvod plynu'!$C$98:$K$244</definedName>
    <definedName name="_xlnm.Print_Area" localSheetId="16">'D.1.4.f - Rozvod plynu'!$C$4:$J$39,'D.1.4.f - Rozvod plynu'!$C$45:$J$80,'D.1.4.f - Rozvod plynu'!$C$86:$K$244</definedName>
    <definedName name="_xlnm.Print_Titles" localSheetId="16">'D.1.4.f - Rozvod plynu'!$98:$98</definedName>
    <definedName name="_xlnm._FilterDatabase" localSheetId="17" hidden="1">'VRN - Vedlejší rozpočtové...'!$C$79:$K$95</definedName>
    <definedName name="_xlnm.Print_Area" localSheetId="17">'VRN - Vedlejší rozpočtové...'!$C$4:$J$39,'VRN - Vedlejší rozpočtové...'!$C$45:$J$61,'VRN - Vedlejší rozpočtové...'!$C$67:$K$95</definedName>
    <definedName name="_xlnm.Print_Titles" localSheetId="17">'VRN - Vedlejší rozpočtové...'!$79:$79</definedName>
    <definedName name="_xlnm.Print_Area" localSheetId="18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8" r="J37"/>
  <c r="J36"/>
  <c i="1" r="AY79"/>
  <c i="18" r="J35"/>
  <c i="1" r="AX79"/>
  <c i="18"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/>
  <c r="BI83"/>
  <c r="BH83"/>
  <c r="BG83"/>
  <c r="BF83"/>
  <c r="T83"/>
  <c r="R83"/>
  <c r="P83"/>
  <c r="BK83"/>
  <c r="J83"/>
  <c r="BE83"/>
  <c r="BI82"/>
  <c r="F37"/>
  <c i="1" r="BD79"/>
  <c i="18" r="BH82"/>
  <c r="F36"/>
  <c i="1" r="BC79"/>
  <c i="18" r="BG82"/>
  <c r="F35"/>
  <c i="1" r="BB79"/>
  <c i="18" r="BF82"/>
  <c r="J34"/>
  <c i="1" r="AW79"/>
  <c i="18" r="F34"/>
  <c i="1" r="BA79"/>
  <c i="18" r="T82"/>
  <c r="T81"/>
  <c r="T80"/>
  <c r="R82"/>
  <c r="R81"/>
  <c r="R80"/>
  <c r="P82"/>
  <c r="P81"/>
  <c r="P80"/>
  <c i="1" r="AU79"/>
  <c i="18" r="BK82"/>
  <c r="BK81"/>
  <c r="J81"/>
  <c r="BK80"/>
  <c r="J80"/>
  <c r="J59"/>
  <c r="J30"/>
  <c i="1" r="AG79"/>
  <c i="18" r="J82"/>
  <c r="BE82"/>
  <c r="J33"/>
  <c i="1" r="AV79"/>
  <c i="18" r="F33"/>
  <c i="1" r="AZ79"/>
  <c i="18" r="J60"/>
  <c r="J77"/>
  <c r="J76"/>
  <c r="F76"/>
  <c r="F74"/>
  <c r="E72"/>
  <c r="J55"/>
  <c r="J54"/>
  <c r="F54"/>
  <c r="F52"/>
  <c r="E50"/>
  <c r="J39"/>
  <c r="J18"/>
  <c r="E18"/>
  <c r="F77"/>
  <c r="F55"/>
  <c r="J17"/>
  <c r="J12"/>
  <c r="J74"/>
  <c r="J52"/>
  <c r="E7"/>
  <c r="E70"/>
  <c r="E48"/>
  <c i="17" r="J179"/>
  <c r="J149"/>
  <c r="J137"/>
  <c r="J37"/>
  <c r="J36"/>
  <c i="1" r="AY78"/>
  <c i="17" r="J35"/>
  <c i="1" r="AX78"/>
  <c i="17"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T239"/>
  <c r="T238"/>
  <c r="R240"/>
  <c r="R239"/>
  <c r="R238"/>
  <c r="P240"/>
  <c r="P239"/>
  <c r="P238"/>
  <c r="BK240"/>
  <c r="BK239"/>
  <c r="J239"/>
  <c r="BK238"/>
  <c r="J238"/>
  <c r="J240"/>
  <c r="BE240"/>
  <c r="J79"/>
  <c r="J78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5"/>
  <c r="BH235"/>
  <c r="BG235"/>
  <c r="BF235"/>
  <c r="T235"/>
  <c r="R235"/>
  <c r="P235"/>
  <c r="BK235"/>
  <c r="J235"/>
  <c r="BE235"/>
  <c r="BI234"/>
  <c r="BH234"/>
  <c r="BG234"/>
  <c r="BF234"/>
  <c r="T234"/>
  <c r="T233"/>
  <c r="T232"/>
  <c r="R234"/>
  <c r="R233"/>
  <c r="R232"/>
  <c r="P234"/>
  <c r="P233"/>
  <c r="P232"/>
  <c r="BK234"/>
  <c r="BK233"/>
  <c r="J233"/>
  <c r="BK232"/>
  <c r="J232"/>
  <c r="J234"/>
  <c r="BE234"/>
  <c r="J77"/>
  <c r="J76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R225"/>
  <c r="P225"/>
  <c r="BK225"/>
  <c r="J225"/>
  <c r="BE225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T183"/>
  <c r="T182"/>
  <c r="R184"/>
  <c r="R183"/>
  <c r="R182"/>
  <c r="P184"/>
  <c r="P183"/>
  <c r="P182"/>
  <c r="BK184"/>
  <c r="BK183"/>
  <c r="J183"/>
  <c r="BK182"/>
  <c r="J182"/>
  <c r="J184"/>
  <c r="BE184"/>
  <c r="J75"/>
  <c r="J74"/>
  <c r="BI181"/>
  <c r="BH181"/>
  <c r="BG181"/>
  <c r="BF181"/>
  <c r="T181"/>
  <c r="T180"/>
  <c r="R181"/>
  <c r="R180"/>
  <c r="P181"/>
  <c r="P180"/>
  <c r="BK181"/>
  <c r="BK180"/>
  <c r="J180"/>
  <c r="J181"/>
  <c r="BE181"/>
  <c r="J73"/>
  <c r="J72"/>
  <c r="BI178"/>
  <c r="BH178"/>
  <c r="BG178"/>
  <c r="BF178"/>
  <c r="T178"/>
  <c r="R178"/>
  <c r="P178"/>
  <c r="BK178"/>
  <c r="J178"/>
  <c r="BE178"/>
  <c r="BI177"/>
  <c r="BH177"/>
  <c r="BG177"/>
  <c r="BF177"/>
  <c r="T177"/>
  <c r="T176"/>
  <c r="R177"/>
  <c r="R176"/>
  <c r="P177"/>
  <c r="P176"/>
  <c r="BK177"/>
  <c r="BK176"/>
  <c r="J176"/>
  <c r="J177"/>
  <c r="BE177"/>
  <c r="J71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T152"/>
  <c r="R154"/>
  <c r="R153"/>
  <c r="R152"/>
  <c r="P154"/>
  <c r="P153"/>
  <c r="P152"/>
  <c r="BK154"/>
  <c r="BK153"/>
  <c r="J153"/>
  <c r="BK152"/>
  <c r="J152"/>
  <c r="J154"/>
  <c r="BE154"/>
  <c r="J70"/>
  <c r="J69"/>
  <c r="BI151"/>
  <c r="BH151"/>
  <c r="BG151"/>
  <c r="BF151"/>
  <c r="T151"/>
  <c r="T150"/>
  <c r="R151"/>
  <c r="R150"/>
  <c r="P151"/>
  <c r="P150"/>
  <c r="BK151"/>
  <c r="BK150"/>
  <c r="J150"/>
  <c r="J151"/>
  <c r="BE151"/>
  <c r="J68"/>
  <c r="J67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T138"/>
  <c r="R139"/>
  <c r="R138"/>
  <c r="P139"/>
  <c r="P138"/>
  <c r="BK139"/>
  <c r="BK138"/>
  <c r="J138"/>
  <c r="J139"/>
  <c r="BE139"/>
  <c r="J66"/>
  <c r="J65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T130"/>
  <c r="T129"/>
  <c r="R131"/>
  <c r="R130"/>
  <c r="R129"/>
  <c r="P131"/>
  <c r="P130"/>
  <c r="P129"/>
  <c r="BK131"/>
  <c r="BK130"/>
  <c r="J130"/>
  <c r="BK129"/>
  <c r="J129"/>
  <c r="J131"/>
  <c r="BE131"/>
  <c r="J64"/>
  <c r="J63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T123"/>
  <c r="R124"/>
  <c r="R123"/>
  <c r="P124"/>
  <c r="P123"/>
  <c r="BK124"/>
  <c r="BK123"/>
  <c r="J123"/>
  <c r="J124"/>
  <c r="BE124"/>
  <c r="J62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F37"/>
  <c i="1" r="BD78"/>
  <c i="17" r="BH102"/>
  <c r="F36"/>
  <c i="1" r="BC78"/>
  <c i="17" r="BG102"/>
  <c r="F35"/>
  <c i="1" r="BB78"/>
  <c i="17" r="BF102"/>
  <c r="J34"/>
  <c i="1" r="AW78"/>
  <c i="17" r="F34"/>
  <c i="1" r="BA78"/>
  <c i="17" r="T102"/>
  <c r="T101"/>
  <c r="T100"/>
  <c r="T99"/>
  <c r="R102"/>
  <c r="R101"/>
  <c r="R100"/>
  <c r="R99"/>
  <c r="P102"/>
  <c r="P101"/>
  <c r="P100"/>
  <c r="P99"/>
  <c i="1" r="AU78"/>
  <c i="17" r="BK102"/>
  <c r="BK101"/>
  <c r="J101"/>
  <c r="BK100"/>
  <c r="J100"/>
  <c r="BK99"/>
  <c r="J99"/>
  <c r="J59"/>
  <c r="J30"/>
  <c i="1" r="AG78"/>
  <c i="17" r="J102"/>
  <c r="BE102"/>
  <c r="J33"/>
  <c i="1" r="AV78"/>
  <c i="17" r="F33"/>
  <c i="1" r="AZ78"/>
  <c i="17" r="J61"/>
  <c r="J60"/>
  <c r="J96"/>
  <c r="J95"/>
  <c r="F95"/>
  <c r="F93"/>
  <c r="E91"/>
  <c r="J55"/>
  <c r="J54"/>
  <c r="F54"/>
  <c r="F52"/>
  <c r="E50"/>
  <c r="J39"/>
  <c r="J18"/>
  <c r="E18"/>
  <c r="F96"/>
  <c r="F55"/>
  <c r="J17"/>
  <c r="J12"/>
  <c r="J93"/>
  <c r="J52"/>
  <c r="E7"/>
  <c r="E89"/>
  <c r="E48"/>
  <c i="16" r="J39"/>
  <c r="J38"/>
  <c i="1" r="AY77"/>
  <c i="16" r="J37"/>
  <c i="1" r="AX77"/>
  <c i="16"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6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5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9"/>
  <c i="1" r="BD77"/>
  <c i="16" r="BH90"/>
  <c r="F38"/>
  <c i="1" r="BC77"/>
  <c i="16" r="BG90"/>
  <c r="F37"/>
  <c i="1" r="BB77"/>
  <c i="16" r="BF90"/>
  <c r="J36"/>
  <c i="1" r="AW77"/>
  <c i="16" r="F36"/>
  <c i="1" r="BA77"/>
  <c i="16" r="T90"/>
  <c r="T89"/>
  <c r="T88"/>
  <c r="R90"/>
  <c r="R89"/>
  <c r="R88"/>
  <c r="P90"/>
  <c r="P89"/>
  <c r="P88"/>
  <c i="1" r="AU77"/>
  <c i="16" r="BK90"/>
  <c r="BK89"/>
  <c r="J89"/>
  <c r="BK88"/>
  <c r="J88"/>
  <c r="J63"/>
  <c r="J32"/>
  <c i="1" r="AG77"/>
  <c i="16" r="J90"/>
  <c r="BE90"/>
  <c r="J35"/>
  <c i="1" r="AV77"/>
  <c i="16" r="F35"/>
  <c i="1" r="AZ77"/>
  <c i="16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5" r="J39"/>
  <c r="J38"/>
  <c i="1" r="AY76"/>
  <c i="15" r="J37"/>
  <c i="1" r="AX76"/>
  <c i="15"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T116"/>
  <c r="R117"/>
  <c r="R116"/>
  <c r="P117"/>
  <c r="P116"/>
  <c r="BK117"/>
  <c r="BK116"/>
  <c r="J116"/>
  <c r="J117"/>
  <c r="BE117"/>
  <c r="J6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T104"/>
  <c r="R105"/>
  <c r="R104"/>
  <c r="P105"/>
  <c r="P104"/>
  <c r="BK105"/>
  <c r="BK104"/>
  <c r="J104"/>
  <c r="J105"/>
  <c r="BE105"/>
  <c r="J65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9"/>
  <c i="1" r="BD76"/>
  <c i="15" r="BH90"/>
  <c r="F38"/>
  <c i="1" r="BC76"/>
  <c i="15" r="BG90"/>
  <c r="F37"/>
  <c i="1" r="BB76"/>
  <c i="15" r="BF90"/>
  <c r="J36"/>
  <c i="1" r="AW76"/>
  <c i="15" r="F36"/>
  <c i="1" r="BA76"/>
  <c i="15" r="T90"/>
  <c r="T89"/>
  <c r="T88"/>
  <c r="R90"/>
  <c r="R89"/>
  <c r="R88"/>
  <c r="P90"/>
  <c r="P89"/>
  <c r="P88"/>
  <c i="1" r="AU76"/>
  <c i="15" r="BK90"/>
  <c r="BK89"/>
  <c r="J89"/>
  <c r="BK88"/>
  <c r="J88"/>
  <c r="J63"/>
  <c r="J32"/>
  <c i="1" r="AG76"/>
  <c i="15" r="J90"/>
  <c r="BE90"/>
  <c r="J35"/>
  <c i="1" r="AV76"/>
  <c i="15" r="F35"/>
  <c i="1" r="AZ76"/>
  <c i="15"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14" r="J41"/>
  <c r="J40"/>
  <c i="1" r="AY74"/>
  <c i="14" r="J39"/>
  <c i="1" r="AX74"/>
  <c i="14"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F41"/>
  <c i="1" r="BD74"/>
  <c i="14" r="BH96"/>
  <c r="F40"/>
  <c i="1" r="BC74"/>
  <c i="14" r="BG96"/>
  <c r="F39"/>
  <c i="1" r="BB74"/>
  <c i="14" r="BF96"/>
  <c r="J38"/>
  <c i="1" r="AW74"/>
  <c i="14" r="F38"/>
  <c i="1" r="BA74"/>
  <c i="14" r="T96"/>
  <c r="T95"/>
  <c r="T94"/>
  <c r="T93"/>
  <c r="R96"/>
  <c r="R95"/>
  <c r="R94"/>
  <c r="R93"/>
  <c r="P96"/>
  <c r="P95"/>
  <c r="P94"/>
  <c r="P93"/>
  <c i="1" r="AU74"/>
  <c i="14" r="BK96"/>
  <c r="BK95"/>
  <c r="J95"/>
  <c r="BK94"/>
  <c r="J94"/>
  <c r="BK93"/>
  <c r="J93"/>
  <c r="J67"/>
  <c r="J34"/>
  <c i="1" r="AG74"/>
  <c i="14" r="J96"/>
  <c r="BE96"/>
  <c r="J37"/>
  <c i="1" r="AV74"/>
  <c i="14" r="F37"/>
  <c i="1" r="AZ74"/>
  <c i="14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3" r="J39"/>
  <c r="J38"/>
  <c i="1" r="AY73"/>
  <c i="13" r="J37"/>
  <c i="1" r="AX73"/>
  <c i="13"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T180"/>
  <c r="T179"/>
  <c r="R181"/>
  <c r="R180"/>
  <c r="R179"/>
  <c r="P181"/>
  <c r="P180"/>
  <c r="P179"/>
  <c r="BK181"/>
  <c r="BK180"/>
  <c r="J180"/>
  <c r="BK179"/>
  <c r="J179"/>
  <c r="J181"/>
  <c r="BE181"/>
  <c r="J70"/>
  <c r="J6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T110"/>
  <c r="T109"/>
  <c r="R111"/>
  <c r="R110"/>
  <c r="R109"/>
  <c r="P111"/>
  <c r="P110"/>
  <c r="P109"/>
  <c r="BK111"/>
  <c r="BK110"/>
  <c r="J110"/>
  <c r="BK109"/>
  <c r="J109"/>
  <c r="J111"/>
  <c r="BE111"/>
  <c r="J68"/>
  <c r="J67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T101"/>
  <c r="R102"/>
  <c r="R101"/>
  <c r="P102"/>
  <c r="P101"/>
  <c r="BK102"/>
  <c r="BK101"/>
  <c r="J101"/>
  <c r="J102"/>
  <c r="BE102"/>
  <c r="J66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5"/>
  <c r="F39"/>
  <c i="1" r="BD73"/>
  <c i="13" r="BH95"/>
  <c r="F38"/>
  <c i="1" r="BC73"/>
  <c i="13" r="BG95"/>
  <c r="F37"/>
  <c i="1" r="BB73"/>
  <c i="13" r="BF95"/>
  <c r="J36"/>
  <c i="1" r="AW73"/>
  <c i="13" r="F36"/>
  <c i="1" r="BA73"/>
  <c i="13" r="T95"/>
  <c r="T94"/>
  <c r="T93"/>
  <c r="T92"/>
  <c r="R95"/>
  <c r="R94"/>
  <c r="R93"/>
  <c r="R92"/>
  <c r="P95"/>
  <c r="P94"/>
  <c r="P93"/>
  <c r="P92"/>
  <c i="1" r="AU73"/>
  <c i="13" r="BK95"/>
  <c r="BK94"/>
  <c r="J94"/>
  <c r="BK93"/>
  <c r="J93"/>
  <c r="BK92"/>
  <c r="J92"/>
  <c r="J63"/>
  <c r="J32"/>
  <c i="1" r="AG73"/>
  <c i="13" r="J95"/>
  <c r="BE95"/>
  <c r="J35"/>
  <c i="1" r="AV73"/>
  <c i="13" r="F35"/>
  <c i="1" r="AZ73"/>
  <c i="13" r="J65"/>
  <c r="J64"/>
  <c r="J89"/>
  <c r="J88"/>
  <c r="F88"/>
  <c r="F86"/>
  <c r="E84"/>
  <c r="J59"/>
  <c r="J58"/>
  <c r="F58"/>
  <c r="F56"/>
  <c r="E54"/>
  <c r="J41"/>
  <c r="J20"/>
  <c r="E20"/>
  <c r="F89"/>
  <c r="F59"/>
  <c r="J19"/>
  <c r="J14"/>
  <c r="J86"/>
  <c r="J56"/>
  <c r="E7"/>
  <c r="E80"/>
  <c r="E50"/>
  <c i="12" r="J41"/>
  <c r="J40"/>
  <c i="1" r="AY71"/>
  <c i="12" r="J39"/>
  <c i="1" r="AX71"/>
  <c i="12"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F41"/>
  <c i="1" r="BD71"/>
  <c i="12" r="BH96"/>
  <c r="F40"/>
  <c i="1" r="BC71"/>
  <c i="12" r="BG96"/>
  <c r="F39"/>
  <c i="1" r="BB71"/>
  <c i="12" r="BF96"/>
  <c r="J38"/>
  <c i="1" r="AW71"/>
  <c i="12" r="F38"/>
  <c i="1" r="BA71"/>
  <c i="12" r="T96"/>
  <c r="T95"/>
  <c r="T94"/>
  <c r="T93"/>
  <c r="R96"/>
  <c r="R95"/>
  <c r="R94"/>
  <c r="R93"/>
  <c r="P96"/>
  <c r="P95"/>
  <c r="P94"/>
  <c r="P93"/>
  <c i="1" r="AU71"/>
  <c i="12" r="BK96"/>
  <c r="BK95"/>
  <c r="J95"/>
  <c r="BK94"/>
  <c r="J94"/>
  <c r="BK93"/>
  <c r="J93"/>
  <c r="J67"/>
  <c r="J34"/>
  <c i="1" r="AG71"/>
  <c i="12" r="J96"/>
  <c r="BE96"/>
  <c r="J37"/>
  <c i="1" r="AV71"/>
  <c i="12" r="F37"/>
  <c i="1" r="AZ71"/>
  <c i="12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1" r="J41"/>
  <c r="J40"/>
  <c i="1" r="AY70"/>
  <c i="11" r="J39"/>
  <c i="1" r="AX70"/>
  <c i="11"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F41"/>
  <c i="1" r="BD70"/>
  <c i="11" r="BH96"/>
  <c r="F40"/>
  <c i="1" r="BC70"/>
  <c i="11" r="BG96"/>
  <c r="F39"/>
  <c i="1" r="BB70"/>
  <c i="11" r="BF96"/>
  <c r="J38"/>
  <c i="1" r="AW70"/>
  <c i="11" r="F38"/>
  <c i="1" r="BA70"/>
  <c i="11" r="T96"/>
  <c r="T95"/>
  <c r="T94"/>
  <c r="T93"/>
  <c r="R96"/>
  <c r="R95"/>
  <c r="R94"/>
  <c r="R93"/>
  <c r="P96"/>
  <c r="P95"/>
  <c r="P94"/>
  <c r="P93"/>
  <c i="1" r="AU70"/>
  <c i="11" r="BK96"/>
  <c r="BK95"/>
  <c r="J95"/>
  <c r="BK94"/>
  <c r="J94"/>
  <c r="BK93"/>
  <c r="J93"/>
  <c r="J67"/>
  <c r="J34"/>
  <c i="1" r="AG70"/>
  <c i="11" r="J96"/>
  <c r="BE96"/>
  <c r="J37"/>
  <c i="1" r="AV70"/>
  <c i="11" r="F37"/>
  <c i="1" r="AZ70"/>
  <c i="11" r="J69"/>
  <c r="J68"/>
  <c r="J90"/>
  <c r="J89"/>
  <c r="F89"/>
  <c r="F87"/>
  <c r="E85"/>
  <c r="J63"/>
  <c r="J62"/>
  <c r="F62"/>
  <c r="F60"/>
  <c r="E58"/>
  <c r="J43"/>
  <c r="J22"/>
  <c r="E22"/>
  <c r="F90"/>
  <c r="F63"/>
  <c r="J21"/>
  <c r="J16"/>
  <c r="J87"/>
  <c r="J60"/>
  <c r="E7"/>
  <c r="E79"/>
  <c r="E52"/>
  <c i="10" r="J39"/>
  <c r="J38"/>
  <c i="1" r="AY69"/>
  <c i="10" r="J37"/>
  <c i="1" r="AX69"/>
  <c i="10"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T224"/>
  <c r="R225"/>
  <c r="R224"/>
  <c r="P225"/>
  <c r="P224"/>
  <c r="BK225"/>
  <c r="BK224"/>
  <c r="J224"/>
  <c r="J225"/>
  <c r="BE225"/>
  <c r="J73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8"/>
  <c r="BH218"/>
  <c r="BG218"/>
  <c r="BF218"/>
  <c r="T218"/>
  <c r="T217"/>
  <c r="T216"/>
  <c r="R218"/>
  <c r="R217"/>
  <c r="R216"/>
  <c r="P218"/>
  <c r="P217"/>
  <c r="P216"/>
  <c r="BK218"/>
  <c r="BK217"/>
  <c r="J217"/>
  <c r="BK216"/>
  <c r="J216"/>
  <c r="J218"/>
  <c r="BE218"/>
  <c r="J72"/>
  <c r="J71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T116"/>
  <c r="R117"/>
  <c r="R116"/>
  <c r="P117"/>
  <c r="P116"/>
  <c r="BK117"/>
  <c r="BK116"/>
  <c r="J116"/>
  <c r="J117"/>
  <c r="BE117"/>
  <c r="J70"/>
  <c r="BI115"/>
  <c r="BH115"/>
  <c r="BG115"/>
  <c r="BF115"/>
  <c r="T115"/>
  <c r="T114"/>
  <c r="T113"/>
  <c r="R115"/>
  <c r="R114"/>
  <c r="R113"/>
  <c r="P115"/>
  <c r="P114"/>
  <c r="P113"/>
  <c r="BK115"/>
  <c r="BK114"/>
  <c r="J114"/>
  <c r="BK113"/>
  <c r="J113"/>
  <c r="J115"/>
  <c r="BE115"/>
  <c r="J69"/>
  <c r="J68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7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T100"/>
  <c r="R101"/>
  <c r="R100"/>
  <c r="P101"/>
  <c r="P100"/>
  <c r="BK101"/>
  <c r="BK100"/>
  <c r="J100"/>
  <c r="J101"/>
  <c r="BE101"/>
  <c r="J66"/>
  <c r="BI99"/>
  <c r="BH99"/>
  <c r="BG99"/>
  <c r="BF99"/>
  <c r="T99"/>
  <c r="R99"/>
  <c r="P99"/>
  <c r="BK99"/>
  <c r="J99"/>
  <c r="BE99"/>
  <c r="BI98"/>
  <c r="F39"/>
  <c i="1" r="BD69"/>
  <c i="10" r="BH98"/>
  <c r="F38"/>
  <c i="1" r="BC69"/>
  <c i="10" r="BG98"/>
  <c r="F37"/>
  <c i="1" r="BB69"/>
  <c i="10" r="BF98"/>
  <c r="J36"/>
  <c i="1" r="AW69"/>
  <c i="10" r="F36"/>
  <c i="1" r="BA69"/>
  <c i="10" r="T98"/>
  <c r="T97"/>
  <c r="T96"/>
  <c r="T95"/>
  <c r="R98"/>
  <c r="R97"/>
  <c r="R96"/>
  <c r="R95"/>
  <c r="P98"/>
  <c r="P97"/>
  <c r="P96"/>
  <c r="P95"/>
  <c i="1" r="AU69"/>
  <c i="10" r="BK98"/>
  <c r="BK97"/>
  <c r="J97"/>
  <c r="BK96"/>
  <c r="J96"/>
  <c r="BK95"/>
  <c r="J95"/>
  <c r="J63"/>
  <c r="J32"/>
  <c i="1" r="AG69"/>
  <c i="10" r="J98"/>
  <c r="BE98"/>
  <c r="J35"/>
  <c i="1" r="AV69"/>
  <c i="10" r="F35"/>
  <c i="1" r="AZ69"/>
  <c i="10" r="J65"/>
  <c r="J64"/>
  <c r="J92"/>
  <c r="J91"/>
  <c r="F91"/>
  <c r="F89"/>
  <c r="E87"/>
  <c r="J59"/>
  <c r="J58"/>
  <c r="F58"/>
  <c r="F56"/>
  <c r="E54"/>
  <c r="J41"/>
  <c r="J20"/>
  <c r="E20"/>
  <c r="F92"/>
  <c r="F59"/>
  <c r="J19"/>
  <c r="J14"/>
  <c r="J89"/>
  <c r="J56"/>
  <c r="E7"/>
  <c r="E83"/>
  <c r="E50"/>
  <c i="9" r="J39"/>
  <c r="J38"/>
  <c i="1" r="AY66"/>
  <c i="9" r="J37"/>
  <c i="1" r="AX66"/>
  <c i="9"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8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T105"/>
  <c r="R106"/>
  <c r="R105"/>
  <c r="P106"/>
  <c r="P105"/>
  <c r="BK106"/>
  <c r="BK105"/>
  <c r="J105"/>
  <c r="J106"/>
  <c r="BE106"/>
  <c r="J67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T96"/>
  <c r="R97"/>
  <c r="R96"/>
  <c r="P97"/>
  <c r="P96"/>
  <c r="BK97"/>
  <c r="BK96"/>
  <c r="J96"/>
  <c r="J97"/>
  <c r="BE97"/>
  <c r="J6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F39"/>
  <c i="1" r="BD66"/>
  <c i="9" r="BH93"/>
  <c r="F38"/>
  <c i="1" r="BC66"/>
  <c i="9" r="BG93"/>
  <c r="F37"/>
  <c i="1" r="BB66"/>
  <c i="9" r="BF93"/>
  <c r="J36"/>
  <c i="1" r="AW66"/>
  <c i="9" r="F36"/>
  <c i="1" r="BA66"/>
  <c i="9" r="T93"/>
  <c r="T92"/>
  <c r="T91"/>
  <c r="T90"/>
  <c r="R93"/>
  <c r="R92"/>
  <c r="R91"/>
  <c r="R90"/>
  <c r="P93"/>
  <c r="P92"/>
  <c r="P91"/>
  <c r="P90"/>
  <c i="1" r="AU66"/>
  <c i="9" r="BK93"/>
  <c r="BK92"/>
  <c r="J92"/>
  <c r="BK91"/>
  <c r="J91"/>
  <c r="BK90"/>
  <c r="J90"/>
  <c r="J63"/>
  <c r="J32"/>
  <c i="1" r="AG66"/>
  <c i="9" r="J93"/>
  <c r="BE93"/>
  <c r="J35"/>
  <c i="1" r="AV66"/>
  <c i="9" r="F35"/>
  <c i="1" r="AZ66"/>
  <c i="9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8" r="J39"/>
  <c r="J38"/>
  <c i="1" r="AY65"/>
  <c i="8" r="J37"/>
  <c i="1" r="AX65"/>
  <c i="8"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T141"/>
  <c r="R142"/>
  <c r="R141"/>
  <c r="P142"/>
  <c r="P141"/>
  <c r="BK142"/>
  <c r="BK141"/>
  <c r="J141"/>
  <c r="J142"/>
  <c r="BE142"/>
  <c r="J68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T120"/>
  <c r="R121"/>
  <c r="R120"/>
  <c r="P121"/>
  <c r="P120"/>
  <c r="BK121"/>
  <c r="BK120"/>
  <c r="J120"/>
  <c r="J121"/>
  <c r="BE121"/>
  <c r="J67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R108"/>
  <c r="R107"/>
  <c r="P108"/>
  <c r="P107"/>
  <c r="BK108"/>
  <c r="BK107"/>
  <c r="J107"/>
  <c r="J108"/>
  <c r="BE108"/>
  <c r="J66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0"/>
  <c r="BH100"/>
  <c r="BG100"/>
  <c r="BF100"/>
  <c r="T100"/>
  <c r="R100"/>
  <c r="P100"/>
  <c r="BK100"/>
  <c r="J100"/>
  <c r="BE100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F39"/>
  <c i="1" r="BD65"/>
  <c i="8" r="BH93"/>
  <c r="F38"/>
  <c i="1" r="BC65"/>
  <c i="8" r="BG93"/>
  <c r="F37"/>
  <c i="1" r="BB65"/>
  <c i="8" r="BF93"/>
  <c r="J36"/>
  <c i="1" r="AW65"/>
  <c i="8" r="F36"/>
  <c i="1" r="BA65"/>
  <c i="8" r="T93"/>
  <c r="T92"/>
  <c r="T91"/>
  <c r="T90"/>
  <c r="R93"/>
  <c r="R92"/>
  <c r="R91"/>
  <c r="R90"/>
  <c r="P93"/>
  <c r="P92"/>
  <c r="P91"/>
  <c r="P90"/>
  <c i="1" r="AU65"/>
  <c i="8" r="BK93"/>
  <c r="BK92"/>
  <c r="J92"/>
  <c r="BK91"/>
  <c r="J91"/>
  <c r="BK90"/>
  <c r="J90"/>
  <c r="J63"/>
  <c r="J32"/>
  <c i="1" r="AG65"/>
  <c i="8" r="J93"/>
  <c r="BE93"/>
  <c r="J35"/>
  <c i="1" r="AV65"/>
  <c i="8" r="F35"/>
  <c i="1" r="AZ65"/>
  <c i="8" r="J65"/>
  <c r="J64"/>
  <c r="J87"/>
  <c r="J86"/>
  <c r="F86"/>
  <c r="F84"/>
  <c r="E82"/>
  <c r="J59"/>
  <c r="J58"/>
  <c r="F58"/>
  <c r="F56"/>
  <c r="E54"/>
  <c r="J41"/>
  <c r="J20"/>
  <c r="E20"/>
  <c r="F87"/>
  <c r="F59"/>
  <c r="J19"/>
  <c r="J14"/>
  <c r="J84"/>
  <c r="J56"/>
  <c r="E7"/>
  <c r="E78"/>
  <c r="E50"/>
  <c i="7" r="J39"/>
  <c r="J38"/>
  <c i="1" r="AY63"/>
  <c i="7" r="J37"/>
  <c i="1" r="AX63"/>
  <c i="7"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F39"/>
  <c i="1" r="BD63"/>
  <c i="7" r="BH90"/>
  <c r="F38"/>
  <c i="1" r="BC63"/>
  <c i="7" r="BG90"/>
  <c r="F37"/>
  <c i="1" r="BB63"/>
  <c i="7" r="BF90"/>
  <c r="J36"/>
  <c i="1" r="AW63"/>
  <c i="7" r="F36"/>
  <c i="1" r="BA63"/>
  <c i="7" r="T90"/>
  <c r="T89"/>
  <c r="T88"/>
  <c r="T87"/>
  <c r="R90"/>
  <c r="R89"/>
  <c r="R88"/>
  <c r="R87"/>
  <c r="P90"/>
  <c r="P89"/>
  <c r="P88"/>
  <c r="P87"/>
  <c i="1" r="AU63"/>
  <c i="7" r="BK90"/>
  <c r="BK89"/>
  <c r="J89"/>
  <c r="BK88"/>
  <c r="J88"/>
  <c r="BK87"/>
  <c r="J87"/>
  <c r="J63"/>
  <c r="J32"/>
  <c i="1" r="AG63"/>
  <c i="7" r="J90"/>
  <c r="BE90"/>
  <c r="J35"/>
  <c i="1" r="AV63"/>
  <c i="7" r="F35"/>
  <c i="1" r="AZ63"/>
  <c i="7" r="J65"/>
  <c r="J64"/>
  <c r="J84"/>
  <c r="J83"/>
  <c r="F83"/>
  <c r="F81"/>
  <c r="E79"/>
  <c r="J59"/>
  <c r="J58"/>
  <c r="F58"/>
  <c r="F56"/>
  <c r="E54"/>
  <c r="J41"/>
  <c r="J20"/>
  <c r="E20"/>
  <c r="F84"/>
  <c r="F59"/>
  <c r="J19"/>
  <c r="J14"/>
  <c r="J81"/>
  <c r="J56"/>
  <c r="E7"/>
  <c r="E75"/>
  <c r="E50"/>
  <c i="6" r="J39"/>
  <c r="J38"/>
  <c i="1" r="AY62"/>
  <c i="6" r="J37"/>
  <c i="1" r="AX62"/>
  <c i="6"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T93"/>
  <c r="R94"/>
  <c r="R93"/>
  <c r="P94"/>
  <c r="P93"/>
  <c r="BK94"/>
  <c r="BK93"/>
  <c r="J93"/>
  <c r="J94"/>
  <c r="BE94"/>
  <c r="J66"/>
  <c r="BI92"/>
  <c r="BH92"/>
  <c r="BG92"/>
  <c r="BF92"/>
  <c r="T92"/>
  <c r="R92"/>
  <c r="P92"/>
  <c r="BK92"/>
  <c r="J92"/>
  <c r="BE92"/>
  <c r="BI91"/>
  <c r="F39"/>
  <c i="1" r="BD62"/>
  <c i="6" r="BH91"/>
  <c r="F38"/>
  <c i="1" r="BC62"/>
  <c i="6" r="BG91"/>
  <c r="F37"/>
  <c i="1" r="BB62"/>
  <c i="6" r="BF91"/>
  <c r="J36"/>
  <c i="1" r="AW62"/>
  <c i="6" r="F36"/>
  <c i="1" r="BA62"/>
  <c i="6" r="T91"/>
  <c r="T90"/>
  <c r="T89"/>
  <c r="T88"/>
  <c r="R91"/>
  <c r="R90"/>
  <c r="R89"/>
  <c r="R88"/>
  <c r="P91"/>
  <c r="P90"/>
  <c r="P89"/>
  <c r="P88"/>
  <c i="1" r="AU62"/>
  <c i="6" r="BK91"/>
  <c r="BK90"/>
  <c r="J90"/>
  <c r="BK89"/>
  <c r="J89"/>
  <c r="BK88"/>
  <c r="J88"/>
  <c r="J63"/>
  <c r="J32"/>
  <c i="1" r="AG62"/>
  <c i="6" r="J91"/>
  <c r="BE91"/>
  <c r="J35"/>
  <c i="1" r="AV62"/>
  <c i="6" r="F35"/>
  <c i="1" r="AZ62"/>
  <c i="6" r="J65"/>
  <c r="J64"/>
  <c r="J85"/>
  <c r="J84"/>
  <c r="F84"/>
  <c r="F82"/>
  <c r="E80"/>
  <c r="J59"/>
  <c r="J58"/>
  <c r="F58"/>
  <c r="F56"/>
  <c r="E54"/>
  <c r="J41"/>
  <c r="J20"/>
  <c r="E20"/>
  <c r="F85"/>
  <c r="F59"/>
  <c r="J19"/>
  <c r="J14"/>
  <c r="J82"/>
  <c r="J56"/>
  <c r="E7"/>
  <c r="E76"/>
  <c r="E50"/>
  <c i="5" r="J39"/>
  <c r="J38"/>
  <c i="1" r="AY60"/>
  <c i="5" r="J37"/>
  <c i="1" r="AX60"/>
  <c i="5"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T106"/>
  <c r="R107"/>
  <c r="R106"/>
  <c r="P107"/>
  <c r="P106"/>
  <c r="BK107"/>
  <c r="BK106"/>
  <c r="J106"/>
  <c r="J107"/>
  <c r="BE107"/>
  <c r="J6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F39"/>
  <c i="1" r="BD60"/>
  <c i="5" r="BH92"/>
  <c r="F38"/>
  <c i="1" r="BC60"/>
  <c i="5" r="BG92"/>
  <c r="F37"/>
  <c i="1" r="BB60"/>
  <c i="5" r="BF92"/>
  <c r="J36"/>
  <c i="1" r="AW60"/>
  <c i="5" r="F36"/>
  <c i="1" r="BA60"/>
  <c i="5" r="T92"/>
  <c r="T91"/>
  <c r="T90"/>
  <c r="T89"/>
  <c r="R92"/>
  <c r="R91"/>
  <c r="R90"/>
  <c r="R89"/>
  <c r="P92"/>
  <c r="P91"/>
  <c r="P90"/>
  <c r="P89"/>
  <c i="1" r="AU60"/>
  <c i="5" r="BK92"/>
  <c r="BK91"/>
  <c r="J91"/>
  <c r="BK90"/>
  <c r="J90"/>
  <c r="BK89"/>
  <c r="J89"/>
  <c r="J63"/>
  <c r="J32"/>
  <c i="1" r="AG60"/>
  <c i="5" r="J92"/>
  <c r="BE92"/>
  <c r="J35"/>
  <c i="1" r="AV60"/>
  <c i="5" r="F35"/>
  <c i="1" r="AZ60"/>
  <c i="5" r="J65"/>
  <c r="J64"/>
  <c r="J86"/>
  <c r="J85"/>
  <c r="F85"/>
  <c r="F83"/>
  <c r="E81"/>
  <c r="J59"/>
  <c r="J58"/>
  <c r="F58"/>
  <c r="F56"/>
  <c r="E54"/>
  <c r="J41"/>
  <c r="J20"/>
  <c r="E20"/>
  <c r="F86"/>
  <c r="F59"/>
  <c r="J19"/>
  <c r="J14"/>
  <c r="J83"/>
  <c r="J56"/>
  <c r="E7"/>
  <c r="E77"/>
  <c r="E50"/>
  <c i="4" r="J39"/>
  <c r="J38"/>
  <c i="1" r="AY59"/>
  <c i="4" r="J37"/>
  <c i="1" r="AX59"/>
  <c i="4"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71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T131"/>
  <c r="R132"/>
  <c r="R131"/>
  <c r="P132"/>
  <c r="P131"/>
  <c r="BK132"/>
  <c r="BK131"/>
  <c r="J131"/>
  <c r="J132"/>
  <c r="BE132"/>
  <c r="J70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T125"/>
  <c r="R126"/>
  <c r="R125"/>
  <c r="P126"/>
  <c r="P125"/>
  <c r="BK126"/>
  <c r="BK125"/>
  <c r="J125"/>
  <c r="J126"/>
  <c r="BE126"/>
  <c r="J69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T114"/>
  <c r="R115"/>
  <c r="R114"/>
  <c r="P115"/>
  <c r="P114"/>
  <c r="BK115"/>
  <c r="BK114"/>
  <c r="J114"/>
  <c r="J115"/>
  <c r="BE115"/>
  <c r="J68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T98"/>
  <c r="R100"/>
  <c r="R99"/>
  <c r="R98"/>
  <c r="P100"/>
  <c r="P99"/>
  <c r="P98"/>
  <c r="BK100"/>
  <c r="BK99"/>
  <c r="J99"/>
  <c r="BK98"/>
  <c r="J98"/>
  <c r="J100"/>
  <c r="BE100"/>
  <c r="J67"/>
  <c r="J66"/>
  <c r="BI97"/>
  <c r="BH97"/>
  <c r="BG97"/>
  <c r="BF97"/>
  <c r="T97"/>
  <c r="R97"/>
  <c r="P97"/>
  <c r="BK97"/>
  <c r="J97"/>
  <c r="BE97"/>
  <c r="BI96"/>
  <c r="F39"/>
  <c i="1" r="BD59"/>
  <c i="4" r="BH96"/>
  <c r="F38"/>
  <c i="1" r="BC59"/>
  <c i="4" r="BG96"/>
  <c r="F37"/>
  <c i="1" r="BB59"/>
  <c i="4" r="BF96"/>
  <c r="J36"/>
  <c i="1" r="AW59"/>
  <c i="4" r="F36"/>
  <c i="1" r="BA59"/>
  <c i="4" r="T96"/>
  <c r="T95"/>
  <c r="T94"/>
  <c r="T93"/>
  <c r="R96"/>
  <c r="R95"/>
  <c r="R94"/>
  <c r="R93"/>
  <c r="P96"/>
  <c r="P95"/>
  <c r="P94"/>
  <c r="P93"/>
  <c i="1" r="AU59"/>
  <c i="4" r="BK96"/>
  <c r="BK95"/>
  <c r="J95"/>
  <c r="BK94"/>
  <c r="J94"/>
  <c r="BK93"/>
  <c r="J93"/>
  <c r="J63"/>
  <c r="J32"/>
  <c i="1" r="AG59"/>
  <c i="4" r="J96"/>
  <c r="BE96"/>
  <c r="J35"/>
  <c i="1" r="AV59"/>
  <c i="4" r="F35"/>
  <c i="1" r="AZ59"/>
  <c i="4" r="J65"/>
  <c r="J64"/>
  <c r="J90"/>
  <c r="J89"/>
  <c r="F89"/>
  <c r="F87"/>
  <c r="E85"/>
  <c r="J59"/>
  <c r="J58"/>
  <c r="F58"/>
  <c r="F56"/>
  <c r="E54"/>
  <c r="J41"/>
  <c r="J20"/>
  <c r="E20"/>
  <c r="F90"/>
  <c r="F59"/>
  <c r="J19"/>
  <c r="J14"/>
  <c r="J87"/>
  <c r="J56"/>
  <c r="E7"/>
  <c r="E81"/>
  <c r="E50"/>
  <c i="3" r="J39"/>
  <c r="J38"/>
  <c i="1" r="AY57"/>
  <c i="3" r="J37"/>
  <c i="1" r="AX57"/>
  <c i="3" r="BI321"/>
  <c r="BH321"/>
  <c r="BG321"/>
  <c r="BF321"/>
  <c r="T321"/>
  <c r="R321"/>
  <c r="P321"/>
  <c r="BK321"/>
  <c r="J321"/>
  <c r="BE321"/>
  <c r="BI314"/>
  <c r="BH314"/>
  <c r="BG314"/>
  <c r="BF314"/>
  <c r="T314"/>
  <c r="R314"/>
  <c r="P314"/>
  <c r="BK314"/>
  <c r="J314"/>
  <c r="BE314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T302"/>
  <c r="R303"/>
  <c r="R302"/>
  <c r="P303"/>
  <c r="P302"/>
  <c r="BK303"/>
  <c r="BK302"/>
  <c r="J302"/>
  <c r="J303"/>
  <c r="BE303"/>
  <c r="J83"/>
  <c r="BI300"/>
  <c r="BH300"/>
  <c r="BG300"/>
  <c r="BF300"/>
  <c r="T300"/>
  <c r="R300"/>
  <c r="P300"/>
  <c r="BK300"/>
  <c r="J300"/>
  <c r="BE300"/>
  <c r="BI298"/>
  <c r="BH298"/>
  <c r="BG298"/>
  <c r="BF298"/>
  <c r="T298"/>
  <c r="R298"/>
  <c r="P298"/>
  <c r="BK298"/>
  <c r="J298"/>
  <c r="BE298"/>
  <c r="BI296"/>
  <c r="BH296"/>
  <c r="BG296"/>
  <c r="BF296"/>
  <c r="T296"/>
  <c r="T295"/>
  <c r="R296"/>
  <c r="R295"/>
  <c r="P296"/>
  <c r="P295"/>
  <c r="BK296"/>
  <c r="BK295"/>
  <c r="J295"/>
  <c r="J296"/>
  <c r="BE296"/>
  <c r="J82"/>
  <c r="BI292"/>
  <c r="BH292"/>
  <c r="BG292"/>
  <c r="BF292"/>
  <c r="T292"/>
  <c r="T291"/>
  <c r="R292"/>
  <c r="R291"/>
  <c r="P292"/>
  <c r="P291"/>
  <c r="BK292"/>
  <c r="BK291"/>
  <c r="J291"/>
  <c r="J292"/>
  <c r="BE292"/>
  <c r="J81"/>
  <c r="BI290"/>
  <c r="BH290"/>
  <c r="BG290"/>
  <c r="BF290"/>
  <c r="T290"/>
  <c r="R290"/>
  <c r="P290"/>
  <c r="BK290"/>
  <c r="J290"/>
  <c r="BE290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T277"/>
  <c r="R278"/>
  <c r="R277"/>
  <c r="P278"/>
  <c r="P277"/>
  <c r="BK278"/>
  <c r="BK277"/>
  <c r="J277"/>
  <c r="J278"/>
  <c r="BE278"/>
  <c r="J80"/>
  <c r="BI276"/>
  <c r="BH276"/>
  <c r="BG276"/>
  <c r="BF276"/>
  <c r="T276"/>
  <c r="R276"/>
  <c r="P276"/>
  <c r="BK276"/>
  <c r="J276"/>
  <c r="BE276"/>
  <c r="BI275"/>
  <c r="BH275"/>
  <c r="BG275"/>
  <c r="BF275"/>
  <c r="T275"/>
  <c r="R275"/>
  <c r="P275"/>
  <c r="BK275"/>
  <c r="J275"/>
  <c r="BE275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8"/>
  <c r="BH268"/>
  <c r="BG268"/>
  <c r="BF268"/>
  <c r="T268"/>
  <c r="R268"/>
  <c r="P268"/>
  <c r="BK268"/>
  <c r="J268"/>
  <c r="BE268"/>
  <c r="BI266"/>
  <c r="BH266"/>
  <c r="BG266"/>
  <c r="BF266"/>
  <c r="T266"/>
  <c r="T265"/>
  <c r="R266"/>
  <c r="R265"/>
  <c r="P266"/>
  <c r="P265"/>
  <c r="BK266"/>
  <c r="BK265"/>
  <c r="J265"/>
  <c r="J266"/>
  <c r="BE266"/>
  <c r="J79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T254"/>
  <c r="R255"/>
  <c r="R254"/>
  <c r="P255"/>
  <c r="P254"/>
  <c r="BK255"/>
  <c r="BK254"/>
  <c r="J254"/>
  <c r="J255"/>
  <c r="BE255"/>
  <c r="J78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6"/>
  <c r="BH236"/>
  <c r="BG236"/>
  <c r="BF236"/>
  <c r="T236"/>
  <c r="T235"/>
  <c r="R236"/>
  <c r="R235"/>
  <c r="P236"/>
  <c r="P235"/>
  <c r="BK236"/>
  <c r="BK235"/>
  <c r="J235"/>
  <c r="J236"/>
  <c r="BE236"/>
  <c r="J77"/>
  <c r="BI234"/>
  <c r="BH234"/>
  <c r="BG234"/>
  <c r="BF234"/>
  <c r="T234"/>
  <c r="R234"/>
  <c r="P234"/>
  <c r="BK234"/>
  <c r="J234"/>
  <c r="BE234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30"/>
  <c r="BH230"/>
  <c r="BG230"/>
  <c r="BF230"/>
  <c r="T230"/>
  <c r="T229"/>
  <c r="R230"/>
  <c r="R229"/>
  <c r="P230"/>
  <c r="P229"/>
  <c r="BK230"/>
  <c r="BK229"/>
  <c r="J229"/>
  <c r="J230"/>
  <c r="BE230"/>
  <c r="J76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8"/>
  <c r="BH218"/>
  <c r="BG218"/>
  <c r="BF218"/>
  <c r="T218"/>
  <c r="T217"/>
  <c r="R218"/>
  <c r="R217"/>
  <c r="P218"/>
  <c r="P217"/>
  <c r="BK218"/>
  <c r="BK217"/>
  <c r="J217"/>
  <c r="J218"/>
  <c r="BE218"/>
  <c r="J75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2"/>
  <c r="BH212"/>
  <c r="BG212"/>
  <c r="BF212"/>
  <c r="T212"/>
  <c r="T211"/>
  <c r="R212"/>
  <c r="R211"/>
  <c r="P212"/>
  <c r="P211"/>
  <c r="BK212"/>
  <c r="BK211"/>
  <c r="J211"/>
  <c r="J212"/>
  <c r="BE212"/>
  <c r="J74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4"/>
  <c r="BH204"/>
  <c r="BG204"/>
  <c r="BF204"/>
  <c r="T204"/>
  <c r="T203"/>
  <c r="R204"/>
  <c r="R203"/>
  <c r="P204"/>
  <c r="P203"/>
  <c r="BK204"/>
  <c r="BK203"/>
  <c r="J203"/>
  <c r="J204"/>
  <c r="BE204"/>
  <c r="J7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T194"/>
  <c r="T193"/>
  <c r="R195"/>
  <c r="R194"/>
  <c r="R193"/>
  <c r="P195"/>
  <c r="P194"/>
  <c r="P193"/>
  <c r="BK195"/>
  <c r="BK194"/>
  <c r="J194"/>
  <c r="BK193"/>
  <c r="J193"/>
  <c r="J195"/>
  <c r="BE195"/>
  <c r="J72"/>
  <c r="J71"/>
  <c r="BI192"/>
  <c r="BH192"/>
  <c r="BG192"/>
  <c r="BF192"/>
  <c r="T192"/>
  <c r="R192"/>
  <c r="P192"/>
  <c r="BK192"/>
  <c r="J192"/>
  <c r="BE192"/>
  <c r="BI191"/>
  <c r="BH191"/>
  <c r="BG191"/>
  <c r="BF191"/>
  <c r="T191"/>
  <c r="T190"/>
  <c r="R191"/>
  <c r="R190"/>
  <c r="P191"/>
  <c r="P190"/>
  <c r="BK191"/>
  <c r="BK190"/>
  <c r="J190"/>
  <c r="J191"/>
  <c r="BE191"/>
  <c r="J7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6"/>
  <c r="BH186"/>
  <c r="BG186"/>
  <c r="BF186"/>
  <c r="T186"/>
  <c r="R186"/>
  <c r="P186"/>
  <c r="BK186"/>
  <c r="J186"/>
  <c r="BE186"/>
  <c r="BI185"/>
  <c r="BH185"/>
  <c r="BG185"/>
  <c r="BF185"/>
  <c r="T185"/>
  <c r="T184"/>
  <c r="R185"/>
  <c r="R184"/>
  <c r="P185"/>
  <c r="P184"/>
  <c r="BK185"/>
  <c r="BK184"/>
  <c r="J184"/>
  <c r="J185"/>
  <c r="BE185"/>
  <c r="J69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1"/>
  <c r="BH161"/>
  <c r="BG161"/>
  <c r="BF161"/>
  <c r="T161"/>
  <c r="T160"/>
  <c r="R161"/>
  <c r="R160"/>
  <c r="P161"/>
  <c r="P160"/>
  <c r="BK161"/>
  <c r="BK160"/>
  <c r="J160"/>
  <c r="J161"/>
  <c r="BE161"/>
  <c r="J68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3"/>
  <c r="BH153"/>
  <c r="BG153"/>
  <c r="BF153"/>
  <c r="T153"/>
  <c r="R153"/>
  <c r="P153"/>
  <c r="BK153"/>
  <c r="J153"/>
  <c r="BE153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39"/>
  <c r="BH139"/>
  <c r="BG139"/>
  <c r="BF139"/>
  <c r="T139"/>
  <c r="R139"/>
  <c r="P139"/>
  <c r="BK139"/>
  <c r="J139"/>
  <c r="BE139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4"/>
  <c r="BH124"/>
  <c r="BG124"/>
  <c r="BF124"/>
  <c r="T124"/>
  <c r="R124"/>
  <c r="P124"/>
  <c r="BK124"/>
  <c r="J124"/>
  <c r="BE124"/>
  <c r="BI121"/>
  <c r="BH121"/>
  <c r="BG121"/>
  <c r="BF121"/>
  <c r="T121"/>
  <c r="T120"/>
  <c r="R121"/>
  <c r="R120"/>
  <c r="P121"/>
  <c r="P120"/>
  <c r="BK121"/>
  <c r="BK120"/>
  <c r="J120"/>
  <c r="J121"/>
  <c r="BE121"/>
  <c r="J67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6"/>
  <c r="BH116"/>
  <c r="BG116"/>
  <c r="BF116"/>
  <c r="T116"/>
  <c r="R116"/>
  <c r="P116"/>
  <c r="BK116"/>
  <c r="J116"/>
  <c r="BE116"/>
  <c r="BI114"/>
  <c r="BH114"/>
  <c r="BG114"/>
  <c r="BF114"/>
  <c r="T114"/>
  <c r="T113"/>
  <c r="R114"/>
  <c r="R113"/>
  <c r="P114"/>
  <c r="P113"/>
  <c r="BK114"/>
  <c r="BK113"/>
  <c r="J113"/>
  <c r="J114"/>
  <c r="BE114"/>
  <c r="J66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F39"/>
  <c i="1" r="BD57"/>
  <c i="3" r="BH108"/>
  <c r="F38"/>
  <c i="1" r="BC57"/>
  <c i="3" r="BG108"/>
  <c r="F37"/>
  <c i="1" r="BB57"/>
  <c i="3" r="BF108"/>
  <c r="J36"/>
  <c i="1" r="AW57"/>
  <c i="3" r="F36"/>
  <c i="1" r="BA57"/>
  <c i="3" r="T108"/>
  <c r="T107"/>
  <c r="T106"/>
  <c r="T105"/>
  <c r="R108"/>
  <c r="R107"/>
  <c r="R106"/>
  <c r="R105"/>
  <c r="P108"/>
  <c r="P107"/>
  <c r="P106"/>
  <c r="P105"/>
  <c i="1" r="AU57"/>
  <c i="3" r="BK108"/>
  <c r="BK107"/>
  <c r="J107"/>
  <c r="BK106"/>
  <c r="J106"/>
  <c r="BK105"/>
  <c r="J105"/>
  <c r="J63"/>
  <c r="J32"/>
  <c i="1" r="AG57"/>
  <c i="3" r="J108"/>
  <c r="BE108"/>
  <c r="J35"/>
  <c i="1" r="AV57"/>
  <c i="3" r="F35"/>
  <c i="1" r="AZ57"/>
  <c i="3" r="J65"/>
  <c r="J64"/>
  <c r="J102"/>
  <c r="J101"/>
  <c r="F101"/>
  <c r="F99"/>
  <c r="E97"/>
  <c r="J59"/>
  <c r="J58"/>
  <c r="F58"/>
  <c r="F56"/>
  <c r="E54"/>
  <c r="J41"/>
  <c r="J20"/>
  <c r="E20"/>
  <c r="F102"/>
  <c r="F59"/>
  <c r="J19"/>
  <c r="J14"/>
  <c r="J99"/>
  <c r="J56"/>
  <c r="E7"/>
  <c r="E93"/>
  <c r="E50"/>
  <c i="2" r="J39"/>
  <c r="J38"/>
  <c i="1" r="AY56"/>
  <c i="2" r="J37"/>
  <c i="1" r="AX56"/>
  <c i="2" r="BI783"/>
  <c r="BH783"/>
  <c r="BG783"/>
  <c r="BF783"/>
  <c r="T783"/>
  <c r="R783"/>
  <c r="P783"/>
  <c r="BK783"/>
  <c r="J783"/>
  <c r="BE783"/>
  <c r="BI781"/>
  <c r="BH781"/>
  <c r="BG781"/>
  <c r="BF781"/>
  <c r="T781"/>
  <c r="T780"/>
  <c r="R781"/>
  <c r="R780"/>
  <c r="P781"/>
  <c r="P780"/>
  <c r="BK781"/>
  <c r="BK780"/>
  <c r="J780"/>
  <c r="J781"/>
  <c r="BE781"/>
  <c r="J90"/>
  <c r="BI770"/>
  <c r="BH770"/>
  <c r="BG770"/>
  <c r="BF770"/>
  <c r="T770"/>
  <c r="R770"/>
  <c r="P770"/>
  <c r="BK770"/>
  <c r="J770"/>
  <c r="BE770"/>
  <c r="BI760"/>
  <c r="BH760"/>
  <c r="BG760"/>
  <c r="BF760"/>
  <c r="T760"/>
  <c r="R760"/>
  <c r="P760"/>
  <c r="BK760"/>
  <c r="J760"/>
  <c r="BE760"/>
  <c r="BI750"/>
  <c r="BH750"/>
  <c r="BG750"/>
  <c r="BF750"/>
  <c r="T750"/>
  <c r="R750"/>
  <c r="P750"/>
  <c r="BK750"/>
  <c r="J750"/>
  <c r="BE750"/>
  <c r="BI748"/>
  <c r="BH748"/>
  <c r="BG748"/>
  <c r="BF748"/>
  <c r="T748"/>
  <c r="R748"/>
  <c r="P748"/>
  <c r="BK748"/>
  <c r="J748"/>
  <c r="BE748"/>
  <c r="BI744"/>
  <c r="BH744"/>
  <c r="BG744"/>
  <c r="BF744"/>
  <c r="T744"/>
  <c r="T743"/>
  <c r="R744"/>
  <c r="R743"/>
  <c r="P744"/>
  <c r="P743"/>
  <c r="BK744"/>
  <c r="BK743"/>
  <c r="J743"/>
  <c r="J744"/>
  <c r="BE744"/>
  <c r="J89"/>
  <c r="BI740"/>
  <c r="BH740"/>
  <c r="BG740"/>
  <c r="BF740"/>
  <c r="T740"/>
  <c r="R740"/>
  <c r="P740"/>
  <c r="BK740"/>
  <c r="J740"/>
  <c r="BE740"/>
  <c r="BI738"/>
  <c r="BH738"/>
  <c r="BG738"/>
  <c r="BF738"/>
  <c r="T738"/>
  <c r="R738"/>
  <c r="P738"/>
  <c r="BK738"/>
  <c r="J738"/>
  <c r="BE738"/>
  <c r="BI736"/>
  <c r="BH736"/>
  <c r="BG736"/>
  <c r="BF736"/>
  <c r="T736"/>
  <c r="R736"/>
  <c r="P736"/>
  <c r="BK736"/>
  <c r="J736"/>
  <c r="BE736"/>
  <c r="BI734"/>
  <c r="BH734"/>
  <c r="BG734"/>
  <c r="BF734"/>
  <c r="T734"/>
  <c r="R734"/>
  <c r="P734"/>
  <c r="BK734"/>
  <c r="J734"/>
  <c r="BE734"/>
  <c r="BI733"/>
  <c r="BH733"/>
  <c r="BG733"/>
  <c r="BF733"/>
  <c r="T733"/>
  <c r="R733"/>
  <c r="P733"/>
  <c r="BK733"/>
  <c r="J733"/>
  <c r="BE733"/>
  <c r="BI732"/>
  <c r="BH732"/>
  <c r="BG732"/>
  <c r="BF732"/>
  <c r="T732"/>
  <c r="R732"/>
  <c r="P732"/>
  <c r="BK732"/>
  <c r="J732"/>
  <c r="BE732"/>
  <c r="BI731"/>
  <c r="BH731"/>
  <c r="BG731"/>
  <c r="BF731"/>
  <c r="T731"/>
  <c r="R731"/>
  <c r="P731"/>
  <c r="BK731"/>
  <c r="J731"/>
  <c r="BE731"/>
  <c r="BI730"/>
  <c r="BH730"/>
  <c r="BG730"/>
  <c r="BF730"/>
  <c r="T730"/>
  <c r="T729"/>
  <c r="R730"/>
  <c r="R729"/>
  <c r="P730"/>
  <c r="P729"/>
  <c r="BK730"/>
  <c r="BK729"/>
  <c r="J729"/>
  <c r="J730"/>
  <c r="BE730"/>
  <c r="J88"/>
  <c r="BI724"/>
  <c r="BH724"/>
  <c r="BG724"/>
  <c r="BF724"/>
  <c r="T724"/>
  <c r="T723"/>
  <c r="R724"/>
  <c r="R723"/>
  <c r="P724"/>
  <c r="P723"/>
  <c r="BK724"/>
  <c r="BK723"/>
  <c r="J723"/>
  <c r="J724"/>
  <c r="BE724"/>
  <c r="J87"/>
  <c r="BI722"/>
  <c r="BH722"/>
  <c r="BG722"/>
  <c r="BF722"/>
  <c r="T722"/>
  <c r="R722"/>
  <c r="P722"/>
  <c r="BK722"/>
  <c r="J722"/>
  <c r="BE722"/>
  <c r="BI721"/>
  <c r="BH721"/>
  <c r="BG721"/>
  <c r="BF721"/>
  <c r="T721"/>
  <c r="R721"/>
  <c r="P721"/>
  <c r="BK721"/>
  <c r="J721"/>
  <c r="BE721"/>
  <c r="BI719"/>
  <c r="BH719"/>
  <c r="BG719"/>
  <c r="BF719"/>
  <c r="T719"/>
  <c r="R719"/>
  <c r="P719"/>
  <c r="BK719"/>
  <c r="J719"/>
  <c r="BE719"/>
  <c r="BI715"/>
  <c r="BH715"/>
  <c r="BG715"/>
  <c r="BF715"/>
  <c r="T715"/>
  <c r="R715"/>
  <c r="P715"/>
  <c r="BK715"/>
  <c r="J715"/>
  <c r="BE715"/>
  <c r="BI713"/>
  <c r="BH713"/>
  <c r="BG713"/>
  <c r="BF713"/>
  <c r="T713"/>
  <c r="R713"/>
  <c r="P713"/>
  <c r="BK713"/>
  <c r="J713"/>
  <c r="BE713"/>
  <c r="BI709"/>
  <c r="BH709"/>
  <c r="BG709"/>
  <c r="BF709"/>
  <c r="T709"/>
  <c r="R709"/>
  <c r="P709"/>
  <c r="BK709"/>
  <c r="J709"/>
  <c r="BE709"/>
  <c r="BI707"/>
  <c r="BH707"/>
  <c r="BG707"/>
  <c r="BF707"/>
  <c r="T707"/>
  <c r="R707"/>
  <c r="P707"/>
  <c r="BK707"/>
  <c r="J707"/>
  <c r="BE707"/>
  <c r="BI703"/>
  <c r="BH703"/>
  <c r="BG703"/>
  <c r="BF703"/>
  <c r="T703"/>
  <c r="R703"/>
  <c r="P703"/>
  <c r="BK703"/>
  <c r="J703"/>
  <c r="BE703"/>
  <c r="BI699"/>
  <c r="BH699"/>
  <c r="BG699"/>
  <c r="BF699"/>
  <c r="T699"/>
  <c r="R699"/>
  <c r="P699"/>
  <c r="BK699"/>
  <c r="J699"/>
  <c r="BE699"/>
  <c r="BI695"/>
  <c r="BH695"/>
  <c r="BG695"/>
  <c r="BF695"/>
  <c r="T695"/>
  <c r="T694"/>
  <c r="R695"/>
  <c r="R694"/>
  <c r="P695"/>
  <c r="P694"/>
  <c r="BK695"/>
  <c r="BK694"/>
  <c r="J694"/>
  <c r="J695"/>
  <c r="BE695"/>
  <c r="J86"/>
  <c r="BI692"/>
  <c r="BH692"/>
  <c r="BG692"/>
  <c r="BF692"/>
  <c r="T692"/>
  <c r="R692"/>
  <c r="P692"/>
  <c r="BK692"/>
  <c r="J692"/>
  <c r="BE692"/>
  <c r="BI690"/>
  <c r="BH690"/>
  <c r="BG690"/>
  <c r="BF690"/>
  <c r="T690"/>
  <c r="R690"/>
  <c r="P690"/>
  <c r="BK690"/>
  <c r="J690"/>
  <c r="BE690"/>
  <c r="BI688"/>
  <c r="BH688"/>
  <c r="BG688"/>
  <c r="BF688"/>
  <c r="T688"/>
  <c r="T687"/>
  <c r="R688"/>
  <c r="R687"/>
  <c r="P688"/>
  <c r="P687"/>
  <c r="BK688"/>
  <c r="BK687"/>
  <c r="J687"/>
  <c r="J688"/>
  <c r="BE688"/>
  <c r="J85"/>
  <c r="BI686"/>
  <c r="BH686"/>
  <c r="BG686"/>
  <c r="BF686"/>
  <c r="T686"/>
  <c r="R686"/>
  <c r="P686"/>
  <c r="BK686"/>
  <c r="J686"/>
  <c r="BE686"/>
  <c r="BI685"/>
  <c r="BH685"/>
  <c r="BG685"/>
  <c r="BF685"/>
  <c r="T685"/>
  <c r="R685"/>
  <c r="P685"/>
  <c r="BK685"/>
  <c r="J685"/>
  <c r="BE685"/>
  <c r="BI683"/>
  <c r="BH683"/>
  <c r="BG683"/>
  <c r="BF683"/>
  <c r="T683"/>
  <c r="R683"/>
  <c r="P683"/>
  <c r="BK683"/>
  <c r="J683"/>
  <c r="BE683"/>
  <c r="BI681"/>
  <c r="BH681"/>
  <c r="BG681"/>
  <c r="BF681"/>
  <c r="T681"/>
  <c r="R681"/>
  <c r="P681"/>
  <c r="BK681"/>
  <c r="J681"/>
  <c r="BE681"/>
  <c r="BI679"/>
  <c r="BH679"/>
  <c r="BG679"/>
  <c r="BF679"/>
  <c r="T679"/>
  <c r="R679"/>
  <c r="P679"/>
  <c r="BK679"/>
  <c r="J679"/>
  <c r="BE679"/>
  <c r="BI677"/>
  <c r="BH677"/>
  <c r="BG677"/>
  <c r="BF677"/>
  <c r="T677"/>
  <c r="R677"/>
  <c r="P677"/>
  <c r="BK677"/>
  <c r="J677"/>
  <c r="BE677"/>
  <c r="BI673"/>
  <c r="BH673"/>
  <c r="BG673"/>
  <c r="BF673"/>
  <c r="T673"/>
  <c r="R673"/>
  <c r="P673"/>
  <c r="BK673"/>
  <c r="J673"/>
  <c r="BE673"/>
  <c r="BI671"/>
  <c r="BH671"/>
  <c r="BG671"/>
  <c r="BF671"/>
  <c r="T671"/>
  <c r="R671"/>
  <c r="P671"/>
  <c r="BK671"/>
  <c r="J671"/>
  <c r="BE671"/>
  <c r="BI670"/>
  <c r="BH670"/>
  <c r="BG670"/>
  <c r="BF670"/>
  <c r="T670"/>
  <c r="R670"/>
  <c r="P670"/>
  <c r="BK670"/>
  <c r="J670"/>
  <c r="BE670"/>
  <c r="BI666"/>
  <c r="BH666"/>
  <c r="BG666"/>
  <c r="BF666"/>
  <c r="T666"/>
  <c r="R666"/>
  <c r="P666"/>
  <c r="BK666"/>
  <c r="J666"/>
  <c r="BE666"/>
  <c r="BI662"/>
  <c r="BH662"/>
  <c r="BG662"/>
  <c r="BF662"/>
  <c r="T662"/>
  <c r="T661"/>
  <c r="R662"/>
  <c r="R661"/>
  <c r="P662"/>
  <c r="P661"/>
  <c r="BK662"/>
  <c r="BK661"/>
  <c r="J661"/>
  <c r="J662"/>
  <c r="BE662"/>
  <c r="J84"/>
  <c r="BI660"/>
  <c r="BH660"/>
  <c r="BG660"/>
  <c r="BF660"/>
  <c r="T660"/>
  <c r="R660"/>
  <c r="P660"/>
  <c r="BK660"/>
  <c r="J660"/>
  <c r="BE660"/>
  <c r="BI659"/>
  <c r="BH659"/>
  <c r="BG659"/>
  <c r="BF659"/>
  <c r="T659"/>
  <c r="R659"/>
  <c r="P659"/>
  <c r="BK659"/>
  <c r="J659"/>
  <c r="BE659"/>
  <c r="BI658"/>
  <c r="BH658"/>
  <c r="BG658"/>
  <c r="BF658"/>
  <c r="T658"/>
  <c r="R658"/>
  <c r="P658"/>
  <c r="BK658"/>
  <c r="J658"/>
  <c r="BE658"/>
  <c r="BI657"/>
  <c r="BH657"/>
  <c r="BG657"/>
  <c r="BF657"/>
  <c r="T657"/>
  <c r="R657"/>
  <c r="P657"/>
  <c r="BK657"/>
  <c r="J657"/>
  <c r="BE657"/>
  <c r="BI656"/>
  <c r="BH656"/>
  <c r="BG656"/>
  <c r="BF656"/>
  <c r="T656"/>
  <c r="R656"/>
  <c r="P656"/>
  <c r="BK656"/>
  <c r="J656"/>
  <c r="BE656"/>
  <c r="BI652"/>
  <c r="BH652"/>
  <c r="BG652"/>
  <c r="BF652"/>
  <c r="T652"/>
  <c r="R652"/>
  <c r="P652"/>
  <c r="BK652"/>
  <c r="J652"/>
  <c r="BE652"/>
  <c r="BI650"/>
  <c r="BH650"/>
  <c r="BG650"/>
  <c r="BF650"/>
  <c r="T650"/>
  <c r="R650"/>
  <c r="P650"/>
  <c r="BK650"/>
  <c r="J650"/>
  <c r="BE650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R645"/>
  <c r="P645"/>
  <c r="BK645"/>
  <c r="J645"/>
  <c r="BE645"/>
  <c r="BI641"/>
  <c r="BH641"/>
  <c r="BG641"/>
  <c r="BF641"/>
  <c r="T641"/>
  <c r="R641"/>
  <c r="P641"/>
  <c r="BK641"/>
  <c r="J641"/>
  <c r="BE641"/>
  <c r="BI637"/>
  <c r="BH637"/>
  <c r="BG637"/>
  <c r="BF637"/>
  <c r="T637"/>
  <c r="R637"/>
  <c r="P637"/>
  <c r="BK637"/>
  <c r="J637"/>
  <c r="BE637"/>
  <c r="BI633"/>
  <c r="BH633"/>
  <c r="BG633"/>
  <c r="BF633"/>
  <c r="T633"/>
  <c r="T632"/>
  <c r="R633"/>
  <c r="R632"/>
  <c r="P633"/>
  <c r="P632"/>
  <c r="BK633"/>
  <c r="BK632"/>
  <c r="J632"/>
  <c r="J633"/>
  <c r="BE633"/>
  <c r="J83"/>
  <c r="BI631"/>
  <c r="BH631"/>
  <c r="BG631"/>
  <c r="BF631"/>
  <c r="T631"/>
  <c r="R631"/>
  <c r="P631"/>
  <c r="BK631"/>
  <c r="J631"/>
  <c r="BE631"/>
  <c r="BI630"/>
  <c r="BH630"/>
  <c r="BG630"/>
  <c r="BF630"/>
  <c r="T630"/>
  <c r="R630"/>
  <c r="P630"/>
  <c r="BK630"/>
  <c r="J630"/>
  <c r="BE630"/>
  <c r="BI629"/>
  <c r="BH629"/>
  <c r="BG629"/>
  <c r="BF629"/>
  <c r="T629"/>
  <c r="R629"/>
  <c r="P629"/>
  <c r="BK629"/>
  <c r="J629"/>
  <c r="BE629"/>
  <c r="BI628"/>
  <c r="BH628"/>
  <c r="BG628"/>
  <c r="BF628"/>
  <c r="T628"/>
  <c r="R628"/>
  <c r="P628"/>
  <c r="BK628"/>
  <c r="J628"/>
  <c r="BE628"/>
  <c r="BI626"/>
  <c r="BH626"/>
  <c r="BG626"/>
  <c r="BF626"/>
  <c r="T626"/>
  <c r="T625"/>
  <c r="R626"/>
  <c r="R625"/>
  <c r="P626"/>
  <c r="P625"/>
  <c r="BK626"/>
  <c r="BK625"/>
  <c r="J625"/>
  <c r="J626"/>
  <c r="BE626"/>
  <c r="J82"/>
  <c r="BI624"/>
  <c r="BH624"/>
  <c r="BG624"/>
  <c r="BF624"/>
  <c r="T624"/>
  <c r="R624"/>
  <c r="P624"/>
  <c r="BK624"/>
  <c r="J624"/>
  <c r="BE624"/>
  <c r="BI623"/>
  <c r="BH623"/>
  <c r="BG623"/>
  <c r="BF623"/>
  <c r="T623"/>
  <c r="R623"/>
  <c r="P623"/>
  <c r="BK623"/>
  <c r="J623"/>
  <c r="BE623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5"/>
  <c r="BH615"/>
  <c r="BG615"/>
  <c r="BF615"/>
  <c r="T615"/>
  <c r="R615"/>
  <c r="P615"/>
  <c r="BK615"/>
  <c r="J615"/>
  <c r="BE615"/>
  <c r="BI613"/>
  <c r="BH613"/>
  <c r="BG613"/>
  <c r="BF613"/>
  <c r="T613"/>
  <c r="R613"/>
  <c r="P613"/>
  <c r="BK613"/>
  <c r="J613"/>
  <c r="BE613"/>
  <c r="BI611"/>
  <c r="BH611"/>
  <c r="BG611"/>
  <c r="BF611"/>
  <c r="T611"/>
  <c r="R611"/>
  <c r="P611"/>
  <c r="BK611"/>
  <c r="J611"/>
  <c r="BE611"/>
  <c r="BI609"/>
  <c r="BH609"/>
  <c r="BG609"/>
  <c r="BF609"/>
  <c r="T609"/>
  <c r="R609"/>
  <c r="P609"/>
  <c r="BK609"/>
  <c r="J609"/>
  <c r="BE609"/>
  <c r="BI607"/>
  <c r="BH607"/>
  <c r="BG607"/>
  <c r="BF607"/>
  <c r="T607"/>
  <c r="R607"/>
  <c r="P607"/>
  <c r="BK607"/>
  <c r="J607"/>
  <c r="BE607"/>
  <c r="BI605"/>
  <c r="BH605"/>
  <c r="BG605"/>
  <c r="BF605"/>
  <c r="T605"/>
  <c r="R605"/>
  <c r="P605"/>
  <c r="BK605"/>
  <c r="J605"/>
  <c r="BE605"/>
  <c r="BI603"/>
  <c r="BH603"/>
  <c r="BG603"/>
  <c r="BF603"/>
  <c r="T603"/>
  <c r="R603"/>
  <c r="P603"/>
  <c r="BK603"/>
  <c r="J603"/>
  <c r="BE603"/>
  <c r="BI602"/>
  <c r="BH602"/>
  <c r="BG602"/>
  <c r="BF602"/>
  <c r="T602"/>
  <c r="R602"/>
  <c r="P602"/>
  <c r="BK602"/>
  <c r="J602"/>
  <c r="BE602"/>
  <c r="BI601"/>
  <c r="BH601"/>
  <c r="BG601"/>
  <c r="BF601"/>
  <c r="T601"/>
  <c r="R601"/>
  <c r="P601"/>
  <c r="BK601"/>
  <c r="J601"/>
  <c r="BE601"/>
  <c r="BI600"/>
  <c r="BH600"/>
  <c r="BG600"/>
  <c r="BF600"/>
  <c r="T600"/>
  <c r="R600"/>
  <c r="P600"/>
  <c r="BK600"/>
  <c r="J600"/>
  <c r="BE600"/>
  <c r="BI599"/>
  <c r="BH599"/>
  <c r="BG599"/>
  <c r="BF599"/>
  <c r="T599"/>
  <c r="R599"/>
  <c r="P599"/>
  <c r="BK599"/>
  <c r="J599"/>
  <c r="BE599"/>
  <c r="BI598"/>
  <c r="BH598"/>
  <c r="BG598"/>
  <c r="BF598"/>
  <c r="T598"/>
  <c r="R598"/>
  <c r="P598"/>
  <c r="BK598"/>
  <c r="J598"/>
  <c r="BE598"/>
  <c r="BI597"/>
  <c r="BH597"/>
  <c r="BG597"/>
  <c r="BF597"/>
  <c r="T597"/>
  <c r="R597"/>
  <c r="P597"/>
  <c r="BK597"/>
  <c r="J597"/>
  <c r="BE597"/>
  <c r="BI595"/>
  <c r="BH595"/>
  <c r="BG595"/>
  <c r="BF595"/>
  <c r="T595"/>
  <c r="R595"/>
  <c r="P595"/>
  <c r="BK595"/>
  <c r="J595"/>
  <c r="BE595"/>
  <c r="BI594"/>
  <c r="BH594"/>
  <c r="BG594"/>
  <c r="BF594"/>
  <c r="T594"/>
  <c r="R594"/>
  <c r="P594"/>
  <c r="BK594"/>
  <c r="J594"/>
  <c r="BE594"/>
  <c r="BI593"/>
  <c r="BH593"/>
  <c r="BG593"/>
  <c r="BF593"/>
  <c r="T593"/>
  <c r="R593"/>
  <c r="P593"/>
  <c r="BK593"/>
  <c r="J593"/>
  <c r="BE593"/>
  <c r="BI592"/>
  <c r="BH592"/>
  <c r="BG592"/>
  <c r="BF592"/>
  <c r="T592"/>
  <c r="R592"/>
  <c r="P592"/>
  <c r="BK592"/>
  <c r="J592"/>
  <c r="BE592"/>
  <c r="BI591"/>
  <c r="BH591"/>
  <c r="BG591"/>
  <c r="BF591"/>
  <c r="T591"/>
  <c r="R591"/>
  <c r="P591"/>
  <c r="BK591"/>
  <c r="J591"/>
  <c r="BE591"/>
  <c r="BI590"/>
  <c r="BH590"/>
  <c r="BG590"/>
  <c r="BF590"/>
  <c r="T590"/>
  <c r="R590"/>
  <c r="P590"/>
  <c r="BK590"/>
  <c r="J590"/>
  <c r="BE590"/>
  <c r="BI589"/>
  <c r="BH589"/>
  <c r="BG589"/>
  <c r="BF589"/>
  <c r="T589"/>
  <c r="R589"/>
  <c r="P589"/>
  <c r="BK589"/>
  <c r="J589"/>
  <c r="BE589"/>
  <c r="BI588"/>
  <c r="BH588"/>
  <c r="BG588"/>
  <c r="BF588"/>
  <c r="T588"/>
  <c r="R588"/>
  <c r="P588"/>
  <c r="BK588"/>
  <c r="J588"/>
  <c r="BE588"/>
  <c r="BI587"/>
  <c r="BH587"/>
  <c r="BG587"/>
  <c r="BF587"/>
  <c r="T587"/>
  <c r="R587"/>
  <c r="P587"/>
  <c r="BK587"/>
  <c r="J587"/>
  <c r="BE587"/>
  <c r="BI586"/>
  <c r="BH586"/>
  <c r="BG586"/>
  <c r="BF586"/>
  <c r="T586"/>
  <c r="R586"/>
  <c r="P586"/>
  <c r="BK586"/>
  <c r="J586"/>
  <c r="BE586"/>
  <c r="BI585"/>
  <c r="BH585"/>
  <c r="BG585"/>
  <c r="BF585"/>
  <c r="T585"/>
  <c r="R585"/>
  <c r="P585"/>
  <c r="BK585"/>
  <c r="J585"/>
  <c r="BE585"/>
  <c r="BI584"/>
  <c r="BH584"/>
  <c r="BG584"/>
  <c r="BF584"/>
  <c r="T584"/>
  <c r="R584"/>
  <c r="P584"/>
  <c r="BK584"/>
  <c r="J584"/>
  <c r="BE584"/>
  <c r="BI583"/>
  <c r="BH583"/>
  <c r="BG583"/>
  <c r="BF583"/>
  <c r="T583"/>
  <c r="R583"/>
  <c r="P583"/>
  <c r="BK583"/>
  <c r="J583"/>
  <c r="BE583"/>
  <c r="BI582"/>
  <c r="BH582"/>
  <c r="BG582"/>
  <c r="BF582"/>
  <c r="T582"/>
  <c r="R582"/>
  <c r="P582"/>
  <c r="BK582"/>
  <c r="J582"/>
  <c r="BE582"/>
  <c r="BI580"/>
  <c r="BH580"/>
  <c r="BG580"/>
  <c r="BF580"/>
  <c r="T580"/>
  <c r="R580"/>
  <c r="P580"/>
  <c r="BK580"/>
  <c r="J580"/>
  <c r="BE580"/>
  <c r="BI579"/>
  <c r="BH579"/>
  <c r="BG579"/>
  <c r="BF579"/>
  <c r="T579"/>
  <c r="R579"/>
  <c r="P579"/>
  <c r="BK579"/>
  <c r="J579"/>
  <c r="BE579"/>
  <c r="BI578"/>
  <c r="BH578"/>
  <c r="BG578"/>
  <c r="BF578"/>
  <c r="T578"/>
  <c r="R578"/>
  <c r="P578"/>
  <c r="BK578"/>
  <c r="J578"/>
  <c r="BE578"/>
  <c r="BI577"/>
  <c r="BH577"/>
  <c r="BG577"/>
  <c r="BF577"/>
  <c r="T577"/>
  <c r="R577"/>
  <c r="P577"/>
  <c r="BK577"/>
  <c r="J577"/>
  <c r="BE577"/>
  <c r="BI576"/>
  <c r="BH576"/>
  <c r="BG576"/>
  <c r="BF576"/>
  <c r="T576"/>
  <c r="R576"/>
  <c r="P576"/>
  <c r="BK576"/>
  <c r="J576"/>
  <c r="BE576"/>
  <c r="BI575"/>
  <c r="BH575"/>
  <c r="BG575"/>
  <c r="BF575"/>
  <c r="T575"/>
  <c r="R575"/>
  <c r="P575"/>
  <c r="BK575"/>
  <c r="J575"/>
  <c r="BE575"/>
  <c r="BI574"/>
  <c r="BH574"/>
  <c r="BG574"/>
  <c r="BF574"/>
  <c r="T574"/>
  <c r="R574"/>
  <c r="P574"/>
  <c r="BK574"/>
  <c r="J574"/>
  <c r="BE574"/>
  <c r="BI573"/>
  <c r="BH573"/>
  <c r="BG573"/>
  <c r="BF573"/>
  <c r="T573"/>
  <c r="T572"/>
  <c r="R573"/>
  <c r="R572"/>
  <c r="P573"/>
  <c r="P572"/>
  <c r="BK573"/>
  <c r="BK572"/>
  <c r="J572"/>
  <c r="J573"/>
  <c r="BE573"/>
  <c r="J81"/>
  <c r="BI570"/>
  <c r="BH570"/>
  <c r="BG570"/>
  <c r="BF570"/>
  <c r="T570"/>
  <c r="R570"/>
  <c r="P570"/>
  <c r="BK570"/>
  <c r="J570"/>
  <c r="BE570"/>
  <c r="BI569"/>
  <c r="BH569"/>
  <c r="BG569"/>
  <c r="BF569"/>
  <c r="T569"/>
  <c r="R569"/>
  <c r="P569"/>
  <c r="BK569"/>
  <c r="J569"/>
  <c r="BE569"/>
  <c r="BI567"/>
  <c r="BH567"/>
  <c r="BG567"/>
  <c r="BF567"/>
  <c r="T567"/>
  <c r="R567"/>
  <c r="P567"/>
  <c r="BK567"/>
  <c r="J567"/>
  <c r="BE567"/>
  <c r="BI565"/>
  <c r="BH565"/>
  <c r="BG565"/>
  <c r="BF565"/>
  <c r="T565"/>
  <c r="R565"/>
  <c r="P565"/>
  <c r="BK565"/>
  <c r="J565"/>
  <c r="BE565"/>
  <c r="BI563"/>
  <c r="BH563"/>
  <c r="BG563"/>
  <c r="BF563"/>
  <c r="T563"/>
  <c r="T562"/>
  <c r="R563"/>
  <c r="R562"/>
  <c r="P563"/>
  <c r="P562"/>
  <c r="BK563"/>
  <c r="BK562"/>
  <c r="J562"/>
  <c r="J563"/>
  <c r="BE563"/>
  <c r="J80"/>
  <c r="BI561"/>
  <c r="BH561"/>
  <c r="BG561"/>
  <c r="BF561"/>
  <c r="T561"/>
  <c r="R561"/>
  <c r="P561"/>
  <c r="BK561"/>
  <c r="J561"/>
  <c r="BE561"/>
  <c r="BI560"/>
  <c r="BH560"/>
  <c r="BG560"/>
  <c r="BF560"/>
  <c r="T560"/>
  <c r="R560"/>
  <c r="P560"/>
  <c r="BK560"/>
  <c r="J560"/>
  <c r="BE560"/>
  <c r="BI558"/>
  <c r="BH558"/>
  <c r="BG558"/>
  <c r="BF558"/>
  <c r="T558"/>
  <c r="R558"/>
  <c r="P558"/>
  <c r="BK558"/>
  <c r="J558"/>
  <c r="BE558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46"/>
  <c r="BH546"/>
  <c r="BG546"/>
  <c r="BF546"/>
  <c r="T546"/>
  <c r="R546"/>
  <c r="P546"/>
  <c r="BK546"/>
  <c r="J546"/>
  <c r="BE546"/>
  <c r="BI544"/>
  <c r="BH544"/>
  <c r="BG544"/>
  <c r="BF544"/>
  <c r="T544"/>
  <c r="R544"/>
  <c r="P544"/>
  <c r="BK544"/>
  <c r="J544"/>
  <c r="BE544"/>
  <c r="BI542"/>
  <c r="BH542"/>
  <c r="BG542"/>
  <c r="BF542"/>
  <c r="T542"/>
  <c r="T541"/>
  <c r="R542"/>
  <c r="R541"/>
  <c r="P542"/>
  <c r="P541"/>
  <c r="BK542"/>
  <c r="BK541"/>
  <c r="J541"/>
  <c r="J542"/>
  <c r="BE542"/>
  <c r="J79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7"/>
  <c r="BH537"/>
  <c r="BG537"/>
  <c r="BF537"/>
  <c r="T537"/>
  <c r="R537"/>
  <c r="P537"/>
  <c r="BK537"/>
  <c r="J537"/>
  <c r="BE537"/>
  <c r="BI533"/>
  <c r="BH533"/>
  <c r="BG533"/>
  <c r="BF533"/>
  <c r="T533"/>
  <c r="R533"/>
  <c r="P533"/>
  <c r="BK533"/>
  <c r="J533"/>
  <c r="BE533"/>
  <c r="BI529"/>
  <c r="BH529"/>
  <c r="BG529"/>
  <c r="BF529"/>
  <c r="T529"/>
  <c r="T528"/>
  <c r="R529"/>
  <c r="R528"/>
  <c r="P529"/>
  <c r="P528"/>
  <c r="BK529"/>
  <c r="BK528"/>
  <c r="J528"/>
  <c r="J529"/>
  <c r="BE529"/>
  <c r="J78"/>
  <c r="BI527"/>
  <c r="BH527"/>
  <c r="BG527"/>
  <c r="BF527"/>
  <c r="T527"/>
  <c r="R527"/>
  <c r="P527"/>
  <c r="BK527"/>
  <c r="J527"/>
  <c r="BE527"/>
  <c r="BI526"/>
  <c r="BH526"/>
  <c r="BG526"/>
  <c r="BF526"/>
  <c r="T526"/>
  <c r="R526"/>
  <c r="P526"/>
  <c r="BK526"/>
  <c r="J526"/>
  <c r="BE526"/>
  <c r="BI524"/>
  <c r="BH524"/>
  <c r="BG524"/>
  <c r="BF524"/>
  <c r="T524"/>
  <c r="R524"/>
  <c r="P524"/>
  <c r="BK524"/>
  <c r="J524"/>
  <c r="BE524"/>
  <c r="BI523"/>
  <c r="BH523"/>
  <c r="BG523"/>
  <c r="BF523"/>
  <c r="T523"/>
  <c r="R523"/>
  <c r="P523"/>
  <c r="BK523"/>
  <c r="J523"/>
  <c r="BE523"/>
  <c r="BI521"/>
  <c r="BH521"/>
  <c r="BG521"/>
  <c r="BF521"/>
  <c r="T521"/>
  <c r="R521"/>
  <c r="P521"/>
  <c r="BK521"/>
  <c r="J521"/>
  <c r="BE521"/>
  <c r="BI520"/>
  <c r="BH520"/>
  <c r="BG520"/>
  <c r="BF520"/>
  <c r="T520"/>
  <c r="R520"/>
  <c r="P520"/>
  <c r="BK520"/>
  <c r="J520"/>
  <c r="BE520"/>
  <c r="BI518"/>
  <c r="BH518"/>
  <c r="BG518"/>
  <c r="BF518"/>
  <c r="T518"/>
  <c r="R518"/>
  <c r="P518"/>
  <c r="BK518"/>
  <c r="J518"/>
  <c r="BE518"/>
  <c r="BI517"/>
  <c r="BH517"/>
  <c r="BG517"/>
  <c r="BF517"/>
  <c r="T517"/>
  <c r="R517"/>
  <c r="P517"/>
  <c r="BK517"/>
  <c r="J517"/>
  <c r="BE517"/>
  <c r="BI516"/>
  <c r="BH516"/>
  <c r="BG516"/>
  <c r="BF516"/>
  <c r="T516"/>
  <c r="R516"/>
  <c r="P516"/>
  <c r="BK516"/>
  <c r="J516"/>
  <c r="BE516"/>
  <c r="BI515"/>
  <c r="BH515"/>
  <c r="BG515"/>
  <c r="BF515"/>
  <c r="T515"/>
  <c r="R515"/>
  <c r="P515"/>
  <c r="BK515"/>
  <c r="J515"/>
  <c r="BE515"/>
  <c r="BI513"/>
  <c r="BH513"/>
  <c r="BG513"/>
  <c r="BF513"/>
  <c r="T513"/>
  <c r="T512"/>
  <c r="R513"/>
  <c r="R512"/>
  <c r="P513"/>
  <c r="P512"/>
  <c r="BK513"/>
  <c r="BK512"/>
  <c r="J512"/>
  <c r="J513"/>
  <c r="BE513"/>
  <c r="J77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504"/>
  <c r="BH504"/>
  <c r="BG504"/>
  <c r="BF504"/>
  <c r="T504"/>
  <c r="R504"/>
  <c r="P504"/>
  <c r="BK504"/>
  <c r="J504"/>
  <c r="BE504"/>
  <c r="BI502"/>
  <c r="BH502"/>
  <c r="BG502"/>
  <c r="BF502"/>
  <c r="T502"/>
  <c r="R502"/>
  <c r="P502"/>
  <c r="BK502"/>
  <c r="J502"/>
  <c r="BE502"/>
  <c r="BI500"/>
  <c r="BH500"/>
  <c r="BG500"/>
  <c r="BF500"/>
  <c r="T500"/>
  <c r="R500"/>
  <c r="P500"/>
  <c r="BK500"/>
  <c r="J500"/>
  <c r="BE500"/>
  <c r="BI498"/>
  <c r="BH498"/>
  <c r="BG498"/>
  <c r="BF498"/>
  <c r="T498"/>
  <c r="R498"/>
  <c r="P498"/>
  <c r="BK498"/>
  <c r="J498"/>
  <c r="BE498"/>
  <c r="BI496"/>
  <c r="BH496"/>
  <c r="BG496"/>
  <c r="BF496"/>
  <c r="T496"/>
  <c r="R496"/>
  <c r="P496"/>
  <c r="BK496"/>
  <c r="J496"/>
  <c r="BE496"/>
  <c r="BI494"/>
  <c r="BH494"/>
  <c r="BG494"/>
  <c r="BF494"/>
  <c r="T494"/>
  <c r="T493"/>
  <c r="T492"/>
  <c r="R494"/>
  <c r="R493"/>
  <c r="R492"/>
  <c r="P494"/>
  <c r="P493"/>
  <c r="P492"/>
  <c r="BK494"/>
  <c r="BK493"/>
  <c r="J493"/>
  <c r="BK492"/>
  <c r="J492"/>
  <c r="J494"/>
  <c r="BE494"/>
  <c r="J76"/>
  <c r="J75"/>
  <c r="BI491"/>
  <c r="BH491"/>
  <c r="BG491"/>
  <c r="BF491"/>
  <c r="T491"/>
  <c r="R491"/>
  <c r="P491"/>
  <c r="BK491"/>
  <c r="J491"/>
  <c r="BE491"/>
  <c r="BI490"/>
  <c r="BH490"/>
  <c r="BG490"/>
  <c r="BF490"/>
  <c r="T490"/>
  <c r="T489"/>
  <c r="R490"/>
  <c r="R489"/>
  <c r="P490"/>
  <c r="P489"/>
  <c r="BK490"/>
  <c r="BK489"/>
  <c r="J489"/>
  <c r="J490"/>
  <c r="BE490"/>
  <c r="J74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5"/>
  <c r="BH485"/>
  <c r="BG485"/>
  <c r="BF485"/>
  <c r="T485"/>
  <c r="R485"/>
  <c r="P485"/>
  <c r="BK485"/>
  <c r="J485"/>
  <c r="BE485"/>
  <c r="BI484"/>
  <c r="BH484"/>
  <c r="BG484"/>
  <c r="BF484"/>
  <c r="T484"/>
  <c r="T483"/>
  <c r="R484"/>
  <c r="R483"/>
  <c r="P484"/>
  <c r="P483"/>
  <c r="BK484"/>
  <c r="BK483"/>
  <c r="J483"/>
  <c r="J484"/>
  <c r="BE484"/>
  <c r="J73"/>
  <c r="BI482"/>
  <c r="BH482"/>
  <c r="BG482"/>
  <c r="BF482"/>
  <c r="T482"/>
  <c r="R482"/>
  <c r="P482"/>
  <c r="BK482"/>
  <c r="J482"/>
  <c r="BE482"/>
  <c r="BI480"/>
  <c r="BH480"/>
  <c r="BG480"/>
  <c r="BF480"/>
  <c r="T480"/>
  <c r="R480"/>
  <c r="P480"/>
  <c r="BK480"/>
  <c r="J480"/>
  <c r="BE480"/>
  <c r="BI476"/>
  <c r="BH476"/>
  <c r="BG476"/>
  <c r="BF476"/>
  <c r="T476"/>
  <c r="R476"/>
  <c r="P476"/>
  <c r="BK476"/>
  <c r="J476"/>
  <c r="BE476"/>
  <c r="BI471"/>
  <c r="BH471"/>
  <c r="BG471"/>
  <c r="BF471"/>
  <c r="T471"/>
  <c r="R471"/>
  <c r="P471"/>
  <c r="BK471"/>
  <c r="J471"/>
  <c r="BE471"/>
  <c r="BI470"/>
  <c r="BH470"/>
  <c r="BG470"/>
  <c r="BF470"/>
  <c r="T470"/>
  <c r="R470"/>
  <c r="P470"/>
  <c r="BK470"/>
  <c r="J470"/>
  <c r="BE470"/>
  <c r="BI469"/>
  <c r="BH469"/>
  <c r="BG469"/>
  <c r="BF469"/>
  <c r="T469"/>
  <c r="R469"/>
  <c r="P469"/>
  <c r="BK469"/>
  <c r="J469"/>
  <c r="BE469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5"/>
  <c r="BH465"/>
  <c r="BG465"/>
  <c r="BF465"/>
  <c r="T465"/>
  <c r="R465"/>
  <c r="P465"/>
  <c r="BK465"/>
  <c r="J465"/>
  <c r="BE465"/>
  <c r="BI463"/>
  <c r="BH463"/>
  <c r="BG463"/>
  <c r="BF463"/>
  <c r="T463"/>
  <c r="R463"/>
  <c r="P463"/>
  <c r="BK463"/>
  <c r="J463"/>
  <c r="BE463"/>
  <c r="BI461"/>
  <c r="BH461"/>
  <c r="BG461"/>
  <c r="BF461"/>
  <c r="T461"/>
  <c r="R461"/>
  <c r="P461"/>
  <c r="BK461"/>
  <c r="J461"/>
  <c r="BE461"/>
  <c r="BI459"/>
  <c r="BH459"/>
  <c r="BG459"/>
  <c r="BF459"/>
  <c r="T459"/>
  <c r="R459"/>
  <c r="P459"/>
  <c r="BK459"/>
  <c r="J459"/>
  <c r="BE459"/>
  <c r="BI458"/>
  <c r="BH458"/>
  <c r="BG458"/>
  <c r="BF458"/>
  <c r="T458"/>
  <c r="R458"/>
  <c r="P458"/>
  <c r="BK458"/>
  <c r="J458"/>
  <c r="BE458"/>
  <c r="BI456"/>
  <c r="BH456"/>
  <c r="BG456"/>
  <c r="BF456"/>
  <c r="T456"/>
  <c r="R456"/>
  <c r="P456"/>
  <c r="BK456"/>
  <c r="J456"/>
  <c r="BE456"/>
  <c r="BI454"/>
  <c r="BH454"/>
  <c r="BG454"/>
  <c r="BF454"/>
  <c r="T454"/>
  <c r="R454"/>
  <c r="P454"/>
  <c r="BK454"/>
  <c r="J454"/>
  <c r="BE454"/>
  <c r="BI452"/>
  <c r="BH452"/>
  <c r="BG452"/>
  <c r="BF452"/>
  <c r="T452"/>
  <c r="R452"/>
  <c r="P452"/>
  <c r="BK452"/>
  <c r="J452"/>
  <c r="BE452"/>
  <c r="BI450"/>
  <c r="BH450"/>
  <c r="BG450"/>
  <c r="BF450"/>
  <c r="T450"/>
  <c r="R450"/>
  <c r="P450"/>
  <c r="BK450"/>
  <c r="J450"/>
  <c r="BE450"/>
  <c r="BI447"/>
  <c r="BH447"/>
  <c r="BG447"/>
  <c r="BF447"/>
  <c r="T447"/>
  <c r="R447"/>
  <c r="P447"/>
  <c r="BK447"/>
  <c r="J447"/>
  <c r="BE447"/>
  <c r="BI445"/>
  <c r="BH445"/>
  <c r="BG445"/>
  <c r="BF445"/>
  <c r="T445"/>
  <c r="R445"/>
  <c r="P445"/>
  <c r="BK445"/>
  <c r="J445"/>
  <c r="BE445"/>
  <c r="BI443"/>
  <c r="BH443"/>
  <c r="BG443"/>
  <c r="BF443"/>
  <c r="T443"/>
  <c r="R443"/>
  <c r="P443"/>
  <c r="BK443"/>
  <c r="J443"/>
  <c r="BE443"/>
  <c r="BI441"/>
  <c r="BH441"/>
  <c r="BG441"/>
  <c r="BF441"/>
  <c r="T441"/>
  <c r="R441"/>
  <c r="P441"/>
  <c r="BK441"/>
  <c r="J441"/>
  <c r="BE441"/>
  <c r="BI436"/>
  <c r="BH436"/>
  <c r="BG436"/>
  <c r="BF436"/>
  <c r="T436"/>
  <c r="R436"/>
  <c r="P436"/>
  <c r="BK436"/>
  <c r="J436"/>
  <c r="BE436"/>
  <c r="BI435"/>
  <c r="BH435"/>
  <c r="BG435"/>
  <c r="BF435"/>
  <c r="T435"/>
  <c r="R435"/>
  <c r="P435"/>
  <c r="BK435"/>
  <c r="J435"/>
  <c r="BE435"/>
  <c r="BI434"/>
  <c r="BH434"/>
  <c r="BG434"/>
  <c r="BF434"/>
  <c r="T434"/>
  <c r="R434"/>
  <c r="P434"/>
  <c r="BK434"/>
  <c r="J434"/>
  <c r="BE434"/>
  <c r="BI432"/>
  <c r="BH432"/>
  <c r="BG432"/>
  <c r="BF432"/>
  <c r="T432"/>
  <c r="R432"/>
  <c r="P432"/>
  <c r="BK432"/>
  <c r="J432"/>
  <c r="BE432"/>
  <c r="BI431"/>
  <c r="BH431"/>
  <c r="BG431"/>
  <c r="BF431"/>
  <c r="T431"/>
  <c r="R431"/>
  <c r="P431"/>
  <c r="BK431"/>
  <c r="J431"/>
  <c r="BE431"/>
  <c r="BI430"/>
  <c r="BH430"/>
  <c r="BG430"/>
  <c r="BF430"/>
  <c r="T430"/>
  <c r="R430"/>
  <c r="P430"/>
  <c r="BK430"/>
  <c r="J430"/>
  <c r="BE430"/>
  <c r="BI428"/>
  <c r="BH428"/>
  <c r="BG428"/>
  <c r="BF428"/>
  <c r="T428"/>
  <c r="R428"/>
  <c r="P428"/>
  <c r="BK428"/>
  <c r="J428"/>
  <c r="BE428"/>
  <c r="BI427"/>
  <c r="BH427"/>
  <c r="BG427"/>
  <c r="BF427"/>
  <c r="T427"/>
  <c r="R427"/>
  <c r="P427"/>
  <c r="BK427"/>
  <c r="J427"/>
  <c r="BE427"/>
  <c r="BI426"/>
  <c r="BH426"/>
  <c r="BG426"/>
  <c r="BF426"/>
  <c r="T426"/>
  <c r="R426"/>
  <c r="P426"/>
  <c r="BK426"/>
  <c r="J426"/>
  <c r="BE426"/>
  <c r="BI425"/>
  <c r="BH425"/>
  <c r="BG425"/>
  <c r="BF425"/>
  <c r="T425"/>
  <c r="R425"/>
  <c r="P425"/>
  <c r="BK425"/>
  <c r="J425"/>
  <c r="BE425"/>
  <c r="BI424"/>
  <c r="BH424"/>
  <c r="BG424"/>
  <c r="BF424"/>
  <c r="T424"/>
  <c r="R424"/>
  <c r="P424"/>
  <c r="BK424"/>
  <c r="J424"/>
  <c r="BE424"/>
  <c r="BI423"/>
  <c r="BH423"/>
  <c r="BG423"/>
  <c r="BF423"/>
  <c r="T423"/>
  <c r="R423"/>
  <c r="P423"/>
  <c r="BK423"/>
  <c r="J423"/>
  <c r="BE423"/>
  <c r="BI422"/>
  <c r="BH422"/>
  <c r="BG422"/>
  <c r="BF422"/>
  <c r="T422"/>
  <c r="R422"/>
  <c r="P422"/>
  <c r="BK422"/>
  <c r="J422"/>
  <c r="BE422"/>
  <c r="BI421"/>
  <c r="BH421"/>
  <c r="BG421"/>
  <c r="BF421"/>
  <c r="T421"/>
  <c r="R421"/>
  <c r="P421"/>
  <c r="BK421"/>
  <c r="J421"/>
  <c r="BE421"/>
  <c r="BI420"/>
  <c r="BH420"/>
  <c r="BG420"/>
  <c r="BF420"/>
  <c r="T420"/>
  <c r="R420"/>
  <c r="P420"/>
  <c r="BK420"/>
  <c r="J420"/>
  <c r="BE420"/>
  <c r="BI419"/>
  <c r="BH419"/>
  <c r="BG419"/>
  <c r="BF419"/>
  <c r="T419"/>
  <c r="R419"/>
  <c r="P419"/>
  <c r="BK419"/>
  <c r="J419"/>
  <c r="BE419"/>
  <c r="BI418"/>
  <c r="BH418"/>
  <c r="BG418"/>
  <c r="BF418"/>
  <c r="T418"/>
  <c r="R418"/>
  <c r="P418"/>
  <c r="BK418"/>
  <c r="J418"/>
  <c r="BE418"/>
  <c r="BI417"/>
  <c r="BH417"/>
  <c r="BG417"/>
  <c r="BF417"/>
  <c r="T417"/>
  <c r="R417"/>
  <c r="P417"/>
  <c r="BK417"/>
  <c r="J417"/>
  <c r="BE417"/>
  <c r="BI416"/>
  <c r="BH416"/>
  <c r="BG416"/>
  <c r="BF416"/>
  <c r="T416"/>
  <c r="T415"/>
  <c r="R416"/>
  <c r="R415"/>
  <c r="P416"/>
  <c r="P415"/>
  <c r="BK416"/>
  <c r="BK415"/>
  <c r="J415"/>
  <c r="J416"/>
  <c r="BE416"/>
  <c r="J72"/>
  <c r="BI414"/>
  <c r="BH414"/>
  <c r="BG414"/>
  <c r="BF414"/>
  <c r="T414"/>
  <c r="R414"/>
  <c r="P414"/>
  <c r="BK414"/>
  <c r="J414"/>
  <c r="BE414"/>
  <c r="BI413"/>
  <c r="BH413"/>
  <c r="BG413"/>
  <c r="BF413"/>
  <c r="T413"/>
  <c r="R413"/>
  <c r="P413"/>
  <c r="BK413"/>
  <c r="J413"/>
  <c r="BE413"/>
  <c r="BI412"/>
  <c r="BH412"/>
  <c r="BG412"/>
  <c r="BF412"/>
  <c r="T412"/>
  <c r="R412"/>
  <c r="P412"/>
  <c r="BK412"/>
  <c r="J412"/>
  <c r="BE412"/>
  <c r="BI411"/>
  <c r="BH411"/>
  <c r="BG411"/>
  <c r="BF411"/>
  <c r="T411"/>
  <c r="R411"/>
  <c r="P411"/>
  <c r="BK411"/>
  <c r="J411"/>
  <c r="BE411"/>
  <c r="BI410"/>
  <c r="BH410"/>
  <c r="BG410"/>
  <c r="BF410"/>
  <c r="T410"/>
  <c r="R410"/>
  <c r="P410"/>
  <c r="BK410"/>
  <c r="J410"/>
  <c r="BE410"/>
  <c r="BI409"/>
  <c r="BH409"/>
  <c r="BG409"/>
  <c r="BF409"/>
  <c r="T409"/>
  <c r="R409"/>
  <c r="P409"/>
  <c r="BK409"/>
  <c r="J409"/>
  <c r="BE409"/>
  <c r="BI408"/>
  <c r="BH408"/>
  <c r="BG408"/>
  <c r="BF408"/>
  <c r="T408"/>
  <c r="R408"/>
  <c r="P408"/>
  <c r="BK408"/>
  <c r="J408"/>
  <c r="BE408"/>
  <c r="BI407"/>
  <c r="BH407"/>
  <c r="BG407"/>
  <c r="BF407"/>
  <c r="T407"/>
  <c r="R407"/>
  <c r="P407"/>
  <c r="BK407"/>
  <c r="J407"/>
  <c r="BE407"/>
  <c r="BI406"/>
  <c r="BH406"/>
  <c r="BG406"/>
  <c r="BF406"/>
  <c r="T406"/>
  <c r="R406"/>
  <c r="P406"/>
  <c r="BK406"/>
  <c r="J406"/>
  <c r="BE406"/>
  <c r="BI405"/>
  <c r="BH405"/>
  <c r="BG405"/>
  <c r="BF405"/>
  <c r="T405"/>
  <c r="R405"/>
  <c r="P405"/>
  <c r="BK405"/>
  <c r="J405"/>
  <c r="BE405"/>
  <c r="BI404"/>
  <c r="BH404"/>
  <c r="BG404"/>
  <c r="BF404"/>
  <c r="T404"/>
  <c r="R404"/>
  <c r="P404"/>
  <c r="BK404"/>
  <c r="J404"/>
  <c r="BE404"/>
  <c r="BI403"/>
  <c r="BH403"/>
  <c r="BG403"/>
  <c r="BF403"/>
  <c r="T403"/>
  <c r="R403"/>
  <c r="P403"/>
  <c r="BK403"/>
  <c r="J403"/>
  <c r="BE403"/>
  <c r="BI402"/>
  <c r="BH402"/>
  <c r="BG402"/>
  <c r="BF402"/>
  <c r="T402"/>
  <c r="R402"/>
  <c r="P402"/>
  <c r="BK402"/>
  <c r="J402"/>
  <c r="BE402"/>
  <c r="BI401"/>
  <c r="BH401"/>
  <c r="BG401"/>
  <c r="BF401"/>
  <c r="T401"/>
  <c r="R401"/>
  <c r="P401"/>
  <c r="BK401"/>
  <c r="J401"/>
  <c r="BE401"/>
  <c r="BI400"/>
  <c r="BH400"/>
  <c r="BG400"/>
  <c r="BF400"/>
  <c r="T400"/>
  <c r="R400"/>
  <c r="P400"/>
  <c r="BK400"/>
  <c r="J400"/>
  <c r="BE400"/>
  <c r="BI399"/>
  <c r="BH399"/>
  <c r="BG399"/>
  <c r="BF399"/>
  <c r="T399"/>
  <c r="R399"/>
  <c r="P399"/>
  <c r="BK399"/>
  <c r="J399"/>
  <c r="BE399"/>
  <c r="BI398"/>
  <c r="BH398"/>
  <c r="BG398"/>
  <c r="BF398"/>
  <c r="T398"/>
  <c r="R398"/>
  <c r="P398"/>
  <c r="BK398"/>
  <c r="J398"/>
  <c r="BE398"/>
  <c r="BI397"/>
  <c r="BH397"/>
  <c r="BG397"/>
  <c r="BF397"/>
  <c r="T397"/>
  <c r="R397"/>
  <c r="P397"/>
  <c r="BK397"/>
  <c r="J397"/>
  <c r="BE397"/>
  <c r="BI396"/>
  <c r="BH396"/>
  <c r="BG396"/>
  <c r="BF396"/>
  <c r="T396"/>
  <c r="R396"/>
  <c r="P396"/>
  <c r="BK396"/>
  <c r="J396"/>
  <c r="BE396"/>
  <c r="BI392"/>
  <c r="BH392"/>
  <c r="BG392"/>
  <c r="BF392"/>
  <c r="T392"/>
  <c r="R392"/>
  <c r="P392"/>
  <c r="BK392"/>
  <c r="J392"/>
  <c r="BE392"/>
  <c r="BI390"/>
  <c r="BH390"/>
  <c r="BG390"/>
  <c r="BF390"/>
  <c r="T390"/>
  <c r="R390"/>
  <c r="P390"/>
  <c r="BK390"/>
  <c r="J390"/>
  <c r="BE390"/>
  <c r="BI389"/>
  <c r="BH389"/>
  <c r="BG389"/>
  <c r="BF389"/>
  <c r="T389"/>
  <c r="R389"/>
  <c r="P389"/>
  <c r="BK389"/>
  <c r="J389"/>
  <c r="BE389"/>
  <c r="BI388"/>
  <c r="BH388"/>
  <c r="BG388"/>
  <c r="BF388"/>
  <c r="T388"/>
  <c r="T387"/>
  <c r="R388"/>
  <c r="R387"/>
  <c r="P388"/>
  <c r="P387"/>
  <c r="BK388"/>
  <c r="BK387"/>
  <c r="J387"/>
  <c r="J388"/>
  <c r="BE388"/>
  <c r="J71"/>
  <c r="BI386"/>
  <c r="BH386"/>
  <c r="BG386"/>
  <c r="BF386"/>
  <c r="T386"/>
  <c r="R386"/>
  <c r="P386"/>
  <c r="BK386"/>
  <c r="J386"/>
  <c r="BE386"/>
  <c r="BI385"/>
  <c r="BH385"/>
  <c r="BG385"/>
  <c r="BF385"/>
  <c r="T385"/>
  <c r="R385"/>
  <c r="P385"/>
  <c r="BK385"/>
  <c r="J385"/>
  <c r="BE385"/>
  <c r="BI384"/>
  <c r="BH384"/>
  <c r="BG384"/>
  <c r="BF384"/>
  <c r="T384"/>
  <c r="R384"/>
  <c r="P384"/>
  <c r="BK384"/>
  <c r="J384"/>
  <c r="BE384"/>
  <c r="BI383"/>
  <c r="BH383"/>
  <c r="BG383"/>
  <c r="BF383"/>
  <c r="T383"/>
  <c r="R383"/>
  <c r="P383"/>
  <c r="BK383"/>
  <c r="J383"/>
  <c r="BE383"/>
  <c r="BI382"/>
  <c r="BH382"/>
  <c r="BG382"/>
  <c r="BF382"/>
  <c r="T382"/>
  <c r="R382"/>
  <c r="P382"/>
  <c r="BK382"/>
  <c r="J382"/>
  <c r="BE382"/>
  <c r="BI381"/>
  <c r="BH381"/>
  <c r="BG381"/>
  <c r="BF381"/>
  <c r="T381"/>
  <c r="R381"/>
  <c r="P381"/>
  <c r="BK381"/>
  <c r="J381"/>
  <c r="BE381"/>
  <c r="BI380"/>
  <c r="BH380"/>
  <c r="BG380"/>
  <c r="BF380"/>
  <c r="T380"/>
  <c r="R380"/>
  <c r="P380"/>
  <c r="BK380"/>
  <c r="J380"/>
  <c r="BE380"/>
  <c r="BI379"/>
  <c r="BH379"/>
  <c r="BG379"/>
  <c r="BF379"/>
  <c r="T379"/>
  <c r="R379"/>
  <c r="P379"/>
  <c r="BK379"/>
  <c r="J379"/>
  <c r="BE379"/>
  <c r="BI378"/>
  <c r="BH378"/>
  <c r="BG378"/>
  <c r="BF378"/>
  <c r="T378"/>
  <c r="R378"/>
  <c r="P378"/>
  <c r="BK378"/>
  <c r="J378"/>
  <c r="BE378"/>
  <c r="BI377"/>
  <c r="BH377"/>
  <c r="BG377"/>
  <c r="BF377"/>
  <c r="T377"/>
  <c r="R377"/>
  <c r="P377"/>
  <c r="BK377"/>
  <c r="J377"/>
  <c r="BE377"/>
  <c r="BI376"/>
  <c r="BH376"/>
  <c r="BG376"/>
  <c r="BF376"/>
  <c r="T376"/>
  <c r="R376"/>
  <c r="P376"/>
  <c r="BK376"/>
  <c r="J376"/>
  <c r="BE376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67"/>
  <c r="BH367"/>
  <c r="BG367"/>
  <c r="BF367"/>
  <c r="T367"/>
  <c r="R367"/>
  <c r="P367"/>
  <c r="BK367"/>
  <c r="J367"/>
  <c r="BE367"/>
  <c r="BI363"/>
  <c r="BH363"/>
  <c r="BG363"/>
  <c r="BF363"/>
  <c r="T363"/>
  <c r="R363"/>
  <c r="P363"/>
  <c r="BK363"/>
  <c r="J363"/>
  <c r="BE363"/>
  <c r="BI362"/>
  <c r="BH362"/>
  <c r="BG362"/>
  <c r="BF362"/>
  <c r="T362"/>
  <c r="R362"/>
  <c r="P362"/>
  <c r="BK362"/>
  <c r="J362"/>
  <c r="BE362"/>
  <c r="BI358"/>
  <c r="BH358"/>
  <c r="BG358"/>
  <c r="BF358"/>
  <c r="T358"/>
  <c r="R358"/>
  <c r="P358"/>
  <c r="BK358"/>
  <c r="J358"/>
  <c r="BE358"/>
  <c r="BI355"/>
  <c r="BH355"/>
  <c r="BG355"/>
  <c r="BF355"/>
  <c r="T355"/>
  <c r="R355"/>
  <c r="P355"/>
  <c r="BK355"/>
  <c r="J355"/>
  <c r="BE355"/>
  <c r="BI351"/>
  <c r="BH351"/>
  <c r="BG351"/>
  <c r="BF351"/>
  <c r="T351"/>
  <c r="R351"/>
  <c r="P351"/>
  <c r="BK351"/>
  <c r="J351"/>
  <c r="BE351"/>
  <c r="BI349"/>
  <c r="BH349"/>
  <c r="BG349"/>
  <c r="BF349"/>
  <c r="T349"/>
  <c r="R349"/>
  <c r="P349"/>
  <c r="BK349"/>
  <c r="J349"/>
  <c r="BE349"/>
  <c r="BI347"/>
  <c r="BH347"/>
  <c r="BG347"/>
  <c r="BF347"/>
  <c r="T347"/>
  <c r="R347"/>
  <c r="P347"/>
  <c r="BK347"/>
  <c r="J347"/>
  <c r="BE347"/>
  <c r="BI342"/>
  <c r="BH342"/>
  <c r="BG342"/>
  <c r="BF342"/>
  <c r="T342"/>
  <c r="R342"/>
  <c r="P342"/>
  <c r="BK342"/>
  <c r="J342"/>
  <c r="BE342"/>
  <c r="BI338"/>
  <c r="BH338"/>
  <c r="BG338"/>
  <c r="BF338"/>
  <c r="T338"/>
  <c r="R338"/>
  <c r="P338"/>
  <c r="BK338"/>
  <c r="J338"/>
  <c r="BE338"/>
  <c r="BI336"/>
  <c r="BH336"/>
  <c r="BG336"/>
  <c r="BF336"/>
  <c r="T336"/>
  <c r="R336"/>
  <c r="P336"/>
  <c r="BK336"/>
  <c r="J336"/>
  <c r="BE336"/>
  <c r="BI335"/>
  <c r="BH335"/>
  <c r="BG335"/>
  <c r="BF335"/>
  <c r="T335"/>
  <c r="R335"/>
  <c r="P335"/>
  <c r="BK335"/>
  <c r="J335"/>
  <c r="BE335"/>
  <c r="BI331"/>
  <c r="BH331"/>
  <c r="BG331"/>
  <c r="BF331"/>
  <c r="T331"/>
  <c r="R331"/>
  <c r="P331"/>
  <c r="BK331"/>
  <c r="J331"/>
  <c r="BE331"/>
  <c r="BI328"/>
  <c r="BH328"/>
  <c r="BG328"/>
  <c r="BF328"/>
  <c r="T328"/>
  <c r="R328"/>
  <c r="P328"/>
  <c r="BK328"/>
  <c r="J328"/>
  <c r="BE328"/>
  <c r="BI324"/>
  <c r="BH324"/>
  <c r="BG324"/>
  <c r="BF324"/>
  <c r="T324"/>
  <c r="R324"/>
  <c r="P324"/>
  <c r="BK324"/>
  <c r="J324"/>
  <c r="BE324"/>
  <c r="BI318"/>
  <c r="BH318"/>
  <c r="BG318"/>
  <c r="BF318"/>
  <c r="T318"/>
  <c r="R318"/>
  <c r="P318"/>
  <c r="BK318"/>
  <c r="J318"/>
  <c r="BE318"/>
  <c r="BI313"/>
  <c r="BH313"/>
  <c r="BG313"/>
  <c r="BF313"/>
  <c r="T313"/>
  <c r="R313"/>
  <c r="P313"/>
  <c r="BK313"/>
  <c r="J313"/>
  <c r="BE313"/>
  <c r="BI311"/>
  <c r="BH311"/>
  <c r="BG311"/>
  <c r="BF311"/>
  <c r="T311"/>
  <c r="R311"/>
  <c r="P311"/>
  <c r="BK311"/>
  <c r="J311"/>
  <c r="BE311"/>
  <c r="BI304"/>
  <c r="BH304"/>
  <c r="BG304"/>
  <c r="BF304"/>
  <c r="T304"/>
  <c r="R304"/>
  <c r="P304"/>
  <c r="BK304"/>
  <c r="J304"/>
  <c r="BE304"/>
  <c r="BI298"/>
  <c r="BH298"/>
  <c r="BG298"/>
  <c r="BF298"/>
  <c r="T298"/>
  <c r="R298"/>
  <c r="P298"/>
  <c r="BK298"/>
  <c r="J298"/>
  <c r="BE298"/>
  <c r="BI297"/>
  <c r="BH297"/>
  <c r="BG297"/>
  <c r="BF297"/>
  <c r="T297"/>
  <c r="R297"/>
  <c r="P297"/>
  <c r="BK297"/>
  <c r="J297"/>
  <c r="BE297"/>
  <c r="BI296"/>
  <c r="BH296"/>
  <c r="BG296"/>
  <c r="BF296"/>
  <c r="T296"/>
  <c r="T295"/>
  <c r="R296"/>
  <c r="R295"/>
  <c r="P296"/>
  <c r="P295"/>
  <c r="BK296"/>
  <c r="BK295"/>
  <c r="J295"/>
  <c r="J296"/>
  <c r="BE296"/>
  <c r="J70"/>
  <c r="BI294"/>
  <c r="BH294"/>
  <c r="BG294"/>
  <c r="BF294"/>
  <c r="T294"/>
  <c r="R294"/>
  <c r="P294"/>
  <c r="BK294"/>
  <c r="J294"/>
  <c r="BE294"/>
  <c r="BI290"/>
  <c r="BH290"/>
  <c r="BG290"/>
  <c r="BF290"/>
  <c r="T290"/>
  <c r="R290"/>
  <c r="P290"/>
  <c r="BK290"/>
  <c r="J290"/>
  <c r="BE290"/>
  <c r="BI288"/>
  <c r="BH288"/>
  <c r="BG288"/>
  <c r="BF288"/>
  <c r="T288"/>
  <c r="R288"/>
  <c r="P288"/>
  <c r="BK288"/>
  <c r="J288"/>
  <c r="BE288"/>
  <c r="BI286"/>
  <c r="BH286"/>
  <c r="BG286"/>
  <c r="BF286"/>
  <c r="T286"/>
  <c r="R286"/>
  <c r="P286"/>
  <c r="BK286"/>
  <c r="J286"/>
  <c r="BE286"/>
  <c r="BI284"/>
  <c r="BH284"/>
  <c r="BG284"/>
  <c r="BF284"/>
  <c r="T284"/>
  <c r="R284"/>
  <c r="P284"/>
  <c r="BK284"/>
  <c r="J284"/>
  <c r="BE284"/>
  <c r="BI282"/>
  <c r="BH282"/>
  <c r="BG282"/>
  <c r="BF282"/>
  <c r="T282"/>
  <c r="R282"/>
  <c r="P282"/>
  <c r="BK282"/>
  <c r="J282"/>
  <c r="BE282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4"/>
  <c r="BH274"/>
  <c r="BG274"/>
  <c r="BF274"/>
  <c r="T274"/>
  <c r="R274"/>
  <c r="P274"/>
  <c r="BK274"/>
  <c r="J274"/>
  <c r="BE274"/>
  <c r="BI270"/>
  <c r="BH270"/>
  <c r="BG270"/>
  <c r="BF270"/>
  <c r="T270"/>
  <c r="T269"/>
  <c r="R270"/>
  <c r="R269"/>
  <c r="P270"/>
  <c r="P269"/>
  <c r="BK270"/>
  <c r="BK269"/>
  <c r="J269"/>
  <c r="J270"/>
  <c r="BE270"/>
  <c r="J69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3"/>
  <c r="BH233"/>
  <c r="BG233"/>
  <c r="BF233"/>
  <c r="T233"/>
  <c r="T232"/>
  <c r="R233"/>
  <c r="R232"/>
  <c r="P233"/>
  <c r="P232"/>
  <c r="BK233"/>
  <c r="BK232"/>
  <c r="J232"/>
  <c r="J233"/>
  <c r="BE233"/>
  <c r="J68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R219"/>
  <c r="P219"/>
  <c r="BK219"/>
  <c r="J219"/>
  <c r="BE219"/>
  <c r="BI217"/>
  <c r="BH217"/>
  <c r="BG217"/>
  <c r="BF217"/>
  <c r="T217"/>
  <c r="R217"/>
  <c r="P217"/>
  <c r="BK217"/>
  <c r="J217"/>
  <c r="BE217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6"/>
  <c r="BH186"/>
  <c r="BG186"/>
  <c r="BF186"/>
  <c r="T186"/>
  <c r="T185"/>
  <c r="R186"/>
  <c r="R185"/>
  <c r="P186"/>
  <c r="P185"/>
  <c r="BK186"/>
  <c r="BK185"/>
  <c r="J185"/>
  <c r="J186"/>
  <c r="BE186"/>
  <c r="J67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T178"/>
  <c r="R179"/>
  <c r="R178"/>
  <c r="P179"/>
  <c r="P178"/>
  <c r="BK179"/>
  <c r="BK178"/>
  <c r="J178"/>
  <c r="J179"/>
  <c r="BE179"/>
  <c r="J66"/>
  <c r="BI176"/>
  <c r="BH176"/>
  <c r="BG176"/>
  <c r="BF176"/>
  <c r="T176"/>
  <c r="R176"/>
  <c r="P176"/>
  <c r="BK176"/>
  <c r="J176"/>
  <c r="BE176"/>
  <c r="BI174"/>
  <c r="BH174"/>
  <c r="BG174"/>
  <c r="BF174"/>
  <c r="T174"/>
  <c r="R174"/>
  <c r="P174"/>
  <c r="BK174"/>
  <c r="J174"/>
  <c r="BE174"/>
  <c r="BI172"/>
  <c r="BH172"/>
  <c r="BG172"/>
  <c r="BF172"/>
  <c r="T172"/>
  <c r="R172"/>
  <c r="P172"/>
  <c r="BK172"/>
  <c r="J172"/>
  <c r="BE172"/>
  <c r="BI166"/>
  <c r="BH166"/>
  <c r="BG166"/>
  <c r="BF166"/>
  <c r="T166"/>
  <c r="R166"/>
  <c r="P166"/>
  <c r="BK166"/>
  <c r="J166"/>
  <c r="BE166"/>
  <c r="BI160"/>
  <c r="BH160"/>
  <c r="BG160"/>
  <c r="BF160"/>
  <c r="T160"/>
  <c r="R160"/>
  <c r="P160"/>
  <c r="BK160"/>
  <c r="J160"/>
  <c r="BE160"/>
  <c r="BI153"/>
  <c r="BH153"/>
  <c r="BG153"/>
  <c r="BF153"/>
  <c r="T153"/>
  <c r="R153"/>
  <c r="P153"/>
  <c r="BK153"/>
  <c r="J153"/>
  <c r="BE153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35"/>
  <c r="BH135"/>
  <c r="BG135"/>
  <c r="BF135"/>
  <c r="T135"/>
  <c r="R135"/>
  <c r="P135"/>
  <c r="BK135"/>
  <c r="J135"/>
  <c r="BE135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F39"/>
  <c i="1" r="BD56"/>
  <c i="2" r="BH115"/>
  <c r="F38"/>
  <c i="1" r="BC56"/>
  <c i="2" r="BG115"/>
  <c r="F37"/>
  <c i="1" r="BB56"/>
  <c i="2" r="BF115"/>
  <c r="J36"/>
  <c i="1" r="AW56"/>
  <c i="2" r="F36"/>
  <c i="1" r="BA56"/>
  <c i="2" r="T115"/>
  <c r="T114"/>
  <c r="T113"/>
  <c r="T112"/>
  <c r="R115"/>
  <c r="R114"/>
  <c r="R113"/>
  <c r="R112"/>
  <c r="P115"/>
  <c r="P114"/>
  <c r="P113"/>
  <c r="P112"/>
  <c i="1" r="AU56"/>
  <c i="2" r="BK115"/>
  <c r="BK114"/>
  <c r="J114"/>
  <c r="BK113"/>
  <c r="J113"/>
  <c r="BK112"/>
  <c r="J112"/>
  <c r="J63"/>
  <c r="J32"/>
  <c i="1" r="AG56"/>
  <c i="2" r="J115"/>
  <c r="BE115"/>
  <c r="J35"/>
  <c i="1" r="AV56"/>
  <c i="2" r="F35"/>
  <c i="1" r="AZ56"/>
  <c i="2" r="J65"/>
  <c r="J64"/>
  <c r="J109"/>
  <c r="J108"/>
  <c r="F108"/>
  <c r="F106"/>
  <c r="E104"/>
  <c r="J59"/>
  <c r="J58"/>
  <c r="F58"/>
  <c r="F56"/>
  <c r="E54"/>
  <c r="J41"/>
  <c r="J20"/>
  <c r="E20"/>
  <c r="F109"/>
  <c r="F59"/>
  <c r="J19"/>
  <c r="J14"/>
  <c r="J106"/>
  <c r="J56"/>
  <c r="E7"/>
  <c r="E100"/>
  <c r="E50"/>
  <c i="1" r="BD75"/>
  <c r="BC75"/>
  <c r="BB75"/>
  <c r="BA75"/>
  <c r="AZ75"/>
  <c r="AY75"/>
  <c r="AX75"/>
  <c r="AW75"/>
  <c r="AV75"/>
  <c r="AU75"/>
  <c r="AT75"/>
  <c r="AS75"/>
  <c r="AG75"/>
  <c r="BD72"/>
  <c r="BC72"/>
  <c r="BB72"/>
  <c r="BA72"/>
  <c r="AZ72"/>
  <c r="AY72"/>
  <c r="AX72"/>
  <c r="AW72"/>
  <c r="AV72"/>
  <c r="AU72"/>
  <c r="AT72"/>
  <c r="AS72"/>
  <c r="AG72"/>
  <c r="BD68"/>
  <c r="BC68"/>
  <c r="BB68"/>
  <c r="BA68"/>
  <c r="AZ68"/>
  <c r="AY68"/>
  <c r="AX68"/>
  <c r="AW68"/>
  <c r="AV68"/>
  <c r="AU68"/>
  <c r="AT68"/>
  <c r="AS68"/>
  <c r="AG68"/>
  <c r="BD67"/>
  <c r="BC67"/>
  <c r="BB67"/>
  <c r="BA67"/>
  <c r="AZ67"/>
  <c r="AY67"/>
  <c r="AX67"/>
  <c r="AW67"/>
  <c r="AV67"/>
  <c r="AU67"/>
  <c r="AT67"/>
  <c r="AS67"/>
  <c r="AG67"/>
  <c r="BD64"/>
  <c r="BC64"/>
  <c r="BB64"/>
  <c r="BA64"/>
  <c r="AZ64"/>
  <c r="AY64"/>
  <c r="AX64"/>
  <c r="AW64"/>
  <c r="AV64"/>
  <c r="AU64"/>
  <c r="AT64"/>
  <c r="AS64"/>
  <c r="AG64"/>
  <c r="BD61"/>
  <c r="BC61"/>
  <c r="BB61"/>
  <c r="BA61"/>
  <c r="AZ61"/>
  <c r="AY61"/>
  <c r="AX61"/>
  <c r="AW61"/>
  <c r="AV61"/>
  <c r="AU61"/>
  <c r="AT61"/>
  <c r="AS61"/>
  <c r="AG61"/>
  <c r="BD58"/>
  <c r="BC58"/>
  <c r="BB58"/>
  <c r="BA58"/>
  <c r="AZ58"/>
  <c r="AY58"/>
  <c r="AX58"/>
  <c r="AW58"/>
  <c r="AV58"/>
  <c r="AU58"/>
  <c r="AT58"/>
  <c r="AS58"/>
  <c r="AG58"/>
  <c r="BD55"/>
  <c r="BC55"/>
  <c r="BB55"/>
  <c r="BA55"/>
  <c r="AZ55"/>
  <c r="AY55"/>
  <c r="AX55"/>
  <c r="AW55"/>
  <c r="AV55"/>
  <c r="AU55"/>
  <c r="AT55"/>
  <c r="AS55"/>
  <c r="AG55"/>
  <c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79"/>
  <c r="AN79"/>
  <c r="AT78"/>
  <c r="AN78"/>
  <c r="AT77"/>
  <c r="AN77"/>
  <c r="AT76"/>
  <c r="AN76"/>
  <c r="AN75"/>
  <c r="AT74"/>
  <c r="AN74"/>
  <c r="AT73"/>
  <c r="AN73"/>
  <c r="AN72"/>
  <c r="AT71"/>
  <c r="AN71"/>
  <c r="AT70"/>
  <c r="AN70"/>
  <c r="AT69"/>
  <c r="AN69"/>
  <c r="AN68"/>
  <c r="AN67"/>
  <c r="AT66"/>
  <c r="AN66"/>
  <c r="AT65"/>
  <c r="AN65"/>
  <c r="AN64"/>
  <c r="AT63"/>
  <c r="AN63"/>
  <c r="AT62"/>
  <c r="AN62"/>
  <c r="AN61"/>
  <c r="AT60"/>
  <c r="AN60"/>
  <c r="AT59"/>
  <c r="AN59"/>
  <c r="AN58"/>
  <c r="AT57"/>
  <c r="AN57"/>
  <c r="AT56"/>
  <c r="AN56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<sst xmlns="http://schemas.openxmlformats.org/spreadsheetml/2006/main">
  <si>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</si>
  <si>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</si>
  <si>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</si>
  <si>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</si>
  <si>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</si>
  <si>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{802b00e9-ad13-46df-8808-dedd06012fc1}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</si>
  <si>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</si>
  <si>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</si>
  <si>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</si>
  <si>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</si>
  <si>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</si>
  <si>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</si>
  <si>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</si>
  <si>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</si>
  <si>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99235-300_Rev_01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</si>
  <si>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</si>
  <si>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</si>
  <si>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objektů č.p. 6 a st.p.č. 17-6, obec Malšovice - revize č.01</t>
  </si>
  <si>
    <t>KSO:</t>
  </si>
  <si>
    <t/>
  </si>
  <si>
    <t>CC-CZ:</t>
  </si>
  <si>
    <t>Místo:</t>
  </si>
  <si>
    <t>Malšovice</t>
  </si>
  <si>
    <t>Datum:</t>
  </si>
  <si>
    <t>22. 6. 2019</t>
  </si>
  <si>
    <t>Zadavatel:</t>
  </si>
  <si>
    <t>IČ:</t>
  </si>
  <si>
    <t>00261548</t>
  </si>
  <si>
    <t>Obec Malšovice, Malšovice 16, 405 02 Děčín 2</t>
  </si>
  <si>
    <t>DIČ:</t>
  </si>
  <si>
    <t>Uchazeč:</t>
  </si>
  <si>
    <t>Vyplň údaj</t>
  </si>
  <si>
    <t>Projektant:</t>
  </si>
  <si>
    <t>25016911</t>
  </si>
  <si>
    <t>INTECON, spol. s r.o., Ústí nad Labem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</si>
  <si>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</si>
  <si>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</si>
  <si>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</si>
  <si>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</si>
  <si>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</si>
  <si>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</si>
  <si>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</si>
  <si>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</si>
  <si>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</si>
  <si>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</si>
  <si>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</si>
  <si>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</si>
  <si>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</si>
  <si>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</si>
  <si>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</si>
  <si>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</si>
  <si>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</si>
  <si>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</si>
  <si>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</si>
  <si>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</si>
  <si>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</si>
  <si>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</si>
  <si>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</si>
  <si>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</si>
  <si>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</si>
  <si>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</si>
  <si>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</si>
  <si>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</si>
  <si>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</si>
  <si>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</si>
  <si>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</si>
  <si>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</si>
  <si>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</si>
  <si>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</si>
  <si>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</si>
  <si>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</si>
  <si>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</si>
  <si>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</si>
  <si>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</si>
  <si>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</si>
  <si>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</si>
  <si>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</si>
  <si>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</t>
  </si>
  <si>
    <t>Architektonicko-stavební řešení</t>
  </si>
  <si>
    <t>STA</t>
  </si>
  <si>
    <t>1</t>
  </si>
  <si>
    <t>{9fc64328-d769-4812-b697-78a23e514365}</t>
  </si>
  <si>
    <t>2</t>
  </si>
  <si>
    <t>/</t>
  </si>
  <si>
    <t>D.1.1-1</t>
  </si>
  <si>
    <t>Objekt č.p.6</t>
  </si>
  <si>
    <t>Soupis</t>
  </si>
  <si>
    <t>{921918fc-db15-4ed9-9b9e-efe758f0b5a4}</t>
  </si>
  <si>
    <t>D.1.1-2</t>
  </si>
  <si>
    <t>Objekt na st.p.č.17/6</t>
  </si>
  <si>
    <t>{64f3acc5-3225-4555-9f35-293032173ecb}</t>
  </si>
  <si>
    <t>D.1.4.a</t>
  </si>
  <si>
    <t>Zařízení zdravotechniky</t>
  </si>
  <si>
    <t>{6676f8b1-830e-4a1f-b1ac-b6db6e16b0b5}</t>
  </si>
  <si>
    <t>D.1.4.a-1</t>
  </si>
  <si>
    <t>{74cd5166-e5c9-44ef-9dc9-a13a17e96723}</t>
  </si>
  <si>
    <t>D.1.4.a-2</t>
  </si>
  <si>
    <t>{b87a1009-a67f-4604-aaf6-4de9a92dd0ca}</t>
  </si>
  <si>
    <t>D.1.4.b</t>
  </si>
  <si>
    <t>Zařízení vzduchotechniky a klimatizace</t>
  </si>
  <si>
    <t>{ae23ec3e-9ea9-4e1e-ae12-b8b3a8986743}</t>
  </si>
  <si>
    <t>D.1.4.b-1</t>
  </si>
  <si>
    <t>{3be32abc-6580-4b65-9a44-01e2d5068cff}</t>
  </si>
  <si>
    <t>D.1.4.b-2</t>
  </si>
  <si>
    <t>{04fb55e7-9456-4370-b1e7-e2200744691a}</t>
  </si>
  <si>
    <t>D.1.4.c</t>
  </si>
  <si>
    <t>Zařízení pro vytápění budov</t>
  </si>
  <si>
    <t>{c614cf6a-8b15-4dce-a3db-b5d9130ee061}</t>
  </si>
  <si>
    <t>D.1.4.c-1</t>
  </si>
  <si>
    <t>{7819c0b5-7358-4d57-bfb7-673e935eb656}</t>
  </si>
  <si>
    <t>D.1.4.c-2</t>
  </si>
  <si>
    <t>{bac8eed4-8f8e-4f30-9ab4-70b3e960546f}</t>
  </si>
  <si>
    <t>D.1.4.d</t>
  </si>
  <si>
    <t>Zařízení silnoproudé elektrotechniky</t>
  </si>
  <si>
    <t>{51cdf1a3-9199-4d60-8a90-8e2adae642e0}</t>
  </si>
  <si>
    <t>D.1.4.d-1</t>
  </si>
  <si>
    <t>{db9c1df1-bd02-44bc-8913-6a3de4d55a1a}</t>
  </si>
  <si>
    <t>3</t>
  </si>
  <si>
    <t>###NOINSERT###</t>
  </si>
  <si>
    <t>R01</t>
  </si>
  <si>
    <t>Podružný rozváděč R01</t>
  </si>
  <si>
    <t>{ce6514c7-92cb-46f8-9bc7-5d44294c30fa}</t>
  </si>
  <si>
    <t>RH</t>
  </si>
  <si>
    <t>Hlavní rozváděč RH</t>
  </si>
  <si>
    <t>{82852491-4333-48bc-b5d6-8d838655ee70}</t>
  </si>
  <si>
    <t>D.1.4.d-2</t>
  </si>
  <si>
    <t>{b8dbd62a-20eb-41c1-91e0-459d3717a844}</t>
  </si>
  <si>
    <t>R02</t>
  </si>
  <si>
    <t>Podružný rozvaděč R02</t>
  </si>
  <si>
    <t>{90f52f57-5b96-44ff-8cfd-141f4636adf1}</t>
  </si>
  <si>
    <t>D.1.4.e</t>
  </si>
  <si>
    <t>Zařízení slaboproudé elektrotechniky</t>
  </si>
  <si>
    <t>{84268ac1-37f3-41cf-aee0-93bb90efce60}</t>
  </si>
  <si>
    <t>D.1.4.e-1</t>
  </si>
  <si>
    <t>{439a4966-7d28-4fea-a1a6-baeaae474e70}</t>
  </si>
  <si>
    <t>D.1.4.e-2</t>
  </si>
  <si>
    <t>{b40eb68f-7c19-4b63-b54c-1847fcf8974b}</t>
  </si>
  <si>
    <t>D.1.4.f</t>
  </si>
  <si>
    <t>Rozvod plynu</t>
  </si>
  <si>
    <t>{eb55d3ce-eb88-45a7-960b-4e3fe6f6090f}</t>
  </si>
  <si>
    <t>VRN</t>
  </si>
  <si>
    <t>Vedlejší rozpočtové náklady</t>
  </si>
  <si>
    <t>{5104adcd-260f-4a95-865b-dc1d9e1674c7}</t>
  </si>
  <si>
    <t>KRYCÍ LIST SOUPISU PRACÍ</t>
  </si>
  <si>
    <t>Objekt:</t>
  </si>
  <si>
    <t>D.1.1 - Architektonicko-stavební řešení</t>
  </si>
  <si>
    <t>Soupis:</t>
  </si>
  <si>
    <t>D.1.1-1 - Objekt č.p.6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</si>
  <si>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</si>
  <si>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</si>
  <si>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</si>
  <si>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</si>
  <si>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</si>
  <si>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</si>
  <si>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</si>
  <si>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</si>
  <si>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</si>
  <si>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</si>
  <si>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</si>
  <si>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</si>
  <si>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</si>
  <si>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</si>
  <si>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</si>
  <si>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</si>
  <si>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</si>
  <si>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</si>
  <si>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</si>
  <si>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</si>
  <si>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</si>
  <si>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</si>
  <si>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</si>
  <si>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</si>
  <si>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</si>
  <si>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</si>
  <si>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</si>
  <si>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782 - Dokončovací práce - obklady z kamene</t>
  </si>
  <si>
    <t xml:space="preserve">    783 - Dokončovací práce - nátěry</t>
  </si>
  <si>
    <t xml:space="preserve">    784 - Dokončovací práce - malby a tapety</t>
  </si>
  <si>
    <t xml:space="preserve">    789 - Povrchové úpravy ocelových konstrukcí a technologických zařízení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</si>
  <si>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</si>
  <si>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</si>
  <si>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</si>
  <si>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</si>
  <si>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</si>
  <si>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</si>
  <si>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</si>
  <si>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</si>
  <si>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</si>
  <si>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</si>
  <si>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</si>
  <si>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</si>
  <si>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</si>
  <si>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</si>
  <si>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</si>
  <si>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</si>
  <si>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</si>
  <si>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</si>
  <si>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111201101</t>
  </si>
  <si>
    <t>Odstranění křovin a stromů s odstraněním kořenů průměru kmene do 100 mm do sklonu terénu 1 : 5, při celkové ploše do 1 000 m2</t>
  </si>
  <si>
    <t>m2</t>
  </si>
  <si>
    <t>CS ÚRS 2019 01</t>
  </si>
  <si>
    <t>4</t>
  </si>
  <si>
    <t>-1647624268</t>
  </si>
  <si>
    <t>115101201</t>
  </si>
  <si>
    <t>Čerpání vody na dopravní výšku do 10 m s uvažovaným průměrným přítokem do 500 l/min</t>
  </si>
  <si>
    <t>hod</t>
  </si>
  <si>
    <t>-193695804</t>
  </si>
  <si>
    <t>115101301</t>
  </si>
  <si>
    <t>Pohotovost záložní čerpací soupravy pro dopravní výšku do 10 m s uvažovaným průměrným přítokem do 500 l/min</t>
  </si>
  <si>
    <t>den</t>
  </si>
  <si>
    <t>-1359638265</t>
  </si>
  <si>
    <t>119001412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</si>
  <si>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betonového, kameninového nebo železobetonového, světlosti DN přes 200 do 500 mm</t>
  </si>
  <si>
    <t>m</t>
  </si>
  <si>
    <t>-150880443</t>
  </si>
  <si>
    <t>5</t>
  </si>
  <si>
    <t>119001422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</si>
  <si>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přes 3 do 6 kabelů</t>
  </si>
  <si>
    <t>-1498201775</t>
  </si>
  <si>
    <t>6</t>
  </si>
  <si>
    <t>119002121</t>
  </si>
  <si>
    <t>Pomocné konstrukce při zabezpečení výkopu vodorovné pochozí přechodová lávka délky do 2 m včetně zábradlí zřízení</t>
  </si>
  <si>
    <t>kus</t>
  </si>
  <si>
    <t>883065215</t>
  </si>
  <si>
    <t>7</t>
  </si>
  <si>
    <t>119002122</t>
  </si>
  <si>
    <t>Pomocné konstrukce při zabezpečení výkopu vodorovné pochozí přechodová lávka délky do 2 m včetně zábradlí odstranění</t>
  </si>
  <si>
    <t>-339218253</t>
  </si>
  <si>
    <t>8</t>
  </si>
  <si>
    <t>119002411</t>
  </si>
  <si>
    <t>Pomocné konstrukce při zabezpečení výkopu vodorovné pojízdné z tlustého ocelového plechu šířky výkopu do 1 m zřízení</t>
  </si>
  <si>
    <t>1625351035</t>
  </si>
  <si>
    <t>9</t>
  </si>
  <si>
    <t>119002412</t>
  </si>
  <si>
    <t>Pomocné konstrukce při zabezpečení výkopu vodorovné pojízdné z tlustého ocelového plechu šířky výkopu do 1 m odstranění</t>
  </si>
  <si>
    <t>-1832999050</t>
  </si>
  <si>
    <t>10</t>
  </si>
  <si>
    <t>119003211</t>
  </si>
  <si>
    <t>Pomocné konstrukce při zabezpečení výkopu svislé ocelové mobilní oplocení, výšky do 1,5 m panely s reflexními signalizačními pruhy zřízení</t>
  </si>
  <si>
    <t>260937492</t>
  </si>
  <si>
    <t>11</t>
  </si>
  <si>
    <t>119003212</t>
  </si>
  <si>
    <t>Pomocné konstrukce při zabezpečení výkopu svislé ocelové mobilní oplocení, výšky do 1,5 m panely s reflexními signalizačními pruhy odstranění</t>
  </si>
  <si>
    <t>-157910142</t>
  </si>
  <si>
    <t>12</t>
  </si>
  <si>
    <t>119004111</t>
  </si>
  <si>
    <t>Pomocné konstrukce při zabezpečení výkopu bezpečný vstup nebo výstup žebříkem zřízení</t>
  </si>
  <si>
    <t>59483513</t>
  </si>
  <si>
    <t>13</t>
  </si>
  <si>
    <t>119004112</t>
  </si>
  <si>
    <t>Pomocné konstrukce při zabezpečení výkopu bezpečný vstup nebo výstup žebříkem odstranění</t>
  </si>
  <si>
    <t>-1688376919</t>
  </si>
  <si>
    <t>14</t>
  </si>
  <si>
    <t>121112111</t>
  </si>
  <si>
    <t>Sejmutí ornice ručně s vodorovným přemístěním do 50 m na dočasné či trvalé skládky nebo na hromady v místě upotřebení tloušťky vrstvy do 150 mm</t>
  </si>
  <si>
    <t>m3</t>
  </si>
  <si>
    <t>884568784</t>
  </si>
  <si>
    <t>VV</t>
  </si>
  <si>
    <t>"sejmutí ornice před jihovýchodní fasádou" 45,0</t>
  </si>
  <si>
    <t>122101101</t>
  </si>
  <si>
    <t>Odkopávky a prokopávky nezapažené s přehozením výkopku na vzdálenost do 3 m nebo s naložením na dopravní prostředek v horninách tř. 1 a 2 do 100 m3</t>
  </si>
  <si>
    <t>-274465907</t>
  </si>
  <si>
    <t>"odkopání terénu za opěrnou stěnou" (9,3+3,8+3,8+1,7)*1,0*0,6</t>
  </si>
  <si>
    <t>"terénní úpravy plochy mezi dotčenými objekty" 670,0*0,2</t>
  </si>
  <si>
    <t>16</t>
  </si>
  <si>
    <t>130001101</t>
  </si>
  <si>
    <t>Příplatek k cenám hloubených vykopávek za ztížení vykopávky v blízkosti podzemního vedení nebo výbušnin pro jakoukoliv třídu horniny</t>
  </si>
  <si>
    <t>-283552008</t>
  </si>
  <si>
    <t>(70,0+120,0)*1,0</t>
  </si>
  <si>
    <t>17</t>
  </si>
  <si>
    <t>132201201</t>
  </si>
  <si>
    <t>Hloubení zapažených i nezapažených rýh šířky přes 600 do 2 000 mm s urovnáním dna do předepsaného profilu a spádu v hornině tř. 3 do 100 m3</t>
  </si>
  <si>
    <t>1774702630</t>
  </si>
  <si>
    <t>"dešťová kanalizace" (15,0+40,0+2,0+2,0)*1,2*1,8</t>
  </si>
  <si>
    <t>"splašková kanalizace" (2,0+2,0+2,0)*1,2*1,8</t>
  </si>
  <si>
    <t>"kabel venkovního osvětlení" 19,0*0,6*1,2</t>
  </si>
  <si>
    <t>"ostatní - společný výkop" (6,0+6,5+1,0+2,5+1,0)*2,0*1,8</t>
  </si>
  <si>
    <t>Součet</t>
  </si>
  <si>
    <t>18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</si>
  <si>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</si>
  <si>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</si>
  <si>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2052056883</t>
  </si>
  <si>
    <t>19</t>
  </si>
  <si>
    <t>139811101</t>
  </si>
  <si>
    <t>Vykopávka v uzavřených prostorách s naložením výkopku na dopravní prostředek v hornině tř. 5 až 7</t>
  </si>
  <si>
    <t>-700034525</t>
  </si>
  <si>
    <t>P</t>
  </si>
  <si>
    <t>Poznámka k položce:_x000d_
Hloubení jam pro základy nových cihelných pilířů v 1.NP</t>
  </si>
  <si>
    <t>20</t>
  </si>
  <si>
    <t>162201261</t>
  </si>
  <si>
    <t>Vodorovné přemístění výkopku nebo sypaniny stavebním kolečkem s naložením a vyprázdněním kolečka na hromady nebo do dopravního prostředku na vzdálenost do 10 m z horniny tř. 5 až 7</t>
  </si>
  <si>
    <t>-516609460</t>
  </si>
  <si>
    <t>162201269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</si>
  <si>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</si>
  <si>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-987486347</t>
  </si>
  <si>
    <t>22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</si>
  <si>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</si>
  <si>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</si>
  <si>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1542999941</t>
  </si>
  <si>
    <t>"ornice pro zelené plochy" (45,0+8,5+10,0+34,5)*0,15</t>
  </si>
  <si>
    <t>23</t>
  </si>
  <si>
    <t>167101101</t>
  </si>
  <si>
    <t>Nakládání, skládání a překládání neulehlého výkopku nebo sypaniny nakládání, množství do 100 m3, z hornin tř. 1 až 4</t>
  </si>
  <si>
    <t>-2105398704</t>
  </si>
  <si>
    <t>24</t>
  </si>
  <si>
    <t>171101111</t>
  </si>
  <si>
    <t>Uložení sypaniny do násypů s rozprostřením sypaniny ve vrstvách a s hrubým urovnáním zhutněných s uzavřením povrchu násypu z hornin nesoudržných sypkých s relativní ulehlostí I(d) 0,9 nebo v aktivní zóně</t>
  </si>
  <si>
    <t>999583213</t>
  </si>
  <si>
    <t>25</t>
  </si>
  <si>
    <t>171201211</t>
  </si>
  <si>
    <t>Poplatek za uložení stavebního odpadu na skládce (skládkovné) zeminy a kameniva zatříděného do Katalogu odpadů pod kódem 170 504</t>
  </si>
  <si>
    <t>t</t>
  </si>
  <si>
    <t>-1742971594</t>
  </si>
  <si>
    <t>"dešťová kanalizace" (15,0+40,0+2,0+2,0)*1,2*1,8*2</t>
  </si>
  <si>
    <t>"splašková kanalizace" (2,0+2,0+2,0)*1,2*1,8*2</t>
  </si>
  <si>
    <t>"kabel venkovního osvětlení" 19,0*0,6*1,2*2</t>
  </si>
  <si>
    <t>"ostatní - společný výkop" (6,0+6,5+1,0+2,5+1,0)*2,0*1,8*2</t>
  </si>
  <si>
    <t>26</t>
  </si>
  <si>
    <t>175151101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</si>
  <si>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</si>
  <si>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954270478</t>
  </si>
  <si>
    <t>215,28-13,48</t>
  </si>
  <si>
    <t>27</t>
  </si>
  <si>
    <t>M</t>
  </si>
  <si>
    <t>58337344</t>
  </si>
  <si>
    <t>štěrkopísek frakce 0/32</t>
  </si>
  <si>
    <t>-1318860136</t>
  </si>
  <si>
    <t>201,8*2 'Přepočtené koeficientem množství</t>
  </si>
  <si>
    <t>28</t>
  </si>
  <si>
    <t>181301102</t>
  </si>
  <si>
    <t>Rozprostření a urovnání ornice v rovině nebo ve svahu sklonu do 1:5 při souvislé ploše do 500 m2, tl. vrstvy přes 100 do 150 mm</t>
  </si>
  <si>
    <t>1712807052</t>
  </si>
  <si>
    <t>"ornice pro zelené plochy" 45,0+8,5+10,0+34,5</t>
  </si>
  <si>
    <t>Zakládání</t>
  </si>
  <si>
    <t>29</t>
  </si>
  <si>
    <t>274313511</t>
  </si>
  <si>
    <t>Základy z betonu prostého pasy betonu kamenem neprokládaného tř. C 12/15</t>
  </si>
  <si>
    <t>-781924253</t>
  </si>
  <si>
    <t>"základové pasy pro vyrovnávací rampy" 0,7*0,45*(10,6+3,0+15,0)</t>
  </si>
  <si>
    <t>30</t>
  </si>
  <si>
    <t>274313711</t>
  </si>
  <si>
    <t>Základy z betonu prostého pasy betonu kamenem neprokládaného tř. C 20/25</t>
  </si>
  <si>
    <t>-464807226</t>
  </si>
  <si>
    <t>"základový pas pod novou venkovní opěrnou stěnu" 0,6*0,6*(9,3+3,8+2,75+1,7+1,35+9,3+1,35+1,35+14,75)</t>
  </si>
  <si>
    <t>31</t>
  </si>
  <si>
    <t>275313711</t>
  </si>
  <si>
    <t>Základy z betonu prostého patky a bloky z betonu kamenem neprokládaného tř. C 20/25</t>
  </si>
  <si>
    <t>-2062043705</t>
  </si>
  <si>
    <t>Poznámka k položce:_x000d_
Základové patky pod nové cihelné pilíře v 1.NP</t>
  </si>
  <si>
    <t>Svislé a kompletní konstrukce</t>
  </si>
  <si>
    <t>32</t>
  </si>
  <si>
    <t>310201111</t>
  </si>
  <si>
    <t>Příplatek za zaoblení zděného zdiva o vnitřním poloměru půdorysu do 5 m</t>
  </si>
  <si>
    <t>-778315917</t>
  </si>
  <si>
    <t>"nová venkovní kamenná opěrná stěna" 3,8*1,0*0,3</t>
  </si>
  <si>
    <t>33</t>
  </si>
  <si>
    <t>310236241</t>
  </si>
  <si>
    <t>Zazdívka otvorů ve zdivu nadzákladovém cihlami pálenými plochy přes 0,0225 m2 do 0,09 m2, ve zdi tl. do 300 mm</t>
  </si>
  <si>
    <t>262082933</t>
  </si>
  <si>
    <t>34</t>
  </si>
  <si>
    <t>311213211</t>
  </si>
  <si>
    <t>Zdivo nadzákladové z lomového kamene štípaného nebo ručně vybíraného na maltu z pravidelných kamenů (na vazbu) objemu 1 kusu kamene do 0,02 m3, šířka spáry do 4 mm</t>
  </si>
  <si>
    <t>992728877</t>
  </si>
  <si>
    <t>"nové kamenné opěrky vyrovnávacích ramp" 0,25*0,4*(10,6+3,0+15,0)</t>
  </si>
  <si>
    <t>35</t>
  </si>
  <si>
    <t>311213212</t>
  </si>
  <si>
    <t>Zdivo nadzákladové z lomového kamene štípaného nebo ručně vybíraného na maltu z pravidelných kamenů (na vazbu) objemu 1 kusu kamene do 0,02 m3, šířka spáry přes 4 do 10 mm</t>
  </si>
  <si>
    <t>-1802914276</t>
  </si>
  <si>
    <t>"nová venkovní opěrná stěna" 1,0*0,3*(9,3+3,8+2,75+1,7+1,35+9,3+1,35+1,35+14,75)</t>
  </si>
  <si>
    <t>36</t>
  </si>
  <si>
    <t>311213911</t>
  </si>
  <si>
    <t>Zdivo nadzákladové z lomového kamene štípaného nebo ručně vybíraného na maltu Příplatek k cenám za lícování zdiva jednostranné</t>
  </si>
  <si>
    <t>-1706500005</t>
  </si>
  <si>
    <t>37</t>
  </si>
  <si>
    <t>311213921</t>
  </si>
  <si>
    <t>Zdivo nadzákladové z lomového kamene štípaného nebo ručně vybíraného na maltu Příplatek k cenám za vytvoření hrany rohu</t>
  </si>
  <si>
    <t>-42130806</t>
  </si>
  <si>
    <t>38</t>
  </si>
  <si>
    <t>311231127</t>
  </si>
  <si>
    <t>Zdivo z cihel pálených nosné z cihel plných dl. 290 mm P 20 až 25, na maltu ze suché směsi 10 MPa</t>
  </si>
  <si>
    <t>1302794556</t>
  </si>
  <si>
    <t xml:space="preserve">"1.NP" 0,34*0,24*2,8 </t>
  </si>
  <si>
    <t>"2.NP" 0,58*0,39*2,7</t>
  </si>
  <si>
    <t>39</t>
  </si>
  <si>
    <t>314272508</t>
  </si>
  <si>
    <t>Komín dvouprůduchový z lehčeného betonu s integrovanou izolací s izostatickými vložkami komínové těleso výšky 3 m s větrací šachtou, světlý průměr vložek 18/20 cm</t>
  </si>
  <si>
    <t>soubor</t>
  </si>
  <si>
    <t>1385999700</t>
  </si>
  <si>
    <t>40</t>
  </si>
  <si>
    <t>314272520</t>
  </si>
  <si>
    <t>Komín dvouprůduchový z lehčeného betonu s integrovanou izolací s izostatickými vložkami komínové těleso výšky 3 m Příplatek k ceně za každý další i započatý metr výšky komínového tělesa přes 3 m s větrací šachtou, světlý průměr vložek 18/20 cm</t>
  </si>
  <si>
    <t>-36207850</t>
  </si>
  <si>
    <t>41</t>
  </si>
  <si>
    <t>314272566</t>
  </si>
  <si>
    <t>Komín dvouprůduchový z lehčeného betonu s integrovanou izolací s izostatickými vložkami ukončení v nadstřešní části komínu obezděním komínové hlavy krakorcová deska s větrací šachtou, světlý průměr vložek 14/20, 16/20 18/20 cm</t>
  </si>
  <si>
    <t>1160823406</t>
  </si>
  <si>
    <t>42</t>
  </si>
  <si>
    <t>314272576</t>
  </si>
  <si>
    <t>Komín dvouprůduchový z lehčeného betonu s integrovanou izolací s izostatickými vložkami ukončení v nadstřešní části komínu obezděním komínové hlavy krycí deska s větrací šachtou, světlý průměr vložek 14/20, 16/20 18/20 cm</t>
  </si>
  <si>
    <t>1577794376</t>
  </si>
  <si>
    <t>43</t>
  </si>
  <si>
    <t>317142424</t>
  </si>
  <si>
    <t>Překlady nenosné z pórobetonu osazené do tenkého maltového lože, výšky do 250 mm, šířky překladu 100 mm, délky překladu přes 1250 do 1500 mm</t>
  </si>
  <si>
    <t>470388279</t>
  </si>
  <si>
    <t>44</t>
  </si>
  <si>
    <t>317142426</t>
  </si>
  <si>
    <t>Překlady nenosné z pórobetonu osazené do tenkého maltového lože, výšky do 250 mm, šířky překladu 100 mm, délky překladu přes 1500 do 2000 mm</t>
  </si>
  <si>
    <t>-866230884</t>
  </si>
  <si>
    <t>45</t>
  </si>
  <si>
    <t>317321017</t>
  </si>
  <si>
    <t>Římsy opěrných zdí a valů z betonu železového tř. C 25/30</t>
  </si>
  <si>
    <t>-1576642378</t>
  </si>
  <si>
    <t>"zákryt nových opěrek vyrovnávacích ramp" 0,3*0,1*(10,6+3,0+15,0)</t>
  </si>
  <si>
    <t>"zákryt nové opěrné stěny" 0,45*0,1*(9,3+3,8+2,75+1,7+1,35+9,3+1,35+1,35+14,75)</t>
  </si>
  <si>
    <t>46</t>
  </si>
  <si>
    <t>317353111</t>
  </si>
  <si>
    <t>Bednění říms opěrných zdí a valů jakéhokoliv tvaru přímých, zalomených nebo jinak zakřivených zřízení</t>
  </si>
  <si>
    <t>1030379394</t>
  </si>
  <si>
    <t>"nové opěrky vyrovnávacích ramp" 0,5*(10,6+3,0+15,0)</t>
  </si>
  <si>
    <t xml:space="preserve"> "nová opěrná stěna" 0,5*(9,3+3,8+2,75+1,7+1,35+9,3+1,35+1,35+14,75)</t>
  </si>
  <si>
    <t>47</t>
  </si>
  <si>
    <t>317353112</t>
  </si>
  <si>
    <t>Bednění říms opěrných zdí a valů jakéhokoliv tvaru přímých, zalomených nebo jinak zakřivených odstranění</t>
  </si>
  <si>
    <t>-714651507</t>
  </si>
  <si>
    <t>48</t>
  </si>
  <si>
    <t>317361016</t>
  </si>
  <si>
    <t>Výztuž říms opěrných zdí a valů z oceli 10 505 (R) nebo BSt 500</t>
  </si>
  <si>
    <t>1990613601</t>
  </si>
  <si>
    <t xml:space="preserve"> 0,005*(9,3+3,8+2,75+1,7+1,35+9,3+1,35+1,35+14,75+10,6+3,0+15,0)</t>
  </si>
  <si>
    <t>49</t>
  </si>
  <si>
    <t>317941123</t>
  </si>
  <si>
    <t>Osazování ocelových válcovaných nosníků na zdivu I nebo IE nebo U nebo UE nebo L č. 14 až 22 nebo výšky do 220 mm</t>
  </si>
  <si>
    <t>-1736352638</t>
  </si>
  <si>
    <t>50</t>
  </si>
  <si>
    <t>13010716</t>
  </si>
  <si>
    <t>ocel profilová IPN 140 jakost 11 375</t>
  </si>
  <si>
    <t>-279275683</t>
  </si>
  <si>
    <t>51</t>
  </si>
  <si>
    <t>331231127</t>
  </si>
  <si>
    <t>Pilíře volně stojící z cihel pálených čtyřhranné až osmihranné (průřezu čtverce, T nebo kříže) pravoúhlé pod omítku nebo režné, bez spárování z cihel plných dl. 290 mm P 20 až P 25 M I, na maltu ze suché směsi 10 MPa</t>
  </si>
  <si>
    <t>1419256405</t>
  </si>
  <si>
    <t>"1.NP" (0,3*0,3*2,55*2)+(0,3*0,3*2,3)</t>
  </si>
  <si>
    <t>52</t>
  </si>
  <si>
    <t>342241111</t>
  </si>
  <si>
    <t>Příčky nebo přizdívky jednoduché z cihel nebo příčkovek pálených na maltu MVC nebo MC lícových, včetně spárování dl. 290 mm (český formát 290x140x65 mm) plných, tl. 65 mm</t>
  </si>
  <si>
    <t>1096061397</t>
  </si>
  <si>
    <t>"2.NP" 3,7*2,85</t>
  </si>
  <si>
    <t>53</t>
  </si>
  <si>
    <t>342241112</t>
  </si>
  <si>
    <t>Příčky nebo přizdívky jednoduché z cihel nebo příčkovek pálených na maltu MVC nebo MC lícových, včetně spárování dl. 290 mm (český formát 290x140x65 mm) plných, tl. 140 mm</t>
  </si>
  <si>
    <t>-1676203211</t>
  </si>
  <si>
    <t>"1.NP" (1,45*2,5)+(1,23*2,5)</t>
  </si>
  <si>
    <t>"2.NP" 2,0*2,85</t>
  </si>
  <si>
    <t>54</t>
  </si>
  <si>
    <t>342272225</t>
  </si>
  <si>
    <t>Příčky z pórobetonových tvárnic hladkých na tenké maltové lože objemová hmotnost do 500 kg/m3, tloušťka příčky 100 mm</t>
  </si>
  <si>
    <t>-2090621418</t>
  </si>
  <si>
    <t>"2.NP" (9,25+5,3)*2,85</t>
  </si>
  <si>
    <t>55</t>
  </si>
  <si>
    <t>346244381</t>
  </si>
  <si>
    <t>Plentování ocelových válcovaných nosníků jednostranné cihlami na maltu, výška stojiny do 200 mm</t>
  </si>
  <si>
    <t>1773532314</t>
  </si>
  <si>
    <t>Vodorovné konstrukce</t>
  </si>
  <si>
    <t>56</t>
  </si>
  <si>
    <t>411321515</t>
  </si>
  <si>
    <t>Stropy z betonu železového (bez výztuže) stropů deskových, plochých střech, desek balkonových, desek hřibových stropů včetně hlavic hřibových sloupů tř. C 20/25</t>
  </si>
  <si>
    <t>1797942247</t>
  </si>
  <si>
    <t>57</t>
  </si>
  <si>
    <t>411353111</t>
  </si>
  <si>
    <t>Bednění stropních konstrukcí - bez podpěrné konstrukce kleneb poloměru přes 1000 mm tvaru válce, tloušťky klenby přes 25 do 50 cm zřízení</t>
  </si>
  <si>
    <t>-824797885</t>
  </si>
  <si>
    <t>Poznámka k položce:_x000d_
Bednění bude využito pro postupné rozebírání bouraných stávajících cihelných kleneb</t>
  </si>
  <si>
    <t>58</t>
  </si>
  <si>
    <t>411353114</t>
  </si>
  <si>
    <t>Bednění stropních konstrukcí - bez podpěrné konstrukce kleneb poloměru přes 1000 mm tvaru vrchlíku, tloušťky klenby přes 25 do 50 cm odstranění</t>
  </si>
  <si>
    <t>1652792087</t>
  </si>
  <si>
    <t>59</t>
  </si>
  <si>
    <t>411354247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</si>
  <si>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0,88 mm</t>
  </si>
  <si>
    <t>-1675333354</t>
  </si>
  <si>
    <t>60</t>
  </si>
  <si>
    <t>411354317</t>
  </si>
  <si>
    <t>Podpěrná konstrukce stropů - desek, kleneb a skořepin výška podepření do 4 m tloušťka stropu přes 35 do 50 cm zřízení</t>
  </si>
  <si>
    <t>1862509451</t>
  </si>
  <si>
    <t>61</t>
  </si>
  <si>
    <t>411354318</t>
  </si>
  <si>
    <t>Podpěrná konstrukce stropů - desek, kleneb a skořepin výška podepření do 4 m tloušťka stropu přes 35 do 50 cm odstranění</t>
  </si>
  <si>
    <t>1762135280</t>
  </si>
  <si>
    <t>62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</si>
  <si>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</si>
  <si>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</si>
  <si>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-1019844590</t>
  </si>
  <si>
    <t>63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</si>
  <si>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</si>
  <si>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 drátů typu KARI</t>
  </si>
  <si>
    <t>604876673</t>
  </si>
  <si>
    <t>64</t>
  </si>
  <si>
    <t>413941123</t>
  </si>
  <si>
    <t>Osazování ocelových válcovaných nosníků ve stropech I nebo IE nebo U nebo UE nebo L č. 14 až 22 nebo výšky do 220 mm</t>
  </si>
  <si>
    <t>-1975737320</t>
  </si>
  <si>
    <t>Poznámka k položce:_x000d_
Nové stropy místo vybouraných kleneb</t>
  </si>
  <si>
    <t>65</t>
  </si>
  <si>
    <t>13010722</t>
  </si>
  <si>
    <t>ocel profilová IPN 200 jakost 11 375</t>
  </si>
  <si>
    <t>-1662209139</t>
  </si>
  <si>
    <t>66</t>
  </si>
  <si>
    <t>546929606</t>
  </si>
  <si>
    <t>67</t>
  </si>
  <si>
    <t>13011064</t>
  </si>
  <si>
    <t>úhelník ocelový rovnostranný jakost 11 375 50x50x4mm</t>
  </si>
  <si>
    <t>-1588019626</t>
  </si>
  <si>
    <t>68</t>
  </si>
  <si>
    <t>430321414</t>
  </si>
  <si>
    <t>Schodišťové konstrukce a rampy z betonu železového (bez výztuže) stupně, schodnice, ramena, podesty s nosníky tř. C 25/30</t>
  </si>
  <si>
    <t>-137281226</t>
  </si>
  <si>
    <t>"Podbetonování tl. 300 mm venkovních kamenných stupňů" 0,3*(3,5+2,5)</t>
  </si>
  <si>
    <t>69</t>
  </si>
  <si>
    <t>430321515</t>
  </si>
  <si>
    <t>Schodišťové konstrukce a rampy z betonu železového (bez výztuže) stupně, schodnice, ramena, podesty s nosníky tř. C 20/25</t>
  </si>
  <si>
    <t>-1942776764</t>
  </si>
  <si>
    <t>70</t>
  </si>
  <si>
    <t>430361821</t>
  </si>
  <si>
    <t>Výztuž schodišťových konstrukcí a ramp stupňů, schodnic, ramen, podest s nosníky z betonářské oceli 10 505 (R) nebo BSt 500</t>
  </si>
  <si>
    <t>-2008593091</t>
  </si>
  <si>
    <t>71</t>
  </si>
  <si>
    <t>431351121</t>
  </si>
  <si>
    <t>Bednění podest, podstupňových desek a ramp včetně podpěrné konstrukce výšky do 4 m půdorysně přímočarých zřízení</t>
  </si>
  <si>
    <t>273628523</t>
  </si>
  <si>
    <t>72</t>
  </si>
  <si>
    <t>431351122</t>
  </si>
  <si>
    <t>Bednění podest, podstupňových desek a ramp včetně podpěrné konstrukce výšky do 4 m půdorysně přímočarých odstranění</t>
  </si>
  <si>
    <t>-1000959002</t>
  </si>
  <si>
    <t>73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</si>
  <si>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</si>
  <si>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</si>
  <si>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-320849698</t>
  </si>
  <si>
    <t>74</t>
  </si>
  <si>
    <t>58381152</t>
  </si>
  <si>
    <t>deska dlažební tryskaná žula 300x300mm tl 30mm</t>
  </si>
  <si>
    <t>-730763315</t>
  </si>
  <si>
    <t>75</t>
  </si>
  <si>
    <t>58386640</t>
  </si>
  <si>
    <t>podstupnice leštěná žula tl 20mm</t>
  </si>
  <si>
    <t>-903348401</t>
  </si>
  <si>
    <t>76</t>
  </si>
  <si>
    <t>451573111</t>
  </si>
  <si>
    <t>Lože pod potrubí, stoky a drobné objekty v otevřeném výkopu z písku a štěrkopísku do 63 mm</t>
  </si>
  <si>
    <t>1161597527</t>
  </si>
  <si>
    <t>"dešťová kanalizace" (15,0+40,0+2,0+2,0)*1,2*0,1</t>
  </si>
  <si>
    <t>"splašková kanalizace" (2,0+2,0+2,0)*1,2*0,1</t>
  </si>
  <si>
    <t>"kabel venkovního osvětlení" 19,0*1,2*0,1</t>
  </si>
  <si>
    <t>"ostatní - společný výkop" (6,0+6,5+1,0+2,5+1,0)*2,0*0,1</t>
  </si>
  <si>
    <t>77</t>
  </si>
  <si>
    <t>452321161</t>
  </si>
  <si>
    <t>Podkladní a zajišťovací konstrukce z betonu železového v otevřeném výkopu desky pod potrubí, stoky a drobné objekty z betonu tř. C 25/30</t>
  </si>
  <si>
    <t>-1958575115</t>
  </si>
  <si>
    <t>Poznámka k položce:_x000d_
Dna kanalizačních šachet</t>
  </si>
  <si>
    <t>78</t>
  </si>
  <si>
    <t>452386121</t>
  </si>
  <si>
    <t>Podkladní a vyrovnávací konstrukce z betonu vyrovnávací prstence z prostého betonu tř. C 25/30 pod poklopy a mříže, výšky přes 100 do 200 mm</t>
  </si>
  <si>
    <t>-545189944</t>
  </si>
  <si>
    <t>Poznámka k položce:_x000d_
Kanalizační šachty</t>
  </si>
  <si>
    <t>Komunikace pozemní</t>
  </si>
  <si>
    <t>79</t>
  </si>
  <si>
    <t>564681111</t>
  </si>
  <si>
    <t>Podklad z kameniva hrubého drceného vel. 63-125 mm, s rozprostřením a zhutněním, po zhutnění tl. 300 mm</t>
  </si>
  <si>
    <t>-2087745407</t>
  </si>
  <si>
    <t>"podsyp pod vyrovnávací rampy" 60,0</t>
  </si>
  <si>
    <t>"podsyp pod chodník" 10,0</t>
  </si>
  <si>
    <t>80</t>
  </si>
  <si>
    <t>564750011</t>
  </si>
  <si>
    <t>Podklad nebo kryt z kameniva hrubého drceného vel. 8-16 mm s rozprostřením a zhutněním, po zhutnění tl. 150 mm</t>
  </si>
  <si>
    <t>2110268558</t>
  </si>
  <si>
    <t>81</t>
  </si>
  <si>
    <t>564851114</t>
  </si>
  <si>
    <t>Podklad ze štěrkodrti ŠD s rozprostřením a zhutněním, po zhutnění tl. 180 mm</t>
  </si>
  <si>
    <t>2077219554</t>
  </si>
  <si>
    <t>Poznámka k položce:_x000d_
Zpevněná plocha mezi dotčenými objekty.</t>
  </si>
  <si>
    <t>82</t>
  </si>
  <si>
    <t>565165111</t>
  </si>
  <si>
    <t>Asfaltový beton vrstva podkladní ACP 16 (obalované kamenivo střednězrnné - OKS) s rozprostřením a zhutněním v pruhu šířky do 3 m, po zhutnění tl. 80 mm</t>
  </si>
  <si>
    <t>-1380942340</t>
  </si>
  <si>
    <t>83</t>
  </si>
  <si>
    <t>565176114</t>
  </si>
  <si>
    <t>Asfaltový beton vrstva podkladní ACP 22 (obalované kamenivo hrubozrnné - OKH) s rozprostřením a zhutněním v pruhu šířky do 3 m, po zhutnění tl. 130 mm</t>
  </si>
  <si>
    <t>-470060074</t>
  </si>
  <si>
    <t>84</t>
  </si>
  <si>
    <t>573231111</t>
  </si>
  <si>
    <t>Postřik spojovací PS bez posypu kamenivem ze silniční emulze, v množství 0,70 kg/m2</t>
  </si>
  <si>
    <t>-1539188050</t>
  </si>
  <si>
    <t>85</t>
  </si>
  <si>
    <t>577144111</t>
  </si>
  <si>
    <t>Asfaltový beton vrstva obrusná ACO 11 (ABS) s rozprostřením a se zhutněním z nemodifikovaného asfaltu v pruhu šířky do 3 m tř. I, po zhutnění tl. 50 mm</t>
  </si>
  <si>
    <t>1303218786</t>
  </si>
  <si>
    <t>86</t>
  </si>
  <si>
    <t>577165111</t>
  </si>
  <si>
    <t>Asfaltový beton vrstva obrusná ACO 16 (ABH) s rozprostřením a zhutněním z nemodifikovaného asfaltu, po zhutnění v pruhu šířky do 3 m tl. 70 mm</t>
  </si>
  <si>
    <t>-2047573761</t>
  </si>
  <si>
    <t>87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</si>
  <si>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</si>
  <si>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</si>
  <si>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301747588</t>
  </si>
  <si>
    <t>"vyrovnávací rampy" 60,0</t>
  </si>
  <si>
    <t>"chodník" 10,0</t>
  </si>
  <si>
    <t>88</t>
  </si>
  <si>
    <t>59245212</t>
  </si>
  <si>
    <t>dlažba zámková profilová základní 196x161x60mm přírodní</t>
  </si>
  <si>
    <t>-1543000804</t>
  </si>
  <si>
    <t>Úpravy povrchů, podlahy a osazování výplní</t>
  </si>
  <si>
    <t>89</t>
  </si>
  <si>
    <t>611321141</t>
  </si>
  <si>
    <t>Omítka vápenocementová vnitřních ploch nanášená ručně dvouvrstvá, tloušťky jádrové omítky do 10 mm a tloušťky štuku do 3 mm štuková vodorovných konstrukcí stropů rovných</t>
  </si>
  <si>
    <t>116998588</t>
  </si>
  <si>
    <t>90</t>
  </si>
  <si>
    <t>611321143</t>
  </si>
  <si>
    <t>Omítka vápenocementová vnitřních ploch nanášená ručně dvouvrstvá, tloušťky jádrové omítky do 10 mm a tloušťky štuku do 3 mm štuková vodorovných konstrukcí kleneb nebo skořepin</t>
  </si>
  <si>
    <t>1890634260</t>
  </si>
  <si>
    <t>91</t>
  </si>
  <si>
    <t>612142001</t>
  </si>
  <si>
    <t>Potažení vnitřních ploch pletivem v ploše nebo pruzích, na plném podkladu sklovláknitým vtlačením do tmelu stěn</t>
  </si>
  <si>
    <t>-577825567</t>
  </si>
  <si>
    <t>Poznámka k položce:_x000d_
Stávající příčky a dozdívky z pórobetonových tvárnic.</t>
  </si>
  <si>
    <t>"1.NP" (3,4+1,8+3,4+1,8+1,9+1,9+1,5+1,5+3,15+3,15+1,6+1,6)*2,8</t>
  </si>
  <si>
    <t>3,15*2,55</t>
  </si>
  <si>
    <t>"2.NP" (4,5+4,5+1,3+1,3+1,4+1,4+2,2+2,2+1,6+1,6+9,25+9,25+5,3+5,3)*2,5</t>
  </si>
  <si>
    <t>92</t>
  </si>
  <si>
    <t>612321141</t>
  </si>
  <si>
    <t>Omítka vápenocementová vnitřních ploch nanášená ručně dvouvrstvá, tloušťky jádrové omítky do 10 mm a tloušťky štuku do 3 mm štuková svislých konstrukcí stěn</t>
  </si>
  <si>
    <t>-1134625308</t>
  </si>
  <si>
    <t>"1.NP" (33,6+3,0+5,3+15,0+10,0+12,2+5,0+4,0+5,0)*2,8</t>
  </si>
  <si>
    <t>(3,5+5,15+3,85+14,25+8,6+3,2+6,0+6,0+5,1+3,35+3,5)*2,55</t>
  </si>
  <si>
    <t>27,8*3,0</t>
  </si>
  <si>
    <t>"2.NP" (20,0+24,3+28,4+2,3+2,1+4,5+8,2+3,7+3,7+3,7+3,7+3,7+3,7+3,7+9,25+9,25+1,0+5,3+3,7+3,7+3,7+4,0)*2,7</t>
  </si>
  <si>
    <t>"3.NP" (27,0*1,0*2)+(30,0*2)</t>
  </si>
  <si>
    <t>93</t>
  </si>
  <si>
    <t>612821012</t>
  </si>
  <si>
    <t>Sanační omítka vnitřních ploch stěn pro vlhké a zasolené zdivo, prováděná ve dvou vrstvách, tl. jádrové omítky do 30 mm ručně štuková</t>
  </si>
  <si>
    <t>663372206</t>
  </si>
  <si>
    <t>"místnosti č. 1.08, 1.09, 1.10, 1.13, 1.14" (15,0*2,7)+(3,85*2,55*2)</t>
  </si>
  <si>
    <t>94</t>
  </si>
  <si>
    <t>612822021</t>
  </si>
  <si>
    <t>Omítka kapilárně aktivní vnitřních ploch s vysokou absorpcí a odparem vlhkosti do vzduchu potažení štukem, tloušťky do 2 mm</t>
  </si>
  <si>
    <t>-1348762439</t>
  </si>
  <si>
    <t>95</t>
  </si>
  <si>
    <t>613321141</t>
  </si>
  <si>
    <t>Omítka vápenocementová vnitřních ploch nanášená ručně dvouvrstvá, tloušťky jádrové omítky do 10 mm a tloušťky štuku do 3 mm štuková svislých konstrukcí pilířů nebo sloupů</t>
  </si>
  <si>
    <t>2140041112</t>
  </si>
  <si>
    <t>"1.NP" (0,3+0,3+0,3)*2,55*2</t>
  </si>
  <si>
    <t>(0,3+0,3+0,3+0,3)*2,3</t>
  </si>
  <si>
    <t>"3.NP" (0,3+0,15+0,15)*2,6*2</t>
  </si>
  <si>
    <t>(0,33+0,31+0,31)*4,8</t>
  </si>
  <si>
    <t>96</t>
  </si>
  <si>
    <t>619991001</t>
  </si>
  <si>
    <t>Zakrytí vnitřních ploch před znečištěním včetně pozdějšího odkrytí podlah fólií přilepenou lepící páskou</t>
  </si>
  <si>
    <t>-2028002321</t>
  </si>
  <si>
    <t>"1.NP" 12,2+29,4+2,41+1,73+5,6+9,1+5,42+5,0+13,75+31,33+9,1+2,5+2,4+72,1+36,94</t>
  </si>
  <si>
    <t>"2.NP" 27,65+34,05+9,73+10,54+24,13+11,08+12,73+4,0+1,6+1,64+23,0+19,82</t>
  </si>
  <si>
    <t>97</t>
  </si>
  <si>
    <t>622131301</t>
  </si>
  <si>
    <t>Podkladní a spojovací vrstva vnějších omítaných ploch cementový postřik nanášený strojně celoplošně stěn</t>
  </si>
  <si>
    <t>-947416758</t>
  </si>
  <si>
    <t>Poznámka k položce:_x000d_
Oprava cihelné dělící stěny mezi pozemky p.č. 17/2 31/1</t>
  </si>
  <si>
    <t>"oprava dělící stěny mezi pozemky" (14,5+5,5)*3,5</t>
  </si>
  <si>
    <t>98</t>
  </si>
  <si>
    <t>622135001</t>
  </si>
  <si>
    <t>Vyrovnání nerovností podkladu vnějších omítaných ploch maltou, tloušťky do 10 mm vápenocementovou stěn</t>
  </si>
  <si>
    <t>1888075695</t>
  </si>
  <si>
    <t>"omítka stěn" 510,0</t>
  </si>
  <si>
    <t>"omítka ostění" 88,176</t>
  </si>
  <si>
    <t>99</t>
  </si>
  <si>
    <t>622211041</t>
  </si>
  <si>
    <t>Montáž kontaktního zateplení z polystyrenových desek nebo z kombinovaných desek na vnější stěny, tloušťky desek přes 160 do 200 mm</t>
  </si>
  <si>
    <t>611429886</t>
  </si>
  <si>
    <t>100</t>
  </si>
  <si>
    <t>28376080</t>
  </si>
  <si>
    <t xml:space="preserve">deska EPS grafitová fasadní  λ=0,031  tl 180mm</t>
  </si>
  <si>
    <t>-1030321637</t>
  </si>
  <si>
    <t>510*1,02 'Přepočtené koeficientem množství</t>
  </si>
  <si>
    <t>101</t>
  </si>
  <si>
    <t>622212051</t>
  </si>
  <si>
    <t>Montáž kontaktního zateplení vnějšího ostění, nadpraží nebo parapetu z polystyrenových desek hloubky špalet přes 200 do 400 mm, tloušťky desek do 40 mm</t>
  </si>
  <si>
    <t>188583293</t>
  </si>
  <si>
    <t>"1.NP" 6,6+(6,4*3)+6,05+4,4+6,05+(5,9*3)+4,5+8,0+5,15+5,15+(3,2*3)+2,4</t>
  </si>
  <si>
    <t>"2.NP" (6,4*10)+5,8+2,0+2,0+5,0+2,0+2,0+4,8+4,8+6,6+6,6</t>
  </si>
  <si>
    <t>102</t>
  </si>
  <si>
    <t>28375932</t>
  </si>
  <si>
    <t>deska EPS 70 fasádní λ=0,039 tl 40mm</t>
  </si>
  <si>
    <t>-2060193774</t>
  </si>
  <si>
    <t>"1.NP" (6,6+(6,4*3)+6,05+4,4+6,05+(5,9*3)+4,5+8,0+5,15+5,15+(3,2*3)+2,4)*0,4</t>
  </si>
  <si>
    <t>"2.NP" ((6,4*10)+5,8+2,0+2,0+5,0+2,0+2,0+4,8+4,8+6,6+6,6)*0,4</t>
  </si>
  <si>
    <t>80,16*1,1 'Přepočtené koeficientem množství</t>
  </si>
  <si>
    <t>103</t>
  </si>
  <si>
    <t>622252001</t>
  </si>
  <si>
    <t>Montáž lišt kontaktního zateplení zakládacích soklových připevněných hmoždinkami</t>
  </si>
  <si>
    <t>667350515</t>
  </si>
  <si>
    <t>11,1+11,1+19,9+35,9</t>
  </si>
  <si>
    <t>104</t>
  </si>
  <si>
    <t>59051655</t>
  </si>
  <si>
    <t>lišta soklová Al s okapničkou zakládací U 18cm 0,95/200cm</t>
  </si>
  <si>
    <t>-284918910</t>
  </si>
  <si>
    <t>78*1,05 'Přepočtené koeficientem množství</t>
  </si>
  <si>
    <t>105</t>
  </si>
  <si>
    <t>622521021</t>
  </si>
  <si>
    <t>Omítka tenkovrstvá silikátová vnějších ploch probarvená, včetně penetrace podkladu zrnitá, tloušťky 2,0 mm stěn</t>
  </si>
  <si>
    <t>-468820739</t>
  </si>
  <si>
    <t>106</t>
  </si>
  <si>
    <t>629995215</t>
  </si>
  <si>
    <t>Očištění vnějších ploch tryskáním křemičitým pískem nesušeným ( metodou torbo tryskání), povrchu kamenného přírodního měkkého</t>
  </si>
  <si>
    <t>-1251195886</t>
  </si>
  <si>
    <t>Poznámka k položce:_x000d_
Oprava stávajícího soklu z pískovce</t>
  </si>
  <si>
    <t>2,0+2,5+4,3+5,9+1,3+6,9</t>
  </si>
  <si>
    <t>107</t>
  </si>
  <si>
    <t>631311115</t>
  </si>
  <si>
    <t>Mazanina z betonu prostého bez zvýšených nároků na prostředí tl. přes 50 do 80 mm tř. C 20/25</t>
  </si>
  <si>
    <t>-1561425988</t>
  </si>
  <si>
    <t>"1.NP" 16,3*0,04</t>
  </si>
  <si>
    <t>"2.NP" 13,2*0,04</t>
  </si>
  <si>
    <t>108</t>
  </si>
  <si>
    <t>631362021</t>
  </si>
  <si>
    <t>Výztuž mazanin ze svařovaných sítí z drátů typu KARI</t>
  </si>
  <si>
    <t>1627100835</t>
  </si>
  <si>
    <t>109</t>
  </si>
  <si>
    <t>632441113</t>
  </si>
  <si>
    <t>Potěr anhydritový samonivelační ze suchých směsí tlouštky přes 30 do 40 mm</t>
  </si>
  <si>
    <t>-891289069</t>
  </si>
  <si>
    <t>"2.NP" 27,65+34,05+9,73+10,54+12,73+4,0+1,6+1,64+23,0</t>
  </si>
  <si>
    <t>110</t>
  </si>
  <si>
    <t>632441114</t>
  </si>
  <si>
    <t>Potěr anhydritový samonivelační ze suchých směsí tlouštky přes 40 do 50 mm</t>
  </si>
  <si>
    <t>114190178</t>
  </si>
  <si>
    <t>"2.NP" 24,13+11,08+19,82</t>
  </si>
  <si>
    <t>111</t>
  </si>
  <si>
    <t>632441119</t>
  </si>
  <si>
    <t>Potěr anhydritový samonivelační ze suchých směsí Příplatek k ceně -1114 za každých dalších i započatých 10 mm tloušťky přes 50 mm</t>
  </si>
  <si>
    <t>1304864291</t>
  </si>
  <si>
    <t>55,03*2 'Přepočtené koeficientem množství</t>
  </si>
  <si>
    <t>112</t>
  </si>
  <si>
    <t>634111113</t>
  </si>
  <si>
    <t>Obvodová dilatace mezi stěnou a mazaninou nebo potěrem pružnou těsnicí páskou na bázi syntetického kaučuku výšky 80 mm</t>
  </si>
  <si>
    <t>-717946332</t>
  </si>
  <si>
    <t>"1.NP" 28,3+6,3+4,5+23,4+11,85+10,0+15,0+30,2+14,3+6,2+72,2</t>
  </si>
  <si>
    <t>"2.NP" 52,0+24,0+21,1+14,1+5,2+5,2+8,5+14,3+20,2+13,5+11,5+13,9</t>
  </si>
  <si>
    <t>113</t>
  </si>
  <si>
    <t>642942111</t>
  </si>
  <si>
    <t>Osazování zárubní nebo rámů kovových dveřních lisovaných nebo z úhelníků bez dveřních křídel na cementovou maltu, plochy otvoru do 2,5 m2</t>
  </si>
  <si>
    <t>-1425442806</t>
  </si>
  <si>
    <t>114</t>
  </si>
  <si>
    <t>55331152</t>
  </si>
  <si>
    <t>zárubeň ocelová pro běžné zdění hranatý profil 160 600 levá,pravá</t>
  </si>
  <si>
    <t>1683028994</t>
  </si>
  <si>
    <t>115</t>
  </si>
  <si>
    <t>55331117</t>
  </si>
  <si>
    <t>zárubeň ocelová pro běžné zdění hranatý profil 110 800 levá,pravá</t>
  </si>
  <si>
    <t>-1607437501</t>
  </si>
  <si>
    <t>116</t>
  </si>
  <si>
    <t>55331156</t>
  </si>
  <si>
    <t>zárubeň ocelová pro běžné zdění hranatý profil 160 800 levá,pravá</t>
  </si>
  <si>
    <t>1653989713</t>
  </si>
  <si>
    <t>117</t>
  </si>
  <si>
    <t>55331123</t>
  </si>
  <si>
    <t>zárubeň ocelová pro běžné zdění hranatý profil 110 1250 dvoukřídlá</t>
  </si>
  <si>
    <t>-238529512</t>
  </si>
  <si>
    <t>118</t>
  </si>
  <si>
    <t>642945111</t>
  </si>
  <si>
    <t>Osazování ocelových zárubní protipožárních nebo protiplynových dveří do vynechaného otvoru, s obetonováním, dveří jednokřídlových do 2,5 m2</t>
  </si>
  <si>
    <t>-909624173</t>
  </si>
  <si>
    <t>119</t>
  </si>
  <si>
    <t>61182259</t>
  </si>
  <si>
    <t>zárubeň protipožární pro dveře 1křídlé 600,700,800,900x1970mm tl 60-170mm dub,buk</t>
  </si>
  <si>
    <t>-2052730768</t>
  </si>
  <si>
    <t>120</t>
  </si>
  <si>
    <t>644941111</t>
  </si>
  <si>
    <t>Montáž průvětrníků nebo mřížek odvětrávacích velikosti do 150 x 200 mm</t>
  </si>
  <si>
    <t>-1100119761</t>
  </si>
  <si>
    <t>121</t>
  </si>
  <si>
    <t>55341410</t>
  </si>
  <si>
    <t>průvětrník mřížový s klapkami 150x150mm</t>
  </si>
  <si>
    <t>-782010585</t>
  </si>
  <si>
    <t>122</t>
  </si>
  <si>
    <t>644941112</t>
  </si>
  <si>
    <t>Montáž průvětrníků nebo mřížek odvětrávacích velikosti přes 150 x 200 do 300 x 300 mm</t>
  </si>
  <si>
    <t>-250578660</t>
  </si>
  <si>
    <t>123</t>
  </si>
  <si>
    <t>55341413</t>
  </si>
  <si>
    <t>průvětrník mřížový s klapkami 300x300mm</t>
  </si>
  <si>
    <t>1854954108</t>
  </si>
  <si>
    <t>Trubní vedení</t>
  </si>
  <si>
    <t>124</t>
  </si>
  <si>
    <t>871161141</t>
  </si>
  <si>
    <t>Montáž vodovodního potrubí z plastů v otevřeném výkopu z polyetylenu PE 100 svařovaných na tupo SDR 11/PN16 D 32 x 3,0 mm</t>
  </si>
  <si>
    <t>412470996</t>
  </si>
  <si>
    <t>125</t>
  </si>
  <si>
    <t>28613595</t>
  </si>
  <si>
    <t>potrubí dvouvrstvé PE100 s 10% signalizační vrstvou SDR 11 32x3,0 dl 12m</t>
  </si>
  <si>
    <t>384278506</t>
  </si>
  <si>
    <t>126</t>
  </si>
  <si>
    <t>871315251</t>
  </si>
  <si>
    <t>Kanalizační potrubí z tvrdého PVC v otevřeném výkopu ve sklonu do 20 %, hladkého plnostěnného vícevrstvého, tuhost třídy SN 16 DN 150</t>
  </si>
  <si>
    <t>-366440689</t>
  </si>
  <si>
    <t>Poznámka k položce:_x000d_
Chránička pro kabelové vedení mezi dotčenými objekty</t>
  </si>
  <si>
    <t>127</t>
  </si>
  <si>
    <t>871355251</t>
  </si>
  <si>
    <t>Kanalizační potrubí z tvrdého PVC v otevřeném výkopu ve sklonu do 20 %, hladkého plnostěnného vícevrstvého, tuhost třídy SN 16 DN 200</t>
  </si>
  <si>
    <t>-1098189292</t>
  </si>
  <si>
    <t>"kanalizace dešťová" 60,0</t>
  </si>
  <si>
    <t>"kanalizace splašková" 6,0</t>
  </si>
  <si>
    <t>128</t>
  </si>
  <si>
    <t>877161110</t>
  </si>
  <si>
    <t>Montáž tvarovek na vodovodním plastovém potrubí z polyetylenu PE 100 elektrotvarovek SDR 11/PN16 kolen 45° d 32</t>
  </si>
  <si>
    <t>212924866</t>
  </si>
  <si>
    <t>129</t>
  </si>
  <si>
    <t>28615010</t>
  </si>
  <si>
    <t>elektrokoleno 45° PE 100 PN 16 D 32mm</t>
  </si>
  <si>
    <t>1815297945</t>
  </si>
  <si>
    <t>130</t>
  </si>
  <si>
    <t>877265271</t>
  </si>
  <si>
    <t>Montáž tvarovek na kanalizačním potrubí z trub z plastu z tvrdého PVC nebo z polypropylenu v otevřeném výkopu lapačů střešních splavenin DN 100</t>
  </si>
  <si>
    <t>-1847938188</t>
  </si>
  <si>
    <t>131</t>
  </si>
  <si>
    <t>55244101</t>
  </si>
  <si>
    <t>lapač litinový střešních splavenin DN 125</t>
  </si>
  <si>
    <t>-889319379</t>
  </si>
  <si>
    <t>132</t>
  </si>
  <si>
    <t>877315211</t>
  </si>
  <si>
    <t>Montáž tvarovek na kanalizačním potrubí z trub z plastu z tvrdého PVC nebo z polypropylenu v otevřeném výkopu jednoosých DN 160</t>
  </si>
  <si>
    <t>-901611967</t>
  </si>
  <si>
    <t>133</t>
  </si>
  <si>
    <t>28611361</t>
  </si>
  <si>
    <t>koleno kanalizační PVC KG 160x45°</t>
  </si>
  <si>
    <t>1680499630</t>
  </si>
  <si>
    <t>134</t>
  </si>
  <si>
    <t>877355211</t>
  </si>
  <si>
    <t>Montáž tvarovek na kanalizačním potrubí z trub z plastu z tvrdého PVC nebo z polypropylenu v otevřeném výkopu jednoosých DN 200</t>
  </si>
  <si>
    <t>-1278577549</t>
  </si>
  <si>
    <t>135</t>
  </si>
  <si>
    <t>28611366</t>
  </si>
  <si>
    <t>koleno kanalizace PVC KG 200x45°</t>
  </si>
  <si>
    <t>1564942852</t>
  </si>
  <si>
    <t>136</t>
  </si>
  <si>
    <t>28612223</t>
  </si>
  <si>
    <t>odbočka kanalizační plastová PVC KG DN 200x200/45° SN 12/16</t>
  </si>
  <si>
    <t>-1145751398</t>
  </si>
  <si>
    <t>137</t>
  </si>
  <si>
    <t>877355231</t>
  </si>
  <si>
    <t>Montáž tvarovek na kanalizačním potrubí z trub z plastu z tvrdého PVC nebo z polypropylenu v otevřeném výkopu víček DN 200</t>
  </si>
  <si>
    <t>-806269537</t>
  </si>
  <si>
    <t>138</t>
  </si>
  <si>
    <t>28611724</t>
  </si>
  <si>
    <t>víčko kanalizace plastové KG DN 200</t>
  </si>
  <si>
    <t>-625516181</t>
  </si>
  <si>
    <t>139</t>
  </si>
  <si>
    <t>879171111</t>
  </si>
  <si>
    <t>Montáž napojení vodovodní přípojky v otevřeném výkopu ve sklonu přes 20 % DN 32</t>
  </si>
  <si>
    <t>-939497755</t>
  </si>
  <si>
    <t>140</t>
  </si>
  <si>
    <t>892233122</t>
  </si>
  <si>
    <t>Proplach a dezinfekce vodovodního potrubí DN od 40 do 70</t>
  </si>
  <si>
    <t>-1947631526</t>
  </si>
  <si>
    <t>141</t>
  </si>
  <si>
    <t>892241111</t>
  </si>
  <si>
    <t>Tlakové zkoušky vodou na potrubí DN do 80</t>
  </si>
  <si>
    <t>1969023395</t>
  </si>
  <si>
    <t>142</t>
  </si>
  <si>
    <t>892351111</t>
  </si>
  <si>
    <t>Tlakové zkoušky vodou na potrubí DN 150 nebo 200</t>
  </si>
  <si>
    <t>-562126948</t>
  </si>
  <si>
    <t>143</t>
  </si>
  <si>
    <t>892372111</t>
  </si>
  <si>
    <t>Tlakové zkoušky vodou zabezpečení konců potrubí při tlakových zkouškách DN do 300</t>
  </si>
  <si>
    <t>709112350</t>
  </si>
  <si>
    <t>144</t>
  </si>
  <si>
    <t>894212111</t>
  </si>
  <si>
    <t>Šachty kanalizační z prostého betonu výšky vstupu do 1,50 m čtvercové s obložením dna betonem tř. C 25/30, na potrubí DN do 200</t>
  </si>
  <si>
    <t>-1491425528</t>
  </si>
  <si>
    <t>145</t>
  </si>
  <si>
    <t>899104112</t>
  </si>
  <si>
    <t>Osazení poklopů litinových a ocelových včetně rámů pro třídu zatížení D400, E600</t>
  </si>
  <si>
    <t>259861220</t>
  </si>
  <si>
    <t>146</t>
  </si>
  <si>
    <t>28661935</t>
  </si>
  <si>
    <t>poklop šachtový litinový dno DN 600 pro třídu zatížení D400</t>
  </si>
  <si>
    <t>907800097</t>
  </si>
  <si>
    <t>Ostatní konstrukce a práce, bourání</t>
  </si>
  <si>
    <t>147</t>
  </si>
  <si>
    <t>915111111</t>
  </si>
  <si>
    <t>Vodorovné dopravní značení stříkané barvou dělící čára šířky 125 mm souvislá bílá základní</t>
  </si>
  <si>
    <t>981531336</t>
  </si>
  <si>
    <t>148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</si>
  <si>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</si>
  <si>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</si>
  <si>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-1809543980</t>
  </si>
  <si>
    <t>149</t>
  </si>
  <si>
    <t>59217021</t>
  </si>
  <si>
    <t>obrubník betonový chodníkový 1000x150x300mm</t>
  </si>
  <si>
    <t>-1544853456</t>
  </si>
  <si>
    <t>150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</si>
  <si>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</si>
  <si>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</si>
  <si>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-692331892</t>
  </si>
  <si>
    <t>151</t>
  </si>
  <si>
    <t>59217017</t>
  </si>
  <si>
    <t>obrubník betonový chodníkový 1000x100x250mm</t>
  </si>
  <si>
    <t>-325557577</t>
  </si>
  <si>
    <t>152</t>
  </si>
  <si>
    <t>919112211</t>
  </si>
  <si>
    <t>Řezání dilatačních spár v živičném krytu vytvoření komůrky pro těsnící zálivku šířky 10 mm, hloubky 15 mm</t>
  </si>
  <si>
    <t>-294037154</t>
  </si>
  <si>
    <t>153</t>
  </si>
  <si>
    <t>919122112</t>
  </si>
  <si>
    <t>Utěsnění dilatačních spár zálivkou za tepla v cementobetonovém nebo živičném krytu včetně adhezního nátěru s těsnicím profilem pod zálivkou, pro komůrky šířky 10 mm, hloubky 25 mm</t>
  </si>
  <si>
    <t>1127569500</t>
  </si>
  <si>
    <t>154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</si>
  <si>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</si>
  <si>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</si>
  <si>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-923097802</t>
  </si>
  <si>
    <t>155</t>
  </si>
  <si>
    <t>919733111</t>
  </si>
  <si>
    <t>Úprava povrchu živičného krytu broušením tl. do 2 mm</t>
  </si>
  <si>
    <t>-143226931</t>
  </si>
  <si>
    <t>156</t>
  </si>
  <si>
    <t>935113112</t>
  </si>
  <si>
    <t>Osazení odvodňovacího žlabu s krycím roštem polymerbetonového šířky přes 200 mm</t>
  </si>
  <si>
    <t>224509441</t>
  </si>
  <si>
    <t>157</t>
  </si>
  <si>
    <t>59227010</t>
  </si>
  <si>
    <t>žlab odvodňovací polymerbetonový se spádem dna 0,5% 1000x130x175/180mm</t>
  </si>
  <si>
    <t>1877381146</t>
  </si>
  <si>
    <t>158</t>
  </si>
  <si>
    <t>941111111</t>
  </si>
  <si>
    <t>Montáž lešení řadového trubkového lehkého pracovního s podlahami s provozním zatížením tř. 3 do 200 kg/m2 šířky tř. W06 od 0,6 do 0,9 m, výšky do 10 m</t>
  </si>
  <si>
    <t>1856743664</t>
  </si>
  <si>
    <t>159</t>
  </si>
  <si>
    <t>941111211</t>
  </si>
  <si>
    <t>Montáž lešení řadového trubkového lehkého pracovního s podlahami s provozním zatížením tř. 3 do 200 kg/m2 Příplatek za první a každý další den použití lešení k ceně -1111</t>
  </si>
  <si>
    <t>-1872253004</t>
  </si>
  <si>
    <t>500*30 'Přepočtené koeficientem množství</t>
  </si>
  <si>
    <t>160</t>
  </si>
  <si>
    <t>941111811</t>
  </si>
  <si>
    <t>Demontáž lešení řadového trubkového lehkého pracovního s podlahami s provozním zatížením tř. 3 do 200 kg/m2 šířky tř. W06 od 0,6 do 0,9 m, výšky do 10 m</t>
  </si>
  <si>
    <t>713040469</t>
  </si>
  <si>
    <t>161</t>
  </si>
  <si>
    <t>944611111</t>
  </si>
  <si>
    <t>Montáž ochranné plachty zavěšené na konstrukci lešení z textilie z umělých vláken</t>
  </si>
  <si>
    <t>1978102508</t>
  </si>
  <si>
    <t>162</t>
  </si>
  <si>
    <t>944611211</t>
  </si>
  <si>
    <t>Montáž ochranné plachty Příplatek za první a každý další den použití plachty k ceně -1111</t>
  </si>
  <si>
    <t>1658511419</t>
  </si>
  <si>
    <t>163</t>
  </si>
  <si>
    <t>944611811</t>
  </si>
  <si>
    <t>Demontáž ochranné plachty zavěšené na konstrukci lešení z textilie z umělých vláken</t>
  </si>
  <si>
    <t>-1767104129</t>
  </si>
  <si>
    <t>164</t>
  </si>
  <si>
    <t>949121112</t>
  </si>
  <si>
    <t>Montáž lešení lehkého kozového dílcového o výšce lešeňové podlahy přes 1,2 do 1,9 m</t>
  </si>
  <si>
    <t>sada</t>
  </si>
  <si>
    <t>-11877335</t>
  </si>
  <si>
    <t>165</t>
  </si>
  <si>
    <t>952901111</t>
  </si>
  <si>
    <t>Vyčištění budov nebo objektů před předáním do užívání budov bytové nebo občanské výstavby, světlé výšky podlaží do 4 m</t>
  </si>
  <si>
    <t>497953375</t>
  </si>
  <si>
    <t>"1.PP" 29,06+4,13+7,46</t>
  </si>
  <si>
    <t>166</t>
  </si>
  <si>
    <t>961044111</t>
  </si>
  <si>
    <t>Bourání základů z betonu prostého</t>
  </si>
  <si>
    <t>870382671</t>
  </si>
  <si>
    <t>Poznámka k položce:_x000d_
Vybourání stávajícího základu pod kamennou opěrkou.</t>
  </si>
  <si>
    <t>167</t>
  </si>
  <si>
    <t>962022391</t>
  </si>
  <si>
    <t>Bourání zdiva nadzákladového kamenného nebo smíšeného kamenného na maltu vápennou nebo vápenocementovou, objemu přes 1 m3</t>
  </si>
  <si>
    <t>-1437221380</t>
  </si>
  <si>
    <t>Poznámka k položce:_x000d_
Vybourání venkovní opěrné stěny. Kameny použít do nové opěrné stěny.</t>
  </si>
  <si>
    <t>168</t>
  </si>
  <si>
    <t>962031133</t>
  </si>
  <si>
    <t>Bourání příček z cihel, tvárnic nebo příčkovek z cihel pálených, plných nebo dutých na maltu vápennou nebo vápenocementovou, tl. do 150 mm</t>
  </si>
  <si>
    <t>-898647188</t>
  </si>
  <si>
    <t>"2.NP" (2,0*2,85)+(3,67*2,85)+(1,5*2,85)</t>
  </si>
  <si>
    <t>169</t>
  </si>
  <si>
    <t>962032230</t>
  </si>
  <si>
    <t>Bourání zdiva nadzákladového z cihel nebo tvárnic z cihel pálených nebo vápenopískových, na maltu vápennou nebo vápenocementovou, objemu do 1 m3</t>
  </si>
  <si>
    <t>-1845816526</t>
  </si>
  <si>
    <t>Poznámka k položce:_x000d_
Kapsy pro provázání nového a stávajícícho zdiva</t>
  </si>
  <si>
    <t>"1.NP" 1,9+0,2</t>
  </si>
  <si>
    <t>170</t>
  </si>
  <si>
    <t>963023612</t>
  </si>
  <si>
    <t>Vybourání schodišťových stupňů oblých, rovných nebo kosých ze zdi kamenné oboustranně</t>
  </si>
  <si>
    <t>1937518282</t>
  </si>
  <si>
    <t>"venkovní schodiště" (1,7*5)+(1,1*6)</t>
  </si>
  <si>
    <t>171</t>
  </si>
  <si>
    <t>963031439</t>
  </si>
  <si>
    <t>Bourání cihelných kleneb na maltu vápennou nebo vápenocementovou, tl. do 450 mm</t>
  </si>
  <si>
    <t>-634456413</t>
  </si>
  <si>
    <t>Poznámka k položce:_x000d_
Vybourání narušených kleneb nad částí 1.NP</t>
  </si>
  <si>
    <t>172</t>
  </si>
  <si>
    <t>965043321</t>
  </si>
  <si>
    <t>Bourání mazanin betonových s potěrem nebo teracem tl. do 100 mm, plochy do 1 m2</t>
  </si>
  <si>
    <t>1647796876</t>
  </si>
  <si>
    <t>"1.NP - pro nové základové patky" 1,0*0,1</t>
  </si>
  <si>
    <t>173</t>
  </si>
  <si>
    <t>965043341</t>
  </si>
  <si>
    <t>Bourání mazanin betonových s potěrem nebo teracem tl. do 100 mm, plochy přes 4 m2</t>
  </si>
  <si>
    <t>-1599373705</t>
  </si>
  <si>
    <t>"2.NP - nad bouranou klenbou" 20,0*0,1</t>
  </si>
  <si>
    <t>174</t>
  </si>
  <si>
    <t>965049111</t>
  </si>
  <si>
    <t>Bourání mazanin Příplatek k cenám za bourání mazanin betonových se svařovanou sítí, tl. do 100 mm</t>
  </si>
  <si>
    <t>1458332248</t>
  </si>
  <si>
    <t>175</t>
  </si>
  <si>
    <t>967023693</t>
  </si>
  <si>
    <t>Přisekání (špicování) ploch kamenných nebo jiných s tvrdým povrchem pro nové povrchové vrstvy, plochy přes 2 m2</t>
  </si>
  <si>
    <t>867850458</t>
  </si>
  <si>
    <t>Poznámka k položce:_x000d_
Oprava stávajících kamenných stupňů a podstupnic</t>
  </si>
  <si>
    <t>176</t>
  </si>
  <si>
    <t>968062456</t>
  </si>
  <si>
    <t>Vybourání dřevěných rámů oken s křídly, dveřních zárubní, vrat, stěn, ostění nebo obkladů dveřních zárubní, plochy přes 2 m2</t>
  </si>
  <si>
    <t>650928224</t>
  </si>
  <si>
    <t>"1.NP - vstupní dřevěné dveře dvoukřídlové" 2*(1,35*2,5)</t>
  </si>
  <si>
    <t>177</t>
  </si>
  <si>
    <t>971024471</t>
  </si>
  <si>
    <t>Vybourání otvorů ve zdivu základovém nebo nadzákladovém kamenném, smíšeném kamenném, na maltu vápennou nebo vápenocementovou, plochy do 0,25 m2, tl. do 750 mm</t>
  </si>
  <si>
    <t>1230947077</t>
  </si>
  <si>
    <t>"1.NP" 2,0</t>
  </si>
  <si>
    <t>178</t>
  </si>
  <si>
    <t>971033251</t>
  </si>
  <si>
    <t>Vybourání otvorů ve zdivu základovém nebo nadzákladovém z cihel, tvárnic, příčkovek z cihel pálených na maltu vápennou nebo vápenocementovou plochy do 0,0225 m2, tl. do 450 mm</t>
  </si>
  <si>
    <t>-130924750</t>
  </si>
  <si>
    <t>"2.NP" 3,0</t>
  </si>
  <si>
    <t>179</t>
  </si>
  <si>
    <t>972033271</t>
  </si>
  <si>
    <t>Vybourání otvorů v klenbách z cihel bez odstranění podlahy a násypu, plochy do 0,09 m2, tl. do 450 mm</t>
  </si>
  <si>
    <t>-793592408</t>
  </si>
  <si>
    <t>180</t>
  </si>
  <si>
    <t>972044251</t>
  </si>
  <si>
    <t>Vybourání otvorů ve stropech nebo klenbách z dutých tvárnic bez odstranění podlahy a násypu, plochy do 0,09 m2, tl. přes 100 mm</t>
  </si>
  <si>
    <t>-533230676</t>
  </si>
  <si>
    <t>181</t>
  </si>
  <si>
    <t>972044451</t>
  </si>
  <si>
    <t>Vybourání otvorů ve stropech nebo klenbách z dutých tvárnic bez odstranění podlahy a násypu, plochy do 1 m2, tl. přes 100 mm</t>
  </si>
  <si>
    <t>1937772700</t>
  </si>
  <si>
    <t>182</t>
  </si>
  <si>
    <t>973031324</t>
  </si>
  <si>
    <t>Vysekání výklenků nebo kapes ve zdivu z cihel na maltu vápennou nebo vápenocementovou kapes, plochy do 0,10 m2, hl. do 150 mm</t>
  </si>
  <si>
    <t>1314795339</t>
  </si>
  <si>
    <t>183</t>
  </si>
  <si>
    <t>974031387</t>
  </si>
  <si>
    <t>Vysekání rýh ve zdivu cihelném na maltu vápennou nebo vápenocementovou pro komínové nebo ventilační průduchy do hl. 300 mm a šířky do 300 mm</t>
  </si>
  <si>
    <t>782471917</t>
  </si>
  <si>
    <t>"1.PP" 1,25</t>
  </si>
  <si>
    <t>"1.NP" 3,0+3,0+18,0</t>
  </si>
  <si>
    <t>"2.NP" 2,85+2,85+17,1</t>
  </si>
  <si>
    <t>184</t>
  </si>
  <si>
    <t>977151113</t>
  </si>
  <si>
    <t>Jádrové vrty diamantovými korunkami do stavebních materiálů (železobetonu, betonu, cihel, obkladů, dlažeb, kamene) průměru přes 40 do 50 mm</t>
  </si>
  <si>
    <t>-402359460</t>
  </si>
  <si>
    <t>"1.PP - slaboproud" 0,9</t>
  </si>
  <si>
    <t>"2.NP - klimatizace" 2,0</t>
  </si>
  <si>
    <t>185</t>
  </si>
  <si>
    <t>977151213</t>
  </si>
  <si>
    <t>Jádrové vrty diamantovými korunkami do stavebních materiálů (železobetonu, betonu, cihel, obkladů, dlažeb, kamene) dovrchní (směrem vzhůru), průměru přes 40 do 50 mm</t>
  </si>
  <si>
    <t>-1627529712</t>
  </si>
  <si>
    <t>Poznámka k položce:_x000d_
Prostupy stropem nad 1.NP - ústřední vytápění, klimatizace</t>
  </si>
  <si>
    <t>186</t>
  </si>
  <si>
    <t>978019391</t>
  </si>
  <si>
    <t>Otlučení vápenných nebo vápenocementových omítek vnějších ploch s vyškrabáním spar a s očištěním zdiva stupně členitosti 3 až 5, v rozsahu přes 80 do 100 %</t>
  </si>
  <si>
    <t>1096835344</t>
  </si>
  <si>
    <t>997</t>
  </si>
  <si>
    <t>Přesun sutě</t>
  </si>
  <si>
    <t>187</t>
  </si>
  <si>
    <t>997013152</t>
  </si>
  <si>
    <t>Vnitrostaveništní doprava suti a vybouraných hmot vodorovně do 50 m svisle s omezením mechanizace pro budovy a haly výšky přes 6 do 9 m</t>
  </si>
  <si>
    <t>681747763</t>
  </si>
  <si>
    <t>188</t>
  </si>
  <si>
    <t>997013509</t>
  </si>
  <si>
    <t>Odvoz suti a vybouraných hmot na skládku nebo meziskládku se složením, na vzdálenost Příplatek k ceně za každý další i započatý 1 km přes 1 km</t>
  </si>
  <si>
    <t>1077719579</t>
  </si>
  <si>
    <t>19,3319*10 'Přepočtené koeficientem množství</t>
  </si>
  <si>
    <t>189</t>
  </si>
  <si>
    <t>997013511</t>
  </si>
  <si>
    <t>Odvoz suti a vybouraných hmot z meziskládky na skládku s naložením a se složením, na vzdálenost do 1 km</t>
  </si>
  <si>
    <t>-818036527</t>
  </si>
  <si>
    <t>190</t>
  </si>
  <si>
    <t>997013831</t>
  </si>
  <si>
    <t>Poplatek za uložení stavebního odpadu na skládce (skládkovné) směsného stavebního a demoličního zatříděného do Katalogu odpadů pod kódem 170 904</t>
  </si>
  <si>
    <t>731166187</t>
  </si>
  <si>
    <t>998</t>
  </si>
  <si>
    <t>Přesun hmot</t>
  </si>
  <si>
    <t>191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</si>
  <si>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</si>
  <si>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</si>
  <si>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-1542717439</t>
  </si>
  <si>
    <t>192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</si>
  <si>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</si>
  <si>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</si>
  <si>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-1878122697</t>
  </si>
  <si>
    <t>PSV</t>
  </si>
  <si>
    <t>Práce a dodávky PSV</t>
  </si>
  <si>
    <t>713</t>
  </si>
  <si>
    <t>Izolace tepelné</t>
  </si>
  <si>
    <t>193</t>
  </si>
  <si>
    <t>713111111</t>
  </si>
  <si>
    <t>Montáž tepelné izolace stropů rohožemi, pásy, dílci, deskami, bloky (izolační materiál ve specifikaci) vrchem bez překrytí lepenkou kladenými volně</t>
  </si>
  <si>
    <t>-854863963</t>
  </si>
  <si>
    <t>Poznámka k položce:_x000d_
Zateplení SDK podhledu nad 2.NP</t>
  </si>
  <si>
    <t>194</t>
  </si>
  <si>
    <t>63148011</t>
  </si>
  <si>
    <t xml:space="preserve">deska tepelně izolační minerální univerzální λ=0,038-0,039  tl 200mm</t>
  </si>
  <si>
    <t>-2137742083</t>
  </si>
  <si>
    <t>247*1,02 'Přepočtené koeficientem množství</t>
  </si>
  <si>
    <t>195</t>
  </si>
  <si>
    <t>713121111</t>
  </si>
  <si>
    <t>Montáž tepelné izolace podlah rohožemi, pásy, deskami, dílci, bloky (izolační materiál ve specifikaci) kladenými volně jednovrstvá</t>
  </si>
  <si>
    <t>-1063040480</t>
  </si>
  <si>
    <t>Poznámka k položce:_x000d_
Izolace podlahy nad klenbou v 1.NP - č. místnosti 2.02</t>
  </si>
  <si>
    <t>196</t>
  </si>
  <si>
    <t>28375873</t>
  </si>
  <si>
    <t>deska EPS 70 se zvýšenou pevností v tlaku tl 100mm</t>
  </si>
  <si>
    <t>-1720477926</t>
  </si>
  <si>
    <t>14*1,02 'Přepočtené koeficientem množství</t>
  </si>
  <si>
    <t>197</t>
  </si>
  <si>
    <t>713121121</t>
  </si>
  <si>
    <t>Montáž tepelné izolace podlah rohožemi, pásy, deskami, dílci, bloky (izolační materiál ve specifikaci) kladenými volně dvouvrstvá</t>
  </si>
  <si>
    <t>-810246744</t>
  </si>
  <si>
    <t>Poznámka k položce:_x000d_
Kročejová izolace podlahy nad novým stropem</t>
  </si>
  <si>
    <t>198</t>
  </si>
  <si>
    <t>63141432</t>
  </si>
  <si>
    <t>deska tepelně izolační minerální plovoucích podlah λ=0,033-0,035 tl 30mm</t>
  </si>
  <si>
    <t>1325598035</t>
  </si>
  <si>
    <t>112*2,04 'Přepočtené koeficientem množství</t>
  </si>
  <si>
    <t>199</t>
  </si>
  <si>
    <t>713191134</t>
  </si>
  <si>
    <t>Montáž tepelné izolace stavebních konstrukcí - doplňky a konstrukční součásti podlah, stropů vrchem nebo střech překrytím fólií položenou volně se svařovanými spoji</t>
  </si>
  <si>
    <t>-1155874201</t>
  </si>
  <si>
    <t>200</t>
  </si>
  <si>
    <t>28329028</t>
  </si>
  <si>
    <t>fólie PE vyztužená Al vrstvou pro parotěsnou vrstvu 150 g/m2 s integrovanou lepící páskou</t>
  </si>
  <si>
    <t>-1441980212</t>
  </si>
  <si>
    <t>201</t>
  </si>
  <si>
    <t>998713102</t>
  </si>
  <si>
    <t>Přesun hmot pro izolace tepelné stanovený z hmotnosti přesunovaného materiálu vodorovná dopravní vzdálenost do 50 m v objektech výšky přes 6 m do 12 m</t>
  </si>
  <si>
    <t>376585435</t>
  </si>
  <si>
    <t>202</t>
  </si>
  <si>
    <t>998713181</t>
  </si>
  <si>
    <t>Přesun hmot pro izolace tepelné stanovený z hmotnosti přesunovaného materiálu Příplatek k cenám za přesun prováděný bez použití mechanizace pro jakoukoliv výšku objektu</t>
  </si>
  <si>
    <t>-2036416927</t>
  </si>
  <si>
    <t>762</t>
  </si>
  <si>
    <t>Konstrukce tesařské</t>
  </si>
  <si>
    <t>203</t>
  </si>
  <si>
    <t>762341811</t>
  </si>
  <si>
    <t>Demontáž bednění a laťování bednění střech rovných, obloukových, sklonu do 60° se všemi nadstřešními konstrukcemi z prken hrubých, hoblovaných tl. do 32 mm</t>
  </si>
  <si>
    <t>-184513262</t>
  </si>
  <si>
    <t>Poznámka k položce:_x000d_
Vybourání otvoru pro nový komín</t>
  </si>
  <si>
    <t>204</t>
  </si>
  <si>
    <t>762343911</t>
  </si>
  <si>
    <t>Bednění a laťování střech zabednění jednotlivých otvorů ve střeše prkny tl. do 32 mm (materiál v ceně), otvoru plochy jednotlivě do 1 m2</t>
  </si>
  <si>
    <t>1950923645</t>
  </si>
  <si>
    <t>205</t>
  </si>
  <si>
    <t>762381011</t>
  </si>
  <si>
    <t>Heverování a podepření tesařských konstrukcí krovů plná vazba, rozpětí do 9 m</t>
  </si>
  <si>
    <t>621885652</t>
  </si>
  <si>
    <t>206</t>
  </si>
  <si>
    <t>762382011</t>
  </si>
  <si>
    <t>Heverování a podepření tesařských konstrukcí krovů prázdná vazba, rozpětí do 9 m</t>
  </si>
  <si>
    <t>-894464481</t>
  </si>
  <si>
    <t>207</t>
  </si>
  <si>
    <t>762521104</t>
  </si>
  <si>
    <t>Položení podlah nehoblovaných na sraz z prken hrubých</t>
  </si>
  <si>
    <t>721900776</t>
  </si>
  <si>
    <t>Poznámka k položce:_x000d_
Položení prken pro umožnění pohybu údržby.</t>
  </si>
  <si>
    <t>208</t>
  </si>
  <si>
    <t>60511022</t>
  </si>
  <si>
    <t>řezivo jehličnaté středové smrk tl 33-100mm dl 2-3,5m</t>
  </si>
  <si>
    <t>-509401478</t>
  </si>
  <si>
    <t>209</t>
  </si>
  <si>
    <t>762822130</t>
  </si>
  <si>
    <t>Montáž stropních trámů z hraněného a polohraněného řeziva s trámovými výměnami, průřezové plochy přes 288 do 450 cm2</t>
  </si>
  <si>
    <t>-612798724</t>
  </si>
  <si>
    <t>"podkroví" 9,75*9</t>
  </si>
  <si>
    <t>210</t>
  </si>
  <si>
    <t>60512140</t>
  </si>
  <si>
    <t>hranol stavební řezivo průřezu do 450cm2 do dl 6m</t>
  </si>
  <si>
    <t>1192958964</t>
  </si>
  <si>
    <t>211</t>
  </si>
  <si>
    <t>762822830</t>
  </si>
  <si>
    <t>Demontáž stropních trámů z hraněného řeziva, průřezové plochy přes 288 do 450 cm2</t>
  </si>
  <si>
    <t>509073859</t>
  </si>
  <si>
    <t>212</t>
  </si>
  <si>
    <t>998762102</t>
  </si>
  <si>
    <t>Přesun hmot pro konstrukce tesařské stanovený z hmotnosti přesunovaného materiálu vodorovná dopravní vzdálenost do 50 m v objektech výšky přes 6 do 12 m</t>
  </si>
  <si>
    <t>-1689694262</t>
  </si>
  <si>
    <t>213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</si>
  <si>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</si>
  <si>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</si>
  <si>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-562020322</t>
  </si>
  <si>
    <t>763</t>
  </si>
  <si>
    <t>Konstrukce suché výstavby</t>
  </si>
  <si>
    <t>214</t>
  </si>
  <si>
    <t>763131532</t>
  </si>
  <si>
    <t>Podhled ze sádrokartonových desek jednovrstvá zavěšená spodní konstrukce z ocelových profilů CD, UD jednoduše opláštěná deskou protipožární DF, tl. 15 mm, bez TI</t>
  </si>
  <si>
    <t>-522643464</t>
  </si>
  <si>
    <t>"1.NP - podhled nových stropů" 11,0+5,5+9,5+15,6</t>
  </si>
  <si>
    <t>215</t>
  </si>
  <si>
    <t>763131714</t>
  </si>
  <si>
    <t>Podhled ze sádrokartonových desek ostatní práce a konstrukce na podhledech ze sádrokartonových desek základní penetrační nátěr</t>
  </si>
  <si>
    <t>1696658460</t>
  </si>
  <si>
    <t>216</t>
  </si>
  <si>
    <t>763172312</t>
  </si>
  <si>
    <t>Instalační technika pro konstrukce ze sádrokartonových desek montáž revizních dvířek velikost 300 x 300 mm</t>
  </si>
  <si>
    <t>751236820</t>
  </si>
  <si>
    <t>217</t>
  </si>
  <si>
    <t>59030711</t>
  </si>
  <si>
    <t>dvířka revizní s automatickým zámkem 300x300mm</t>
  </si>
  <si>
    <t>183276217</t>
  </si>
  <si>
    <t>218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</si>
  <si>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</si>
  <si>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</si>
  <si>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-1032970381</t>
  </si>
  <si>
    <t>219</t>
  </si>
  <si>
    <t>998763381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</si>
  <si>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</si>
  <si>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-960073827</t>
  </si>
  <si>
    <t>764</t>
  </si>
  <si>
    <t>Konstrukce klempířské</t>
  </si>
  <si>
    <t>220</t>
  </si>
  <si>
    <t>764004863</t>
  </si>
  <si>
    <t>Demontáž klempířských konstrukcí svodu k dalšímu použití</t>
  </si>
  <si>
    <t>-1097256420</t>
  </si>
  <si>
    <t>Poznámka k položce:_x000d_
Demontáž stávajících okapů před realizací zatepelní fasády</t>
  </si>
  <si>
    <t>221</t>
  </si>
  <si>
    <t>764244303</t>
  </si>
  <si>
    <t>Oplechování horních ploch zdí a nadezdívek (atik) z titanzinkového lesklého válcovaného plechu mechanicky kotvené rš 250 mm</t>
  </si>
  <si>
    <t>863289994</t>
  </si>
  <si>
    <t>222</t>
  </si>
  <si>
    <t>764246345</t>
  </si>
  <si>
    <t>Oplechování parapetů z titanzinkového lesklého válcovaného plechu rovných celoplošně lepené, bez rohů rš 400 mm</t>
  </si>
  <si>
    <t>-119349680</t>
  </si>
  <si>
    <t>1,7*11</t>
  </si>
  <si>
    <t>1,1</t>
  </si>
  <si>
    <t>1,0*2</t>
  </si>
  <si>
    <t>0,9*2</t>
  </si>
  <si>
    <t>1,4*1</t>
  </si>
  <si>
    <t>0,5*2</t>
  </si>
  <si>
    <t>223</t>
  </si>
  <si>
    <t>764246346</t>
  </si>
  <si>
    <t>Oplechování parapetů z titanzinkového lesklého válcovaného plechu rovných celoplošně lepené, bez rohů rš 500 mm</t>
  </si>
  <si>
    <t>277790478</t>
  </si>
  <si>
    <t>0,8*4</t>
  </si>
  <si>
    <t>224</t>
  </si>
  <si>
    <t>764344312</t>
  </si>
  <si>
    <t>Lemování prostupů z titanzinkového lesklého válcovaného plechu bez lišty, střech s krytinou skládanou nebo z plechu</t>
  </si>
  <si>
    <t>1864283611</t>
  </si>
  <si>
    <t>Poznámka k položce:_x000d_
Lemování komínu</t>
  </si>
  <si>
    <t>225</t>
  </si>
  <si>
    <t>764508131</t>
  </si>
  <si>
    <t>Montáž svodu kruhového, průměru svodu</t>
  </si>
  <si>
    <t>952074234</t>
  </si>
  <si>
    <t>Poznámka k položce:_x000d_
Zpětná montáž stávajících okapů po provedení zateplení fasády objektu</t>
  </si>
  <si>
    <t>226</t>
  </si>
  <si>
    <t>998764102</t>
  </si>
  <si>
    <t>Přesun hmot pro konstrukce klempířské stanovený z hmotnosti přesunovaného materiálu vodorovná dopravní vzdálenost do 50 m v objektech výšky přes 6 do 12 m</t>
  </si>
  <si>
    <t>-1256776842</t>
  </si>
  <si>
    <t>227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</si>
  <si>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</si>
  <si>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</si>
  <si>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-1623210021</t>
  </si>
  <si>
    <t>765</t>
  </si>
  <si>
    <t>Krytina skládaná</t>
  </si>
  <si>
    <t>228</t>
  </si>
  <si>
    <t>765151801</t>
  </si>
  <si>
    <t>Demontáž krytiny bitumenové ze šindelů sklonu do 30° do suti</t>
  </si>
  <si>
    <t>-687171426</t>
  </si>
  <si>
    <t>Poznámka k položce:_x000d_
Vybudování nového komínu</t>
  </si>
  <si>
    <t>229</t>
  </si>
  <si>
    <t>765151811</t>
  </si>
  <si>
    <t>Demontáž krytiny bitumenové ze šindelů Příplatek k cenám za sklon přes 30° demontáže krytiny</t>
  </si>
  <si>
    <t>1438181632</t>
  </si>
  <si>
    <t>230</t>
  </si>
  <si>
    <t>765151901</t>
  </si>
  <si>
    <t>Vyspravení krytiny bitumenové ze šindelů sklonu střechy do 30°, v rozsahu opravované plochy do 2%</t>
  </si>
  <si>
    <t>723192498</t>
  </si>
  <si>
    <t>231</t>
  </si>
  <si>
    <t>62866001</t>
  </si>
  <si>
    <t>šindel asfaltový tvar obdélník</t>
  </si>
  <si>
    <t>-1104984926</t>
  </si>
  <si>
    <t>232</t>
  </si>
  <si>
    <t>765151911</t>
  </si>
  <si>
    <t>Vyspravení krytiny bitumenové ze šindelů Příplatek k cenám za sklon přes 30°</t>
  </si>
  <si>
    <t>1670446327</t>
  </si>
  <si>
    <t>766</t>
  </si>
  <si>
    <t>Konstrukce truhlářské</t>
  </si>
  <si>
    <t>233</t>
  </si>
  <si>
    <t>766621502</t>
  </si>
  <si>
    <t>Montáž oken dřevěných včetně montáže rámu podávacích horizontálně posuvných s pevně zasklenými bočními díly</t>
  </si>
  <si>
    <t>-923115510</t>
  </si>
  <si>
    <t>234</t>
  </si>
  <si>
    <t>61010R04</t>
  </si>
  <si>
    <t>Okno dřevěné vnitřní 2000 x 1400 mm posuvné podávací zasklené bezpečnostním sklem</t>
  </si>
  <si>
    <t>ks</t>
  </si>
  <si>
    <t>2070262203</t>
  </si>
  <si>
    <t>235</t>
  </si>
  <si>
    <t>766621602</t>
  </si>
  <si>
    <t>Montáž oken dřevěných plochy do 1 m2 včetně montáže rámu jednoduchých pevných do zdiva</t>
  </si>
  <si>
    <t>614047761</t>
  </si>
  <si>
    <t>236</t>
  </si>
  <si>
    <t>61110000</t>
  </si>
  <si>
    <t>okno dřevěné s fixním zasklením dvojsklo do plochy 1m2</t>
  </si>
  <si>
    <t>70749895</t>
  </si>
  <si>
    <t>237</t>
  </si>
  <si>
    <t>766622131</t>
  </si>
  <si>
    <t>Montáž oken plastových včetně montáže rámu plochy přes 1 m2 otevíravých do zdiva, výšky do 1,5 m</t>
  </si>
  <si>
    <t>-1486313503</t>
  </si>
  <si>
    <t>238</t>
  </si>
  <si>
    <t>610603R04</t>
  </si>
  <si>
    <t>Plastové okno dvoukřídlové 1500 x 1400 mm otevíravé sklápěcí_x000d_
izolační dvojsklo U=1,1 W/m2K_x000d_
vnitřní parapet dřevotřískový poplastovaný_x000d_
vnější oplechování z titanzinkového plechu</t>
  </si>
  <si>
    <t>-1936588891</t>
  </si>
  <si>
    <t>239</t>
  </si>
  <si>
    <t>610603R06</t>
  </si>
  <si>
    <t>Plastové okno jednokřídlové 800 x 1200 mm_x000d_
otevíravé sklápěcí_x000d_
izolační dvojsklo U=1,1 W/m2K_x000d_
vnější oplechování z titanzinkového plechu</t>
  </si>
  <si>
    <t>-1547435617</t>
  </si>
  <si>
    <t>240</t>
  </si>
  <si>
    <t>766622811</t>
  </si>
  <si>
    <t>Demontáž okenních konstrukcí k opětovnému použití rámu jednoduchých dřevěných, plochy otvoru do 1 m2</t>
  </si>
  <si>
    <t>109295204</t>
  </si>
  <si>
    <t>Poznámka k položce:_x000d_
Demontáž stávajících dřevěných žaluzií</t>
  </si>
  <si>
    <t>241</t>
  </si>
  <si>
    <t>766660001</t>
  </si>
  <si>
    <t>Montáž dveřních křídel dřevěných nebo plastových otevíravých do ocelové zárubně povrchově upravených jednokřídlových, šířky do 800 mm</t>
  </si>
  <si>
    <t>1982942347</t>
  </si>
  <si>
    <t>242</t>
  </si>
  <si>
    <t>61160325</t>
  </si>
  <si>
    <t>dveře dřevěné vnitřní hladké plné 1křídlé standard vč. mřížky Al 600-700x1970mm</t>
  </si>
  <si>
    <t>1938256432</t>
  </si>
  <si>
    <t>243</t>
  </si>
  <si>
    <t>766660002</t>
  </si>
  <si>
    <t>Montáž dveřních křídel dřevěných nebo plastových otevíravých do ocelové zárubně povrchově upravených jednokřídlových, šířky přes 800 mm</t>
  </si>
  <si>
    <t>-1603057482</t>
  </si>
  <si>
    <t>244</t>
  </si>
  <si>
    <t>61160188</t>
  </si>
  <si>
    <t>dveře dřevěné vnitřní hladké plné 1křídlé standardní provedení 800x1970mm</t>
  </si>
  <si>
    <t>-441685557</t>
  </si>
  <si>
    <t>245</t>
  </si>
  <si>
    <t>61162972</t>
  </si>
  <si>
    <t>dveře vnitřní foliované celosklo 1křídlé 800x1970mm</t>
  </si>
  <si>
    <t>-41514623</t>
  </si>
  <si>
    <t>246</t>
  </si>
  <si>
    <t>61162975</t>
  </si>
  <si>
    <t>dveře vnitřní foliované celosklo 2křídlé 1250x1970mm</t>
  </si>
  <si>
    <t>537523826</t>
  </si>
  <si>
    <t>247</t>
  </si>
  <si>
    <t>766660021</t>
  </si>
  <si>
    <t>Montáž dveřních křídel dřevěných nebo plastových otevíravých do ocelové zárubně protipožárních jednokřídlových, šířky do 800 mm</t>
  </si>
  <si>
    <t>910170867</t>
  </si>
  <si>
    <t>248</t>
  </si>
  <si>
    <t>61165616</t>
  </si>
  <si>
    <t>dveře vnitřní požárně bezpečnostní třída 2 CPL fólie EI (EW) 30 D3 1křídlové 800x1970mm</t>
  </si>
  <si>
    <t>1013507299</t>
  </si>
  <si>
    <t>249</t>
  </si>
  <si>
    <t>766660102</t>
  </si>
  <si>
    <t>Montáž dveřních křídel dřevěných nebo plastových otevíravých do dřevěné rámové zárubně povrchově upravených jednokřídlových, šířky přes 800 mm</t>
  </si>
  <si>
    <t>1132455614</t>
  </si>
  <si>
    <t>250</t>
  </si>
  <si>
    <t>61173R05</t>
  </si>
  <si>
    <t>Dřevěné dveře vnitřní prosklené 1000 x 2400 mm s nadsvětlíkem._x000d_
Klika a štítky ze slitin lehkých kovů, zámek vložkový bezpečnostní + zámková vložka.</t>
  </si>
  <si>
    <t>-378263752</t>
  </si>
  <si>
    <t>251</t>
  </si>
  <si>
    <t>766660411</t>
  </si>
  <si>
    <t>Montáž dveřních křídel dřevěných nebo plastových vchodových dveří včetně rámu do zdiva jednokřídlových bez nadsvětlíku</t>
  </si>
  <si>
    <t>646844971</t>
  </si>
  <si>
    <t>252</t>
  </si>
  <si>
    <t>611731R02</t>
  </si>
  <si>
    <t>Plastové prosklené vchodové dveře 1000 x 2200 mm - U=1,3 W/m2K, dveře jednokřídlové 800 x 2100 mm_x000d_
Dveře plné_x000d_
Klika a štítky ze slitin lehkých kovů, samozavírač, zámek vložkový bezpečnostní + zámková vložka.</t>
  </si>
  <si>
    <t>18706134</t>
  </si>
  <si>
    <t>253</t>
  </si>
  <si>
    <t>766660451</t>
  </si>
  <si>
    <t>Montáž dveřních křídel dřevěných nebo plastových vchodových dveří včetně rámu do zdiva dvoukřídlových bez nadsvětlíku</t>
  </si>
  <si>
    <t>-912265095</t>
  </si>
  <si>
    <t>254</t>
  </si>
  <si>
    <t>611731R01</t>
  </si>
  <si>
    <t>Plastové prosklené vchodové dveře 1800 x 2500 mm - U=1,3 W/m2K, dveře dvoukřídlové pravé 1600 x 2300 mm_x000d_
Dveře prosklené izolačním dvojsklem_x000d_
Klika a štítky ze slitin lehkých kovů, samozavírač, zámek vložkový bezpečnostní + zámková vložka.</t>
  </si>
  <si>
    <t>-1796697135</t>
  </si>
  <si>
    <t xml:space="preserve">Poznámka k položce:_x000d_
_x000d_
</t>
  </si>
  <si>
    <t>255</t>
  </si>
  <si>
    <t>766660461</t>
  </si>
  <si>
    <t>Montáž dveřních křídel dřevěných nebo plastových vchodových dveří včetně rámu do zdiva dvoukřídlových s nadsvětlíkem</t>
  </si>
  <si>
    <t>-1115497456</t>
  </si>
  <si>
    <t>256</t>
  </si>
  <si>
    <t>611731R03</t>
  </si>
  <si>
    <t>Plastové prosklené vchodové dveře 1240 x 2300 mm - U=1,3 W/m2K, dveře dvoukřídlové _x000d_
Dveře prosklené izolačním dvojsklem_x000d_
Klika a štítky ze slitin lehkých kovů, samozavírač, zámek vložkový bezpečnostní + zámková vložka.</t>
  </si>
  <si>
    <t>-1677378826</t>
  </si>
  <si>
    <t>257</t>
  </si>
  <si>
    <t>766694121</t>
  </si>
  <si>
    <t>Montáž ostatních truhlářských konstrukcí parapetních desek dřevěných nebo plastových šířky přes 300 mm, délky do 1000 mm</t>
  </si>
  <si>
    <t>-453962372</t>
  </si>
  <si>
    <t>258</t>
  </si>
  <si>
    <t>60794101</t>
  </si>
  <si>
    <t>deska parapetní dřevotřísková vnitřní 200x1000mm</t>
  </si>
  <si>
    <t>-793253692</t>
  </si>
  <si>
    <t>259</t>
  </si>
  <si>
    <t>766694122</t>
  </si>
  <si>
    <t>Montáž ostatních truhlářských konstrukcí parapetních desek dřevěných nebo plastových šířky přes 300 mm, délky přes 1000 do 1600 mm</t>
  </si>
  <si>
    <t>-152118737</t>
  </si>
  <si>
    <t>260</t>
  </si>
  <si>
    <t>-444279016</t>
  </si>
  <si>
    <t>261</t>
  </si>
  <si>
    <t>766811115</t>
  </si>
  <si>
    <t>Montáž kuchyňských linek korpusu spodních skříněk na nožičky (včetně vyrovnání), šířky jednoho dílu do 600 mm</t>
  </si>
  <si>
    <t>1155650263</t>
  </si>
  <si>
    <t>Poznámka k položce:_x000d_
Demontáž a zpětná montáž stávající kuchyňské linky - zázemí tanečního sálu ve 2.NP</t>
  </si>
  <si>
    <t>262</t>
  </si>
  <si>
    <t>766811141</t>
  </si>
  <si>
    <t>Montáž kuchyňských linek korpusu horních skříněk Příplatek k ceně za usazení vestavěných spotřebičů trouby</t>
  </si>
  <si>
    <t>-1237324143</t>
  </si>
  <si>
    <t>263</t>
  </si>
  <si>
    <t>766811142</t>
  </si>
  <si>
    <t>Montáž kuchyňských linek korpusu horních skříněk Příplatek k ceně za usazení vestavěných spotřebičů myčky nádobí</t>
  </si>
  <si>
    <t>155152829</t>
  </si>
  <si>
    <t>264</t>
  </si>
  <si>
    <t>766811143</t>
  </si>
  <si>
    <t>Montáž kuchyňských linek korpusu horních skříněk Příplatek k ceně za usazení vestavěných spotřebičů lednice</t>
  </si>
  <si>
    <t>-253031625</t>
  </si>
  <si>
    <t>265</t>
  </si>
  <si>
    <t>766811144</t>
  </si>
  <si>
    <t>Montáž kuchyňských linek korpusu horních skříněk Příplatek k ceně za usazení vestavěných spotřebičů digestoře</t>
  </si>
  <si>
    <t>328833509</t>
  </si>
  <si>
    <t>266</t>
  </si>
  <si>
    <t>766811151</t>
  </si>
  <si>
    <t>Montáž kuchyňských linek korpusu horních skříněk šroubovaných na stěnu, šířky jednoho dílu do 600 mm</t>
  </si>
  <si>
    <t>-1745355008</t>
  </si>
  <si>
    <t>267</t>
  </si>
  <si>
    <t>766811213</t>
  </si>
  <si>
    <t>Montáž kuchyňských linek pracovní desky bez výřezu, délky jednoho dílu přes 2000 do 4000 mm</t>
  </si>
  <si>
    <t>1586566410</t>
  </si>
  <si>
    <t>268</t>
  </si>
  <si>
    <t>766811222</t>
  </si>
  <si>
    <t>Montáž kuchyňských linek pracovní desky Příplatek k ceně za usazení varné desky (včetně silikonu)</t>
  </si>
  <si>
    <t>430499351</t>
  </si>
  <si>
    <t>269</t>
  </si>
  <si>
    <t>766811223</t>
  </si>
  <si>
    <t>Montáž kuchyňských linek pracovní desky Příplatek k ceně za usazení dřezu (včetně silikonu)</t>
  </si>
  <si>
    <t>2147257431</t>
  </si>
  <si>
    <t>270</t>
  </si>
  <si>
    <t>766812840</t>
  </si>
  <si>
    <t>Demontáž kuchyňských linek dřevěných nebo kovových včetně skříněk uchycených na stěně, délky přes 1800 do 2100 mm</t>
  </si>
  <si>
    <t>1797236888</t>
  </si>
  <si>
    <t>271</t>
  </si>
  <si>
    <t>998766101</t>
  </si>
  <si>
    <t>Přesun hmot pro konstrukce truhlářské stanovený z hmotnosti přesunovaného materiálu vodorovná dopravní vzdálenost do 50 m v objektech výšky do 6 m</t>
  </si>
  <si>
    <t>-1611998823</t>
  </si>
  <si>
    <t>272</t>
  </si>
  <si>
    <t>998766181</t>
  </si>
  <si>
    <t>Přesun hmot pro konstrukce truhlářské stanovený z hmotnosti přesunovaného materiálu Příplatek k ceně za přesun prováděný bez použití mechanizace pro jakoukoliv výšku objektu</t>
  </si>
  <si>
    <t>1869151204</t>
  </si>
  <si>
    <t>767</t>
  </si>
  <si>
    <t>Konstrukce zámečnické</t>
  </si>
  <si>
    <t>273</t>
  </si>
  <si>
    <t>767995111</t>
  </si>
  <si>
    <t>Montáž ostatních atypických zámečnických konstrukcí hmotnosti do 5 kg</t>
  </si>
  <si>
    <t>kg</t>
  </si>
  <si>
    <t>398508941</t>
  </si>
  <si>
    <t>Poznámka k položce:_x000d_
Venkovní a vnitřní zábradlí</t>
  </si>
  <si>
    <t>274</t>
  </si>
  <si>
    <t>14011036</t>
  </si>
  <si>
    <t>trubka ocelová bezešvá hladká jakost 11 353 60,3x4,0mm</t>
  </si>
  <si>
    <t>558007139</t>
  </si>
  <si>
    <t>275</t>
  </si>
  <si>
    <t>15945230</t>
  </si>
  <si>
    <t>plech děrovaný tahokov oko 10/4,5/1,5 tl 1mm tabule</t>
  </si>
  <si>
    <t>-601986944</t>
  </si>
  <si>
    <t>276</t>
  </si>
  <si>
    <t>998767102</t>
  </si>
  <si>
    <t>Přesun hmot pro zámečnické konstrukce stanovený z hmotnosti přesunovaného materiálu vodorovná dopravní vzdálenost do 50 m v objektech výšky přes 6 do 12 m</t>
  </si>
  <si>
    <t>474214222</t>
  </si>
  <si>
    <t>277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</si>
  <si>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</si>
  <si>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</si>
  <si>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-133153346</t>
  </si>
  <si>
    <t>771</t>
  </si>
  <si>
    <t>Podlahy z dlaždic</t>
  </si>
  <si>
    <t>278</t>
  </si>
  <si>
    <t>771111011</t>
  </si>
  <si>
    <t>Příprava podkladu před provedením dlažby vysátí podlah</t>
  </si>
  <si>
    <t>650325739</t>
  </si>
  <si>
    <t>"1.NP" 12,2+2,41+1,73+5,6+9,1+5,42+13,75+9,1+2,5+2,4</t>
  </si>
  <si>
    <t>"2.NP" 4,0+1,6+1,64+23,0+19,8</t>
  </si>
  <si>
    <t>279</t>
  </si>
  <si>
    <t>771121011</t>
  </si>
  <si>
    <t>Příprava podkladu před provedením dlažby nátěr penetrační na podlahu</t>
  </si>
  <si>
    <t>-423294474</t>
  </si>
  <si>
    <t>280</t>
  </si>
  <si>
    <t>771151022</t>
  </si>
  <si>
    <t>Příprava podkladu před provedením dlažby samonivelační stěrka min.pevnosti 30 MPa, tloušťky přes 3 do 5 mm</t>
  </si>
  <si>
    <t>1356547731</t>
  </si>
  <si>
    <t>281</t>
  </si>
  <si>
    <t>771474113</t>
  </si>
  <si>
    <t>Montáž soklů z dlaždic keramických lepených flexibilním lepidlem rovných, výšky přes 90 do 120 mm</t>
  </si>
  <si>
    <t>1795235366</t>
  </si>
  <si>
    <t>15,02+11,84+10,0+15,7+14,2+21,1</t>
  </si>
  <si>
    <t>282</t>
  </si>
  <si>
    <t>59761416</t>
  </si>
  <si>
    <t>sokl-dlažba keramická slinutá hladká do interiéru i exteriéru 300x80mm</t>
  </si>
  <si>
    <t>2125335494</t>
  </si>
  <si>
    <t>300*1,1 'Přepočtené koeficientem množství</t>
  </si>
  <si>
    <t>283</t>
  </si>
  <si>
    <t>771474133</t>
  </si>
  <si>
    <t>Montáž soklů z dlaždic keramických lepených flexibilním lepidlem schodišťových stupňovitých, výšky přes 90 do 120 mm</t>
  </si>
  <si>
    <t>-1565557594</t>
  </si>
  <si>
    <t>284</t>
  </si>
  <si>
    <t>802675629</t>
  </si>
  <si>
    <t>80*1,1 'Přepočtené koeficientem množství</t>
  </si>
  <si>
    <t>285</t>
  </si>
  <si>
    <t>771574264</t>
  </si>
  <si>
    <t>Montáž podlah z dlaždic keramických lepených flexibilním lepidlem maloformátových pro vysoké mechanické zatížení protiskluzných nebo reliéfních (bezbariérových) přes 12 do 19 ks/m2</t>
  </si>
  <si>
    <t>1048157790</t>
  </si>
  <si>
    <t>286</t>
  </si>
  <si>
    <t>59761012</t>
  </si>
  <si>
    <t>dlažba keramická hutná reliéfní do interiéru přes 19 do 22ks/m2</t>
  </si>
  <si>
    <t>1343888246</t>
  </si>
  <si>
    <t>287</t>
  </si>
  <si>
    <t>771577111</t>
  </si>
  <si>
    <t>Montáž podlah z dlaždic keramických lepených flexibilním lepidlem Příplatek k cenám za plochu do 5 m2 jednotlivě</t>
  </si>
  <si>
    <t>190061010</t>
  </si>
  <si>
    <t>288</t>
  </si>
  <si>
    <t>771577112</t>
  </si>
  <si>
    <t>Montáž podlah z dlaždic keramických lepených flexibilním lepidlem Příplatek k cenám za podlahy v omezeném prostoru</t>
  </si>
  <si>
    <t>-1330638668</t>
  </si>
  <si>
    <t>289</t>
  </si>
  <si>
    <t>998771102</t>
  </si>
  <si>
    <t>Přesun hmot pro podlahy z dlaždic stanovený z hmotnosti přesunovaného materiálu vodorovná dopravní vzdálenost do 50 m v objektech výšky přes 6 do 12 m</t>
  </si>
  <si>
    <t>-1193655785</t>
  </si>
  <si>
    <t>290</t>
  </si>
  <si>
    <t>998771181</t>
  </si>
  <si>
    <t>Přesun hmot pro podlahy z dlaždic stanovený z hmotnosti přesunovaného materiálu Příplatek k ceně za přesun prováděný bez použití mechanizace pro jakoukoliv výšku objektu</t>
  </si>
  <si>
    <t>1582504048</t>
  </si>
  <si>
    <t>776</t>
  </si>
  <si>
    <t>Podlahy povlakové</t>
  </si>
  <si>
    <t>291</t>
  </si>
  <si>
    <t>776111311</t>
  </si>
  <si>
    <t>Příprava podkladu vysátí podlah</t>
  </si>
  <si>
    <t>1360163528</t>
  </si>
  <si>
    <t>"1.NP" 31,33+72,1+30,0</t>
  </si>
  <si>
    <t>"2.NP" 27,65+34,05+9,73+10,54+24,13+11,08+12,73</t>
  </si>
  <si>
    <t>292</t>
  </si>
  <si>
    <t>776121111</t>
  </si>
  <si>
    <t>Příprava podkladu penetrace vodou ředitelná na savý podklad (válečkováním) ředěná v poměru 1:3 podlah</t>
  </si>
  <si>
    <t>830993885</t>
  </si>
  <si>
    <t>293</t>
  </si>
  <si>
    <t>776211111</t>
  </si>
  <si>
    <t>Montáž textilních podlahovin lepením pásů standardních</t>
  </si>
  <si>
    <t>2038985590</t>
  </si>
  <si>
    <t>294</t>
  </si>
  <si>
    <t>69751052</t>
  </si>
  <si>
    <t>koberec v rolích š 4m, všívaná strukturovaná smyčka, vlákno 100% PA, hm 750g/m2, zátěž 33, hořlavost Cfl S1</t>
  </si>
  <si>
    <t>1768351533</t>
  </si>
  <si>
    <t>30*1,1 'Přepočtené koeficientem množství</t>
  </si>
  <si>
    <t>295</t>
  </si>
  <si>
    <t>776231111</t>
  </si>
  <si>
    <t>Montáž podlahovin z vinylu lepením lamel nebo čtverců standardním lepidlem</t>
  </si>
  <si>
    <t>-870785534</t>
  </si>
  <si>
    <t>"1.NP" 31,33+72,1</t>
  </si>
  <si>
    <t>296</t>
  </si>
  <si>
    <t>28411065</t>
  </si>
  <si>
    <t>dílce vinylové plovoucí na P+D, tl 5,0mm, nášlapná vrstva 0,40mm, úprava PUR, zátěž 23/32/41, otlak 0,03mm, R10, hořlavost Bfl S1, podložka kompozitní</t>
  </si>
  <si>
    <t>-2144201087</t>
  </si>
  <si>
    <t>233,34*1,1 'Přepočtené koeficientem množství</t>
  </si>
  <si>
    <t>297</t>
  </si>
  <si>
    <t>776411111</t>
  </si>
  <si>
    <t>Montáž soklíků lepením obvodových, výšky do 80 mm</t>
  </si>
  <si>
    <t>-730099787</t>
  </si>
  <si>
    <t>22,8+31,0+51,4+32,5+21,4+23,4+15,0+14,0+20,3+13,5+14,3</t>
  </si>
  <si>
    <t>298</t>
  </si>
  <si>
    <t>69751204</t>
  </si>
  <si>
    <t>lišta kobercová 55x9mm</t>
  </si>
  <si>
    <t>-1880572037</t>
  </si>
  <si>
    <t>22,8*1,02 'Přepočtené koeficientem množství</t>
  </si>
  <si>
    <t>299</t>
  </si>
  <si>
    <t>28411009</t>
  </si>
  <si>
    <t>lišta soklová PVC 18x80mm</t>
  </si>
  <si>
    <t>2051429080</t>
  </si>
  <si>
    <t>236,8*1,02 'Přepočtené koeficientem množství</t>
  </si>
  <si>
    <t>300</t>
  </si>
  <si>
    <t>998776102</t>
  </si>
  <si>
    <t>Přesun hmot pro podlahy povlakové stanovený z hmotnosti přesunovaného materiálu vodorovná dopravní vzdálenost do 50 m v objektech výšky přes 6 do 12 m</t>
  </si>
  <si>
    <t>1478406753</t>
  </si>
  <si>
    <t>301</t>
  </si>
  <si>
    <t>998776181</t>
  </si>
  <si>
    <t>Přesun hmot pro podlahy povlakové stanovený z hmotnosti přesunovaného materiálu Příplatek k cenám za přesun prováděný bez použití mechanizace pro jakoukoliv výšku objektu</t>
  </si>
  <si>
    <t>1016229355</t>
  </si>
  <si>
    <t>777</t>
  </si>
  <si>
    <t>Podlahy lité</t>
  </si>
  <si>
    <t>302</t>
  </si>
  <si>
    <t>777111111</t>
  </si>
  <si>
    <t>Příprava podkladu před provedením litých podlah vysátí</t>
  </si>
  <si>
    <t>-776238245</t>
  </si>
  <si>
    <t>Poznámka k položce:_x000d_
Povrch podlahy v garáži</t>
  </si>
  <si>
    <t>303</t>
  </si>
  <si>
    <t>777131109</t>
  </si>
  <si>
    <t>Penetrační nátěr podlahy epoxidový odolný proti vzlínání olejů</t>
  </si>
  <si>
    <t>-144002709</t>
  </si>
  <si>
    <t>304</t>
  </si>
  <si>
    <t>777511121</t>
  </si>
  <si>
    <t>Krycí stěrka průmyslová epoxidová, tloušťky do 1 mm</t>
  </si>
  <si>
    <t>-970119920</t>
  </si>
  <si>
    <t>781</t>
  </si>
  <si>
    <t>Dokončovací práce - obklady</t>
  </si>
  <si>
    <t>305</t>
  </si>
  <si>
    <t>781111011</t>
  </si>
  <si>
    <t>Příprava podkladu před provedením obkladu oprášení (ometení) stěny</t>
  </si>
  <si>
    <t>262294304</t>
  </si>
  <si>
    <t>"1.NP" (12,1+6,3+5,3+6,2+6,9)*1,8</t>
  </si>
  <si>
    <t>"2.NP" (2,3+16,9+11,5+13,9)*1,8</t>
  </si>
  <si>
    <t>306</t>
  </si>
  <si>
    <t>781121011</t>
  </si>
  <si>
    <t>Příprava podkladu před provedením obkladu nátěr penetrační na stěnu</t>
  </si>
  <si>
    <t>-1938328250</t>
  </si>
  <si>
    <t>307</t>
  </si>
  <si>
    <t>781161012</t>
  </si>
  <si>
    <t>Příprava podkladu před provedením obkladu montáž profilu dilatační spáry koutové (při styku podlahy se stěnou)</t>
  </si>
  <si>
    <t>1033531631</t>
  </si>
  <si>
    <t>"1.NP" 63,0</t>
  </si>
  <si>
    <t>"2.NP" 47,0</t>
  </si>
  <si>
    <t>308</t>
  </si>
  <si>
    <t>59054172</t>
  </si>
  <si>
    <t>profil dvoudílný na pero drážku s hranou dlaždice z hmoty PVC/CPE 8 mm</t>
  </si>
  <si>
    <t>1972426499</t>
  </si>
  <si>
    <t>110*1,1 'Přepočtené koeficientem množství</t>
  </si>
  <si>
    <t>309</t>
  </si>
  <si>
    <t>781161021</t>
  </si>
  <si>
    <t>Příprava podkladu před provedením obkladu montáž profilu ukončujícího profilu rohového, vanového</t>
  </si>
  <si>
    <t>194393755</t>
  </si>
  <si>
    <t>"1.NP" 72,0</t>
  </si>
  <si>
    <t>"2.NP" 54,0</t>
  </si>
  <si>
    <t>310</t>
  </si>
  <si>
    <t>28342001</t>
  </si>
  <si>
    <t>lišta ukončovací pro obklady profilovaná v barvě</t>
  </si>
  <si>
    <t>1922187757</t>
  </si>
  <si>
    <t>126*1,1 'Přepočtené koeficientem množství</t>
  </si>
  <si>
    <t>311</t>
  </si>
  <si>
    <t>781474116</t>
  </si>
  <si>
    <t>Montáž obkladů vnitřních stěn z dlaždic keramických lepených flexibilním lepidlem maloformátových hladkých přes 25 do 35 ks/m2</t>
  </si>
  <si>
    <t>1363682772</t>
  </si>
  <si>
    <t>312</t>
  </si>
  <si>
    <t>59761038</t>
  </si>
  <si>
    <t>obklad keramický hladký přes 25 do 35ks/m2</t>
  </si>
  <si>
    <t>-439676456</t>
  </si>
  <si>
    <t>146,52*1,1 'Přepočtené koeficientem množství</t>
  </si>
  <si>
    <t>313</t>
  </si>
  <si>
    <t>998781101</t>
  </si>
  <si>
    <t>Přesun hmot pro obklady keramické stanovený z hmotnosti přesunovaného materiálu vodorovná dopravní vzdálenost do 50 m v objektech výšky do 6 m</t>
  </si>
  <si>
    <t>1272122263</t>
  </si>
  <si>
    <t>314</t>
  </si>
  <si>
    <t>998781181</t>
  </si>
  <si>
    <t>Přesun hmot pro obklady keramické stanovený z hmotnosti přesunovaného materiálu Příplatek k cenám za přesun prováděný bez použití mechanizace pro jakoukoliv výšku objektu</t>
  </si>
  <si>
    <t>-1251919254</t>
  </si>
  <si>
    <t>782</t>
  </si>
  <si>
    <t>Dokončovací práce - obklady z kamene</t>
  </si>
  <si>
    <t>315</t>
  </si>
  <si>
    <t>782991422</t>
  </si>
  <si>
    <t>Obklady z kamene - ostatní práce impregnační nátěr včetně základního čištění dvouvrstvý</t>
  </si>
  <si>
    <t>651770584</t>
  </si>
  <si>
    <t>"kamenné stupně stávajícího vnitřního schodiště" 20,5</t>
  </si>
  <si>
    <t>"venkovní kamenný sokl" 13,0+1,5+4,0</t>
  </si>
  <si>
    <t>783</t>
  </si>
  <si>
    <t>Dokončovací práce - nátěry</t>
  </si>
  <si>
    <t>316</t>
  </si>
  <si>
    <t>783101403</t>
  </si>
  <si>
    <t>Příprava podkladu truhlářských konstrukcí před provedením nátěru oprášení</t>
  </si>
  <si>
    <t>-1558281891</t>
  </si>
  <si>
    <t>317</t>
  </si>
  <si>
    <t>783123101</t>
  </si>
  <si>
    <t>Napouštěcí nátěr truhlářských konstrukcí jednonásobný akrylátový</t>
  </si>
  <si>
    <t>-501240131</t>
  </si>
  <si>
    <t>318</t>
  </si>
  <si>
    <t>783124101</t>
  </si>
  <si>
    <t>Základní nátěr truhlářských konstrukcí jednonásobný akrylátový</t>
  </si>
  <si>
    <t>-1565393620</t>
  </si>
  <si>
    <t>319</t>
  </si>
  <si>
    <t>783127101</t>
  </si>
  <si>
    <t>Krycí nátěr truhlářských konstrukcí jednonásobný akrylátový</t>
  </si>
  <si>
    <t>1948895498</t>
  </si>
  <si>
    <t>320</t>
  </si>
  <si>
    <t>783201201</t>
  </si>
  <si>
    <t>Příprava podkladu tesařských konstrukcí před provedením nátěru broušení</t>
  </si>
  <si>
    <t>1895208773</t>
  </si>
  <si>
    <t>181,0+12,5+30,0+87,5+20,0+124,0</t>
  </si>
  <si>
    <t>321</t>
  </si>
  <si>
    <t>783201403</t>
  </si>
  <si>
    <t>Příprava podkladu tesařských konstrukcí před provedením nátěru oprášení</t>
  </si>
  <si>
    <t>753352019</t>
  </si>
  <si>
    <t>322</t>
  </si>
  <si>
    <t>783213021</t>
  </si>
  <si>
    <t>Napouštěcí nátěr tesařských prvků proti dřevokazným houbám, hmyzu a plísním nezabudovaných do konstrukce dvojnásobný syntetický</t>
  </si>
  <si>
    <t>-605750477</t>
  </si>
  <si>
    <t>323</t>
  </si>
  <si>
    <t>783826655</t>
  </si>
  <si>
    <t>Hydrofobizační nátěr omítek silikonový, transparentní, povrchů hladkých lícového zdiva</t>
  </si>
  <si>
    <t>-1546692931</t>
  </si>
  <si>
    <t>(5,5+14,5)*1,0</t>
  </si>
  <si>
    <t>784</t>
  </si>
  <si>
    <t>Dokončovací práce - malby a tapety</t>
  </si>
  <si>
    <t>324</t>
  </si>
  <si>
    <t>784171101</t>
  </si>
  <si>
    <t>Zakrytí nemalovaných ploch (materiál ve specifikaci) včetně pozdějšího odkrytí podlah</t>
  </si>
  <si>
    <t>974505879</t>
  </si>
  <si>
    <t>325</t>
  </si>
  <si>
    <t>58124844</t>
  </si>
  <si>
    <t>fólie pro malířské potřeby zakrývací tl 25µ 4x5m</t>
  </si>
  <si>
    <t>-1325680243</t>
  </si>
  <si>
    <t>418,95*1,05 'Přepočtené koeficientem množství</t>
  </si>
  <si>
    <t>326</t>
  </si>
  <si>
    <t>784181121</t>
  </si>
  <si>
    <t>Penetrace podkladu jednonásobná hloubková v místnostech výšky do 3,80 m</t>
  </si>
  <si>
    <t>-311108341</t>
  </si>
  <si>
    <t>(27,8*3,0)+74,76+8,033+60,135+4,59+2,76</t>
  </si>
  <si>
    <t>"strop" 12,2+29,4+2,41+1,73+5,6+9,1+5,42+5,0+13,75+31,33+9,1+2,5+2,4+72,1+36,94</t>
  </si>
  <si>
    <t>127,75</t>
  </si>
  <si>
    <t>"strop" 27,65+34,05+9,73+10,54+24,13+11,08+12,73+4,0+1,6+1,64+23,0+19,82</t>
  </si>
  <si>
    <t>"3.NP" (27,0*1,0*2)+(30,0*2)+3,12+4,56</t>
  </si>
  <si>
    <t>327</t>
  </si>
  <si>
    <t>784211101</t>
  </si>
  <si>
    <t>Malby z malířských směsí otěruvzdorných za mokra dvojnásobné, bílé za mokra otěruvzdorné výborně v místnostech výšky do 3,80 m</t>
  </si>
  <si>
    <t>1864359162</t>
  </si>
  <si>
    <t>328</t>
  </si>
  <si>
    <t>784211163</t>
  </si>
  <si>
    <t>Malby z malířských směsí otěruvzdorných za mokra Příplatek k cenám dvojnásobných maleb za provádění barevné malby tónované na tónovacích automatech, v odstínu středně sytém</t>
  </si>
  <si>
    <t>667435194</t>
  </si>
  <si>
    <t>789</t>
  </si>
  <si>
    <t>Povrchové úpravy ocelových konstrukcí a technologických zařízení</t>
  </si>
  <si>
    <t>329</t>
  </si>
  <si>
    <t>789421212</t>
  </si>
  <si>
    <t>Provedení žárového stříkání ocelových konstrukcí zinkem, tloušťky 50 μm, třídy II (0,780 kg Zn/m2)</t>
  </si>
  <si>
    <t>-82989858</t>
  </si>
  <si>
    <t>Poznámka k položce:_x000d_
Povrchová úprava zábradlí</t>
  </si>
  <si>
    <t>330</t>
  </si>
  <si>
    <t>15625101</t>
  </si>
  <si>
    <t>drát metalizační Zn D 3mm</t>
  </si>
  <si>
    <t>375949694</t>
  </si>
  <si>
    <t>D.1.1-2 - Objekt na st.p.č.17/6</t>
  </si>
  <si>
    <t>1361517287</t>
  </si>
  <si>
    <t>-2078285716</t>
  </si>
  <si>
    <t>"přezdění vybouraného narušeného zdiva" 1,3*0,9</t>
  </si>
  <si>
    <t>314231511</t>
  </si>
  <si>
    <t>Zdivo komínových nebo ventilačních těles dosavadních objektů volně stojících nad střešní rovinou na maltu cementovou včetně spárování, o průřezu průduchu do 150x150 mm z cihel pálených plných, pevnosti P 40 dl. 290 mm,</t>
  </si>
  <si>
    <t>853280479</t>
  </si>
  <si>
    <t>"vyzdění nového komínu nad úrovní střechy" (0,6+0,6+0,6+0,6)*0,15*1,25</t>
  </si>
  <si>
    <t>417321414</t>
  </si>
  <si>
    <t>Ztužující pásy a věnce z betonu železového (bez výztuže) tř. C 20/25</t>
  </si>
  <si>
    <t>-370913781</t>
  </si>
  <si>
    <t>(0,1*0,15*2,33)*2</t>
  </si>
  <si>
    <t>417351115</t>
  </si>
  <si>
    <t>Bednění bočnic ztužujících pásů a věnců včetně vzpěr zřízení</t>
  </si>
  <si>
    <t>1973592173</t>
  </si>
  <si>
    <t>0,25*2,33*2</t>
  </si>
  <si>
    <t>417351116</t>
  </si>
  <si>
    <t>Bednění bočnic ztužujících pásů a věnců včetně vzpěr odstranění</t>
  </si>
  <si>
    <t>285413220</t>
  </si>
  <si>
    <t>417361821</t>
  </si>
  <si>
    <t>Výztuž ztužujících pásů a věnců z betonářské oceli 10 505 (R) nebo BSt 500</t>
  </si>
  <si>
    <t>816447798</t>
  </si>
  <si>
    <t>-184415994</t>
  </si>
  <si>
    <t>(4,05+4,05+5,32+5,52+1,63+1,63+1,63+1,63)*2,5</t>
  </si>
  <si>
    <t>551739900</t>
  </si>
  <si>
    <t>"1.NP" (5,9+5,22+5,52+6,0+4,9)*2</t>
  </si>
  <si>
    <t>"2.NP" (31,4*1,65)+(11,0*4,15)</t>
  </si>
  <si>
    <t>523718107</t>
  </si>
  <si>
    <t>-1773631774</t>
  </si>
  <si>
    <t>"1.NP" (0,15+0,15+0,2+0,28+0,4+0,6+0,4+0,3+0,4+0,9+0,3+0,3+0,4+0,25+0,25+0,4+0,4+0,45)*2,5</t>
  </si>
  <si>
    <t>"2.NP" (0,6+0,6+0,46+0,46)*4,6</t>
  </si>
  <si>
    <t>-2055233611</t>
  </si>
  <si>
    <t>"Plocha podlahy 1.NP" 4,9+30,0+27,9+1,9+1,4</t>
  </si>
  <si>
    <t>1372478089</t>
  </si>
  <si>
    <t>-1554224690</t>
  </si>
  <si>
    <t>195*1,02 'Přepočtené koeficientem množství</t>
  </si>
  <si>
    <t>355300244</t>
  </si>
  <si>
    <t>"1.NP" ((1,2+1,2+1,25+1,25)*7)+2,4+3,5</t>
  </si>
  <si>
    <t>"2.NP" 2,7+3,4+2,2+2,2</t>
  </si>
  <si>
    <t>-615557158</t>
  </si>
  <si>
    <t>50,7*1,1 'Přepočtené koeficientem množství</t>
  </si>
  <si>
    <t>-230568413</t>
  </si>
  <si>
    <t>14,5+14,5+6,5+6,5</t>
  </si>
  <si>
    <t>1757629862</t>
  </si>
  <si>
    <t>42*1,05 'Přepočtené koeficientem množství</t>
  </si>
  <si>
    <t>-829760216</t>
  </si>
  <si>
    <t>"omítka stěn" 195,0</t>
  </si>
  <si>
    <t>"omítka ostění" 50,7</t>
  </si>
  <si>
    <t>-133299860</t>
  </si>
  <si>
    <t>2,3+5,3+6,1+3,4</t>
  </si>
  <si>
    <t>1586108125</t>
  </si>
  <si>
    <t>55331113</t>
  </si>
  <si>
    <t>zárubeň ocelová pro běžné zdění hranatý profil 110 600 levá,pravá</t>
  </si>
  <si>
    <t>513012402</t>
  </si>
  <si>
    <t>55331119</t>
  </si>
  <si>
    <t>zárubeň ocelová pro běžné zdění hranatý profil 110 900 levá,pravá</t>
  </si>
  <si>
    <t>-1912690597</t>
  </si>
  <si>
    <t>140452871</t>
  </si>
  <si>
    <t>-1660784343</t>
  </si>
  <si>
    <t>-1807766910</t>
  </si>
  <si>
    <t>200*30 'Přepočtené koeficientem množství</t>
  </si>
  <si>
    <t>590100296</t>
  </si>
  <si>
    <t>-1585702269</t>
  </si>
  <si>
    <t>1263744376</t>
  </si>
  <si>
    <t>-328222522</t>
  </si>
  <si>
    <t>-1144267168</t>
  </si>
  <si>
    <t>4,9+30,0+27,9+1,9+1,4</t>
  </si>
  <si>
    <t>-482246722</t>
  </si>
  <si>
    <t>"bourání částí narušeného obvodového zdiva" 1,3+0,9</t>
  </si>
  <si>
    <t>962032641</t>
  </si>
  <si>
    <t>Bourání zdiva nadzákladového z cihel nebo tvárnic komínového z cihel pálených, šamotových nebo vápenopískových nad střechou na maltu cementovou</t>
  </si>
  <si>
    <t>-352181317</t>
  </si>
  <si>
    <t>"bourání cihelného komínu nad úrovní střechy" (0,6+0,6+0,6+0,6)*0,15*1,25</t>
  </si>
  <si>
    <t>968072455</t>
  </si>
  <si>
    <t>Vybourání kovových rámů oken s křídly, dveřních zárubní, vrat, stěn, ostění nebo obkladů dveřních zárubní, plochy do 2 m2</t>
  </si>
  <si>
    <t>1046675815</t>
  </si>
  <si>
    <t>Poznámka k položce:_x000d_
Vybourání stávajících dveří</t>
  </si>
  <si>
    <t>28340591</t>
  </si>
  <si>
    <t>974031164</t>
  </si>
  <si>
    <t>Vysekání rýh ve zdivu cihelném na maltu vápennou nebo vápenocementovou do hl. 150 mm a šířky do 150 mm</t>
  </si>
  <si>
    <t>-1157375113</t>
  </si>
  <si>
    <t>Poznámka k položce:_x000d_
Dvě rýhy 0,15 x 0,10 x 2,5 m v novém přizděném zdivu pro nové ztužující věnce</t>
  </si>
  <si>
    <t>977331113</t>
  </si>
  <si>
    <t>Zvětšení komínového průduchu frézováním zdiva z cihel plných pálených maximální hloubky frézování přes 10 do 30 mm</t>
  </si>
  <si>
    <t>352466959</t>
  </si>
  <si>
    <t>Poznámka k položce:_x000d_
Úprava stávajícího komínového průduchu pro protažení koaxiálního potrubí - odvod spalin - přívod vzduchu</t>
  </si>
  <si>
    <t>-1593659999</t>
  </si>
  <si>
    <t>-1561496208</t>
  </si>
  <si>
    <t>752409415</t>
  </si>
  <si>
    <t>21,079*10 'Přepočtené koeficientem množství</t>
  </si>
  <si>
    <t>1808021099</t>
  </si>
  <si>
    <t>1235581654</t>
  </si>
  <si>
    <t>1154843999</t>
  </si>
  <si>
    <t>-1767659395</t>
  </si>
  <si>
    <t>1940371292</t>
  </si>
  <si>
    <t>Poznámka k položce:_x000d_
Zateplení SDK podhledu nad 1.NP</t>
  </si>
  <si>
    <t>1361655765</t>
  </si>
  <si>
    <t>78*1,02 'Přepočtené koeficientem množství</t>
  </si>
  <si>
    <t>498853658</t>
  </si>
  <si>
    <t>-1972830625</t>
  </si>
  <si>
    <t>-457299965</t>
  </si>
  <si>
    <t>Poznámka k položce:_x000d_
Vybourání otvoru pro výlez na střechu</t>
  </si>
  <si>
    <t>-611536247</t>
  </si>
  <si>
    <t>-288082563</t>
  </si>
  <si>
    <t>1699201424</t>
  </si>
  <si>
    <t>894061</t>
  </si>
  <si>
    <t>1742939555</t>
  </si>
  <si>
    <t>1684619890</t>
  </si>
  <si>
    <t>1183522687</t>
  </si>
  <si>
    <t>1600644477</t>
  </si>
  <si>
    <t>-1321027198</t>
  </si>
  <si>
    <t>-268684318</t>
  </si>
  <si>
    <t>Poznámka k položce:_x000d_
Demontáž a zpětná montáž dvou stávajících svodů prousnadnění montáže kontaktního zateplovacího systému.</t>
  </si>
  <si>
    <t>764213652</t>
  </si>
  <si>
    <t>Oplechování střešních prvků z pozinkovaného plechu s povrchovou úpravou střešní výlez rozměru 600 x 600 mm, střechy s krytinou skládanou nebo plechovou</t>
  </si>
  <si>
    <t>1315027730</t>
  </si>
  <si>
    <t>711820063</t>
  </si>
  <si>
    <t>(1,2*7)+0,6+0,4+0,4+0,9+1,0</t>
  </si>
  <si>
    <t>-387097951</t>
  </si>
  <si>
    <t>1096477252</t>
  </si>
  <si>
    <t>-695397251</t>
  </si>
  <si>
    <t>56705968</t>
  </si>
  <si>
    <t>296223084</t>
  </si>
  <si>
    <t>1963869232</t>
  </si>
  <si>
    <t>847223924</t>
  </si>
  <si>
    <t>374450815</t>
  </si>
  <si>
    <t>727788341</t>
  </si>
  <si>
    <t>-1730414980</t>
  </si>
  <si>
    <t>1524076656</t>
  </si>
  <si>
    <t>1781681013</t>
  </si>
  <si>
    <t>-1991396694</t>
  </si>
  <si>
    <t>-1019423659</t>
  </si>
  <si>
    <t>61160218</t>
  </si>
  <si>
    <t>dveře dřevěné vnitřní hladké plné 1křídlé standardní provedení 900x1970mm</t>
  </si>
  <si>
    <t>1855644939</t>
  </si>
  <si>
    <t>-1653636221</t>
  </si>
  <si>
    <t>Plastové vchodové dveře plné 1200 x 2100 mm - U=1,3 W/m2K, dveře jednokřídlové pravé 1000 x 2000 mm_x000d_
Klika a štítky ze slitin lehkých kovů, samozavírač, zámek vložkový bezpečnostní + zámková vložka.</t>
  </si>
  <si>
    <t>-1233377009</t>
  </si>
  <si>
    <t>Plastové vchodové dveře plné 1100 x 1500 mm - U=1,3 W/m2K, dveře jednokřídlové levé 900 x 1400 mm_x000d_
Klika a štítky ze slitin lehkých kovů, samozavírač, zámek vložkový bezpečnostní + zámková vložka.</t>
  </si>
  <si>
    <t>-94840996</t>
  </si>
  <si>
    <t>-1540638730</t>
  </si>
  <si>
    <t>-1333651340</t>
  </si>
  <si>
    <t>-213496959</t>
  </si>
  <si>
    <t>-1099841828</t>
  </si>
  <si>
    <t>1836815519</t>
  </si>
  <si>
    <t>1896303782</t>
  </si>
  <si>
    <t>767610115</t>
  </si>
  <si>
    <t>Montáž oken jednoduchých z hliníkových nebo ocelových profilů na polyuretanovou pěnu pevných do zdiva, plochy do 0,6 m2</t>
  </si>
  <si>
    <t>2102770698</t>
  </si>
  <si>
    <t>767610R03</t>
  </si>
  <si>
    <t>Protidešťová žaluzie 400 x 700 mm, rám z ocelových tenkostěnných profilů L 30 x 30 x 2 mm, výplň z pásové oceli, povrchová úprava žárovým zinkováním</t>
  </si>
  <si>
    <t>1874408948</t>
  </si>
  <si>
    <t>767610116</t>
  </si>
  <si>
    <t>Montáž oken jednoduchých z hliníkových nebo ocelových profilů na polyuretanovou pěnu pevných do zdiva, plochy přes 0,6 do 1,5 m2</t>
  </si>
  <si>
    <t>940097042</t>
  </si>
  <si>
    <t>767610R04</t>
  </si>
  <si>
    <t>Protidešťová žaluzie 1000 x 680 mm, rám z ocelových tenkostěnných profilů L 30 x 30 x 2 mm, výplň z pásové oceli, povrchová úprava žárovým zinkováním</t>
  </si>
  <si>
    <t>-1960315585</t>
  </si>
  <si>
    <t>767832102</t>
  </si>
  <si>
    <t>Montáž venkovních požárních žebříků do zdiva bez suchovodu</t>
  </si>
  <si>
    <t>634079423</t>
  </si>
  <si>
    <t>44983000</t>
  </si>
  <si>
    <t>žebřík venkovní bez suchovodu v provedení žárový Zn</t>
  </si>
  <si>
    <t>1687927069</t>
  </si>
  <si>
    <t>767996701</t>
  </si>
  <si>
    <t>Demontáž ostatních zámečnických konstrukcí o hmotnosti jednotlivých dílů řezáním do 50 kg</t>
  </si>
  <si>
    <t>-1652488605</t>
  </si>
  <si>
    <t>Poznámka k položce:_x000d_
Demontáž stávajícícho venkovního ocelového schodiště</t>
  </si>
  <si>
    <t>359424816</t>
  </si>
  <si>
    <t>-220878187</t>
  </si>
  <si>
    <t>1629588220</t>
  </si>
  <si>
    <t>1931649501</t>
  </si>
  <si>
    <t>-820160123</t>
  </si>
  <si>
    <t>2145926004</t>
  </si>
  <si>
    <t>1794850711</t>
  </si>
  <si>
    <t>-2049374187</t>
  </si>
  <si>
    <t>1562236411</t>
  </si>
  <si>
    <t>2073003885</t>
  </si>
  <si>
    <t>(5,3+5,7)*1,8</t>
  </si>
  <si>
    <t>-2042659418</t>
  </si>
  <si>
    <t>1878087771</t>
  </si>
  <si>
    <t>97582248</t>
  </si>
  <si>
    <t>6*1,1 'Přepočtené koeficientem množství</t>
  </si>
  <si>
    <t>219120211</t>
  </si>
  <si>
    <t>555677591</t>
  </si>
  <si>
    <t>19,8*1,1 'Přepočtené koeficientem množství</t>
  </si>
  <si>
    <t>-1555616581</t>
  </si>
  <si>
    <t>1777546933</t>
  </si>
  <si>
    <t>-1048206390</t>
  </si>
  <si>
    <t>1596951950</t>
  </si>
  <si>
    <t>70,0+21,0+7,5+14,0+10,0+2,0+82,0</t>
  </si>
  <si>
    <t>-2081707331</t>
  </si>
  <si>
    <t>619451865</t>
  </si>
  <si>
    <t>1901767522</t>
  </si>
  <si>
    <t>1558002604</t>
  </si>
  <si>
    <t>66,1*1,05 'Přepočtené koeficientem množství</t>
  </si>
  <si>
    <t>1169390435</t>
  </si>
  <si>
    <t>"1.NP" 4,9+30,0+27,9+1,9+1,4</t>
  </si>
  <si>
    <t>(5,3+5,7)*0,7</t>
  </si>
  <si>
    <t>(22,8+9,6+23,5)*2,5</t>
  </si>
  <si>
    <t>(31,4*1,65)+(11,0*4,15)</t>
  </si>
  <si>
    <t>1554144855</t>
  </si>
  <si>
    <t>1212210135</t>
  </si>
  <si>
    <t>D.1.4.a - Zařízení zdravotechniky</t>
  </si>
  <si>
    <t>D.1.4.a-1 - Objekt č.p.6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</si>
  <si>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</si>
  <si>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</si>
  <si>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</si>
  <si>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</si>
  <si>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727 - Zdravotechnika - požární ochrana</t>
  </si>
  <si>
    <t>891181112</t>
  </si>
  <si>
    <t>Montáž vodovodních armatur na potrubí šoupátek nebo klapek uzavíracích v otevřeném výkopu nebo v šachtách s osazením zemní soupravy (bez poklopů) DN 40</t>
  </si>
  <si>
    <t>-2036803974</t>
  </si>
  <si>
    <t>891211112</t>
  </si>
  <si>
    <t>Montáž vodovodních armatur na potrubí šoupátek nebo klapek uzavíracích v otevřeném výkopu nebo v šachtách s osazením zemní soupravy (bez poklopů) DN 50</t>
  </si>
  <si>
    <t>-222187173</t>
  </si>
  <si>
    <t>721</t>
  </si>
  <si>
    <t>Zdravotechnika - vnitřní kanalizace</t>
  </si>
  <si>
    <t>721171906</t>
  </si>
  <si>
    <t>Opravy odpadního potrubí plastového vsazení odbočky do potrubí DN 125</t>
  </si>
  <si>
    <t>-57023551</t>
  </si>
  <si>
    <t>721174005</t>
  </si>
  <si>
    <t>Potrubí z plastových trub polypropylenové svodné (ležaté) DN 110</t>
  </si>
  <si>
    <t>1089191070</t>
  </si>
  <si>
    <t>721174025</t>
  </si>
  <si>
    <t>Potrubí z plastových trub polypropylenové odpadní (svislé) DN 110</t>
  </si>
  <si>
    <t>224506304</t>
  </si>
  <si>
    <t>6,5*6</t>
  </si>
  <si>
    <t>721174043</t>
  </si>
  <si>
    <t>Potrubí z plastových trub polypropylenové připojovací DN 50</t>
  </si>
  <si>
    <t>811075198</t>
  </si>
  <si>
    <t>721226R01</t>
  </si>
  <si>
    <t>Kondenzační sifon podomítkový DN 32 - 100 x 100 mm_x000d_
Vodní zápachová uzávěrka DN32 pro odvod kondenzátu s přídavnou mechanickou zápachovou uzávěrkou (kulička), podomítkové provedení. Připojení potrubí s kondenzátem dn 20-32mm. Transparentní čistící vložka je vyjímatelná z podomítkového tělesa pro údržbu. Délkově upravitelná stavební ochranná zátka a kryt jsou součástí balení. Minimální hloubka pro zabudování 60mm.</t>
  </si>
  <si>
    <t>1635690707</t>
  </si>
  <si>
    <t>721273153</t>
  </si>
  <si>
    <t>Ventilační hlavice z polypropylenu (PP) DN 110</t>
  </si>
  <si>
    <t>-674201884</t>
  </si>
  <si>
    <t>721274126</t>
  </si>
  <si>
    <t>Ventily přivzdušňovací odpadních potrubí vnitřní DN 110</t>
  </si>
  <si>
    <t>2145966108</t>
  </si>
  <si>
    <t>721290111</t>
  </si>
  <si>
    <t>Zkouška těsnosti kanalizace v objektech vodou do DN 125</t>
  </si>
  <si>
    <t>-617084606</t>
  </si>
  <si>
    <t>721300912</t>
  </si>
  <si>
    <t>Pročištění svislých odpadů v jednom podlaží do DN 200</t>
  </si>
  <si>
    <t>-1051085548</t>
  </si>
  <si>
    <t>722174002</t>
  </si>
  <si>
    <t>Potrubí z plastových trubek z polypropylenu (PPR) svařovaných polyfuzně PN 16 (SDR 7,4) D 20 x 2,8</t>
  </si>
  <si>
    <t>951509628</t>
  </si>
  <si>
    <t>722190401</t>
  </si>
  <si>
    <t>Zřízení přípojek na potrubí vyvedení a upevnění výpustek do DN 25</t>
  </si>
  <si>
    <t>1033808908</t>
  </si>
  <si>
    <t>998721102</t>
  </si>
  <si>
    <t>Přesun hmot pro vnitřní kanalizace stanovený z hmotnosti přesunovaného materiálu vodorovná dopravní vzdálenost do 50 m v objektech výšky přes 6 do 12 m</t>
  </si>
  <si>
    <t>-1693479743</t>
  </si>
  <si>
    <t>998721181</t>
  </si>
  <si>
    <t>Přesun hmot pro vnitřní kanalizace stanovený z hmotnosti přesunovaného materiálu Příplatek k ceně za přesun prováděný bez použití mechanizace pro jakoukoliv výšku objektu</t>
  </si>
  <si>
    <t>85486160</t>
  </si>
  <si>
    <t>722</t>
  </si>
  <si>
    <t>Zdravotechnika - vnitřní vodovod</t>
  </si>
  <si>
    <t>722174022</t>
  </si>
  <si>
    <t>Potrubí z plastových trubek z polypropylenu (PPR) svařovaných polyfuzně PN 20 (SDR 6) D 20 x 3,4</t>
  </si>
  <si>
    <t>-571882089</t>
  </si>
  <si>
    <t>-919030708</t>
  </si>
  <si>
    <t>722230103</t>
  </si>
  <si>
    <t>Armatury se dvěma závity ventily přímé G 1</t>
  </si>
  <si>
    <t>-1988955815</t>
  </si>
  <si>
    <t>Poznámka k položce:_x000d_
Hlavní uzávěr vody</t>
  </si>
  <si>
    <t>722240101</t>
  </si>
  <si>
    <t>Armatury z plastických hmot ventily (PPR) přímé DN 20</t>
  </si>
  <si>
    <t>-1323602615</t>
  </si>
  <si>
    <t>722262164</t>
  </si>
  <si>
    <t>Vodoměry pro vodu do 40°C přírubové šroubové horizontální DN 25 x 260 mm Qn 6</t>
  </si>
  <si>
    <t>633940712</t>
  </si>
  <si>
    <t>722290226</t>
  </si>
  <si>
    <t>Zkoušky, proplach a desinfekce vodovodního potrubí zkoušky těsnosti vodovodního potrubí závitového do DN 50</t>
  </si>
  <si>
    <t>-1785816806</t>
  </si>
  <si>
    <t>722290234</t>
  </si>
  <si>
    <t>Zkoušky, proplach a desinfekce vodovodního potrubí proplach a desinfekce vodovodního potrubí do DN 80</t>
  </si>
  <si>
    <t>-129402529</t>
  </si>
  <si>
    <t>998722102</t>
  </si>
  <si>
    <t>Přesun hmot pro vnitřní vodovod stanovený z hmotnosti přesunovaného materiálu vodorovná dopravní vzdálenost do 50 m v objektech výšky přes 6 do 12 m</t>
  </si>
  <si>
    <t>1268689165</t>
  </si>
  <si>
    <t>998722181</t>
  </si>
  <si>
    <t>Přesun hmot pro vnitřní vodovod stanovený z hmotnosti přesunovaného materiálu Příplatek k ceně za přesun prováděný bez použití mechanizace pro jakoukoliv výšku objektu</t>
  </si>
  <si>
    <t>1104236062</t>
  </si>
  <si>
    <t>724</t>
  </si>
  <si>
    <t>Zdravotechnika - strojní vybavení</t>
  </si>
  <si>
    <t>724242411</t>
  </si>
  <si>
    <t>Zařízení pro úpravu vody filtry domácí na studenou vodu se zpětným proplachem s redukčním a zpětným ventilem G 3/4"</t>
  </si>
  <si>
    <t>-464610972</t>
  </si>
  <si>
    <t>724242R01</t>
  </si>
  <si>
    <t>Úpravna pitné vody, dodávka a montáž</t>
  </si>
  <si>
    <t>-1984108816</t>
  </si>
  <si>
    <t>732421214</t>
  </si>
  <si>
    <t>Čerpadla teplovodní závitová mokroběžná cirkulační pro TUV (elektronicky řízená) PN 10, do 80°C DN přípojky/dopravní výška H (m) - čerpací výkon Q (m3/h) DN 25 / do 7,0 m / 8,0 m3/h</t>
  </si>
  <si>
    <t>1824028079</t>
  </si>
  <si>
    <t>998724102</t>
  </si>
  <si>
    <t>Přesun hmot pro strojní vybavení stanovený z hmotnosti přesunovaného materiálu vodorovná dopravní vzdálenost do 50 m v objektech výšky přes 6 do 12 m</t>
  </si>
  <si>
    <t>907494810</t>
  </si>
  <si>
    <t>998724181</t>
  </si>
  <si>
    <t>Přesun hmot pro strojní vybavení stanovený z hmotnosti přesunovaného materiálu Příplatek k ceně za přesun prováděný bez použití mechanizace pro jakoukoliv výšku objektu</t>
  </si>
  <si>
    <t>-1211781103</t>
  </si>
  <si>
    <t>725</t>
  </si>
  <si>
    <t>Zdravotechnika - zařizovací předměty</t>
  </si>
  <si>
    <t>725112171</t>
  </si>
  <si>
    <t>Zařízení záchodů kombi klozety s hlubokým splachováním odpad vodorovný</t>
  </si>
  <si>
    <t>-1473670480</t>
  </si>
  <si>
    <t>725211617</t>
  </si>
  <si>
    <t>Umyvadla keramická bílá bez výtokových armatur připevněná na stěnu šrouby s krytem na sifon (polosloupem) 600 mm</t>
  </si>
  <si>
    <t>-1628924676</t>
  </si>
  <si>
    <t>725331111</t>
  </si>
  <si>
    <t>Výlevky bez výtokových armatur a splachovací nádrže keramické se sklopnou plastovou mřížkou 425 mm</t>
  </si>
  <si>
    <t>1957560626</t>
  </si>
  <si>
    <t>725819401</t>
  </si>
  <si>
    <t>Ventily montáž ventilů ostatních typů rohových s připojovací trubičkou G 1/2</t>
  </si>
  <si>
    <t>-293114084</t>
  </si>
  <si>
    <t>55141002</t>
  </si>
  <si>
    <t>ventil kulový rohový s filtrem 1/2"x3/8" s celokovovým kulatým designem</t>
  </si>
  <si>
    <t>965188350</t>
  </si>
  <si>
    <t>725822612</t>
  </si>
  <si>
    <t>Baterie umyvadlové stojánkové pákové s výpustí</t>
  </si>
  <si>
    <t>110578497</t>
  </si>
  <si>
    <t>998725102</t>
  </si>
  <si>
    <t>Přesun hmot pro zařizovací předměty stanovený z hmotnosti přesunovaného materiálu vodorovná dopravní vzdálenost do 50 m v objektech výšky přes 6 do 12 m</t>
  </si>
  <si>
    <t>590431255</t>
  </si>
  <si>
    <t>998725181</t>
  </si>
  <si>
    <t>Přesun hmot pro zařizovací předměty stanovený z hmotnosti přesunovaného materiálu Příplatek k cenám za přesun prováděný bez použití mechanizace pro jakoukoliv výšku objektu</t>
  </si>
  <si>
    <t>-1266261843</t>
  </si>
  <si>
    <t>727</t>
  </si>
  <si>
    <t>Zdravotechnika - požární ochrana</t>
  </si>
  <si>
    <t>727121101</t>
  </si>
  <si>
    <t>Protipožární ochranné manžety z jedné strany dělící konstrukce požární odolnost EI 90 D 32</t>
  </si>
  <si>
    <t>1900549814</t>
  </si>
  <si>
    <t>727121107</t>
  </si>
  <si>
    <t>Protipožární ochranné manžety z jedné strany dělící konstrukce požární odolnost EI 90 D 110</t>
  </si>
  <si>
    <t>2123506171</t>
  </si>
  <si>
    <t>D.1.4.a-2 - Objekt na st.p.č.17/6</t>
  </si>
  <si>
    <t>721171903</t>
  </si>
  <si>
    <t>Opravy odpadního potrubí plastového vsazení odbočky do potrubí DN 50</t>
  </si>
  <si>
    <t>-629876970</t>
  </si>
  <si>
    <t>-1531754142</t>
  </si>
  <si>
    <t>2119798140</t>
  </si>
  <si>
    <t>1828360144</t>
  </si>
  <si>
    <t>1824350125</t>
  </si>
  <si>
    <t>722174001</t>
  </si>
  <si>
    <t>Potrubí z plastových trubek z polypropylenu (PPR) svařovaných polyfuzně PN 16 (SDR 7,4) D 16 x 2,2</t>
  </si>
  <si>
    <t>-1928325443</t>
  </si>
  <si>
    <t>860107092</t>
  </si>
  <si>
    <t>722174006</t>
  </si>
  <si>
    <t>Potrubí z plastových trubek z polypropylenu (PPR) svařovaných polyfuzně PN 16 (SDR 7,4) D 50 x 6,9</t>
  </si>
  <si>
    <t>1838352427</t>
  </si>
  <si>
    <t>-1668266983</t>
  </si>
  <si>
    <t>647089029</t>
  </si>
  <si>
    <t>-157070395</t>
  </si>
  <si>
    <t>569429086</t>
  </si>
  <si>
    <t>-381264116</t>
  </si>
  <si>
    <t>-1548223737</t>
  </si>
  <si>
    <t>-1276757227</t>
  </si>
  <si>
    <t>2136477649</t>
  </si>
  <si>
    <t>-1777208696</t>
  </si>
  <si>
    <t>-1305936820</t>
  </si>
  <si>
    <t>-64491529</t>
  </si>
  <si>
    <t>-717210154</t>
  </si>
  <si>
    <t>-266239879</t>
  </si>
  <si>
    <t>1274404333</t>
  </si>
  <si>
    <t>1091913470</t>
  </si>
  <si>
    <t>-1920114659</t>
  </si>
  <si>
    <t>-1965029651</t>
  </si>
  <si>
    <t>725531101</t>
  </si>
  <si>
    <t>Elektrické ohřívače zásobníkové beztlakové přepadové objem nádrže (příkon) 5 l (2,0 kW)</t>
  </si>
  <si>
    <t>812962875</t>
  </si>
  <si>
    <t>-746975914</t>
  </si>
  <si>
    <t>-2036680764</t>
  </si>
  <si>
    <t>-1649428334</t>
  </si>
  <si>
    <t>1799793536</t>
  </si>
  <si>
    <t>549181376</t>
  </si>
  <si>
    <t>D.1.4.b - Zařízení vzduchotechniky a klimatizace</t>
  </si>
  <si>
    <t>D.1.4.b-1 - Objekt č.p.6</t>
  </si>
  <si>
    <t xml:space="preserve">    751 - Vzduchotechnika</t>
  </si>
  <si>
    <t>713411141</t>
  </si>
  <si>
    <t>Montáž izolace tepelné potrubí a ohybů pásy nebo rohožemi s povrchovou úpravou hliníkovou fólií připevněnými samolepící hliníkovou páskou potrubí jednovrstvá</t>
  </si>
  <si>
    <t>173344141</t>
  </si>
  <si>
    <t>63151672</t>
  </si>
  <si>
    <t>rohož izolační lamelová s jednostrannou Al fólií 55 kg/m3 tl.60 mm</t>
  </si>
  <si>
    <t>447417118</t>
  </si>
  <si>
    <t>751</t>
  </si>
  <si>
    <t>Vzduchotechnika</t>
  </si>
  <si>
    <t>751133012</t>
  </si>
  <si>
    <t>Montáž ventilátoru diagonálního nízkotlakého potrubního nevýbušného, průměru přes 100 do 200 mm</t>
  </si>
  <si>
    <t>1004482360</t>
  </si>
  <si>
    <t>888-001</t>
  </si>
  <si>
    <t>Potrubní diagonální ventilátor - poz. 1.1_x000d_
- Vod = 80 m3/h, ext. tl. ztráta 220 Pa _x000d_
- el. příkon 53 W, 230 V, 50 Hz, 0,21 A_x000d_
- krytí IP44_x000d_
- vč. tepelných, příp. proudových ochran motoru_x000d_
- nastavitelný časový doběh 1÷30 minut_x000d_
- včetně pružných manžet na hrdlech_x000d_
- profese elektro+MaR zajistí prokabelování jednotlivých komponent dle požadavků technické zprávy _x000d_
- hmotnost cca 2,7 kg</t>
  </si>
  <si>
    <t>-262664167</t>
  </si>
  <si>
    <t>888-002</t>
  </si>
  <si>
    <t>Potrubní diagonální ventilátor - poz. 1.2_x000d_
- Vod = 130 m3/h, ext. tl. ztráta 180 Pa _x000d_
- el. příkon 53 W, 230 V, 50 Hz, 0,21 A_x000d_
- krytí IP44_x000d_
- vč. tepelných, příp. proudových ochran motoru_x000d_
- nastavitelný časový doběh 1÷30 minut_x000d_
- včetně pružných manžet na hrdlech_x000d_
- profese elektro+MaR zajistí prokabelování jednotlivých komponent dle požadavků technické zprávy _x000d_
- hmotnost cca 2,7 kg</t>
  </si>
  <si>
    <t>486847222</t>
  </si>
  <si>
    <t>888-003</t>
  </si>
  <si>
    <t>Potrubní diagonální ventilátor - poz. 1.3_x000d_
- Vod = 200 m3/h, ext. tl. ztráta 180 Pa _x000d_
- el. příkon 53 W, 230 V, 50 Hz, 0,21 A_x000d_
- krytí IP44_x000d_
- vč. tepelných, příp. proudových ochran motoru_x000d_
- ovládání od elektronického hygrostatu (souč. dodávky ventil.)_x000d_
- včetně pružných manžet na hrdlech_x000d_
- profese elektro+MaR zajistí prokabelování jednotlivých komponent dle požadavků technické zprávy _x000d_
- hmotnost cca 2,7 kg</t>
  </si>
  <si>
    <t>-430685108</t>
  </si>
  <si>
    <t>751322012</t>
  </si>
  <si>
    <t>Montáž talířových ventilů, anemostatů, dýz talířového ventilu, průměru přes 100 do 200 mm</t>
  </si>
  <si>
    <t>747200989</t>
  </si>
  <si>
    <t>111-003</t>
  </si>
  <si>
    <t xml:space="preserve">Odvodní talířový ventil, ø150_x000d_
- odvod 30÷100 m3/h_x000d_
- barevné provedení RAL bude určeno před objednáním dle požadavku investora </t>
  </si>
  <si>
    <t>-341434471</t>
  </si>
  <si>
    <t>751377012</t>
  </si>
  <si>
    <t>Montáž odsávacích stropů, zákrytů odsávacího zákrytu (digestoř) bytového komínového</t>
  </si>
  <si>
    <t>283289020</t>
  </si>
  <si>
    <t>888-006</t>
  </si>
  <si>
    <t>Kuchyňská nerezová digestoř s ventilátorem, poz. 4.1_x000d_
- vzduchový výkon max. 700 m3/h, 3-otáčková _x000d_
- el. příkon 210 W (230 V, 50 Hz, 0,9 A)_x000d_
- halogenové osvětlení 2x 20 W_x000d_
- rozměry 500x900 mm_x000d_
- součástí tukové filtry a zpětná klapka na výtlačném potrubí</t>
  </si>
  <si>
    <t>819693442</t>
  </si>
  <si>
    <t>751398012</t>
  </si>
  <si>
    <t>Montáž ostatních zařízení větrací mřížky na kruhové potrubí, průměru přes 100 do 200 mm</t>
  </si>
  <si>
    <t>884102212</t>
  </si>
  <si>
    <t>111-009</t>
  </si>
  <si>
    <t>Protidešťová žaluzie venkovní ø150, přetlaková_x000d_
- vč. pozedního rámu a síta proti vniknutí hrubých nečistot_x000d_
- pro otvor 150x150 mm</t>
  </si>
  <si>
    <t>-1942382635</t>
  </si>
  <si>
    <t>111-005</t>
  </si>
  <si>
    <t>Protidešťová žaluzie venkovní, pevná_x000d_
- vč. pozedního rámu a síta proti vniknutí hrubých nečistot_x000d_
- pro otvor 150x150 mm</t>
  </si>
  <si>
    <t>1085003034</t>
  </si>
  <si>
    <t>751398021</t>
  </si>
  <si>
    <t>Montáž ostatních zařízení větrací mřížky stěnové, průřezu do 0,040 m2</t>
  </si>
  <si>
    <t>1216593949</t>
  </si>
  <si>
    <t>111-006</t>
  </si>
  <si>
    <t>Větrací mřížka stěnová vnitřní_x000d_
- vč. pozedního rámu a síta proti vniknutí hrubých nečistot_x000d_
- pro otvor 150x150 mm</t>
  </si>
  <si>
    <t>-1779865269</t>
  </si>
  <si>
    <t>751398R01</t>
  </si>
  <si>
    <t>Vyplechování prostupu pro větrací mřížky - pozink. plech tl. 1,0 mm</t>
  </si>
  <si>
    <t>1660023218</t>
  </si>
  <si>
    <t>751510042</t>
  </si>
  <si>
    <t>Vzduchotechnické potrubí z pozinkovaného plechu kruhové, trouba spirálně vinutá bez příruby, průměru přes 100 do 200 mm</t>
  </si>
  <si>
    <t>-1985298915</t>
  </si>
  <si>
    <t>Poznámka k položce:_x000d_
Kruhové potrubí SPIRO, do ø150 - 53,00 m_x000d_
- včetně tvarovek (odbočky, kolena, redukce, …) do 60 % (odborný odhad)_x000d_
Kruhové potrubí SPIRO, do ø125 3,00 m_x000d_
- včetně tvarovek (odbočky, kolena, redukce, …) do 30 % (odborný odhad)</t>
  </si>
  <si>
    <t>751514636</t>
  </si>
  <si>
    <t>Montáž škrtící klapky nebo zpětné klapky do plechového potrubí čtyřhranné bez příruby, průřezu přes 0,035 do 0,07 m2</t>
  </si>
  <si>
    <t>-64606014</t>
  </si>
  <si>
    <t>111-007</t>
  </si>
  <si>
    <t>Zpětná klapka ø150, do kruhového potrubí</t>
  </si>
  <si>
    <t>-374847432</t>
  </si>
  <si>
    <t>751514711</t>
  </si>
  <si>
    <t>Montáž protidešťové stříšky nebo výfukové hlavice do plechového potrubí čtyřhranné s přírubou, průřezu do 0,035 m2</t>
  </si>
  <si>
    <t>963285419</t>
  </si>
  <si>
    <t>111-008</t>
  </si>
  <si>
    <t>Výfuková hlavice kruhová ø150</t>
  </si>
  <si>
    <t>-1911970217</t>
  </si>
  <si>
    <t>751525082</t>
  </si>
  <si>
    <t>Montáž potrubí plastového kruhového bez příruby přes 100 do 200 mm</t>
  </si>
  <si>
    <t>956080399</t>
  </si>
  <si>
    <t>111-016</t>
  </si>
  <si>
    <t>Flexibilní vzduchotechnické potrubí do ø150_x000d_
- pro vyrovnání případných nepřesností při montáži</t>
  </si>
  <si>
    <t>1621567537</t>
  </si>
  <si>
    <t>111-017</t>
  </si>
  <si>
    <t>Flexibilní vzduchotechnické potrubí do ø125_x000d_
- pro vyrovnání případných nepřesností při montáži</t>
  </si>
  <si>
    <t>1121236477</t>
  </si>
  <si>
    <t>751711114</t>
  </si>
  <si>
    <t>Montáž klimatizační jednotky vnitřní nástěnné o výkonu (pro objem místnosti) přes 6,5 do 9 kW (přes 65 do 90 m3)</t>
  </si>
  <si>
    <t>1979599188</t>
  </si>
  <si>
    <t>888-005</t>
  </si>
  <si>
    <t>Vnitřní podstropní klimatizační jednotka, poz. 2.2_x000d_
- jmenovitý chladící výkon 8,0 kW_x000d_
- el. příkon 67,0 W (230 V, 50 Hz)_x000d_
- vzduchový výkon 750 ÷ 1440 m3/h_x000d_
- rozměry 235x1270x690 mm, hmotnost cca 30 kg_x000d_
- chladivo R410a_x000d_
- včetně dálkového ovládání_x000d_
- vč. čerpadla kondenzátu a hadičky v délce cca. 2m</t>
  </si>
  <si>
    <t>1392555819</t>
  </si>
  <si>
    <t>751721121</t>
  </si>
  <si>
    <t>Montáž klimatizační jednotky venkovní trojfázové napájení do 7 vnitřních jednotek</t>
  </si>
  <si>
    <t>2063883353</t>
  </si>
  <si>
    <t>888-004</t>
  </si>
  <si>
    <t>Venkovní kondenzační jednotka, poz. 2.1_x000d_
- jmenovitý chladící výkon 15,5 kW_x000d_
- el. příkon 4,27 W, 3x 400 V, 50 Hz, 6,7 A_x000d_
- vzduchový výkon 6050 m3/h_x000d_
- rozměry 1235x990x390 mm, hmotnost cca 125 kg _x000d_
- chladivo R410a_x000d_
- včetně typizované pomocné konstrukce pro zavěšení jednotky na stěnu_x000d_
- prokabelování mezi vnitřními a venkovní jednotkou</t>
  </si>
  <si>
    <t>468534412</t>
  </si>
  <si>
    <t>751791112</t>
  </si>
  <si>
    <t>Montáž napojovacího potrubí měděného předizolovaného, D mm (" x tl. stěny) 10 (3/8" x 0,8)</t>
  </si>
  <si>
    <t>-620894087</t>
  </si>
  <si>
    <t>111-012</t>
  </si>
  <si>
    <t>Předizolované Cu potrubí 3/8" pro rozvody chladiva</t>
  </si>
  <si>
    <t>-720696740</t>
  </si>
  <si>
    <t>751791114</t>
  </si>
  <si>
    <t>Montáž napojovacího potrubí měděného předizolovaného, D mm (" x tl. stěny) 16 (5/8" x 1,0)</t>
  </si>
  <si>
    <t>1017388127</t>
  </si>
  <si>
    <t>111-011</t>
  </si>
  <si>
    <t>Předizolované Cu potrubí 5/8" pro rozvody chladiva</t>
  </si>
  <si>
    <t>1109755355</t>
  </si>
  <si>
    <t>751791115</t>
  </si>
  <si>
    <t>Montáž napojovacího potrubí měděného předizolovaného, D mm (" x tl. stěny) 18 (3/4" x 1,0)</t>
  </si>
  <si>
    <t>-279722924</t>
  </si>
  <si>
    <t>111-010</t>
  </si>
  <si>
    <t>Předizolované Cu potrubí 3/4" pro rozvody chladiva</t>
  </si>
  <si>
    <t>-1913410325</t>
  </si>
  <si>
    <t>751791R02</t>
  </si>
  <si>
    <t>Montáž měděných tvarovek neizolovaných pro napojení</t>
  </si>
  <si>
    <t>-1096815778</t>
  </si>
  <si>
    <t>111-013</t>
  </si>
  <si>
    <t>Rozbočka chladiva 2-cestná</t>
  </si>
  <si>
    <t>1671907950</t>
  </si>
  <si>
    <t>751792R03</t>
  </si>
  <si>
    <t>Dodávka chladící kapaliny R410A do rozvodu chladu</t>
  </si>
  <si>
    <t>1481546274</t>
  </si>
  <si>
    <t>732199100</t>
  </si>
  <si>
    <t>Montáž štítků orientačních</t>
  </si>
  <si>
    <t>551304660</t>
  </si>
  <si>
    <t>111-015</t>
  </si>
  <si>
    <t>Popisné štítky na zařízení včetně šipek proudění</t>
  </si>
  <si>
    <t>-300673784</t>
  </si>
  <si>
    <t>751792R04</t>
  </si>
  <si>
    <t>Dodávka a montáž pomocného ocelového materiálu potřebných pro montáž (ocelové konzole, úchyty, upevňovací svorky, závěsy, montážní pásky, tlumící gumy, rámy, příruby, atd.)</t>
  </si>
  <si>
    <t>-211956947</t>
  </si>
  <si>
    <t>998751101</t>
  </si>
  <si>
    <t>Přesun hmot pro vzduchotechniku stanovený z hmotnosti přesunovaného materiálu vodorovná dopravní vzdálenost do 100 m v objektech výšky do 12 m</t>
  </si>
  <si>
    <t>-120068769</t>
  </si>
  <si>
    <t>998751181</t>
  </si>
  <si>
    <t>Přesun hmot pro vzduchotechniku stanovený z hmotnosti přesunovaného materiálu Příplatek k cenám za přesun prováděný bez použití mechanizace pro jakoukoliv výšku objektu</t>
  </si>
  <si>
    <t>1272317417</t>
  </si>
  <si>
    <t>998751191</t>
  </si>
  <si>
    <t>Přesun hmot pro vzduchotechniku stanovený z hmotnosti přesunovaného materiálu Příplatek k cenám za zvětšený přesun přes vymezenou největší dopravní vzdálenost do 500 m</t>
  </si>
  <si>
    <t>-188999255</t>
  </si>
  <si>
    <t>D.1.4.b-2 - Objekt na st.p.č.17/6</t>
  </si>
  <si>
    <t>297234371</t>
  </si>
  <si>
    <t>-735244991</t>
  </si>
  <si>
    <t>-95873153</t>
  </si>
  <si>
    <t>1190982269</t>
  </si>
  <si>
    <t xml:space="preserve">Nástěnný odvlhčovač s el. dohřevem, poz. 3.1_x000d_
- odvlhčovací kapacita 2,5 l/h, vzduchový výkon 1280 m3/h_x000d_
- el, příkon 5,2 kW (230 V, 50 Hz, 32 A), krytí IP45_x000d_
- topný výkon el. ohřívače 4,0 kW _x000d_
- v provedení vč. odmrazování_x000d_
- součástí dodávky bude i externí hygrostat a prokabelování_x000d_
- hmotnost cca 75 kg  _x000d_
- včetně náplně chladiva R407c_x000d_
- včetně rámu pro uchycení na zeď</t>
  </si>
  <si>
    <t>1127285692</t>
  </si>
  <si>
    <t>-2075125463</t>
  </si>
  <si>
    <t>111-002</t>
  </si>
  <si>
    <t xml:space="preserve">Odvodní talířový ventil, ø150_x000d_
Odvodní talířový ventil, ø150_x000d_
- odvod 30÷50 m3/h_x000d_
- barevné provedení RAL bude určeno před objednáním dle požadavku investora </t>
  </si>
  <si>
    <t>53627207</t>
  </si>
  <si>
    <t>2094836910</t>
  </si>
  <si>
    <t xml:space="preserve">Poznámka k položce:_x000d_
Kruhové potrubí SPIRO, do ø150 - 53,00 m_x000d_
- včetně tvarovek (odbočky, kolena, redukce, …) do 60 % (odborný odhad)_x000d_
</t>
  </si>
  <si>
    <t>-2078879600</t>
  </si>
  <si>
    <t>-826848925</t>
  </si>
  <si>
    <t>530851436</t>
  </si>
  <si>
    <t>111-004</t>
  </si>
  <si>
    <t>-1424142421</t>
  </si>
  <si>
    <t>1163529362</t>
  </si>
  <si>
    <t>1863818202</t>
  </si>
  <si>
    <t>751792R01</t>
  </si>
  <si>
    <t>-1796138837</t>
  </si>
  <si>
    <t>720044112</t>
  </si>
  <si>
    <t>493869732</t>
  </si>
  <si>
    <t>29514952</t>
  </si>
  <si>
    <t>D.1.4.c - Zařízení pro vytápění budov</t>
  </si>
  <si>
    <t>D.1.4.c-1 - Objekt č.p.6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</si>
  <si>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</si>
  <si>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</si>
  <si>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</si>
  <si>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</si>
  <si>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</si>
  <si>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</si>
  <si>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731244494</t>
  </si>
  <si>
    <t>Kotle ocelové teplovodní plynové závěsné kondenzační montáž kotlů kondenzačních ostatních typů o výkonu přes 28 do 50 kW</t>
  </si>
  <si>
    <t>-2005997974</t>
  </si>
  <si>
    <t xml:space="preserve">Plynový závěsný kondenzační kotel, výkon 10,9-40,7 kW (80/60°C)_x000d_
Plynový závěsný kondenzační kotel, výkon 10,9-40,7 kW (80/60°C), v provedení C s regulací pro ekvitermně řízený provoz, včetně kotlového čerpadla (Q = 1,8 m3/h, H=0,8m), montážní pomůcka na omítku – uzavírací armatury na topné vodě, plynový kohout R 3/4", pojistná skupina - pojistný ventil Rp 3/4" (4 bary)._x000d_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 a TUV. Čidlo venkovní teploty se osadí na fasádu na severní stranu budovy, prokabelování kotle s čidlem bude v rámci dodávky kotle._x000d_
Systém regulace dodaný s kotlem bude schopen řídit 2 externí topné okruhy (jeden směšovaný a jeden nesměšovaný) s oběhovými čerpadly, snímání teply na topných okruzích, vč. dodávky teplotních čidel._x000d_
</t>
  </si>
  <si>
    <t>676014926</t>
  </si>
  <si>
    <t>731810R01</t>
  </si>
  <si>
    <t>Koaxiální odtahový systém spalin, systémová velikost Ø80/Ø125, pro provoz kotle nezávislý na vzduchu v místnosti_x000d_
– připojovací nástavec kotle, revizní kusy, napojení kouřovodu na typizované komínové těleso</t>
  </si>
  <si>
    <t>-996940818</t>
  </si>
  <si>
    <t>732111R02</t>
  </si>
  <si>
    <t>Rozdělovač – DN 80, L = 500 mm_x000d_
vč. izolace (minerální vlna + Al fólie - tl. 50 mm) a pomocné OK pro uchycení rozdělovače_x000d_
- 2x hrdlo 1 1/2", 1x hrdlo 1 1/4"_x000d_
- vypouštěcí hrdlo 1/2"_x000d_
- návarky pro osazení manometru a teploměru</t>
  </si>
  <si>
    <t>1523265727</t>
  </si>
  <si>
    <t>732111R03</t>
  </si>
  <si>
    <t>Sběrač – DN 80, L = 500 mm_x000d_
 vč. izolace (minerální vlna + Al fólie - tl. 50 mm) a pomocné OK pro uchycení rozdělovače_x000d_
- 2x hrdlo 1 1/2", 1x hrdlo 1 1/4"_x000d_
- vypouštěcí hrdlo 1/2"_x000d_
- návarky pro osazení manometru a teploměru</t>
  </si>
  <si>
    <t>-1947774548</t>
  </si>
  <si>
    <t>732331616</t>
  </si>
  <si>
    <t>Nádoby expanzní tlakové s membránou bez pojistného ventilu se závitovým připojením PN 0,6 o objemu 50 l</t>
  </si>
  <si>
    <t>-2122369093</t>
  </si>
  <si>
    <t xml:space="preserve">Poznámka k položce:_x000d_
Tlaková expanzní nádoba _x000d_
- objem 50 litrů_x000d_
- ø 410 mm, H = 500 mm_x000d_
- max. provozní tlak 6,0 bar, teplota do 70°C </t>
  </si>
  <si>
    <t>732421405</t>
  </si>
  <si>
    <t>Čerpadla teplovodní závitová mokroběžná oběhová pro teplovodní vytápění (elektronicky řízená) PN 10, do 110°C DN přípojky/dopravní výška H (m) - čerpací výkon Q (m3/h) DN 25 / do 4,0 m / 5,0 m3/h</t>
  </si>
  <si>
    <t>853201778</t>
  </si>
  <si>
    <t>Poznámka k položce:_x000d_
Oběhové čerpadlo pro topný systém_x000d_
Q = 2,25 m3/h, H= 3,5 m</t>
  </si>
  <si>
    <t>732421406</t>
  </si>
  <si>
    <t>Čerpadla teplovodní závitová mokroběžná oběhová pro teplovodní vytápění (elektronicky řízená) PN 10, do 110°C DN přípojky/dopravní výška H (m) - čerpací výkon Q (m3/h) DN 25 / do 4,0 m / 5,7 m3/h</t>
  </si>
  <si>
    <t>1932812053</t>
  </si>
  <si>
    <t>Poznámka k položce:_x000d_
Oběhové čerpadlo pro ohřev TUV_x000d_
Q = 1,1 m3/h, H= 1,5 m</t>
  </si>
  <si>
    <t>732211116</t>
  </si>
  <si>
    <t>Nepřímotopné zásobníkové ohřívače TUV stacionární s jedním teplosměnným výměníkem PN 0,6 MPa/1,0 MPa, t = 80°C/110°C objem zásobníku / v.pl. m2 výměníku 296 l / 1,50 m2</t>
  </si>
  <si>
    <t>373034258</t>
  </si>
  <si>
    <t>Poznámka k položce:_x000d_
Nepřímo ohřívaný zásobník se 1 vnitřním výměníkem, objem 296 litrů, 1,0 MPa, vč. izolace zásobníku _x000d_
- čidlo teploty zásobníku, připojovacího šroubení, bezpečnostního termostatu, automatického odvzdušňovacího ventilu a jímek na snímaní teploty a tlaku _x000d_
- příruba pro případné budoucí osazení el. patrony 6/4"_x000d_
- ø 650 mm, H = 1560 mm</t>
  </si>
  <si>
    <t>732211R04</t>
  </si>
  <si>
    <t xml:space="preserve">Termohydraulický rozdělovač_x000d_
- max. průtok 4,0 m3/h_x000d_
- 4x hrdlo 1 1/2"_x000d_
- součástí odvzdušňovací a vypouštěcí ventil </t>
  </si>
  <si>
    <t>-374508218</t>
  </si>
  <si>
    <t>733</t>
  </si>
  <si>
    <t>Ústřední vytápění - rozvodné potrubí</t>
  </si>
  <si>
    <t>733223202</t>
  </si>
  <si>
    <t>Potrubí z trubek měděných tvrdých spojovaných tvrdým pájením Ø 15/1</t>
  </si>
  <si>
    <t>1932839304</t>
  </si>
  <si>
    <t>733223203</t>
  </si>
  <si>
    <t>Potrubí z trubek měděných tvrdých spojovaných tvrdým pájením Ø 18/1</t>
  </si>
  <si>
    <t>819008992</t>
  </si>
  <si>
    <t>733223204</t>
  </si>
  <si>
    <t>Potrubí z trubek měděných tvrdých spojovaných tvrdým pájením Ø 22/1</t>
  </si>
  <si>
    <t>-1258784590</t>
  </si>
  <si>
    <t>733223205</t>
  </si>
  <si>
    <t>Potrubí z trubek měděných tvrdých spojovaných tvrdým pájením Ø 28/1,5</t>
  </si>
  <si>
    <t>-1566641630</t>
  </si>
  <si>
    <t>733223206</t>
  </si>
  <si>
    <t>Potrubí z trubek měděných tvrdých spojovaných tvrdým pájením Ø 35/1,5</t>
  </si>
  <si>
    <t>-1397028679</t>
  </si>
  <si>
    <t>733223207</t>
  </si>
  <si>
    <t>Potrubí z trubek měděných tvrdých spojovaných tvrdým pájením Ø 42/1,5</t>
  </si>
  <si>
    <t>-959700003</t>
  </si>
  <si>
    <t>733291101</t>
  </si>
  <si>
    <t>Zkoušky těsnosti potrubí z trubek měděných Ø do 35/1,5</t>
  </si>
  <si>
    <t>163078894</t>
  </si>
  <si>
    <t>733291102</t>
  </si>
  <si>
    <t>Zkoušky těsnosti potrubí z trubek měděných Ø přes 35/1,5 do 64/2,0</t>
  </si>
  <si>
    <t>2048901055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</si>
  <si>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</si>
  <si>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</si>
  <si>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1485433255</t>
  </si>
  <si>
    <t>998733101</t>
  </si>
  <si>
    <t>Přesun hmot pro rozvody potrubí stanovený z hmotnosti přesunovaného materiálu vodorovná dopravní vzdálenost do 50 m v objektech výšky do 6 m</t>
  </si>
  <si>
    <t>32256231</t>
  </si>
  <si>
    <t>998733181</t>
  </si>
  <si>
    <t>Přesun hmot pro rozvody potrubí stanovený z hmotnosti přesunovaného materiálu Příplatek k cenám za přesun prováděný bez použití mechanizace pro jakoukoliv výšku objektu</t>
  </si>
  <si>
    <t>1435313882</t>
  </si>
  <si>
    <t>998733193</t>
  </si>
  <si>
    <t>Přesun hmot pro rozvody potrubí stanovený z hmotnosti přesunovaného materiálu Příplatek k cenám za zvětšený přesun přes vymezenou největší dopravní vzdálenost do 500 m</t>
  </si>
  <si>
    <t>1147256323</t>
  </si>
  <si>
    <t>734</t>
  </si>
  <si>
    <t>Ústřední vytápění - armatury</t>
  </si>
  <si>
    <t>731291R11</t>
  </si>
  <si>
    <t>Manometr, D 100, 0-1000 kPa, včetně jímky, konden. smyčky a manometr. ventilu</t>
  </si>
  <si>
    <t>102906389</t>
  </si>
  <si>
    <t>734111413</t>
  </si>
  <si>
    <t>Ventily uzavírací přírubové přímé ovládané ručně PN 16 do 300°C (V 30 111 616) DN 40</t>
  </si>
  <si>
    <t>617135624</t>
  </si>
  <si>
    <t>734111R05</t>
  </si>
  <si>
    <t>Směšovací ventil třícestný, 1 1/4"_x000d_
- kvs=6,3 m3/h_x000d_
- včetně servopohonu 230V</t>
  </si>
  <si>
    <t>1080359326</t>
  </si>
  <si>
    <t>734111R06</t>
  </si>
  <si>
    <t xml:space="preserve">Uzavírací kulový kohout 1 1/2" </t>
  </si>
  <si>
    <t>-1459445675</t>
  </si>
  <si>
    <t>734111R07</t>
  </si>
  <si>
    <t xml:space="preserve">Uzavírací kulový kohout 1 1/4" </t>
  </si>
  <si>
    <t>1227695713</t>
  </si>
  <si>
    <t>734163425</t>
  </si>
  <si>
    <t>Filtry z uhlíkové oceli s vypouštěcí přírubou PN 16 do 300°C DN 40</t>
  </si>
  <si>
    <t>37487431</t>
  </si>
  <si>
    <t>Poznámka k položce:_x000d_
- instalace do svislého nebo vodorovného potrubí</t>
  </si>
  <si>
    <t>734163426</t>
  </si>
  <si>
    <t>Filtry z uhlíkové oceli s vypouštěcí přírubou PN 16 do 300°C DN 50</t>
  </si>
  <si>
    <t>2029972881</t>
  </si>
  <si>
    <t>734211119</t>
  </si>
  <si>
    <t>Ventily odvzdušňovací závitové automatické PN 14 do 120°C G 3/8</t>
  </si>
  <si>
    <t>-48855154</t>
  </si>
  <si>
    <t>734242415</t>
  </si>
  <si>
    <t>Ventily zpětné závitové PN 16 do 110°C přímé G 5/4</t>
  </si>
  <si>
    <t>-1899861333</t>
  </si>
  <si>
    <t>734242416</t>
  </si>
  <si>
    <t>Ventily zpětné závitové PN 16 do 110°C přímé G 6/4</t>
  </si>
  <si>
    <t>1459027674</t>
  </si>
  <si>
    <t>734242R08</t>
  </si>
  <si>
    <t>Šroubení H pro tělesa ventil kompakt 1/2"</t>
  </si>
  <si>
    <t>1832378652</t>
  </si>
  <si>
    <t>734242R09</t>
  </si>
  <si>
    <t>Termostatická hlavice s vestavěným teplotním čidlem</t>
  </si>
  <si>
    <t>-74645853</t>
  </si>
  <si>
    <t>734291R10</t>
  </si>
  <si>
    <t>Šroubení svěrné pro napojení na měď 1/2“</t>
  </si>
  <si>
    <t>1217729554</t>
  </si>
  <si>
    <t>734291123</t>
  </si>
  <si>
    <t>Ostatní armatury kohouty plnicí a vypouštěcí PN 10 do 90°C G 1/2</t>
  </si>
  <si>
    <t>685143697</t>
  </si>
  <si>
    <t>734411124</t>
  </si>
  <si>
    <t>Teploměry technické s pevným stonkem a jímkou zadní připojení (axiální) průměr 100 mm délka stonku 75 mm</t>
  </si>
  <si>
    <t>-442755577</t>
  </si>
  <si>
    <t>Poznámka k položce:_x000d_
Teploměr TR, L = 60 mm, D 100 mm, 0-120 oC, včetně teploměrné jímky M20x1,5 a návarku</t>
  </si>
  <si>
    <t>735</t>
  </si>
  <si>
    <t>Ústřední vytápění - otopná tělesa</t>
  </si>
  <si>
    <t>735152281</t>
  </si>
  <si>
    <t>Otopná tělesa panelová VK jednodesková PN 1,0 MPa, T do 110°C s jednou přídavnou přestupní plochou výšky tělesa 600 mm stavební délky / výkonu 1600 mm / 1603 W</t>
  </si>
  <si>
    <t>-1313613099</t>
  </si>
  <si>
    <t>735152296</t>
  </si>
  <si>
    <t>Otopná tělesa panelová VK jednodesková PN 1,0 MPa, T do 110°C s jednou přídavnou přestupní plochou výšky tělesa 900 mm stavební délky / výkonu 900 mm / 1255 W</t>
  </si>
  <si>
    <t>-1261389739</t>
  </si>
  <si>
    <t>735152481</t>
  </si>
  <si>
    <t>Otopná tělesa panelová VK dvoudesková PN 1,0 MPa, T do 110°C s jednou přídavnou přestupní plochou výšky tělesa 600 mm stavební délky / výkonu 1600 mm / 2061 W</t>
  </si>
  <si>
    <t>236745450</t>
  </si>
  <si>
    <t>735152581</t>
  </si>
  <si>
    <t>Otopná tělesa panelová VK dvoudesková PN 1,0 MPa, T do 110°C se dvěma přídavnými přestupními plochami výšky tělesa 600 mm stavební délky / výkonu 1600 mm / 2686 W</t>
  </si>
  <si>
    <t>-74195136</t>
  </si>
  <si>
    <t>735152585</t>
  </si>
  <si>
    <t>Otopná tělesa panelová VK dvoudesková PN 1,0 MPa, T do 110°C se dvěma přídavnými přestupními plochami výšky tělesa 600 mm stavební délky / výkonu 2600 mm / 4365 W</t>
  </si>
  <si>
    <t>-354317396</t>
  </si>
  <si>
    <t>735152681</t>
  </si>
  <si>
    <t>Otopná tělesa panelová VK třídesková PN 1,0 MPa, T do 110°C se třemi přídavnými přestupními plochami výšky tělesa 600 mm stavební délky / výkonu 1600 mm / 3850 W</t>
  </si>
  <si>
    <t>1855665710</t>
  </si>
  <si>
    <t>998735101</t>
  </si>
  <si>
    <t>Přesun hmot pro otopná tělesa stanovený z hmotnosti přesunovaného materiálu vodorovná dopravní vzdálenost do 50 m v objektech výšky do 6 m</t>
  </si>
  <si>
    <t>509356736</t>
  </si>
  <si>
    <t>998735181</t>
  </si>
  <si>
    <t>Přesun hmot pro otopná tělesa stanovený z hmotnosti přesunovaného materiálu Příplatek k cenám za přesun prováděný bez použití mechanizace pro jakoukoliv výšku objektu</t>
  </si>
  <si>
    <t>227527093</t>
  </si>
  <si>
    <t>998735193</t>
  </si>
  <si>
    <t>Přesun hmot pro otopná tělesa stanovený z hmotnosti přesunovaného materiálu Příplatek k cenám za zvětšený přesun přes vymezenou největší dopravní vzdálenost do 500 m</t>
  </si>
  <si>
    <t>-820032212</t>
  </si>
  <si>
    <t>801523478</t>
  </si>
  <si>
    <t>-714572652</t>
  </si>
  <si>
    <t>751792R12</t>
  </si>
  <si>
    <t>Dodávka a montáž pomocného ocelového materiálu potřebných pro uchycení potrubí_x000d_
konzole, třmeny, objímky, nastřelovací šrouby, matice, hmoždinky, ostatní spojovací materiál atd. - přesný počet bude stanoven na stavbě při montáži</t>
  </si>
  <si>
    <t>1254846990</t>
  </si>
  <si>
    <t>D.1.4.c-2 - Objekt na st.p.č.17/6</t>
  </si>
  <si>
    <t>731244491</t>
  </si>
  <si>
    <t>Kotle ocelové teplovodní plynové závěsné kondenzační montáž kotlů kondenzačních ostatních typů o výkonu do 14 kW</t>
  </si>
  <si>
    <t>1288010911</t>
  </si>
  <si>
    <t xml:space="preserve">Plynový závěsný kondenzační kotel, výkon 2,9-11,8 kW (80/60°C), v provedení C s regulací pro ekvitermně řízený provoz, včetně kotlového čerpadla (Q = 0,36 m3/h, H=2,5m), integrovaná expanzní nádoby 10 litrů, montážní pomůcka na omítku – uzavírací armatury na topné vodě, plynový kohout R 1/2", pojistná skupina - pojistný ventil Rp 3/4" (3 bary)._x000d_
Součástí dodávky kotle je i kompletní dodávka měření a regulace vč.prokabelování. Regulátor umožňuje ekvitermní regulaci výstupní teploty z kotle na základě venkovní teploty a regulaci. Součástí kotle jsou i havarijní termostaty v případě překročení nastavené teploty TV. Čidlo venkovní teploty se osadí na fasádu na severní stranu budovy, prokabelování kotle s čidlem bude v rámci dodávky kotle._x000d_
</t>
  </si>
  <si>
    <t>1329015102</t>
  </si>
  <si>
    <t>Koaxiální odtahový systém spalin, systémová velikost Ø60/Ø100, pro provoz kotle nezávislý na vzduchu v místnosti_x000d_
– připojovací nástavec kotle, revizní kusy, posuvné hrdlo průchodka střechou, víko uzávěru, propojovací držáky, rozpěry a třemy_x000d_
- do maximální délky 10 m</t>
  </si>
  <si>
    <t>826913507</t>
  </si>
  <si>
    <t>2090931152</t>
  </si>
  <si>
    <t>-1382982405</t>
  </si>
  <si>
    <t>565639975</t>
  </si>
  <si>
    <t>-298975081</t>
  </si>
  <si>
    <t>733811251</t>
  </si>
  <si>
    <t>Ochrana potrubí termoizolačními trubicemi z pěnového polyetylenu PE přilepenými v příčných a podélných spojích, tloušťky izolace přes 20 do 25 mm, vnitřního průměru izolace DN do 22 mm</t>
  </si>
  <si>
    <t>-939523427</t>
  </si>
  <si>
    <t>720539316</t>
  </si>
  <si>
    <t>1782311737</t>
  </si>
  <si>
    <t>1050678116</t>
  </si>
  <si>
    <t>731291R02</t>
  </si>
  <si>
    <t>Manometr, D 100, 0-600 kPa, včetně jímky, konden. smyčky a manometr. ventilu</t>
  </si>
  <si>
    <t>1566414180</t>
  </si>
  <si>
    <t>734111R03</t>
  </si>
  <si>
    <t xml:space="preserve">Uzavírací kulový kohout 3/4" </t>
  </si>
  <si>
    <t>1283441549</t>
  </si>
  <si>
    <t>734163422</t>
  </si>
  <si>
    <t>Filtry z uhlíkové oceli s vypouštěcí přírubou PN 16 do 300°C DN 20</t>
  </si>
  <si>
    <t>1112947193</t>
  </si>
  <si>
    <t>-2043849301</t>
  </si>
  <si>
    <t>734242413</t>
  </si>
  <si>
    <t>Ventily zpětné závitové PN 16 do 110°C přímé G 3/4</t>
  </si>
  <si>
    <t>-175879440</t>
  </si>
  <si>
    <t>734242R04</t>
  </si>
  <si>
    <t>181089960</t>
  </si>
  <si>
    <t>734242R05</t>
  </si>
  <si>
    <t>-1794260287</t>
  </si>
  <si>
    <t>-716101532</t>
  </si>
  <si>
    <t>734291R06</t>
  </si>
  <si>
    <t>-1146285042</t>
  </si>
  <si>
    <t>-427685837</t>
  </si>
  <si>
    <t>500300627</t>
  </si>
  <si>
    <t>-2065401921</t>
  </si>
  <si>
    <t>735152295</t>
  </si>
  <si>
    <t>Otopná tělesa panelová VK jednodesková PN 1,0 MPa, T do 110°C s jednou přídavnou přestupní plochou výšky tělesa 900 mm stavební délky / výkonu 800 mm / 1115 W</t>
  </si>
  <si>
    <t>-1489899040</t>
  </si>
  <si>
    <t>735152385</t>
  </si>
  <si>
    <t>Otopná tělesa panelová VK dvoudesková PN 1,0 MPa, T do 110°C bez přídavné přestupní plochy výšky tělesa 600 mm stavební délky / výkonu 2600 mm / 2543 W</t>
  </si>
  <si>
    <t>139263419</t>
  </si>
  <si>
    <t>735152478</t>
  </si>
  <si>
    <t>Otopná tělesa panelová VK dvoudesková PN 1,0 MPa, T do 110°C s jednou přídavnou přestupní plochou výšky tělesa 600 mm stavební délky / výkonu 1100 mm / 1417 W</t>
  </si>
  <si>
    <t>2091942027</t>
  </si>
  <si>
    <t>751792R07</t>
  </si>
  <si>
    <t>-1198513412</t>
  </si>
  <si>
    <t>1924465821</t>
  </si>
  <si>
    <t>-1210085881</t>
  </si>
  <si>
    <t>-1135800337</t>
  </si>
  <si>
    <t>D.1.4.d - Zařízení silnoproudé elektrotechniky</t>
  </si>
  <si>
    <t>D.1.4.d-1 - Objekt č.p.6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</si>
  <si>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</si>
  <si>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</si>
  <si>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</si>
  <si>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</si>
  <si>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273311611</t>
  </si>
  <si>
    <t>Základy z betonu prostého desky z betonu kamenem prokládaného tř. C 16/20</t>
  </si>
  <si>
    <t>-39583284</t>
  </si>
  <si>
    <t>275311611</t>
  </si>
  <si>
    <t>Základy z betonu prostého patky a bloky z betonu kamenem prokládaného tř. C 16/20</t>
  </si>
  <si>
    <t>-428057588</t>
  </si>
  <si>
    <t>973031151</t>
  </si>
  <si>
    <t>Vysekání výklenků nebo kapes ve zdivu z cihel na maltu vápennou nebo vápenocementovou výklenků, pohledové plochy přes 0,25 m2</t>
  </si>
  <si>
    <t>281186070</t>
  </si>
  <si>
    <t>973031616</t>
  </si>
  <si>
    <t>Vysekání výklenků nebo kapes ve zdivu z cihel na maltu vápennou nebo vápenocementovou kapes pro špalíky a krabice, velikosti do 100x100x50 mm</t>
  </si>
  <si>
    <t>-611673694</t>
  </si>
  <si>
    <t>974031121</t>
  </si>
  <si>
    <t>Vysekání rýh ve zdivu cihelném na maltu vápennou nebo vápenocementovou do hl. 30 mm a šířky do 30 mm</t>
  </si>
  <si>
    <t>1317827792</t>
  </si>
  <si>
    <t>974031132</t>
  </si>
  <si>
    <t>Vysekání rýh ve zdivu cihelném na maltu vápennou nebo vápenocementovou do hl. 50 mm a šířky do 70 mm</t>
  </si>
  <si>
    <t>-31412731</t>
  </si>
  <si>
    <t>997013114</t>
  </si>
  <si>
    <t>Vnitrostaveništní doprava suti a vybouraných hmot vodorovně do 50 m svisle s použitím mechanizace pro budovy a haly výšky přes 12 do 15 m</t>
  </si>
  <si>
    <t>-1174508049</t>
  </si>
  <si>
    <t>997013214</t>
  </si>
  <si>
    <t>Vnitrostaveništní doprava suti a vybouraných hmot vodorovně do 50 m svisle ručně (nošením po schodech) pro budovy a haly výšky přes 12 do 15 m</t>
  </si>
  <si>
    <t>-9205683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</si>
  <si>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</si>
  <si>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</si>
  <si>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-1781804911</t>
  </si>
  <si>
    <t>1,188*5 'Přepočtené koeficientem množství</t>
  </si>
  <si>
    <t>997013501</t>
  </si>
  <si>
    <t>Odvoz suti a vybouraných hmot na skládku nebo meziskládku se složením, na vzdálenost do 1 km</t>
  </si>
  <si>
    <t>1019751688</t>
  </si>
  <si>
    <t>1083365934</t>
  </si>
  <si>
    <t>-544669754</t>
  </si>
  <si>
    <t>741</t>
  </si>
  <si>
    <t>Elektroinstalace - silnoproud</t>
  </si>
  <si>
    <t>741110041</t>
  </si>
  <si>
    <t>Montáž trubek elektroinstalačních s nasunutím nebo našroubováním do krabic plastových ohebných, uložených pevně, vnější Ø přes 11 do 23 mm</t>
  </si>
  <si>
    <t>1188618917</t>
  </si>
  <si>
    <t>34571061</t>
  </si>
  <si>
    <t>trubka elektroinstalační ohebná z PVC (ČSN) 2313</t>
  </si>
  <si>
    <t>783848265</t>
  </si>
  <si>
    <t>741110312</t>
  </si>
  <si>
    <t>Montáž trubek ochranných s nasunutím nebo našroubováním do krabic plastových tuhých, uložených volně, vnitřního Ø přes 40 do 90 mm</t>
  </si>
  <si>
    <t>-1660435584</t>
  </si>
  <si>
    <t>34571361</t>
  </si>
  <si>
    <t>trubka elektroinstalační HDPE tuhá dvouplášťová korugovaná D 41/50mm</t>
  </si>
  <si>
    <t>630468402</t>
  </si>
  <si>
    <t>741110511</t>
  </si>
  <si>
    <t>Montáž lišt a kanálků elektroinstalačních se spojkami, ohyby a rohy a s nasunutím do krabic vkládacích s víčkem, šířky do 60 mm</t>
  </si>
  <si>
    <t>42947048</t>
  </si>
  <si>
    <t>34571004</t>
  </si>
  <si>
    <t>lišta elektroinstalační hranatá bílá 20 x 20</t>
  </si>
  <si>
    <t>1144363656</t>
  </si>
  <si>
    <t>34571012</t>
  </si>
  <si>
    <t>lišta elektroinstalační vkládací 40 x 15</t>
  </si>
  <si>
    <t>-1335466539</t>
  </si>
  <si>
    <t>34571008</t>
  </si>
  <si>
    <t>lišta elektroinstalační hranatá bílá 40 x 40</t>
  </si>
  <si>
    <t>157362924</t>
  </si>
  <si>
    <t>741110512</t>
  </si>
  <si>
    <t>Montáž lišt a kanálků elektroinstalačních se spojkami, ohyby a rohy a s nasunutím do krabic vkládacích s víčkem, šířky do přes 60 do 120 mm</t>
  </si>
  <si>
    <t>584900047</t>
  </si>
  <si>
    <t>34571-R31</t>
  </si>
  <si>
    <t>Parapetní žlab 80x40 včetně stínící příčky pro oddělení silnoproudých a slaboproudých rozvodů</t>
  </si>
  <si>
    <t>-280949090</t>
  </si>
  <si>
    <t>34571-R32</t>
  </si>
  <si>
    <t>Parapetní žlab 120x40 včetně stínící příčky pro oddělení silnoproudých a slaboproudých rozvodů</t>
  </si>
  <si>
    <t>390623597</t>
  </si>
  <si>
    <t>34571-R34</t>
  </si>
  <si>
    <t>Parapetní žlab 100x40 včetně stínící příčky pro oddělení silnoproudých a slaboproudých rozvodů</t>
  </si>
  <si>
    <t>806130025</t>
  </si>
  <si>
    <t>34571-R35</t>
  </si>
  <si>
    <t>Parapetní kanál 120x55 s možnosti vložení modulárních zásuvek, včetně stínící příčky pro oddělení silnoproudých a slaboproudých rozvodů</t>
  </si>
  <si>
    <t>-593179350</t>
  </si>
  <si>
    <t>741110513</t>
  </si>
  <si>
    <t>Montáž lišt a kanálků elektroinstalačních se spojkami, ohyby a rohy a s nasunutím do krabic vkládacích s víčkem, šířky do přes 120 do 180 mm</t>
  </si>
  <si>
    <t>131109309</t>
  </si>
  <si>
    <t>34571-R33</t>
  </si>
  <si>
    <t>Parapetní žlab 140x60 včetně stínící příčky pro oddělení silnoproudých a slaboproudých rozvodů</t>
  </si>
  <si>
    <t>745504921</t>
  </si>
  <si>
    <t>741112001</t>
  </si>
  <si>
    <t>Montáž krabic elektroinstalačních bez napojení na trubky a lišty, demontáže a montáže víčka a přístroje protahovacích nebo odbočných zapuštěných plastových kruhových</t>
  </si>
  <si>
    <t>1579740958</t>
  </si>
  <si>
    <t>34571512</t>
  </si>
  <si>
    <t>krabice přístrojová instalační 500 V, 71x71x42mm</t>
  </si>
  <si>
    <t>-1756858009</t>
  </si>
  <si>
    <t>34571532</t>
  </si>
  <si>
    <t>krabice přístrojová odbočná s víčkem z PH, 107x107 mm, hloubka 50 mm</t>
  </si>
  <si>
    <t>315720533</t>
  </si>
  <si>
    <t>741120001</t>
  </si>
  <si>
    <t>Montáž vodičů izolovaných měděných bez ukončení uložených pod omítku plných a laněných (CY), průřezu žíly 0,35 až 6 mm2</t>
  </si>
  <si>
    <t>1737265513</t>
  </si>
  <si>
    <t>34140844</t>
  </si>
  <si>
    <t>vodič izolovaný s Cu jádrem 6mm2</t>
  </si>
  <si>
    <t>-1365501622</t>
  </si>
  <si>
    <t>180*1,15 'Přepočtené koeficientem množství</t>
  </si>
  <si>
    <t>741120003</t>
  </si>
  <si>
    <t>Montáž vodičů izolovaných měděných bez ukončení uložených pod omítku plných a laněných (CY), průřezu žíly 10 až 16 mm2</t>
  </si>
  <si>
    <t>1422942489</t>
  </si>
  <si>
    <t>34142159</t>
  </si>
  <si>
    <t>vodič silový s Cu jádrem 16mm2</t>
  </si>
  <si>
    <t>774551508</t>
  </si>
  <si>
    <t>20*1,15 'Přepočtené koeficientem množství</t>
  </si>
  <si>
    <t>741122015</t>
  </si>
  <si>
    <t>Montáž kabelů měděných bez ukončení uložených pod omítku plných kulatých (CYKY), počtu a průřezu žil 3x1,5 mm2</t>
  </si>
  <si>
    <t>-1553507811</t>
  </si>
  <si>
    <t>741122016</t>
  </si>
  <si>
    <t>Montáž kabelů měděných bez ukončení uložených pod omítku plných kulatých (CYKY), počtu a průřezu žil 3x2,5 až 6 mm2</t>
  </si>
  <si>
    <t>-38685341</t>
  </si>
  <si>
    <t>741122031</t>
  </si>
  <si>
    <t>Montáž kabelů měděných bez ukončení uložených pod omítku plných kulatých (CYKY), počtu a průřezu žil 5x1,5 až 2,5 mm2</t>
  </si>
  <si>
    <t>1219488668</t>
  </si>
  <si>
    <t>741122-RM1</t>
  </si>
  <si>
    <t>Montáž kabelů měděných bez ukončení uložených pod omítku plných kulatých (CYKY), počtu a průřezu žil 5x16mm2</t>
  </si>
  <si>
    <t>1174655249</t>
  </si>
  <si>
    <t>741122211</t>
  </si>
  <si>
    <t>Montáž kabelů měděných bez ukončení uložených volně nebo v liště plných kulatých (CYKY) počtu a průřezu žil 3x1,5 až 6 mm2</t>
  </si>
  <si>
    <t>-699035837</t>
  </si>
  <si>
    <t>741122611</t>
  </si>
  <si>
    <t>Montáž kabelů měděných bez ukončení uložených pevně plných kulatých nebo bezhalogenových (CYKY) počtu a průřezu žil 3x1,5 až 6 mm2</t>
  </si>
  <si>
    <t>-666860309</t>
  </si>
  <si>
    <t>33,3333333333333*1,2 'Přepočtené koeficientem množství</t>
  </si>
  <si>
    <t>34111-R10</t>
  </si>
  <si>
    <t>kabel silový s Cu jádrem 1 kV CYKY-J 3x1,5mm2</t>
  </si>
  <si>
    <t>1767504725</t>
  </si>
  <si>
    <t>585*1,15 'Přepočtené koeficientem množství</t>
  </si>
  <si>
    <t>34111-R11</t>
  </si>
  <si>
    <t>kabel silový s Cu jádrem 1 kV CYKY-J 3x2,5mm2</t>
  </si>
  <si>
    <t>-1615392742</t>
  </si>
  <si>
    <t>480*1,15 'Přepočtené koeficientem množství</t>
  </si>
  <si>
    <t>34111-R12</t>
  </si>
  <si>
    <t>kabel silový s Cu jádrem 1 kV CYKY-O 2x1,5mm2</t>
  </si>
  <si>
    <t>1076741813</t>
  </si>
  <si>
    <t>90*1,15 'Přepočtené koeficientem množství</t>
  </si>
  <si>
    <t>34111-R14</t>
  </si>
  <si>
    <t>kabel silový s Cu jádrem 1 kV CYKY-O 4x1,5mm2</t>
  </si>
  <si>
    <t>-304227921</t>
  </si>
  <si>
    <t>50*1,15 'Přepočtené koeficientem množství</t>
  </si>
  <si>
    <t>34111-R15</t>
  </si>
  <si>
    <t>kabel silový s Cu jádrem 1 kV CYKY-J 4x16mm2</t>
  </si>
  <si>
    <t>998522561</t>
  </si>
  <si>
    <t>24*1,15 'Přepočtené koeficientem množství</t>
  </si>
  <si>
    <t>34111-R16</t>
  </si>
  <si>
    <t>kabel silový s Cu jádrem 1 kV CYKY-J 5x2,5mm2</t>
  </si>
  <si>
    <t>-1379279989</t>
  </si>
  <si>
    <t>44*1,15 'Přepočtené koeficientem množství</t>
  </si>
  <si>
    <t>741130001</t>
  </si>
  <si>
    <t>Ukončení vodičů izolovaných s označením a zapojením v rozváděči nebo na přístroji, průřezu žíly do 2,5 mm2</t>
  </si>
  <si>
    <t>884929344</t>
  </si>
  <si>
    <t>741130006</t>
  </si>
  <si>
    <t>Ukončení vodičů izolovaných s označením a zapojením v rozváděči nebo na přístroji, průřezu žíly do 16 mm2</t>
  </si>
  <si>
    <t>-752916334</t>
  </si>
  <si>
    <t>741210121</t>
  </si>
  <si>
    <t>Montáž rozváděčů litinových, hliníkových nebo plastových bez zapojení vodičů skříněk hmotnosti do 10 kg</t>
  </si>
  <si>
    <t>-470299108</t>
  </si>
  <si>
    <t>35711-R20</t>
  </si>
  <si>
    <t>skříň hlavní uzemňovací přípojnice plastová, včetně svorkovnice pro připojení pásku 120mm2 a 16mm2 slaněných vodičů</t>
  </si>
  <si>
    <t>kpl</t>
  </si>
  <si>
    <t>-1509185549</t>
  </si>
  <si>
    <t>741231006</t>
  </si>
  <si>
    <t>Montáž svorkovnic do rozváděčů s popisnými štítky se zapojením vodičů na jedné straně řadových, průřezové plochy vodičů do 50 mm2</t>
  </si>
  <si>
    <t>1184896502</t>
  </si>
  <si>
    <t>741231012</t>
  </si>
  <si>
    <t>Montáž svorkovnic do rozváděčů s popisnými štítky se zapojením vodičů na jedné straně ochranných</t>
  </si>
  <si>
    <t>1932404449</t>
  </si>
  <si>
    <t>741310001</t>
  </si>
  <si>
    <t>Montáž spínačů jedno nebo dvoupólových nástěnných se zapojením vodičů, pro prostředí normální vypínačů, řazení 1-jednopólových</t>
  </si>
  <si>
    <t>-1572395458</t>
  </si>
  <si>
    <t>34535512</t>
  </si>
  <si>
    <t>spínač jednopólový 10A bílý</t>
  </si>
  <si>
    <t>-1313527199</t>
  </si>
  <si>
    <t>741310021</t>
  </si>
  <si>
    <t>Montáž spínačů jedno nebo dvoupólových nástěnných se zapojením vodičů, pro prostředí normální přepínačů, řazení 5-sériových</t>
  </si>
  <si>
    <t>-16250869</t>
  </si>
  <si>
    <t>34535572</t>
  </si>
  <si>
    <t>spínač řazení 5 10A 3553-01289 bílý</t>
  </si>
  <si>
    <t>906283390</t>
  </si>
  <si>
    <t>741310022</t>
  </si>
  <si>
    <t>Montáž spínačů jedno nebo dvoupólových nástěnných se zapojením vodičů, pro prostředí normální přepínačů, řazení 6-střídavých</t>
  </si>
  <si>
    <t>-1476548404</t>
  </si>
  <si>
    <t>34535-R4</t>
  </si>
  <si>
    <t>spínač řazení 6 10A bílý</t>
  </si>
  <si>
    <t>-1701711710</t>
  </si>
  <si>
    <t>741310024</t>
  </si>
  <si>
    <t>Montáž spínačů jedno nebo dvoupólových nástěnných se zapojením vodičů, pro prostředí normální přepínačů, řazení 6+6 dvojitých střídavých</t>
  </si>
  <si>
    <t>-694445900</t>
  </si>
  <si>
    <t>34535-R5</t>
  </si>
  <si>
    <t>spínač řazení 6+6 10A bílý</t>
  </si>
  <si>
    <t>2085206676</t>
  </si>
  <si>
    <t>741310025</t>
  </si>
  <si>
    <t>Montáž spínačů jedno nebo dvoupólových nástěnných se zapojením vodičů, pro prostředí normální přepínačů, řazení 7-křížových</t>
  </si>
  <si>
    <t>401735130</t>
  </si>
  <si>
    <t>34535710</t>
  </si>
  <si>
    <t>přepínač křížový řazení 7 10A 3553-01289 bílý</t>
  </si>
  <si>
    <t>1175187566</t>
  </si>
  <si>
    <t>741313002</t>
  </si>
  <si>
    <t>Montáž zásuvek domovních se zapojením vodičů bezšroubové připojení polozapuštěných nebo zapuštěných 10/16 A, provedení 2P + PE dvojí zapojení pro průběžnou montáž</t>
  </si>
  <si>
    <t>829004399</t>
  </si>
  <si>
    <t>34555101</t>
  </si>
  <si>
    <t>zásuvka 1násobná 16A bílý</t>
  </si>
  <si>
    <t>-1906533009</t>
  </si>
  <si>
    <t>741313012</t>
  </si>
  <si>
    <t>Montáž zásuvek domovních se zapojením vodičů bezšroubové připojení chráněných v krabici 10/16 A, pro prostředí normální, provedení 2P + PE dvojí zapojení pro průběžnou montáž</t>
  </si>
  <si>
    <t>-1129780939</t>
  </si>
  <si>
    <t>34555121</t>
  </si>
  <si>
    <t>zásuvka 2násobná 16A bílá</t>
  </si>
  <si>
    <t>-2042636081</t>
  </si>
  <si>
    <t>741313042</t>
  </si>
  <si>
    <t>Montáž zásuvek domovních se zapojením vodičů šroubové připojení polozapuštěných nebo zapuštěných 10/16 A, provedení 2P + PE dvojí zapojení pro průběžnou montáž</t>
  </si>
  <si>
    <t>489930585</t>
  </si>
  <si>
    <t>34555-R2</t>
  </si>
  <si>
    <t>zásuvka 1násobná 16A, modulární 45x45mm, s přepěťovou ochranou, karmínová</t>
  </si>
  <si>
    <t>-228195778</t>
  </si>
  <si>
    <t>34555-R4</t>
  </si>
  <si>
    <t>zásuvka 1násobná 16A, modulární 45x45mm, bílá</t>
  </si>
  <si>
    <t>-1772211633</t>
  </si>
  <si>
    <t>741313052</t>
  </si>
  <si>
    <t>Montáž zásuvek domovních se zapojením vodičů šroubové připojení nástěnných do 25 A, provedení 3P + N + PE</t>
  </si>
  <si>
    <t>777673143</t>
  </si>
  <si>
    <t>35811257</t>
  </si>
  <si>
    <t>zásuvka nástěnná 16 A, 250 V, 4pólová</t>
  </si>
  <si>
    <t>-1390640697</t>
  </si>
  <si>
    <t>741370002</t>
  </si>
  <si>
    <t>Montáž svítidel žárovkových se zapojením vodičů bytových nebo společenských místností stropních přisazených 1 zdroj se sklem</t>
  </si>
  <si>
    <t>537348525</t>
  </si>
  <si>
    <t>34821275</t>
  </si>
  <si>
    <t>svítidlo bytové žárovkové IP 42, max. 60 W E27</t>
  </si>
  <si>
    <t>-124666282</t>
  </si>
  <si>
    <t>741370032</t>
  </si>
  <si>
    <t>Montáž svítidel žárovkových se zapojením vodičů bytových nebo společenských místností nástěnných přisazených 1 zdroj se sklem</t>
  </si>
  <si>
    <t>-917168337</t>
  </si>
  <si>
    <t>34818210</t>
  </si>
  <si>
    <t xml:space="preserve">svítidlo bytové nástěnné plastové IP 42  109, 1x9 W</t>
  </si>
  <si>
    <t>-459261261</t>
  </si>
  <si>
    <t>34871-R21</t>
  </si>
  <si>
    <t>Nástěnné svítidlo s pohybovým senzorem, krytí min. IP54</t>
  </si>
  <si>
    <t>1536207234</t>
  </si>
  <si>
    <t>741371004</t>
  </si>
  <si>
    <t>Montáž svítidel zářivkových se zapojením vodičů bytových nebo společenských místností stropních přisazených 2 zdroje s krytem</t>
  </si>
  <si>
    <t>-2071820577</t>
  </si>
  <si>
    <t>34823735</t>
  </si>
  <si>
    <t>svítidlo zářivkové interiérové s kompenzací, barva bílá, 18W, délka 974 mm</t>
  </si>
  <si>
    <t>729244037</t>
  </si>
  <si>
    <t>34823741</t>
  </si>
  <si>
    <t>svítidlo zářivkové interiérové s kompenzací, barva bílá, 2x36W, délka 1600 mm</t>
  </si>
  <si>
    <t>1409665560</t>
  </si>
  <si>
    <t>741410001</t>
  </si>
  <si>
    <t>Montáž uzemňovacího vedení s upevněním, propojením a připojením pomocí svorek na povrchu pásku průřezu do 120 mm2</t>
  </si>
  <si>
    <t>2140264494</t>
  </si>
  <si>
    <t>35442062</t>
  </si>
  <si>
    <t>pás zemnící 30x4mm FeZn</t>
  </si>
  <si>
    <t>-1823293780</t>
  </si>
  <si>
    <t>741410003</t>
  </si>
  <si>
    <t>Montáž uzemňovacího vedení s upevněním, propojením a připojením pomocí svorek na povrchu drátu nebo lana Ø do 10 mm</t>
  </si>
  <si>
    <t>1480071521</t>
  </si>
  <si>
    <t>35441073</t>
  </si>
  <si>
    <t>drát D 10mm FeZn</t>
  </si>
  <si>
    <t>-1432847795</t>
  </si>
  <si>
    <t>741410041</t>
  </si>
  <si>
    <t>Montáž uzemňovacího vedení s upevněním, propojením a připojením pomocí svorek v zemi s izolací spojů drátu nebo lana Ø do 10 mm v městské zástavbě</t>
  </si>
  <si>
    <t>-247340561</t>
  </si>
  <si>
    <t>741420001</t>
  </si>
  <si>
    <t>Montáž hromosvodného vedení svodových drátů nebo lan s podpěrami, Ø do 10 mm</t>
  </si>
  <si>
    <t>-149455087</t>
  </si>
  <si>
    <t>35441072</t>
  </si>
  <si>
    <t>drát pro hromosvod FeZn D 8mm</t>
  </si>
  <si>
    <t>-510746452</t>
  </si>
  <si>
    <t>35441415</t>
  </si>
  <si>
    <t>podpěra vedení FeZn do zdiva 150 mm</t>
  </si>
  <si>
    <t>1927261043</t>
  </si>
  <si>
    <t>741420022</t>
  </si>
  <si>
    <t>Montáž hromosvodného vedení svorek se 3 a více šrouby</t>
  </si>
  <si>
    <t>-1145939670</t>
  </si>
  <si>
    <t>35441865</t>
  </si>
  <si>
    <t>svorka FeZn k zemnící tyči - D 28 mm</t>
  </si>
  <si>
    <t>-1872649866</t>
  </si>
  <si>
    <t>35441895</t>
  </si>
  <si>
    <t>svorka připojovací k připojení kovových částí</t>
  </si>
  <si>
    <t>2144403866</t>
  </si>
  <si>
    <t>35441905</t>
  </si>
  <si>
    <t>svorka připojovací k připojení okapových žlabů</t>
  </si>
  <si>
    <t>2122850852</t>
  </si>
  <si>
    <t>35441925</t>
  </si>
  <si>
    <t>svorka zkušební pro lano D 6-12 mm, FeZn</t>
  </si>
  <si>
    <t>1277384710</t>
  </si>
  <si>
    <t>35441986</t>
  </si>
  <si>
    <t>svorka odbočovací a spojovací pro pásek 30x4 mm, FeZn</t>
  </si>
  <si>
    <t>-110697126</t>
  </si>
  <si>
    <t>35441996</t>
  </si>
  <si>
    <t>svorka odbočovací a spojovací pro spojování kruhových a páskových vodičů, FeZn</t>
  </si>
  <si>
    <t>1859234450</t>
  </si>
  <si>
    <t>741420051</t>
  </si>
  <si>
    <t>Montáž hromosvodného vedení ochranných prvků úhelníků nebo trubek s držáky do zdiva</t>
  </si>
  <si>
    <t>-1986462625</t>
  </si>
  <si>
    <t>35441836</t>
  </si>
  <si>
    <t>držák ochranného úhelníku do zdiva, FeZn</t>
  </si>
  <si>
    <t>-130127194</t>
  </si>
  <si>
    <t>35441830</t>
  </si>
  <si>
    <t>úhelník ochranný na ochranu svodu - 1700 mm, FeZn</t>
  </si>
  <si>
    <t>432478810</t>
  </si>
  <si>
    <t>741910101</t>
  </si>
  <si>
    <t>Montáž výložníků bez kabelových lávek a osazení úchytných prvků typových, šířky do 400 mm nástěnných svařovaných se stojinou a 1 ramenem</t>
  </si>
  <si>
    <t>1904121720</t>
  </si>
  <si>
    <t>34844-R28</t>
  </si>
  <si>
    <t>Výložník na zeď, pevný, 25°, délka min. 150mm</t>
  </si>
  <si>
    <t>177704980</t>
  </si>
  <si>
    <t>998741103</t>
  </si>
  <si>
    <t>Přesun hmot pro silnoproud stanovený z hmotnosti přesunovaného materiálu vodorovná dopravní vzdálenost do 50 m v objektech výšky přes 12 do 24 m</t>
  </si>
  <si>
    <t>1186813872</t>
  </si>
  <si>
    <t>998741181</t>
  </si>
  <si>
    <t>Přesun hmot pro silnoproud stanovený z hmotnosti přesunovaného materiálu Příplatek k ceně za přesun prováděný bez použití mechanizace pro jakoukoliv výšku objektu</t>
  </si>
  <si>
    <t>-480983060</t>
  </si>
  <si>
    <t>998741192</t>
  </si>
  <si>
    <t>Přesun hmot pro silnoproud stanovený z hmotnosti přesunovaného materiálu Příplatek k ceně za zvětšený přesun přes vymezenou největší dopravní vzdálenost do 100 m</t>
  </si>
  <si>
    <t>211916127</t>
  </si>
  <si>
    <t>Práce a dodávky M</t>
  </si>
  <si>
    <t>21-M</t>
  </si>
  <si>
    <t>Elektromontáže</t>
  </si>
  <si>
    <t>210204011</t>
  </si>
  <si>
    <t>Montáž stožárů osvětlení, bez zemních prací ocelových samostatně stojících, délky do 12 m</t>
  </si>
  <si>
    <t>-949136846</t>
  </si>
  <si>
    <t>210204201</t>
  </si>
  <si>
    <t>Montáž elektrovýzbroje stožárů osvětlení 1 okruh</t>
  </si>
  <si>
    <t>-1821091274</t>
  </si>
  <si>
    <t>34844471</t>
  </si>
  <si>
    <t xml:space="preserve">výložník obloukový pro svítidlo  jednoduchý</t>
  </si>
  <si>
    <t>1303422651</t>
  </si>
  <si>
    <t>60838-R27</t>
  </si>
  <si>
    <t>Stožár veřejného osvětlení, sadový třístupňový, výška 7m, včetně stožárové výzbroje a spojovacího materiálu</t>
  </si>
  <si>
    <t>20961959</t>
  </si>
  <si>
    <t>741373002</t>
  </si>
  <si>
    <t>Montáž svítidel výbojkových se zapojením vodičů průmyslových nebo venkovních na výložník</t>
  </si>
  <si>
    <t>1036855693</t>
  </si>
  <si>
    <t>34844-R29</t>
  </si>
  <si>
    <t xml:space="preserve">LED svítidlo venkovní výložníkové, 50W, IP 66, </t>
  </si>
  <si>
    <t>187882518</t>
  </si>
  <si>
    <t>46-M</t>
  </si>
  <si>
    <t>Zemní práce při extr.mont.pracích</t>
  </si>
  <si>
    <t>460050015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</si>
  <si>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8 do 10 m, v hornině třídy 5</t>
  </si>
  <si>
    <t>-1423540147</t>
  </si>
  <si>
    <t>460150154</t>
  </si>
  <si>
    <t>Hloubení zapažených i nezapažených kabelových rýh ručně včetně urovnání dna s přemístěním výkopku do vzdálenosti 3 m od okraje jámy nebo naložením na dopravní prostředek šířky 35 cm, hloubky 70 cm, v hornině třídy 4</t>
  </si>
  <si>
    <t>346986669</t>
  </si>
  <si>
    <t>460150184</t>
  </si>
  <si>
    <t>Hloubení zapažených i nezapažených kabelových rýh ručně včetně urovnání dna s přemístěním výkopku do vzdálenosti 3 m od okraje jámy nebo naložením na dopravní prostředek šířky 35 cm, hloubky 100 cm, v hornině třídy 4</t>
  </si>
  <si>
    <t>-1506998235</t>
  </si>
  <si>
    <t>460560054</t>
  </si>
  <si>
    <t>Zásyp kabelových rýh ručně s uložením výkopku ve vrstvách včetně zhutnění a urovnání povrchu šířky 40 cm hloubky 70 cm, v hornině třídy 4</t>
  </si>
  <si>
    <t>-1680522328</t>
  </si>
  <si>
    <t>460560084</t>
  </si>
  <si>
    <t>Zásyp kabelových rýh ručně s uložením výkopku ve vrstvách včetně zhutnění a urovnání povrchu šířky 40 cm hloubky 100 cm, v hornině třídy 4</t>
  </si>
  <si>
    <t>-822982649</t>
  </si>
  <si>
    <t>460710031</t>
  </si>
  <si>
    <t>Vyplnění rýh a otvorů vyplnění a omítnutí rýh ve stěnách hloubky do 3 cm a šířky do 3 cm</t>
  </si>
  <si>
    <t>1910954044</t>
  </si>
  <si>
    <t>460710043</t>
  </si>
  <si>
    <t>Vyplnění rýh a otvorů vyplnění a omítnutí rýh ve stěnách hloubky přes 3 do 5 cm a šířky přes 5 do 7 cm</t>
  </si>
  <si>
    <t>1618873521</t>
  </si>
  <si>
    <t>460680171</t>
  </si>
  <si>
    <t>Prorážení otvorů a ostatní bourací práce vybourání otvoru ve zdivu cihelném plochy přes 0,0225 do 0,09 m2 a tloušťky do 15 cm</t>
  </si>
  <si>
    <t>960091289</t>
  </si>
  <si>
    <t>460680172</t>
  </si>
  <si>
    <t>Prorážení otvorů a ostatní bourací práce vybourání otvoru ve zdivu cihelném plochy přes 0,0225 do 0,09 m2 a tloušťky přes 15 do 30 cm</t>
  </si>
  <si>
    <t>1502239225</t>
  </si>
  <si>
    <t>460680181</t>
  </si>
  <si>
    <t>Prorážení otvorů a ostatní bourací práce vybourání otvoru ve zdivu cihelném plochy přes 0,09 do 0,25 m2 a tloušťky do 15 cm</t>
  </si>
  <si>
    <t>-1454953376</t>
  </si>
  <si>
    <t>460680183</t>
  </si>
  <si>
    <t>Prorážení otvorů a ostatní bourací práce vybourání otvoru ve zdivu cihelném plochy přes 0,09 do 0,25 m2 a tloušťky přes 30 do 45 cm</t>
  </si>
  <si>
    <t>2028795175</t>
  </si>
  <si>
    <t>Úroveň 3:</t>
  </si>
  <si>
    <t>R01 - Podružný rozváděč R01</t>
  </si>
  <si>
    <t>35711-R1</t>
  </si>
  <si>
    <t>Rozvodnice plastová s dveřmi z ocelového plechu v bílé barvě_x000d_
Maximální rozměry (V/Š/H) 590/370/140_x000d_
zápustný_x000d_
42 modulů</t>
  </si>
  <si>
    <t>-1950252443</t>
  </si>
  <si>
    <t>741312501</t>
  </si>
  <si>
    <t>Montáž odpínačů bez zapojení vodičů do 500 V výkonových pojistkových do 160 A</t>
  </si>
  <si>
    <t>-910064132</t>
  </si>
  <si>
    <t>210120-R7</t>
  </si>
  <si>
    <t>Pojistkový odpínač 1pol pro pojistky 10x38mm</t>
  </si>
  <si>
    <t>-1136521017</t>
  </si>
  <si>
    <t>210120-R9</t>
  </si>
  <si>
    <t>Válcová pojistka 4A gG, vel. 10x38mm</t>
  </si>
  <si>
    <t>1428468243</t>
  </si>
  <si>
    <t>741320105</t>
  </si>
  <si>
    <t>Montáž jističů se zapojením vodičů jednopólových nn do 25 A ve skříni</t>
  </si>
  <si>
    <t>-1532635683</t>
  </si>
  <si>
    <t>35822109</t>
  </si>
  <si>
    <t>jistič 1pólový-charakteristika B 10A</t>
  </si>
  <si>
    <t>1293337416</t>
  </si>
  <si>
    <t>35822111</t>
  </si>
  <si>
    <t>jistič 1pólový-charakteristika B 16A</t>
  </si>
  <si>
    <t>357843865</t>
  </si>
  <si>
    <t>741320175</t>
  </si>
  <si>
    <t>Montáž jističů se zapojením vodičů třípólových nn do 63 A ve skříni</t>
  </si>
  <si>
    <t>1770242361</t>
  </si>
  <si>
    <t>35822403</t>
  </si>
  <si>
    <t>jistič 3pólový-charakteristika B 25A</t>
  </si>
  <si>
    <t>1025542153</t>
  </si>
  <si>
    <t>741321013</t>
  </si>
  <si>
    <t>Montáž proudových chráničů se zapojením vodičů dvoupólových nn do 63 A ve skříni</t>
  </si>
  <si>
    <t>-8203206</t>
  </si>
  <si>
    <t>35889-R23</t>
  </si>
  <si>
    <t>chránič proudový 2pólový 25A pracovního proudu 0.03 A</t>
  </si>
  <si>
    <t>879605595</t>
  </si>
  <si>
    <t>35822-R5</t>
  </si>
  <si>
    <t>kombinovaný jističochránič 2pólový-charakteristika B 10A, 30mA</t>
  </si>
  <si>
    <t>588534769</t>
  </si>
  <si>
    <t>35822-R6</t>
  </si>
  <si>
    <t>kombinovaný jističochránič 2pólový-charakteristika B 16A, 30mA</t>
  </si>
  <si>
    <t>-1783734774</t>
  </si>
  <si>
    <t>35822-R24</t>
  </si>
  <si>
    <t>kombinovaný jističochránič 2pólový-charakteristika B 16A, 30mA, 4 pól</t>
  </si>
  <si>
    <t>-1556269729</t>
  </si>
  <si>
    <t>741322002</t>
  </si>
  <si>
    <t>Montáž přepěťových ochran nn se zapojením vodičů svodiče bleskových proudů – typ 1 jednopólových, pro impulsní proud do 100 kA</t>
  </si>
  <si>
    <t>-1918725707</t>
  </si>
  <si>
    <t>35889-R13</t>
  </si>
  <si>
    <t>Svodič přepětí SPD typu 1 a typu 2, 230VAC, Imax=60kA, In=30kA, Iimp=12,5kA</t>
  </si>
  <si>
    <t>-2119316911</t>
  </si>
  <si>
    <t>741330052</t>
  </si>
  <si>
    <t>Montáž stykačů nn se zapojením vodičů střídavých vestavných čtyřpólových do 25 A</t>
  </si>
  <si>
    <t>-2029102090</t>
  </si>
  <si>
    <t>210120-R12</t>
  </si>
  <si>
    <t>Soumrakový spínač včetně čidla 230V AC, nastavitelná úroveň osvětlení 2-100lx</t>
  </si>
  <si>
    <t>-557847927</t>
  </si>
  <si>
    <t>Ostatní</t>
  </si>
  <si>
    <t>Spojovací materiál, instalační vodiče a další výše nespecifikovaný materiál potřebný pro výrobu rozvaděče, výroba rozvaděče</t>
  </si>
  <si>
    <t>1384705947</t>
  </si>
  <si>
    <t>RH - Hlavní rozváděč RH</t>
  </si>
  <si>
    <t>Rozvodnice plastová s dveřmi z ocelového plechu v bílé barvě_x000d_
Maximální rozměry (V/Š/H) 720/370/140_x000d_
zápustný_x000d_
56 modulů</t>
  </si>
  <si>
    <t>-223865648</t>
  </si>
  <si>
    <t>-243521925</t>
  </si>
  <si>
    <t>193542812</t>
  </si>
  <si>
    <t>-984034706</t>
  </si>
  <si>
    <t>35822-R3</t>
  </si>
  <si>
    <t>jistič 1pólový-charakteristika C 16A</t>
  </si>
  <si>
    <t>-485147894</t>
  </si>
  <si>
    <t>399094516</t>
  </si>
  <si>
    <t>35822404</t>
  </si>
  <si>
    <t>jistič 3pólový-charakteristika B 32A</t>
  </si>
  <si>
    <t>558231296</t>
  </si>
  <si>
    <t>35822-R26</t>
  </si>
  <si>
    <t>jistič 3pólový-charakteristika B 10A</t>
  </si>
  <si>
    <t>-803279062</t>
  </si>
  <si>
    <t>-1990889624</t>
  </si>
  <si>
    <t>chránič proudový 2pólový 40A pracovního proudu 0.03 A</t>
  </si>
  <si>
    <t>-433502356</t>
  </si>
  <si>
    <t>45520497</t>
  </si>
  <si>
    <t>474022993</t>
  </si>
  <si>
    <t>406734955</t>
  </si>
  <si>
    <t>-1063701048</t>
  </si>
  <si>
    <t>-305474859</t>
  </si>
  <si>
    <t>-377809271</t>
  </si>
  <si>
    <t>295850757</t>
  </si>
  <si>
    <t>D.1.4.d-2 - Objekt na st.p.č.17/6</t>
  </si>
  <si>
    <t>1817925610</t>
  </si>
  <si>
    <t xml:space="preserve">"R02"  0,033</t>
  </si>
  <si>
    <t>1600314887</t>
  </si>
  <si>
    <t>632014152</t>
  </si>
  <si>
    <t>-1095062697</t>
  </si>
  <si>
    <t>-361641453</t>
  </si>
  <si>
    <t>1937451027</t>
  </si>
  <si>
    <t>1502801627</t>
  </si>
  <si>
    <t>0,427*5 'Přepočtené koeficientem množství</t>
  </si>
  <si>
    <t>1339546809</t>
  </si>
  <si>
    <t>119217506</t>
  </si>
  <si>
    <t>-1349351217</t>
  </si>
  <si>
    <t>-811318415</t>
  </si>
  <si>
    <t>-1152128730</t>
  </si>
  <si>
    <t>757023314</t>
  </si>
  <si>
    <t>1157482548</t>
  </si>
  <si>
    <t>-2125753200</t>
  </si>
  <si>
    <t>-691519830</t>
  </si>
  <si>
    <t>60*1,15 'Přepočtené koeficientem množství</t>
  </si>
  <si>
    <t>1454951835</t>
  </si>
  <si>
    <t>-384751294</t>
  </si>
  <si>
    <t>5*1,15 'Přepočtené koeficientem množství</t>
  </si>
  <si>
    <t>741121001</t>
  </si>
  <si>
    <t>Montáž izolovaných vodičů hliníkových bez ukončení uložených pod omítkou plných a laněných (AY, AYY) průřezu žíly 16 až 35 mm2</t>
  </si>
  <si>
    <t>-2098106488</t>
  </si>
  <si>
    <t>34113120</t>
  </si>
  <si>
    <t xml:space="preserve">kabel silový s Al jádrem 1 kV  4x25mm2</t>
  </si>
  <si>
    <t>190807621</t>
  </si>
  <si>
    <t>-2033753375</t>
  </si>
  <si>
    <t>77378405</t>
  </si>
  <si>
    <t>725444642</t>
  </si>
  <si>
    <t>60*1,2 'Přepočtené koeficientem množství</t>
  </si>
  <si>
    <t>-1769134364</t>
  </si>
  <si>
    <t>130*1,15 'Přepočtené koeficientem množství</t>
  </si>
  <si>
    <t>-1591262171</t>
  </si>
  <si>
    <t>-810315643</t>
  </si>
  <si>
    <t>16*1,15 'Přepočtené koeficientem množství</t>
  </si>
  <si>
    <t>34111-R13</t>
  </si>
  <si>
    <t>kabel silový s Cu jádrem 1 kV CYKY-J 3x4mm2</t>
  </si>
  <si>
    <t>1946117255</t>
  </si>
  <si>
    <t>12*1,15 'Přepočtené koeficientem množství</t>
  </si>
  <si>
    <t>741124683</t>
  </si>
  <si>
    <t>Montáž kabelů měděných topných bez ukončení doplňkových prvků přechodové spojky</t>
  </si>
  <si>
    <t>1641846633</t>
  </si>
  <si>
    <t>741136002</t>
  </si>
  <si>
    <t>Propojení kabelů nebo vodičů spojkou venkovní teplem smršťovací kabelů celoplastových, počtu a průřezu žil 4x25 až 35 mm2</t>
  </si>
  <si>
    <t>421157386</t>
  </si>
  <si>
    <t>35436-R22</t>
  </si>
  <si>
    <t>Kabelová spojka pro plastové kabely do 1kV včtně spojovačů, pro kabely o průřezu 25mm2 pro typ AYKY</t>
  </si>
  <si>
    <t>162780073</t>
  </si>
  <si>
    <t>741210001</t>
  </si>
  <si>
    <t>Montáž rozvodnic oceloplechových nebo plastových bez zapojení vodičů běžných, hmotnosti do 20 kg</t>
  </si>
  <si>
    <t>21693774</t>
  </si>
  <si>
    <t>1221152920</t>
  </si>
  <si>
    <t>-248035409</t>
  </si>
  <si>
    <t>72610173</t>
  </si>
  <si>
    <t>-586915617</t>
  </si>
  <si>
    <t>2108888045</t>
  </si>
  <si>
    <t>1688753507</t>
  </si>
  <si>
    <t>319703339</t>
  </si>
  <si>
    <t>1852440669</t>
  </si>
  <si>
    <t>-1638532336</t>
  </si>
  <si>
    <t>-1082457598</t>
  </si>
  <si>
    <t>147280300</t>
  </si>
  <si>
    <t>1108021727</t>
  </si>
  <si>
    <t>2098790177</t>
  </si>
  <si>
    <t>821478064</t>
  </si>
  <si>
    <t>1527269679</t>
  </si>
  <si>
    <t>-775990203</t>
  </si>
  <si>
    <t>573469872</t>
  </si>
  <si>
    <t>170579600</t>
  </si>
  <si>
    <t>1132216404</t>
  </si>
  <si>
    <t>-797338871</t>
  </si>
  <si>
    <t>2142805535</t>
  </si>
  <si>
    <t>819419278</t>
  </si>
  <si>
    <t>499291293</t>
  </si>
  <si>
    <t>-823476297</t>
  </si>
  <si>
    <t>-533740987</t>
  </si>
  <si>
    <t>-1083872764</t>
  </si>
  <si>
    <t>1865519311</t>
  </si>
  <si>
    <t>-1514662569</t>
  </si>
  <si>
    <t>-710335754</t>
  </si>
  <si>
    <t>-1446474191</t>
  </si>
  <si>
    <t>1126294508</t>
  </si>
  <si>
    <t>-1560158397</t>
  </si>
  <si>
    <t>969954641</t>
  </si>
  <si>
    <t>-872631114</t>
  </si>
  <si>
    <t>1244941752</t>
  </si>
  <si>
    <t>-1815936446</t>
  </si>
  <si>
    <t>-156411450</t>
  </si>
  <si>
    <t>-1669731857</t>
  </si>
  <si>
    <t>460050005</t>
  </si>
  <si>
    <t>Hloubení nezapažených jam ručně pro stožáry s přemístěním výkopku do vzdálenosti 3 m od okraje jámy nebo naložením na dopravní prostředek, včetně zásypu, zhutnění a urovnání povrchu bez patky jednoduché na rovině, délky přes 6 do 8 m, v hornině třídy 5</t>
  </si>
  <si>
    <t>1410501025</t>
  </si>
  <si>
    <t>460560055</t>
  </si>
  <si>
    <t>Zásyp kabelových rýh ručně s uložením výkopku ve vrstvách včetně zhutnění a urovnání povrchu šířky 40 cm hloubky 70 cm, v hornině třídy 5</t>
  </si>
  <si>
    <t>-539930743</t>
  </si>
  <si>
    <t>-964068723</t>
  </si>
  <si>
    <t>1215652455</t>
  </si>
  <si>
    <t>-1629433236</t>
  </si>
  <si>
    <t>2027829834</t>
  </si>
  <si>
    <t>-772825740</t>
  </si>
  <si>
    <t>R02 - Podružný rozvaděč R02</t>
  </si>
  <si>
    <t>-254224433</t>
  </si>
  <si>
    <t>-1594001648</t>
  </si>
  <si>
    <t>-818638500</t>
  </si>
  <si>
    <t>1258420457</t>
  </si>
  <si>
    <t>jistič 1pólový-charakteristika B 25A</t>
  </si>
  <si>
    <t>1434250852</t>
  </si>
  <si>
    <t>-1493957499</t>
  </si>
  <si>
    <t>-2034219448</t>
  </si>
  <si>
    <t>1339061126</t>
  </si>
  <si>
    <t>35889-R4</t>
  </si>
  <si>
    <t>-1880248960</t>
  </si>
  <si>
    <t>606774850</t>
  </si>
  <si>
    <t>390368572</t>
  </si>
  <si>
    <t>154571703</t>
  </si>
  <si>
    <t>1735236439</t>
  </si>
  <si>
    <t>416047784</t>
  </si>
  <si>
    <t>D.1.4.e - Zařízení slaboproudé elektrotechniky</t>
  </si>
  <si>
    <t>D.1.4.e-1 - Objekt č.p.6</t>
  </si>
  <si>
    <t>D1 - DATOVÉ ROZVODY</t>
  </si>
  <si>
    <t>D2 - EZS - technologie</t>
  </si>
  <si>
    <t>D3 - KABELOVÉ TRASY</t>
  </si>
  <si>
    <t>D1</t>
  </si>
  <si>
    <t>DATOVÉ ROZVODY</t>
  </si>
  <si>
    <t>Pol1</t>
  </si>
  <si>
    <t>Rozvaděč RACK 19" 12U 625x600</t>
  </si>
  <si>
    <t>Pol2</t>
  </si>
  <si>
    <t>Zásuvkový panel 19" 6x230V/16A s přepěťovou ochr.</t>
  </si>
  <si>
    <t>Pol3</t>
  </si>
  <si>
    <t>Kabel UTP 4x2x0,5 cat.5e - 24AWG-LSZH</t>
  </si>
  <si>
    <t>Pol4</t>
  </si>
  <si>
    <t>Kabel SYKFY 10x2x0,5</t>
  </si>
  <si>
    <t>Pol5</t>
  </si>
  <si>
    <t>Patch panel 19" 2U 24x RJ45 cat.5e,</t>
  </si>
  <si>
    <t>Pol6</t>
  </si>
  <si>
    <t>Patch panel 19" 2U 24x RJ45 cat.3</t>
  </si>
  <si>
    <t>Pol7</t>
  </si>
  <si>
    <t>Datová zásuvka 2xRJ45 cat.5e vč.rámečku, pozlacené kontakty.</t>
  </si>
  <si>
    <t>Pol8</t>
  </si>
  <si>
    <t>Modul UTP, RJ 45 cat. 5e, černá do PP</t>
  </si>
  <si>
    <t>Pol9</t>
  </si>
  <si>
    <t>Horizontální organizér 1U s víkem</t>
  </si>
  <si>
    <t>Pol10</t>
  </si>
  <si>
    <t>Vertikální organizér (oka sada 5ks) s víkem</t>
  </si>
  <si>
    <t>Pol11</t>
  </si>
  <si>
    <t>Popisný štítek datových zásuvek a panelů</t>
  </si>
  <si>
    <t>Pol12</t>
  </si>
  <si>
    <t>Popisný štítek datových kabelů</t>
  </si>
  <si>
    <t>Pol13</t>
  </si>
  <si>
    <t>Měření segmentu UTPkabelu včetně vyhotovení protokolu</t>
  </si>
  <si>
    <t>Pol14</t>
  </si>
  <si>
    <t>Drobný instalační materiál</t>
  </si>
  <si>
    <t>%</t>
  </si>
  <si>
    <t>D2</t>
  </si>
  <si>
    <t>EZS - technologie</t>
  </si>
  <si>
    <t>Pol15</t>
  </si>
  <si>
    <t>Ústředna + baterie + IP modul + GSM modul, USB, 8 podsystémů, přenos na PCO, 192 zón, 5 PGM výstupů, komunikační sběrnice MULTIBUS</t>
  </si>
  <si>
    <t>Pol16</t>
  </si>
  <si>
    <t>Systémový inteligentní přídavný zdroj</t>
  </si>
  <si>
    <t>Pol17</t>
  </si>
  <si>
    <t>BUS sběrnice</t>
  </si>
  <si>
    <t>Pol18</t>
  </si>
  <si>
    <t>PIR čidlo, 3.střední až vysoké</t>
  </si>
  <si>
    <t>Pol19</t>
  </si>
  <si>
    <t>PIR čidlo stropní, 3.střední až vysoké</t>
  </si>
  <si>
    <t>Pol20</t>
  </si>
  <si>
    <t>Kouřové čidlo</t>
  </si>
  <si>
    <t>Pol22</t>
  </si>
  <si>
    <t>Klávesnice LCD</t>
  </si>
  <si>
    <t>Pol23</t>
  </si>
  <si>
    <t>Magnetický kontakt</t>
  </si>
  <si>
    <t>Pol24</t>
  </si>
  <si>
    <t>Kabel JYSTY 3x2x0,8</t>
  </si>
  <si>
    <t>Pol25</t>
  </si>
  <si>
    <t>Nastavení a oživení systému EZS</t>
  </si>
  <si>
    <t>Pol26</t>
  </si>
  <si>
    <t>D3</t>
  </si>
  <si>
    <t>KABELOVÉ TRASY</t>
  </si>
  <si>
    <t>Pol27</t>
  </si>
  <si>
    <t>Žlab plastový 80x40 s víkem</t>
  </si>
  <si>
    <t>Pol28</t>
  </si>
  <si>
    <t>Lišta plastová 40/20</t>
  </si>
  <si>
    <t>Pol29</t>
  </si>
  <si>
    <t>Lišta plastová 20/20</t>
  </si>
  <si>
    <t>Pol32</t>
  </si>
  <si>
    <t>Hmožděnka 8mm</t>
  </si>
  <si>
    <t>Pol33</t>
  </si>
  <si>
    <t>Vrut 4x50</t>
  </si>
  <si>
    <t>Pol34</t>
  </si>
  <si>
    <t>Podložka 4/15</t>
  </si>
  <si>
    <t>Pol35</t>
  </si>
  <si>
    <t>Vázací pásek 295x3,5</t>
  </si>
  <si>
    <t>Pol36</t>
  </si>
  <si>
    <t>Vázací pásek 205x3,5</t>
  </si>
  <si>
    <t>Pol37</t>
  </si>
  <si>
    <t>Průraz stěnou do 45 cm</t>
  </si>
  <si>
    <t>Pol38</t>
  </si>
  <si>
    <t>Průraz stropu o 45 cm</t>
  </si>
  <si>
    <t>Pol39</t>
  </si>
  <si>
    <t>Vázací pásky 105x2,5</t>
  </si>
  <si>
    <t>Pol40</t>
  </si>
  <si>
    <t>D.1.4.e-2 - Objekt na st.p.č.17/6</t>
  </si>
  <si>
    <t>Duální PIR čidlo, 3.střední až vysoké</t>
  </si>
  <si>
    <t>Trubka ohebná 25mm</t>
  </si>
  <si>
    <t>Trubka ohebná 32mm</t>
  </si>
  <si>
    <t>Pol30</t>
  </si>
  <si>
    <t>Pol31</t>
  </si>
  <si>
    <t>D.1.4.f - Rozvod plynu</t>
  </si>
  <si>
    <t>800 - 1 - Zemní práce</t>
  </si>
  <si>
    <t xml:space="preserve">    D1 - Přípojka</t>
  </si>
  <si>
    <t xml:space="preserve">    827 - 1 - 827 - 1</t>
  </si>
  <si>
    <t>C 23M - Potrubní vedení</t>
  </si>
  <si>
    <t xml:space="preserve">    D2 - Ostatní práce</t>
  </si>
  <si>
    <t xml:space="preserve">    D3 - Skládkovné</t>
  </si>
  <si>
    <t xml:space="preserve">    D4 - OPZ</t>
  </si>
  <si>
    <t>800-721 - Rozvod plynu</t>
  </si>
  <si>
    <t>D2 - Ostatní práce</t>
  </si>
  <si>
    <t>D5 - Ostatní stavební práce</t>
  </si>
  <si>
    <t>800 - 1</t>
  </si>
  <si>
    <t>Přípojka</t>
  </si>
  <si>
    <t>119 00-1401</t>
  </si>
  <si>
    <t>Dočasné zajištění potrubí</t>
  </si>
  <si>
    <t>119 00-1421</t>
  </si>
  <si>
    <t>Dočasné zajištění kabelů</t>
  </si>
  <si>
    <t>120 00-1101</t>
  </si>
  <si>
    <t>Příplatek za ztížení vykopávky</t>
  </si>
  <si>
    <t>132 30-1201</t>
  </si>
  <si>
    <t>Hloubení rýh š. přes 600 mm, v hor. 4</t>
  </si>
  <si>
    <t>132 30-1209</t>
  </si>
  <si>
    <t>Příplatek za lepivost hor. 4</t>
  </si>
  <si>
    <t>133 30-1101</t>
  </si>
  <si>
    <t>Hloubení šachet v horň. Tř. 4</t>
  </si>
  <si>
    <t>131 30-1109</t>
  </si>
  <si>
    <t>151 10-1101</t>
  </si>
  <si>
    <t>Zřízení pažení příložné do hl. 2,0 m</t>
  </si>
  <si>
    <t>151 10-1111</t>
  </si>
  <si>
    <t>Odstranění pažení</t>
  </si>
  <si>
    <t>161 10-1101</t>
  </si>
  <si>
    <t>Svislé přemístění výkopku z hor. 4</t>
  </si>
  <si>
    <t>162 70-1105</t>
  </si>
  <si>
    <t>Vodorov. přemístění výkop. z hor. 4, 10km</t>
  </si>
  <si>
    <t>162 70-1109</t>
  </si>
  <si>
    <t>Příplatek za další 2 km</t>
  </si>
  <si>
    <t>167 10-1101</t>
  </si>
  <si>
    <t>Nakládání výkopku z hor. 4</t>
  </si>
  <si>
    <t>171 20-1201</t>
  </si>
  <si>
    <t>Uložení sypaniny na skládku</t>
  </si>
  <si>
    <t>174 10-1101</t>
  </si>
  <si>
    <t>Zásyp rýh a šachet se zhutněním - ŠD</t>
  </si>
  <si>
    <t>174 10-1101.1</t>
  </si>
  <si>
    <t>Zásyp rýh a šachet se zhutněním - zemina</t>
  </si>
  <si>
    <t>175 10-1101</t>
  </si>
  <si>
    <t>Obsyp potrubí se zhutněním - štěrkopísek</t>
  </si>
  <si>
    <t>121 10 1101</t>
  </si>
  <si>
    <t>Snímání ornice</t>
  </si>
  <si>
    <t>181 30 1104</t>
  </si>
  <si>
    <t>Rozprostření ornice</t>
  </si>
  <si>
    <t>583 373 06</t>
  </si>
  <si>
    <t>Štěrkopísek (A3),fr. 0-8 - obsyp</t>
  </si>
  <si>
    <t>18110-1102</t>
  </si>
  <si>
    <t>Úprava pláně se zhutněním</t>
  </si>
  <si>
    <t>827 - 1</t>
  </si>
  <si>
    <t>451 57-2111</t>
  </si>
  <si>
    <t>Lože pod potrubí z kopaného písku</t>
  </si>
  <si>
    <t>Rozebrání stávajícího kiosku vč. základů</t>
  </si>
  <si>
    <t>Sestavení kiosku vč. základů</t>
  </si>
  <si>
    <t>kpl.</t>
  </si>
  <si>
    <t>Doplnění základových tvárnic</t>
  </si>
  <si>
    <t>Orientační tabulky na zdivu</t>
  </si>
  <si>
    <t>C 23M</t>
  </si>
  <si>
    <t>Potrubní vedení</t>
  </si>
  <si>
    <t>230 20 5025</t>
  </si>
  <si>
    <t>Montáž trub PE do f 32 mm</t>
  </si>
  <si>
    <t>230 20 5225</t>
  </si>
  <si>
    <t>Montáž trubních dílů PE f 32 mm</t>
  </si>
  <si>
    <t>NC.1</t>
  </si>
  <si>
    <t>Trubka PE - těžká řada (SDR 11) 32 x 3,0 mm s ochrannou vrstvou</t>
  </si>
  <si>
    <t>NC.2</t>
  </si>
  <si>
    <t>Elektrokoleno f 32 (PE 100)</t>
  </si>
  <si>
    <t>NC.3</t>
  </si>
  <si>
    <t>Elektrospojka dn 32 (PE 100)</t>
  </si>
  <si>
    <t>NC.4</t>
  </si>
  <si>
    <t>Přechoddka f 32 (PE100) s OP nadzemní vč. KU DN 25 a držáku</t>
  </si>
  <si>
    <t>Ostatní práce</t>
  </si>
  <si>
    <t>NC.5</t>
  </si>
  <si>
    <t>Signalizační vodič CU.Y. 2,5 mm2</t>
  </si>
  <si>
    <t>NC.6</t>
  </si>
  <si>
    <t>Výstražná folie z PVC šířky 33 cm</t>
  </si>
  <si>
    <t>s</t>
  </si>
  <si>
    <t>Montáž a napojení signal. vodiče</t>
  </si>
  <si>
    <t>Napojení a odpojení přípojky dn 32PE vč. zaškrcení, zaslepení, atd</t>
  </si>
  <si>
    <t>s.2</t>
  </si>
  <si>
    <t>Zkrácení stávající ochranné PE trubky</t>
  </si>
  <si>
    <t>Příprava a provedení tlakové zkoušky (vč. zajištění )</t>
  </si>
  <si>
    <t>s.4</t>
  </si>
  <si>
    <t>Revize zařízení</t>
  </si>
  <si>
    <t>Odstranění části odpojeného potrubí</t>
  </si>
  <si>
    <t>Geodetické zaměření</t>
  </si>
  <si>
    <t>Technické práce (doklady-plynovod)</t>
  </si>
  <si>
    <t>Skládkovné</t>
  </si>
  <si>
    <t>Dle skládky</t>
  </si>
  <si>
    <t>D4</t>
  </si>
  <si>
    <t>OPZ</t>
  </si>
  <si>
    <t>121 10-1101</t>
  </si>
  <si>
    <t>181 30-1104</t>
  </si>
  <si>
    <t>Štěrkodrť,fr. 0-22 - zásyp</t>
  </si>
  <si>
    <t>899 71-2111</t>
  </si>
  <si>
    <t>800-721</t>
  </si>
  <si>
    <t>723 17-0114</t>
  </si>
  <si>
    <t>Potrubí z PE trubek PE 100RC 32 x 3,0 mm s ochrannou vrstvou</t>
  </si>
  <si>
    <t>723 17-0116</t>
  </si>
  <si>
    <t>Potrubí z PE trubek PE 100RC 50 x 4,6 mm s ochrannou vrstvou</t>
  </si>
  <si>
    <t>NC.7</t>
  </si>
  <si>
    <t>Elektrokoleno dn 50 (PE100) - 90 st.</t>
  </si>
  <si>
    <t>NC.8</t>
  </si>
  <si>
    <t>Elektrokoleno dn 32 (PE 100) - 90st.</t>
  </si>
  <si>
    <t>NC.9</t>
  </si>
  <si>
    <t>Elektrokoleno dn 32 (PE 100) - 45st.</t>
  </si>
  <si>
    <t>NC.10</t>
  </si>
  <si>
    <t>Elektrospojka dn 50 (PE 100)</t>
  </si>
  <si>
    <t>NC.11</t>
  </si>
  <si>
    <t>Přechodka dn 50 (PE100) s OP nadzemní vč. KU DN 40 a držáku</t>
  </si>
  <si>
    <t>NC.13</t>
  </si>
  <si>
    <t>Přechodka dn 50 (PE100) - zemní</t>
  </si>
  <si>
    <t>NC.14</t>
  </si>
  <si>
    <t>Přechodka dn 32 (PE100) - zemní</t>
  </si>
  <si>
    <t>Poznámka k položce:_x000d_
Potrubí z trubek ocel. s tovární PE izolací</t>
  </si>
  <si>
    <t>723 15-1204S</t>
  </si>
  <si>
    <t>Potrubí z trubek ocel. s tovární PE izolací DN 25 svařovaných.</t>
  </si>
  <si>
    <t>723 15-1206S</t>
  </si>
  <si>
    <t>Potrubí z trubek ocel. s tovární PE izolací DN 40 svařovaných</t>
  </si>
  <si>
    <t>723 15-1204</t>
  </si>
  <si>
    <t>Potrubí z trubek ocel. závit. spoj. svař DN 25</t>
  </si>
  <si>
    <t>723 15-1206</t>
  </si>
  <si>
    <t>Potrubí z trubek ocel. závit. spoj. svař DN 40</t>
  </si>
  <si>
    <t>723 15-0341s</t>
  </si>
  <si>
    <t>Redukce DN 40/32</t>
  </si>
  <si>
    <t>723 15-0341</t>
  </si>
  <si>
    <t>Redukce DN 40/25</t>
  </si>
  <si>
    <t>723 15-0366</t>
  </si>
  <si>
    <t>Chránička DN 40</t>
  </si>
  <si>
    <t>723 15-0367</t>
  </si>
  <si>
    <t>Chránička DN 50</t>
  </si>
  <si>
    <t>723 16-0206</t>
  </si>
  <si>
    <t>Přípojka k plynoměru DN 25-DN 40</t>
  </si>
  <si>
    <t>723 16-0336</t>
  </si>
  <si>
    <t>Rozpěrka přípojky do DN 40</t>
  </si>
  <si>
    <t>723 18-1023</t>
  </si>
  <si>
    <t>Potrubí z CU trubek spoj. lisováním DN 20 (O22)</t>
  </si>
  <si>
    <t>723 18-1024</t>
  </si>
  <si>
    <t>Potrubí z CU trubek spoj. lisováním DN 25 (O28)</t>
  </si>
  <si>
    <t>723 18-1025</t>
  </si>
  <si>
    <t>Potrubí z CU trubek spoj. lisováním DN 32 (O35)</t>
  </si>
  <si>
    <t>723 15-0365s</t>
  </si>
  <si>
    <t>Chránička 35 CU</t>
  </si>
  <si>
    <t>723 15-0366s</t>
  </si>
  <si>
    <t>Chránička 40 CU</t>
  </si>
  <si>
    <t>723 19-0203s</t>
  </si>
  <si>
    <t>Přípojka k zařízení DN 20 - flexibilní</t>
  </si>
  <si>
    <t>723 19-0204s</t>
  </si>
  <si>
    <t>Přípojka k zařízení DN 25 - flexibilní</t>
  </si>
  <si>
    <t>723 23-1103</t>
  </si>
  <si>
    <t>Kulový uzávěr DN 20, PN 4 s protipož.poj.</t>
  </si>
  <si>
    <t>723 23-1104</t>
  </si>
  <si>
    <t>Kulový uzávěr DN 25, PN 4 s protipož.poj.</t>
  </si>
  <si>
    <t>723 23-1162</t>
  </si>
  <si>
    <t>Kulový uzávěr DN 15, PN 4</t>
  </si>
  <si>
    <t>723-23-1164</t>
  </si>
  <si>
    <t>Kulový uzávěr DN 25, PN 4</t>
  </si>
  <si>
    <t>723-23-1166</t>
  </si>
  <si>
    <t>Kulový uzávěr DN 40, PN 4</t>
  </si>
  <si>
    <t>723 23-4313s</t>
  </si>
  <si>
    <t>STL/NTL regulátor s BR a PV,Q=16m3/h</t>
  </si>
  <si>
    <t>723 15-0803</t>
  </si>
  <si>
    <t>Demontáž potrubí do DN 50</t>
  </si>
  <si>
    <t>NC.15</t>
  </si>
  <si>
    <t>Bezpečné odplynění</t>
  </si>
  <si>
    <t>Anticor</t>
  </si>
  <si>
    <t>Tepelněsmrštitelní izolační páska š.do50</t>
  </si>
  <si>
    <t>Anticor.1</t>
  </si>
  <si>
    <t>Izolační páska š. do 50mm</t>
  </si>
  <si>
    <t>M 23021-0012</t>
  </si>
  <si>
    <t>Ruční opláštění potrubí</t>
  </si>
  <si>
    <t>NC.16</t>
  </si>
  <si>
    <t>Přechody FE/CU, spec. tvarovky lis. CU</t>
  </si>
  <si>
    <t>NC.17</t>
  </si>
  <si>
    <t>Závity DN 1" - navař.</t>
  </si>
  <si>
    <t>NC.18</t>
  </si>
  <si>
    <t>Závity DN 6/4" - navař.</t>
  </si>
  <si>
    <t>NC.19</t>
  </si>
  <si>
    <t>Konzole,a příchyt.konstrukce pro potr.</t>
  </si>
  <si>
    <t>NC.20</t>
  </si>
  <si>
    <t>Utěsnění a vytřed.chrániček protipož.</t>
  </si>
  <si>
    <t>NC.21</t>
  </si>
  <si>
    <t>Utěsnění a vytřed.chrániček</t>
  </si>
  <si>
    <t>NC.22</t>
  </si>
  <si>
    <t>Příprava a provedení tlakové zkoušky</t>
  </si>
  <si>
    <t>NC.23</t>
  </si>
  <si>
    <t>NC.24</t>
  </si>
  <si>
    <t>Technické práce - doklady</t>
  </si>
  <si>
    <t>NC.25</t>
  </si>
  <si>
    <t>Vyčištění a úprava stávající chráničky</t>
  </si>
  <si>
    <t>D5</t>
  </si>
  <si>
    <t>Ostatní stavební práce</t>
  </si>
  <si>
    <t>NC.26</t>
  </si>
  <si>
    <t>Prostupy staveb. konstrukcemi vč. zazdě.</t>
  </si>
  <si>
    <t>783 61-4653</t>
  </si>
  <si>
    <t>Základní antikorozní nátěr potr. do DN 50</t>
  </si>
  <si>
    <t>783 61-7613</t>
  </si>
  <si>
    <t>Emailový nátěr dvojnásobný potr.do DN 50</t>
  </si>
  <si>
    <t>NC.27</t>
  </si>
  <si>
    <t>Příplatek za barvy</t>
  </si>
  <si>
    <t>NC.28</t>
  </si>
  <si>
    <t>Osazení úchytných prvků</t>
  </si>
  <si>
    <t>VRN - Vedlejší rozpočtové náklady</t>
  </si>
  <si>
    <t>Zařízení staveniště_x000d_
Plochu pro zařízení staveniště určí vybranému dodavateli investor. Tato plocha bude vužita pro uložení stavebního materiálu, parkování stavebních strojů a mechanizace a pro umístění stavebních buněk, které budou sloužit jako administrativní centrum stavební firmy a rovněž jako zázemí pro pracovníky stavby. Plocha zařízení staveniště bude zajištěna vhodným oplocením a bude napojena na přívod pitné vody a elektrické energie.</t>
  </si>
  <si>
    <t>1113783020</t>
  </si>
  <si>
    <t>Provozní vlivy - stavební práce probíhající za chodu</t>
  </si>
  <si>
    <t>682816586</t>
  </si>
  <si>
    <t>Náklady na bezpečnost práce a technických zařízení, školení pracovníků, značení v souladu se zásadami BOZP ( šrafování, tabulky s nápisy a s označením materiálů a prostředí, únikové cesty, požární dokumentace apd.)</t>
  </si>
  <si>
    <t>251949424</t>
  </si>
  <si>
    <t xml:space="preserve">Podrobná fotodokumentace zhotovitele pro objednatele. Fotodokumentace bude pořízená před započetím stavby, v průběhu stavby (členěná podle SO a PS a etap výstavby - po dohodě s objednatelem) a po dokončení stavby. V tištěné – svázané formě a na CD. </t>
  </si>
  <si>
    <t>-1238651327</t>
  </si>
  <si>
    <t>Komplexní zkoušky dle příslušných ČSN,odladění systémů, uvedení do provozu</t>
  </si>
  <si>
    <t>-974534687</t>
  </si>
  <si>
    <t>Zajištění návodů pro obsluhu a údržbu jednotlivých zařízení i stavby jako celku v českém jazyce, zaškolení obsluh apd., v souladu s SOD a pokyny objednatele, které nejsou uvedené v jiných částech výkazu výměr</t>
  </si>
  <si>
    <t>338191615</t>
  </si>
  <si>
    <t>V souladu s SOD vypracování Dokumentace skutečného provedení a to 6x v listinné podobě + 1x na CD nebo DVD nosiči v digitální needitovatelné formě (soubory ve formátu .pdf) + 1x na CD nebo DVD nosiči v digitální editovatelné formě</t>
  </si>
  <si>
    <t>1715480646</t>
  </si>
  <si>
    <t>Průvodně technická dokumentace (atesty, certifikáty, návody)</t>
  </si>
  <si>
    <t>512</t>
  </si>
  <si>
    <t>-349779676</t>
  </si>
  <si>
    <t>Pořízení kolaudačního rozhodnutí</t>
  </si>
  <si>
    <t>-1547282337</t>
  </si>
  <si>
    <t>Kompletační přirážka vyššího dodavatele</t>
  </si>
  <si>
    <t>1919649102</t>
  </si>
  <si>
    <t>Výchozí revize vyhrazeného technického zařízení (tlakové zařízení, elektro včetně kompletní dokumentace)</t>
  </si>
  <si>
    <t>773027480</t>
  </si>
  <si>
    <t>Předání díla</t>
  </si>
  <si>
    <t>-1781638993</t>
  </si>
  <si>
    <t>Autorský dozor projektanta po dobu výstavby</t>
  </si>
  <si>
    <t>855684175</t>
  </si>
  <si>
    <t xml:space="preserve">Ověření celku (modul G) podle přílohy III bod 10 směrnice Evropského parlamentu a Rady 2014/68/EU provedené zákonem Č. 90/2016 Sb. a NV Č. 219/2016 Sb. </t>
  </si>
  <si>
    <t>-487492754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</si>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</sst>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6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3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styles" Target="styles.xml" /><Relationship Id="rId21" Type="http://schemas.openxmlformats.org/officeDocument/2006/relationships/theme" Target="theme/theme1.xml" /><Relationship Id="rId22" Type="http://schemas.openxmlformats.org/officeDocument/2006/relationships/calcChain" Target="calcChain.xml" /><Relationship Id="rId2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ht="36.96" customHeight="1">
      <c r="AR2"/>
      <c r="BS2" s="16" t="s">
        <v>6</v>
      </c>
      <c r="BT2" s="16" t="s">
        <v>7</v>
      </c>
    </row>
    <row r="3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27</v>
      </c>
      <c r="AO10" s="21"/>
      <c r="AP10" s="21"/>
      <c r="AQ10" s="21"/>
      <c r="AR10" s="19"/>
      <c r="BE10" s="30"/>
      <c r="BS10" s="16" t="s">
        <v>6</v>
      </c>
    </row>
    <row r="11" ht="18.48" customHeight="1">
      <c r="B11" s="20"/>
      <c r="C11" s="21"/>
      <c r="D11" s="21"/>
      <c r="E11" s="26" t="s">
        <v>28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29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ht="12" customHeight="1">
      <c r="B13" s="20"/>
      <c r="C13" s="21"/>
      <c r="D13" s="31" t="s">
        <v>30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31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31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29</v>
      </c>
      <c r="AL14" s="21"/>
      <c r="AM14" s="21"/>
      <c r="AN14" s="33" t="s">
        <v>31</v>
      </c>
      <c r="AO14" s="21"/>
      <c r="AP14" s="21"/>
      <c r="AQ14" s="21"/>
      <c r="AR14" s="19"/>
      <c r="BE14" s="30"/>
      <c r="BS14" s="16" t="s">
        <v>6</v>
      </c>
    </row>
    <row r="15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ht="12" customHeight="1">
      <c r="B16" s="20"/>
      <c r="C16" s="21"/>
      <c r="D16" s="31" t="s">
        <v>32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33</v>
      </c>
      <c r="AO16" s="21"/>
      <c r="AP16" s="21"/>
      <c r="AQ16" s="21"/>
      <c r="AR16" s="19"/>
      <c r="BE16" s="30"/>
      <c r="BS16" s="16" t="s">
        <v>4</v>
      </c>
    </row>
    <row r="17" ht="18.48" customHeight="1">
      <c r="B17" s="20"/>
      <c r="C17" s="21"/>
      <c r="D17" s="21"/>
      <c r="E17" s="26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29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35</v>
      </c>
    </row>
    <row r="18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ht="12" customHeight="1">
      <c r="B19" s="20"/>
      <c r="C19" s="21"/>
      <c r="D19" s="31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33</v>
      </c>
      <c r="AO19" s="21"/>
      <c r="AP19" s="21"/>
      <c r="AQ19" s="21"/>
      <c r="AR19" s="19"/>
      <c r="BE19" s="30"/>
      <c r="BS19" s="16" t="s">
        <v>6</v>
      </c>
    </row>
    <row r="20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29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4</v>
      </c>
    </row>
    <row r="2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ht="12" customHeight="1">
      <c r="B22" s="20"/>
      <c r="C22" s="21"/>
      <c r="D22" s="31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ht="51" customHeight="1">
      <c r="B23" s="20"/>
      <c r="C23" s="21"/>
      <c r="D23" s="21"/>
      <c r="E23" s="35" t="s">
        <v>38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1" customFormat="1" ht="25.92" customHeight="1">
      <c r="B26" s="37"/>
      <c r="C26" s="38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30"/>
    </row>
    <row r="27" s="1" customFormat="1" ht="6.96" customHeight="1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30"/>
    </row>
    <row r="28" s="1" customFormat="1"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40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41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42</v>
      </c>
      <c r="AL28" s="43"/>
      <c r="AM28" s="43"/>
      <c r="AN28" s="43"/>
      <c r="AO28" s="43"/>
      <c r="AP28" s="38"/>
      <c r="AQ28" s="38"/>
      <c r="AR28" s="42"/>
      <c r="BE28" s="30"/>
    </row>
    <row r="29" s="2" customFormat="1" ht="14.4" customHeight="1">
      <c r="B29" s="44"/>
      <c r="C29" s="45"/>
      <c r="D29" s="31" t="s">
        <v>43</v>
      </c>
      <c r="E29" s="45"/>
      <c r="F29" s="31" t="s">
        <v>44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2" customFormat="1" ht="14.4" customHeight="1">
      <c r="B30" s="44"/>
      <c r="C30" s="45"/>
      <c r="D30" s="45"/>
      <c r="E30" s="45"/>
      <c r="F30" s="31" t="s">
        <v>45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2" customFormat="1" ht="14.4" customHeight="1">
      <c r="B31" s="44"/>
      <c r="C31" s="45"/>
      <c r="D31" s="45"/>
      <c r="E31" s="45"/>
      <c r="F31" s="31" t="s">
        <v>46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2" customFormat="1" ht="14.4" customHeight="1">
      <c r="B32" s="44"/>
      <c r="C32" s="45"/>
      <c r="D32" s="45"/>
      <c r="E32" s="45"/>
      <c r="F32" s="31" t="s">
        <v>47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2" customFormat="1" ht="14.4" customHeight="1">
      <c r="B33" s="44"/>
      <c r="C33" s="45"/>
      <c r="D33" s="45"/>
      <c r="E33" s="45"/>
      <c r="F33" s="31" t="s">
        <v>48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</row>
    <row r="34" s="1" customFormat="1" ht="6.96" customHeight="1"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</row>
    <row r="35" s="1" customFormat="1" ht="25.92" customHeight="1">
      <c r="B35" s="37"/>
      <c r="C35" s="50"/>
      <c r="D35" s="51" t="s">
        <v>49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50</v>
      </c>
      <c r="U35" s="52"/>
      <c r="V35" s="52"/>
      <c r="W35" s="52"/>
      <c r="X35" s="54" t="s">
        <v>51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</row>
    <row r="36" s="1" customFormat="1" ht="6.96" customHeight="1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</row>
    <row r="37" s="1" customFormat="1" ht="6.96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</row>
    <row r="41" s="1" customFormat="1" ht="6.96" customHeight="1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</row>
    <row r="42" s="1" customFormat="1" ht="24.96" customHeight="1">
      <c r="B42" s="37"/>
      <c r="C42" s="22" t="s">
        <v>52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</row>
    <row r="43" s="1" customFormat="1" ht="6.96" customHeight="1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</row>
    <row r="44" s="3" customFormat="1" ht="12" customHeight="1">
      <c r="B44" s="61"/>
      <c r="C44" s="31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99235-300_Rev_01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</row>
    <row r="45" s="4" customFormat="1" ht="36.96" customHeight="1"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Stavební úpravy objektů č.p. 6 a st.p.č. 17-6, obec Malšovice - revize č.01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</row>
    <row r="47" s="1" customFormat="1" ht="12" customHeight="1"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Malšovice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70" t="str">
        <f>IF(AN8= "","",AN8)</f>
        <v>22. 6. 2019</v>
      </c>
      <c r="AN47" s="70"/>
      <c r="AO47" s="38"/>
      <c r="AP47" s="38"/>
      <c r="AQ47" s="38"/>
      <c r="AR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</row>
    <row r="49" s="1" customFormat="1" ht="27.9" customHeight="1"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Obec Malšovice, Malšovice 16, 405 02 Děčín 2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71" t="str">
        <f>IF(E17="","",E17)</f>
        <v>INTECON, spol. s r.o., Ústí nad Labem</v>
      </c>
      <c r="AN49" s="62"/>
      <c r="AO49" s="62"/>
      <c r="AP49" s="62"/>
      <c r="AQ49" s="38"/>
      <c r="AR49" s="42"/>
      <c r="AS49" s="72" t="s">
        <v>53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</row>
    <row r="50" s="1" customFormat="1" ht="27.9" customHeight="1"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71" t="str">
        <f>IF(E20="","",E20)</f>
        <v>INTECON, spol. s r.o., Ústí nad Labem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</row>
    <row r="51" s="1" customFormat="1" ht="10.8" customHeight="1"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</row>
    <row r="52" s="1" customFormat="1" ht="29.28" customHeight="1">
      <c r="B52" s="37"/>
      <c r="C52" s="84" t="s">
        <v>54</v>
      </c>
      <c r="D52" s="85"/>
      <c r="E52" s="85"/>
      <c r="F52" s="85"/>
      <c r="G52" s="85"/>
      <c r="H52" s="86"/>
      <c r="I52" s="87" t="s">
        <v>55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56</v>
      </c>
      <c r="AH52" s="85"/>
      <c r="AI52" s="85"/>
      <c r="AJ52" s="85"/>
      <c r="AK52" s="85"/>
      <c r="AL52" s="85"/>
      <c r="AM52" s="85"/>
      <c r="AN52" s="87" t="s">
        <v>57</v>
      </c>
      <c r="AO52" s="85"/>
      <c r="AP52" s="85"/>
      <c r="AQ52" s="89" t="s">
        <v>58</v>
      </c>
      <c r="AR52" s="42"/>
      <c r="AS52" s="90" t="s">
        <v>59</v>
      </c>
      <c r="AT52" s="91" t="s">
        <v>60</v>
      </c>
      <c r="AU52" s="91" t="s">
        <v>61</v>
      </c>
      <c r="AV52" s="91" t="s">
        <v>62</v>
      </c>
      <c r="AW52" s="91" t="s">
        <v>63</v>
      </c>
      <c r="AX52" s="91" t="s">
        <v>64</v>
      </c>
      <c r="AY52" s="91" t="s">
        <v>65</v>
      </c>
      <c r="AZ52" s="91" t="s">
        <v>66</v>
      </c>
      <c r="BA52" s="91" t="s">
        <v>67</v>
      </c>
      <c r="BB52" s="91" t="s">
        <v>68</v>
      </c>
      <c r="BC52" s="91" t="s">
        <v>69</v>
      </c>
      <c r="BD52" s="92" t="s">
        <v>70</v>
      </c>
    </row>
    <row r="53" s="1" customFormat="1" ht="10.8" customHeight="1"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</row>
    <row r="54" s="5" customFormat="1" ht="32.4" customHeight="1">
      <c r="B54" s="96"/>
      <c r="C54" s="97" t="s">
        <v>71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ROUND(AG55+AG58+AG61+AG64+AG67+AG75+AG78+AG79,2)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ROUND(AS55+AS58+AS61+AS64+AS67+AS75+AS78+AS79,2)</f>
        <v>0</v>
      </c>
      <c r="AT54" s="104">
        <f>ROUND(SUM(AV54:AW54),2)</f>
        <v>0</v>
      </c>
      <c r="AU54" s="105">
        <f>ROUND(AU55+AU58+AU61+AU64+AU67+AU75+AU78+AU79,5)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ROUND(AZ55+AZ58+AZ61+AZ64+AZ67+AZ75+AZ78+AZ79,2)</f>
        <v>0</v>
      </c>
      <c r="BA54" s="104">
        <f>ROUND(BA55+BA58+BA61+BA64+BA67+BA75+BA78+BA79,2)</f>
        <v>0</v>
      </c>
      <c r="BB54" s="104">
        <f>ROUND(BB55+BB58+BB61+BB64+BB67+BB75+BB78+BB79,2)</f>
        <v>0</v>
      </c>
      <c r="BC54" s="104">
        <f>ROUND(BC55+BC58+BC61+BC64+BC67+BC75+BC78+BC79,2)</f>
        <v>0</v>
      </c>
      <c r="BD54" s="106">
        <f>ROUND(BD55+BD58+BD61+BD64+BD67+BD75+BD78+BD79,2)</f>
        <v>0</v>
      </c>
      <c r="BS54" s="107" t="s">
        <v>72</v>
      </c>
      <c r="BT54" s="107" t="s">
        <v>73</v>
      </c>
      <c r="BU54" s="108" t="s">
        <v>74</v>
      </c>
      <c r="BV54" s="107" t="s">
        <v>75</v>
      </c>
      <c r="BW54" s="107" t="s">
        <v>5</v>
      </c>
      <c r="BX54" s="107" t="s">
        <v>76</v>
      </c>
      <c r="CL54" s="107" t="s">
        <v>19</v>
      </c>
    </row>
    <row r="55" s="6" customFormat="1" ht="16.5" customHeight="1">
      <c r="B55" s="109"/>
      <c r="C55" s="110"/>
      <c r="D55" s="111" t="s">
        <v>77</v>
      </c>
      <c r="E55" s="111"/>
      <c r="F55" s="111"/>
      <c r="G55" s="111"/>
      <c r="H55" s="111"/>
      <c r="I55" s="112"/>
      <c r="J55" s="111" t="s">
        <v>78</v>
      </c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3">
        <f>ROUND(SUM(AG56:AG57),2)</f>
        <v>0</v>
      </c>
      <c r="AH55" s="112"/>
      <c r="AI55" s="112"/>
      <c r="AJ55" s="112"/>
      <c r="AK55" s="112"/>
      <c r="AL55" s="112"/>
      <c r="AM55" s="112"/>
      <c r="AN55" s="114">
        <f>SUM(AG55,AT55)</f>
        <v>0</v>
      </c>
      <c r="AO55" s="112"/>
      <c r="AP55" s="112"/>
      <c r="AQ55" s="115" t="s">
        <v>79</v>
      </c>
      <c r="AR55" s="116"/>
      <c r="AS55" s="117">
        <f>ROUND(SUM(AS56:AS57),2)</f>
        <v>0</v>
      </c>
      <c r="AT55" s="118">
        <f>ROUND(SUM(AV55:AW55),2)</f>
        <v>0</v>
      </c>
      <c r="AU55" s="119">
        <f>ROUND(SUM(AU56:AU57),5)</f>
        <v>0</v>
      </c>
      <c r="AV55" s="118">
        <f>ROUND(AZ55*L29,2)</f>
        <v>0</v>
      </c>
      <c r="AW55" s="118">
        <f>ROUND(BA55*L30,2)</f>
        <v>0</v>
      </c>
      <c r="AX55" s="118">
        <f>ROUND(BB55*L29,2)</f>
        <v>0</v>
      </c>
      <c r="AY55" s="118">
        <f>ROUND(BC55*L30,2)</f>
        <v>0</v>
      </c>
      <c r="AZ55" s="118">
        <f>ROUND(SUM(AZ56:AZ57),2)</f>
        <v>0</v>
      </c>
      <c r="BA55" s="118">
        <f>ROUND(SUM(BA56:BA57),2)</f>
        <v>0</v>
      </c>
      <c r="BB55" s="118">
        <f>ROUND(SUM(BB56:BB57),2)</f>
        <v>0</v>
      </c>
      <c r="BC55" s="118">
        <f>ROUND(SUM(BC56:BC57),2)</f>
        <v>0</v>
      </c>
      <c r="BD55" s="120">
        <f>ROUND(SUM(BD56:BD57),2)</f>
        <v>0</v>
      </c>
      <c r="BS55" s="121" t="s">
        <v>72</v>
      </c>
      <c r="BT55" s="121" t="s">
        <v>80</v>
      </c>
      <c r="BU55" s="121" t="s">
        <v>74</v>
      </c>
      <c r="BV55" s="121" t="s">
        <v>75</v>
      </c>
      <c r="BW55" s="121" t="s">
        <v>81</v>
      </c>
      <c r="BX55" s="121" t="s">
        <v>5</v>
      </c>
      <c r="CL55" s="121" t="s">
        <v>19</v>
      </c>
      <c r="CM55" s="121" t="s">
        <v>82</v>
      </c>
    </row>
    <row r="56" s="3" customFormat="1" ht="16.5" customHeight="1">
      <c r="A56" s="122" t="s">
        <v>83</v>
      </c>
      <c r="B56" s="61"/>
      <c r="C56" s="123"/>
      <c r="D56" s="123"/>
      <c r="E56" s="124" t="s">
        <v>84</v>
      </c>
      <c r="F56" s="124"/>
      <c r="G56" s="124"/>
      <c r="H56" s="124"/>
      <c r="I56" s="124"/>
      <c r="J56" s="123"/>
      <c r="K56" s="124" t="s">
        <v>85</v>
      </c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5">
        <f>'D.1.1-1 - Objekt č.p.6'!J32</f>
        <v>0</v>
      </c>
      <c r="AH56" s="123"/>
      <c r="AI56" s="123"/>
      <c r="AJ56" s="123"/>
      <c r="AK56" s="123"/>
      <c r="AL56" s="123"/>
      <c r="AM56" s="123"/>
      <c r="AN56" s="125">
        <f>SUM(AG56,AT56)</f>
        <v>0</v>
      </c>
      <c r="AO56" s="123"/>
      <c r="AP56" s="123"/>
      <c r="AQ56" s="126" t="s">
        <v>86</v>
      </c>
      <c r="AR56" s="63"/>
      <c r="AS56" s="127">
        <v>0</v>
      </c>
      <c r="AT56" s="128">
        <f>ROUND(SUM(AV56:AW56),2)</f>
        <v>0</v>
      </c>
      <c r="AU56" s="129">
        <f>'D.1.1-1 - Objekt č.p.6'!P112</f>
        <v>0</v>
      </c>
      <c r="AV56" s="128">
        <f>'D.1.1-1 - Objekt č.p.6'!J35</f>
        <v>0</v>
      </c>
      <c r="AW56" s="128">
        <f>'D.1.1-1 - Objekt č.p.6'!J36</f>
        <v>0</v>
      </c>
      <c r="AX56" s="128">
        <f>'D.1.1-1 - Objekt č.p.6'!J37</f>
        <v>0</v>
      </c>
      <c r="AY56" s="128">
        <f>'D.1.1-1 - Objekt č.p.6'!J38</f>
        <v>0</v>
      </c>
      <c r="AZ56" s="128">
        <f>'D.1.1-1 - Objekt č.p.6'!F35</f>
        <v>0</v>
      </c>
      <c r="BA56" s="128">
        <f>'D.1.1-1 - Objekt č.p.6'!F36</f>
        <v>0</v>
      </c>
      <c r="BB56" s="128">
        <f>'D.1.1-1 - Objekt č.p.6'!F37</f>
        <v>0</v>
      </c>
      <c r="BC56" s="128">
        <f>'D.1.1-1 - Objekt č.p.6'!F38</f>
        <v>0</v>
      </c>
      <c r="BD56" s="130">
        <f>'D.1.1-1 - Objekt č.p.6'!F39</f>
        <v>0</v>
      </c>
      <c r="BT56" s="131" t="s">
        <v>82</v>
      </c>
      <c r="BV56" s="131" t="s">
        <v>75</v>
      </c>
      <c r="BW56" s="131" t="s">
        <v>87</v>
      </c>
      <c r="BX56" s="131" t="s">
        <v>81</v>
      </c>
      <c r="CL56" s="131" t="s">
        <v>19</v>
      </c>
    </row>
    <row r="57" s="3" customFormat="1" ht="16.5" customHeight="1">
      <c r="A57" s="122" t="s">
        <v>83</v>
      </c>
      <c r="B57" s="61"/>
      <c r="C57" s="123"/>
      <c r="D57" s="123"/>
      <c r="E57" s="124" t="s">
        <v>88</v>
      </c>
      <c r="F57" s="124"/>
      <c r="G57" s="124"/>
      <c r="H57" s="124"/>
      <c r="I57" s="124"/>
      <c r="J57" s="123"/>
      <c r="K57" s="124" t="s">
        <v>89</v>
      </c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5">
        <f>'D.1.1-2 - Objekt na st.p....'!J32</f>
        <v>0</v>
      </c>
      <c r="AH57" s="123"/>
      <c r="AI57" s="123"/>
      <c r="AJ57" s="123"/>
      <c r="AK57" s="123"/>
      <c r="AL57" s="123"/>
      <c r="AM57" s="123"/>
      <c r="AN57" s="125">
        <f>SUM(AG57,AT57)</f>
        <v>0</v>
      </c>
      <c r="AO57" s="123"/>
      <c r="AP57" s="123"/>
      <c r="AQ57" s="126" t="s">
        <v>86</v>
      </c>
      <c r="AR57" s="63"/>
      <c r="AS57" s="127">
        <v>0</v>
      </c>
      <c r="AT57" s="128">
        <f>ROUND(SUM(AV57:AW57),2)</f>
        <v>0</v>
      </c>
      <c r="AU57" s="129">
        <f>'D.1.1-2 - Objekt na st.p....'!P105</f>
        <v>0</v>
      </c>
      <c r="AV57" s="128">
        <f>'D.1.1-2 - Objekt na st.p....'!J35</f>
        <v>0</v>
      </c>
      <c r="AW57" s="128">
        <f>'D.1.1-2 - Objekt na st.p....'!J36</f>
        <v>0</v>
      </c>
      <c r="AX57" s="128">
        <f>'D.1.1-2 - Objekt na st.p....'!J37</f>
        <v>0</v>
      </c>
      <c r="AY57" s="128">
        <f>'D.1.1-2 - Objekt na st.p....'!J38</f>
        <v>0</v>
      </c>
      <c r="AZ57" s="128">
        <f>'D.1.1-2 - Objekt na st.p....'!F35</f>
        <v>0</v>
      </c>
      <c r="BA57" s="128">
        <f>'D.1.1-2 - Objekt na st.p....'!F36</f>
        <v>0</v>
      </c>
      <c r="BB57" s="128">
        <f>'D.1.1-2 - Objekt na st.p....'!F37</f>
        <v>0</v>
      </c>
      <c r="BC57" s="128">
        <f>'D.1.1-2 - Objekt na st.p....'!F38</f>
        <v>0</v>
      </c>
      <c r="BD57" s="130">
        <f>'D.1.1-2 - Objekt na st.p....'!F39</f>
        <v>0</v>
      </c>
      <c r="BT57" s="131" t="s">
        <v>82</v>
      </c>
      <c r="BV57" s="131" t="s">
        <v>75</v>
      </c>
      <c r="BW57" s="131" t="s">
        <v>90</v>
      </c>
      <c r="BX57" s="131" t="s">
        <v>81</v>
      </c>
      <c r="CL57" s="131" t="s">
        <v>19</v>
      </c>
    </row>
    <row r="58" s="6" customFormat="1" ht="16.5" customHeight="1">
      <c r="B58" s="109"/>
      <c r="C58" s="110"/>
      <c r="D58" s="111" t="s">
        <v>91</v>
      </c>
      <c r="E58" s="111"/>
      <c r="F58" s="111"/>
      <c r="G58" s="111"/>
      <c r="H58" s="111"/>
      <c r="I58" s="112"/>
      <c r="J58" s="111" t="s">
        <v>92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3">
        <f>ROUND(SUM(AG59:AG60),2)</f>
        <v>0</v>
      </c>
      <c r="AH58" s="112"/>
      <c r="AI58" s="112"/>
      <c r="AJ58" s="112"/>
      <c r="AK58" s="112"/>
      <c r="AL58" s="112"/>
      <c r="AM58" s="112"/>
      <c r="AN58" s="114">
        <f>SUM(AG58,AT58)</f>
        <v>0</v>
      </c>
      <c r="AO58" s="112"/>
      <c r="AP58" s="112"/>
      <c r="AQ58" s="115" t="s">
        <v>79</v>
      </c>
      <c r="AR58" s="116"/>
      <c r="AS58" s="117">
        <f>ROUND(SUM(AS59:AS60),2)</f>
        <v>0</v>
      </c>
      <c r="AT58" s="118">
        <f>ROUND(SUM(AV58:AW58),2)</f>
        <v>0</v>
      </c>
      <c r="AU58" s="119">
        <f>ROUND(SUM(AU59:AU60),5)</f>
        <v>0</v>
      </c>
      <c r="AV58" s="118">
        <f>ROUND(AZ58*L29,2)</f>
        <v>0</v>
      </c>
      <c r="AW58" s="118">
        <f>ROUND(BA58*L30,2)</f>
        <v>0</v>
      </c>
      <c r="AX58" s="118">
        <f>ROUND(BB58*L29,2)</f>
        <v>0</v>
      </c>
      <c r="AY58" s="118">
        <f>ROUND(BC58*L30,2)</f>
        <v>0</v>
      </c>
      <c r="AZ58" s="118">
        <f>ROUND(SUM(AZ59:AZ60),2)</f>
        <v>0</v>
      </c>
      <c r="BA58" s="118">
        <f>ROUND(SUM(BA59:BA60),2)</f>
        <v>0</v>
      </c>
      <c r="BB58" s="118">
        <f>ROUND(SUM(BB59:BB60),2)</f>
        <v>0</v>
      </c>
      <c r="BC58" s="118">
        <f>ROUND(SUM(BC59:BC60),2)</f>
        <v>0</v>
      </c>
      <c r="BD58" s="120">
        <f>ROUND(SUM(BD59:BD60),2)</f>
        <v>0</v>
      </c>
      <c r="BS58" s="121" t="s">
        <v>72</v>
      </c>
      <c r="BT58" s="121" t="s">
        <v>80</v>
      </c>
      <c r="BU58" s="121" t="s">
        <v>74</v>
      </c>
      <c r="BV58" s="121" t="s">
        <v>75</v>
      </c>
      <c r="BW58" s="121" t="s">
        <v>93</v>
      </c>
      <c r="BX58" s="121" t="s">
        <v>5</v>
      </c>
      <c r="CL58" s="121" t="s">
        <v>19</v>
      </c>
      <c r="CM58" s="121" t="s">
        <v>82</v>
      </c>
    </row>
    <row r="59" s="3" customFormat="1" ht="16.5" customHeight="1">
      <c r="A59" s="122" t="s">
        <v>83</v>
      </c>
      <c r="B59" s="61"/>
      <c r="C59" s="123"/>
      <c r="D59" s="123"/>
      <c r="E59" s="124" t="s">
        <v>94</v>
      </c>
      <c r="F59" s="124"/>
      <c r="G59" s="124"/>
      <c r="H59" s="124"/>
      <c r="I59" s="124"/>
      <c r="J59" s="123"/>
      <c r="K59" s="124" t="s">
        <v>85</v>
      </c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5">
        <f>'D.1.4.a-1 - Objekt č.p.6'!J32</f>
        <v>0</v>
      </c>
      <c r="AH59" s="123"/>
      <c r="AI59" s="123"/>
      <c r="AJ59" s="123"/>
      <c r="AK59" s="123"/>
      <c r="AL59" s="123"/>
      <c r="AM59" s="123"/>
      <c r="AN59" s="125">
        <f>SUM(AG59,AT59)</f>
        <v>0</v>
      </c>
      <c r="AO59" s="123"/>
      <c r="AP59" s="123"/>
      <c r="AQ59" s="126" t="s">
        <v>86</v>
      </c>
      <c r="AR59" s="63"/>
      <c r="AS59" s="127">
        <v>0</v>
      </c>
      <c r="AT59" s="128">
        <f>ROUND(SUM(AV59:AW59),2)</f>
        <v>0</v>
      </c>
      <c r="AU59" s="129">
        <f>'D.1.4.a-1 - Objekt č.p.6'!P93</f>
        <v>0</v>
      </c>
      <c r="AV59" s="128">
        <f>'D.1.4.a-1 - Objekt č.p.6'!J35</f>
        <v>0</v>
      </c>
      <c r="AW59" s="128">
        <f>'D.1.4.a-1 - Objekt č.p.6'!J36</f>
        <v>0</v>
      </c>
      <c r="AX59" s="128">
        <f>'D.1.4.a-1 - Objekt č.p.6'!J37</f>
        <v>0</v>
      </c>
      <c r="AY59" s="128">
        <f>'D.1.4.a-1 - Objekt č.p.6'!J38</f>
        <v>0</v>
      </c>
      <c r="AZ59" s="128">
        <f>'D.1.4.a-1 - Objekt č.p.6'!F35</f>
        <v>0</v>
      </c>
      <c r="BA59" s="128">
        <f>'D.1.4.a-1 - Objekt č.p.6'!F36</f>
        <v>0</v>
      </c>
      <c r="BB59" s="128">
        <f>'D.1.4.a-1 - Objekt č.p.6'!F37</f>
        <v>0</v>
      </c>
      <c r="BC59" s="128">
        <f>'D.1.4.a-1 - Objekt č.p.6'!F38</f>
        <v>0</v>
      </c>
      <c r="BD59" s="130">
        <f>'D.1.4.a-1 - Objekt č.p.6'!F39</f>
        <v>0</v>
      </c>
      <c r="BT59" s="131" t="s">
        <v>82</v>
      </c>
      <c r="BV59" s="131" t="s">
        <v>75</v>
      </c>
      <c r="BW59" s="131" t="s">
        <v>95</v>
      </c>
      <c r="BX59" s="131" t="s">
        <v>93</v>
      </c>
      <c r="CL59" s="131" t="s">
        <v>19</v>
      </c>
    </row>
    <row r="60" s="3" customFormat="1" ht="16.5" customHeight="1">
      <c r="A60" s="122" t="s">
        <v>83</v>
      </c>
      <c r="B60" s="61"/>
      <c r="C60" s="123"/>
      <c r="D60" s="123"/>
      <c r="E60" s="124" t="s">
        <v>96</v>
      </c>
      <c r="F60" s="124"/>
      <c r="G60" s="124"/>
      <c r="H60" s="124"/>
      <c r="I60" s="124"/>
      <c r="J60" s="123"/>
      <c r="K60" s="124" t="s">
        <v>89</v>
      </c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5">
        <f>'D.1.4.a-2 - Objekt na st....'!J32</f>
        <v>0</v>
      </c>
      <c r="AH60" s="123"/>
      <c r="AI60" s="123"/>
      <c r="AJ60" s="123"/>
      <c r="AK60" s="123"/>
      <c r="AL60" s="123"/>
      <c r="AM60" s="123"/>
      <c r="AN60" s="125">
        <f>SUM(AG60,AT60)</f>
        <v>0</v>
      </c>
      <c r="AO60" s="123"/>
      <c r="AP60" s="123"/>
      <c r="AQ60" s="126" t="s">
        <v>86</v>
      </c>
      <c r="AR60" s="63"/>
      <c r="AS60" s="127">
        <v>0</v>
      </c>
      <c r="AT60" s="128">
        <f>ROUND(SUM(AV60:AW60),2)</f>
        <v>0</v>
      </c>
      <c r="AU60" s="129">
        <f>'D.1.4.a-2 - Objekt na st....'!P89</f>
        <v>0</v>
      </c>
      <c r="AV60" s="128">
        <f>'D.1.4.a-2 - Objekt na st....'!J35</f>
        <v>0</v>
      </c>
      <c r="AW60" s="128">
        <f>'D.1.4.a-2 - Objekt na st....'!J36</f>
        <v>0</v>
      </c>
      <c r="AX60" s="128">
        <f>'D.1.4.a-2 - Objekt na st....'!J37</f>
        <v>0</v>
      </c>
      <c r="AY60" s="128">
        <f>'D.1.4.a-2 - Objekt na st....'!J38</f>
        <v>0</v>
      </c>
      <c r="AZ60" s="128">
        <f>'D.1.4.a-2 - Objekt na st....'!F35</f>
        <v>0</v>
      </c>
      <c r="BA60" s="128">
        <f>'D.1.4.a-2 - Objekt na st....'!F36</f>
        <v>0</v>
      </c>
      <c r="BB60" s="128">
        <f>'D.1.4.a-2 - Objekt na st....'!F37</f>
        <v>0</v>
      </c>
      <c r="BC60" s="128">
        <f>'D.1.4.a-2 - Objekt na st....'!F38</f>
        <v>0</v>
      </c>
      <c r="BD60" s="130">
        <f>'D.1.4.a-2 - Objekt na st....'!F39</f>
        <v>0</v>
      </c>
      <c r="BT60" s="131" t="s">
        <v>82</v>
      </c>
      <c r="BV60" s="131" t="s">
        <v>75</v>
      </c>
      <c r="BW60" s="131" t="s">
        <v>97</v>
      </c>
      <c r="BX60" s="131" t="s">
        <v>93</v>
      </c>
      <c r="CL60" s="131" t="s">
        <v>19</v>
      </c>
    </row>
    <row r="61" s="6" customFormat="1" ht="16.5" customHeight="1">
      <c r="B61" s="109"/>
      <c r="C61" s="110"/>
      <c r="D61" s="111" t="s">
        <v>98</v>
      </c>
      <c r="E61" s="111"/>
      <c r="F61" s="111"/>
      <c r="G61" s="111"/>
      <c r="H61" s="111"/>
      <c r="I61" s="112"/>
      <c r="J61" s="111" t="s">
        <v>99</v>
      </c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3">
        <f>ROUND(SUM(AG62:AG63),2)</f>
        <v>0</v>
      </c>
      <c r="AH61" s="112"/>
      <c r="AI61" s="112"/>
      <c r="AJ61" s="112"/>
      <c r="AK61" s="112"/>
      <c r="AL61" s="112"/>
      <c r="AM61" s="112"/>
      <c r="AN61" s="114">
        <f>SUM(AG61,AT61)</f>
        <v>0</v>
      </c>
      <c r="AO61" s="112"/>
      <c r="AP61" s="112"/>
      <c r="AQ61" s="115" t="s">
        <v>79</v>
      </c>
      <c r="AR61" s="116"/>
      <c r="AS61" s="117">
        <f>ROUND(SUM(AS62:AS63),2)</f>
        <v>0</v>
      </c>
      <c r="AT61" s="118">
        <f>ROUND(SUM(AV61:AW61),2)</f>
        <v>0</v>
      </c>
      <c r="AU61" s="119">
        <f>ROUND(SUM(AU62:AU63),5)</f>
        <v>0</v>
      </c>
      <c r="AV61" s="118">
        <f>ROUND(AZ61*L29,2)</f>
        <v>0</v>
      </c>
      <c r="AW61" s="118">
        <f>ROUND(BA61*L30,2)</f>
        <v>0</v>
      </c>
      <c r="AX61" s="118">
        <f>ROUND(BB61*L29,2)</f>
        <v>0</v>
      </c>
      <c r="AY61" s="118">
        <f>ROUND(BC61*L30,2)</f>
        <v>0</v>
      </c>
      <c r="AZ61" s="118">
        <f>ROUND(SUM(AZ62:AZ63),2)</f>
        <v>0</v>
      </c>
      <c r="BA61" s="118">
        <f>ROUND(SUM(BA62:BA63),2)</f>
        <v>0</v>
      </c>
      <c r="BB61" s="118">
        <f>ROUND(SUM(BB62:BB63),2)</f>
        <v>0</v>
      </c>
      <c r="BC61" s="118">
        <f>ROUND(SUM(BC62:BC63),2)</f>
        <v>0</v>
      </c>
      <c r="BD61" s="120">
        <f>ROUND(SUM(BD62:BD63),2)</f>
        <v>0</v>
      </c>
      <c r="BS61" s="121" t="s">
        <v>72</v>
      </c>
      <c r="BT61" s="121" t="s">
        <v>80</v>
      </c>
      <c r="BU61" s="121" t="s">
        <v>74</v>
      </c>
      <c r="BV61" s="121" t="s">
        <v>75</v>
      </c>
      <c r="BW61" s="121" t="s">
        <v>100</v>
      </c>
      <c r="BX61" s="121" t="s">
        <v>5</v>
      </c>
      <c r="CL61" s="121" t="s">
        <v>19</v>
      </c>
      <c r="CM61" s="121" t="s">
        <v>82</v>
      </c>
    </row>
    <row r="62" s="3" customFormat="1" ht="16.5" customHeight="1">
      <c r="A62" s="122" t="s">
        <v>83</v>
      </c>
      <c r="B62" s="61"/>
      <c r="C62" s="123"/>
      <c r="D62" s="123"/>
      <c r="E62" s="124" t="s">
        <v>101</v>
      </c>
      <c r="F62" s="124"/>
      <c r="G62" s="124"/>
      <c r="H62" s="124"/>
      <c r="I62" s="124"/>
      <c r="J62" s="123"/>
      <c r="K62" s="124" t="s">
        <v>85</v>
      </c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5">
        <f>'D.1.4.b-1 - Objekt č.p.6'!J32</f>
        <v>0</v>
      </c>
      <c r="AH62" s="123"/>
      <c r="AI62" s="123"/>
      <c r="AJ62" s="123"/>
      <c r="AK62" s="123"/>
      <c r="AL62" s="123"/>
      <c r="AM62" s="123"/>
      <c r="AN62" s="125">
        <f>SUM(AG62,AT62)</f>
        <v>0</v>
      </c>
      <c r="AO62" s="123"/>
      <c r="AP62" s="123"/>
      <c r="AQ62" s="126" t="s">
        <v>86</v>
      </c>
      <c r="AR62" s="63"/>
      <c r="AS62" s="127">
        <v>0</v>
      </c>
      <c r="AT62" s="128">
        <f>ROUND(SUM(AV62:AW62),2)</f>
        <v>0</v>
      </c>
      <c r="AU62" s="129">
        <f>'D.1.4.b-1 - Objekt č.p.6'!P88</f>
        <v>0</v>
      </c>
      <c r="AV62" s="128">
        <f>'D.1.4.b-1 - Objekt č.p.6'!J35</f>
        <v>0</v>
      </c>
      <c r="AW62" s="128">
        <f>'D.1.4.b-1 - Objekt č.p.6'!J36</f>
        <v>0</v>
      </c>
      <c r="AX62" s="128">
        <f>'D.1.4.b-1 - Objekt č.p.6'!J37</f>
        <v>0</v>
      </c>
      <c r="AY62" s="128">
        <f>'D.1.4.b-1 - Objekt č.p.6'!J38</f>
        <v>0</v>
      </c>
      <c r="AZ62" s="128">
        <f>'D.1.4.b-1 - Objekt č.p.6'!F35</f>
        <v>0</v>
      </c>
      <c r="BA62" s="128">
        <f>'D.1.4.b-1 - Objekt č.p.6'!F36</f>
        <v>0</v>
      </c>
      <c r="BB62" s="128">
        <f>'D.1.4.b-1 - Objekt č.p.6'!F37</f>
        <v>0</v>
      </c>
      <c r="BC62" s="128">
        <f>'D.1.4.b-1 - Objekt č.p.6'!F38</f>
        <v>0</v>
      </c>
      <c r="BD62" s="130">
        <f>'D.1.4.b-1 - Objekt č.p.6'!F39</f>
        <v>0</v>
      </c>
      <c r="BT62" s="131" t="s">
        <v>82</v>
      </c>
      <c r="BV62" s="131" t="s">
        <v>75</v>
      </c>
      <c r="BW62" s="131" t="s">
        <v>102</v>
      </c>
      <c r="BX62" s="131" t="s">
        <v>100</v>
      </c>
      <c r="CL62" s="131" t="s">
        <v>19</v>
      </c>
    </row>
    <row r="63" s="3" customFormat="1" ht="16.5" customHeight="1">
      <c r="A63" s="122" t="s">
        <v>83</v>
      </c>
      <c r="B63" s="61"/>
      <c r="C63" s="123"/>
      <c r="D63" s="123"/>
      <c r="E63" s="124" t="s">
        <v>103</v>
      </c>
      <c r="F63" s="124"/>
      <c r="G63" s="124"/>
      <c r="H63" s="124"/>
      <c r="I63" s="124"/>
      <c r="J63" s="123"/>
      <c r="K63" s="124" t="s">
        <v>89</v>
      </c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5">
        <f>'D.1.4.b-2 - Objekt na st....'!J32</f>
        <v>0</v>
      </c>
      <c r="AH63" s="123"/>
      <c r="AI63" s="123"/>
      <c r="AJ63" s="123"/>
      <c r="AK63" s="123"/>
      <c r="AL63" s="123"/>
      <c r="AM63" s="123"/>
      <c r="AN63" s="125">
        <f>SUM(AG63,AT63)</f>
        <v>0</v>
      </c>
      <c r="AO63" s="123"/>
      <c r="AP63" s="123"/>
      <c r="AQ63" s="126" t="s">
        <v>86</v>
      </c>
      <c r="AR63" s="63"/>
      <c r="AS63" s="127">
        <v>0</v>
      </c>
      <c r="AT63" s="128">
        <f>ROUND(SUM(AV63:AW63),2)</f>
        <v>0</v>
      </c>
      <c r="AU63" s="129">
        <f>'D.1.4.b-2 - Objekt na st....'!P87</f>
        <v>0</v>
      </c>
      <c r="AV63" s="128">
        <f>'D.1.4.b-2 - Objekt na st....'!J35</f>
        <v>0</v>
      </c>
      <c r="AW63" s="128">
        <f>'D.1.4.b-2 - Objekt na st....'!J36</f>
        <v>0</v>
      </c>
      <c r="AX63" s="128">
        <f>'D.1.4.b-2 - Objekt na st....'!J37</f>
        <v>0</v>
      </c>
      <c r="AY63" s="128">
        <f>'D.1.4.b-2 - Objekt na st....'!J38</f>
        <v>0</v>
      </c>
      <c r="AZ63" s="128">
        <f>'D.1.4.b-2 - Objekt na st....'!F35</f>
        <v>0</v>
      </c>
      <c r="BA63" s="128">
        <f>'D.1.4.b-2 - Objekt na st....'!F36</f>
        <v>0</v>
      </c>
      <c r="BB63" s="128">
        <f>'D.1.4.b-2 - Objekt na st....'!F37</f>
        <v>0</v>
      </c>
      <c r="BC63" s="128">
        <f>'D.1.4.b-2 - Objekt na st....'!F38</f>
        <v>0</v>
      </c>
      <c r="BD63" s="130">
        <f>'D.1.4.b-2 - Objekt na st....'!F39</f>
        <v>0</v>
      </c>
      <c r="BT63" s="131" t="s">
        <v>82</v>
      </c>
      <c r="BV63" s="131" t="s">
        <v>75</v>
      </c>
      <c r="BW63" s="131" t="s">
        <v>104</v>
      </c>
      <c r="BX63" s="131" t="s">
        <v>100</v>
      </c>
      <c r="CL63" s="131" t="s">
        <v>19</v>
      </c>
    </row>
    <row r="64" s="6" customFormat="1" ht="16.5" customHeight="1">
      <c r="B64" s="109"/>
      <c r="C64" s="110"/>
      <c r="D64" s="111" t="s">
        <v>105</v>
      </c>
      <c r="E64" s="111"/>
      <c r="F64" s="111"/>
      <c r="G64" s="111"/>
      <c r="H64" s="111"/>
      <c r="I64" s="112"/>
      <c r="J64" s="111" t="s">
        <v>106</v>
      </c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3">
        <f>ROUND(SUM(AG65:AG66),2)</f>
        <v>0</v>
      </c>
      <c r="AH64" s="112"/>
      <c r="AI64" s="112"/>
      <c r="AJ64" s="112"/>
      <c r="AK64" s="112"/>
      <c r="AL64" s="112"/>
      <c r="AM64" s="112"/>
      <c r="AN64" s="114">
        <f>SUM(AG64,AT64)</f>
        <v>0</v>
      </c>
      <c r="AO64" s="112"/>
      <c r="AP64" s="112"/>
      <c r="AQ64" s="115" t="s">
        <v>79</v>
      </c>
      <c r="AR64" s="116"/>
      <c r="AS64" s="117">
        <f>ROUND(SUM(AS65:AS66),2)</f>
        <v>0</v>
      </c>
      <c r="AT64" s="118">
        <f>ROUND(SUM(AV64:AW64),2)</f>
        <v>0</v>
      </c>
      <c r="AU64" s="119">
        <f>ROUND(SUM(AU65:AU66),5)</f>
        <v>0</v>
      </c>
      <c r="AV64" s="118">
        <f>ROUND(AZ64*L29,2)</f>
        <v>0</v>
      </c>
      <c r="AW64" s="118">
        <f>ROUND(BA64*L30,2)</f>
        <v>0</v>
      </c>
      <c r="AX64" s="118">
        <f>ROUND(BB64*L29,2)</f>
        <v>0</v>
      </c>
      <c r="AY64" s="118">
        <f>ROUND(BC64*L30,2)</f>
        <v>0</v>
      </c>
      <c r="AZ64" s="118">
        <f>ROUND(SUM(AZ65:AZ66),2)</f>
        <v>0</v>
      </c>
      <c r="BA64" s="118">
        <f>ROUND(SUM(BA65:BA66),2)</f>
        <v>0</v>
      </c>
      <c r="BB64" s="118">
        <f>ROUND(SUM(BB65:BB66),2)</f>
        <v>0</v>
      </c>
      <c r="BC64" s="118">
        <f>ROUND(SUM(BC65:BC66),2)</f>
        <v>0</v>
      </c>
      <c r="BD64" s="120">
        <f>ROUND(SUM(BD65:BD66),2)</f>
        <v>0</v>
      </c>
      <c r="BS64" s="121" t="s">
        <v>72</v>
      </c>
      <c r="BT64" s="121" t="s">
        <v>80</v>
      </c>
      <c r="BU64" s="121" t="s">
        <v>74</v>
      </c>
      <c r="BV64" s="121" t="s">
        <v>75</v>
      </c>
      <c r="BW64" s="121" t="s">
        <v>107</v>
      </c>
      <c r="BX64" s="121" t="s">
        <v>5</v>
      </c>
      <c r="CL64" s="121" t="s">
        <v>19</v>
      </c>
      <c r="CM64" s="121" t="s">
        <v>82</v>
      </c>
    </row>
    <row r="65" s="3" customFormat="1" ht="16.5" customHeight="1">
      <c r="A65" s="122" t="s">
        <v>83</v>
      </c>
      <c r="B65" s="61"/>
      <c r="C65" s="123"/>
      <c r="D65" s="123"/>
      <c r="E65" s="124" t="s">
        <v>108</v>
      </c>
      <c r="F65" s="124"/>
      <c r="G65" s="124"/>
      <c r="H65" s="124"/>
      <c r="I65" s="124"/>
      <c r="J65" s="123"/>
      <c r="K65" s="124" t="s">
        <v>85</v>
      </c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5">
        <f>'D.1.4.c-1 - Objekt č.p.6'!J32</f>
        <v>0</v>
      </c>
      <c r="AH65" s="123"/>
      <c r="AI65" s="123"/>
      <c r="AJ65" s="123"/>
      <c r="AK65" s="123"/>
      <c r="AL65" s="123"/>
      <c r="AM65" s="123"/>
      <c r="AN65" s="125">
        <f>SUM(AG65,AT65)</f>
        <v>0</v>
      </c>
      <c r="AO65" s="123"/>
      <c r="AP65" s="123"/>
      <c r="AQ65" s="126" t="s">
        <v>86</v>
      </c>
      <c r="AR65" s="63"/>
      <c r="AS65" s="127">
        <v>0</v>
      </c>
      <c r="AT65" s="128">
        <f>ROUND(SUM(AV65:AW65),2)</f>
        <v>0</v>
      </c>
      <c r="AU65" s="129">
        <f>'D.1.4.c-1 - Objekt č.p.6'!P90</f>
        <v>0</v>
      </c>
      <c r="AV65" s="128">
        <f>'D.1.4.c-1 - Objekt č.p.6'!J35</f>
        <v>0</v>
      </c>
      <c r="AW65" s="128">
        <f>'D.1.4.c-1 - Objekt č.p.6'!J36</f>
        <v>0</v>
      </c>
      <c r="AX65" s="128">
        <f>'D.1.4.c-1 - Objekt č.p.6'!J37</f>
        <v>0</v>
      </c>
      <c r="AY65" s="128">
        <f>'D.1.4.c-1 - Objekt č.p.6'!J38</f>
        <v>0</v>
      </c>
      <c r="AZ65" s="128">
        <f>'D.1.4.c-1 - Objekt č.p.6'!F35</f>
        <v>0</v>
      </c>
      <c r="BA65" s="128">
        <f>'D.1.4.c-1 - Objekt č.p.6'!F36</f>
        <v>0</v>
      </c>
      <c r="BB65" s="128">
        <f>'D.1.4.c-1 - Objekt č.p.6'!F37</f>
        <v>0</v>
      </c>
      <c r="BC65" s="128">
        <f>'D.1.4.c-1 - Objekt č.p.6'!F38</f>
        <v>0</v>
      </c>
      <c r="BD65" s="130">
        <f>'D.1.4.c-1 - Objekt č.p.6'!F39</f>
        <v>0</v>
      </c>
      <c r="BT65" s="131" t="s">
        <v>82</v>
      </c>
      <c r="BV65" s="131" t="s">
        <v>75</v>
      </c>
      <c r="BW65" s="131" t="s">
        <v>109</v>
      </c>
      <c r="BX65" s="131" t="s">
        <v>107</v>
      </c>
      <c r="CL65" s="131" t="s">
        <v>19</v>
      </c>
    </row>
    <row r="66" s="3" customFormat="1" ht="16.5" customHeight="1">
      <c r="A66" s="122" t="s">
        <v>83</v>
      </c>
      <c r="B66" s="61"/>
      <c r="C66" s="123"/>
      <c r="D66" s="123"/>
      <c r="E66" s="124" t="s">
        <v>110</v>
      </c>
      <c r="F66" s="124"/>
      <c r="G66" s="124"/>
      <c r="H66" s="124"/>
      <c r="I66" s="124"/>
      <c r="J66" s="123"/>
      <c r="K66" s="124" t="s">
        <v>89</v>
      </c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5">
        <f>'D.1.4.c-2 - Objekt na st....'!J32</f>
        <v>0</v>
      </c>
      <c r="AH66" s="123"/>
      <c r="AI66" s="123"/>
      <c r="AJ66" s="123"/>
      <c r="AK66" s="123"/>
      <c r="AL66" s="123"/>
      <c r="AM66" s="123"/>
      <c r="AN66" s="125">
        <f>SUM(AG66,AT66)</f>
        <v>0</v>
      </c>
      <c r="AO66" s="123"/>
      <c r="AP66" s="123"/>
      <c r="AQ66" s="126" t="s">
        <v>86</v>
      </c>
      <c r="AR66" s="63"/>
      <c r="AS66" s="127">
        <v>0</v>
      </c>
      <c r="AT66" s="128">
        <f>ROUND(SUM(AV66:AW66),2)</f>
        <v>0</v>
      </c>
      <c r="AU66" s="129">
        <f>'D.1.4.c-2 - Objekt na st....'!P90</f>
        <v>0</v>
      </c>
      <c r="AV66" s="128">
        <f>'D.1.4.c-2 - Objekt na st....'!J35</f>
        <v>0</v>
      </c>
      <c r="AW66" s="128">
        <f>'D.1.4.c-2 - Objekt na st....'!J36</f>
        <v>0</v>
      </c>
      <c r="AX66" s="128">
        <f>'D.1.4.c-2 - Objekt na st....'!J37</f>
        <v>0</v>
      </c>
      <c r="AY66" s="128">
        <f>'D.1.4.c-2 - Objekt na st....'!J38</f>
        <v>0</v>
      </c>
      <c r="AZ66" s="128">
        <f>'D.1.4.c-2 - Objekt na st....'!F35</f>
        <v>0</v>
      </c>
      <c r="BA66" s="128">
        <f>'D.1.4.c-2 - Objekt na st....'!F36</f>
        <v>0</v>
      </c>
      <c r="BB66" s="128">
        <f>'D.1.4.c-2 - Objekt na st....'!F37</f>
        <v>0</v>
      </c>
      <c r="BC66" s="128">
        <f>'D.1.4.c-2 - Objekt na st....'!F38</f>
        <v>0</v>
      </c>
      <c r="BD66" s="130">
        <f>'D.1.4.c-2 - Objekt na st....'!F39</f>
        <v>0</v>
      </c>
      <c r="BT66" s="131" t="s">
        <v>82</v>
      </c>
      <c r="BV66" s="131" t="s">
        <v>75</v>
      </c>
      <c r="BW66" s="131" t="s">
        <v>111</v>
      </c>
      <c r="BX66" s="131" t="s">
        <v>107</v>
      </c>
      <c r="CL66" s="131" t="s">
        <v>19</v>
      </c>
    </row>
    <row r="67" s="6" customFormat="1" ht="16.5" customHeight="1">
      <c r="B67" s="109"/>
      <c r="C67" s="110"/>
      <c r="D67" s="111" t="s">
        <v>112</v>
      </c>
      <c r="E67" s="111"/>
      <c r="F67" s="111"/>
      <c r="G67" s="111"/>
      <c r="H67" s="111"/>
      <c r="I67" s="112"/>
      <c r="J67" s="111" t="s">
        <v>113</v>
      </c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3">
        <f>ROUND(AG68+AG72,2)</f>
        <v>0</v>
      </c>
      <c r="AH67" s="112"/>
      <c r="AI67" s="112"/>
      <c r="AJ67" s="112"/>
      <c r="AK67" s="112"/>
      <c r="AL67" s="112"/>
      <c r="AM67" s="112"/>
      <c r="AN67" s="114">
        <f>SUM(AG67,AT67)</f>
        <v>0</v>
      </c>
      <c r="AO67" s="112"/>
      <c r="AP67" s="112"/>
      <c r="AQ67" s="115" t="s">
        <v>79</v>
      </c>
      <c r="AR67" s="116"/>
      <c r="AS67" s="117">
        <f>ROUND(AS68+AS72,2)</f>
        <v>0</v>
      </c>
      <c r="AT67" s="118">
        <f>ROUND(SUM(AV67:AW67),2)</f>
        <v>0</v>
      </c>
      <c r="AU67" s="119">
        <f>ROUND(AU68+AU72,5)</f>
        <v>0</v>
      </c>
      <c r="AV67" s="118">
        <f>ROUND(AZ67*L29,2)</f>
        <v>0</v>
      </c>
      <c r="AW67" s="118">
        <f>ROUND(BA67*L30,2)</f>
        <v>0</v>
      </c>
      <c r="AX67" s="118">
        <f>ROUND(BB67*L29,2)</f>
        <v>0</v>
      </c>
      <c r="AY67" s="118">
        <f>ROUND(BC67*L30,2)</f>
        <v>0</v>
      </c>
      <c r="AZ67" s="118">
        <f>ROUND(AZ68+AZ72,2)</f>
        <v>0</v>
      </c>
      <c r="BA67" s="118">
        <f>ROUND(BA68+BA72,2)</f>
        <v>0</v>
      </c>
      <c r="BB67" s="118">
        <f>ROUND(BB68+BB72,2)</f>
        <v>0</v>
      </c>
      <c r="BC67" s="118">
        <f>ROUND(BC68+BC72,2)</f>
        <v>0</v>
      </c>
      <c r="BD67" s="120">
        <f>ROUND(BD68+BD72,2)</f>
        <v>0</v>
      </c>
      <c r="BS67" s="121" t="s">
        <v>72</v>
      </c>
      <c r="BT67" s="121" t="s">
        <v>80</v>
      </c>
      <c r="BU67" s="121" t="s">
        <v>74</v>
      </c>
      <c r="BV67" s="121" t="s">
        <v>75</v>
      </c>
      <c r="BW67" s="121" t="s">
        <v>114</v>
      </c>
      <c r="BX67" s="121" t="s">
        <v>5</v>
      </c>
      <c r="CL67" s="121" t="s">
        <v>19</v>
      </c>
      <c r="CM67" s="121" t="s">
        <v>82</v>
      </c>
    </row>
    <row r="68" s="3" customFormat="1" ht="16.5" customHeight="1">
      <c r="B68" s="61"/>
      <c r="C68" s="123"/>
      <c r="D68" s="123"/>
      <c r="E68" s="124" t="s">
        <v>115</v>
      </c>
      <c r="F68" s="124"/>
      <c r="G68" s="124"/>
      <c r="H68" s="124"/>
      <c r="I68" s="124"/>
      <c r="J68" s="123"/>
      <c r="K68" s="124" t="s">
        <v>85</v>
      </c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32">
        <f>ROUND(SUM(AG69:AG71),2)</f>
        <v>0</v>
      </c>
      <c r="AH68" s="123"/>
      <c r="AI68" s="123"/>
      <c r="AJ68" s="123"/>
      <c r="AK68" s="123"/>
      <c r="AL68" s="123"/>
      <c r="AM68" s="123"/>
      <c r="AN68" s="125">
        <f>SUM(AG68,AT68)</f>
        <v>0</v>
      </c>
      <c r="AO68" s="123"/>
      <c r="AP68" s="123"/>
      <c r="AQ68" s="126" t="s">
        <v>86</v>
      </c>
      <c r="AR68" s="63"/>
      <c r="AS68" s="127">
        <f>ROUND(SUM(AS69:AS71),2)</f>
        <v>0</v>
      </c>
      <c r="AT68" s="128">
        <f>ROUND(SUM(AV68:AW68),2)</f>
        <v>0</v>
      </c>
      <c r="AU68" s="129">
        <f>ROUND(SUM(AU69:AU71),5)</f>
        <v>0</v>
      </c>
      <c r="AV68" s="128">
        <f>ROUND(AZ68*L29,2)</f>
        <v>0</v>
      </c>
      <c r="AW68" s="128">
        <f>ROUND(BA68*L30,2)</f>
        <v>0</v>
      </c>
      <c r="AX68" s="128">
        <f>ROUND(BB68*L29,2)</f>
        <v>0</v>
      </c>
      <c r="AY68" s="128">
        <f>ROUND(BC68*L30,2)</f>
        <v>0</v>
      </c>
      <c r="AZ68" s="128">
        <f>ROUND(SUM(AZ69:AZ71),2)</f>
        <v>0</v>
      </c>
      <c r="BA68" s="128">
        <f>ROUND(SUM(BA69:BA71),2)</f>
        <v>0</v>
      </c>
      <c r="BB68" s="128">
        <f>ROUND(SUM(BB69:BB71),2)</f>
        <v>0</v>
      </c>
      <c r="BC68" s="128">
        <f>ROUND(SUM(BC69:BC71),2)</f>
        <v>0</v>
      </c>
      <c r="BD68" s="130">
        <f>ROUND(SUM(BD69:BD71),2)</f>
        <v>0</v>
      </c>
      <c r="BS68" s="131" t="s">
        <v>72</v>
      </c>
      <c r="BT68" s="131" t="s">
        <v>82</v>
      </c>
      <c r="BV68" s="131" t="s">
        <v>75</v>
      </c>
      <c r="BW68" s="131" t="s">
        <v>116</v>
      </c>
      <c r="BX68" s="131" t="s">
        <v>114</v>
      </c>
      <c r="CL68" s="131" t="s">
        <v>19</v>
      </c>
    </row>
    <row r="69" s="3" customFormat="1" ht="16.5" customHeight="1">
      <c r="A69" s="122" t="s">
        <v>83</v>
      </c>
      <c r="B69" s="61"/>
      <c r="C69" s="123"/>
      <c r="D69" s="123"/>
      <c r="E69" s="123"/>
      <c r="F69" s="124" t="s">
        <v>115</v>
      </c>
      <c r="G69" s="124"/>
      <c r="H69" s="124"/>
      <c r="I69" s="124"/>
      <c r="J69" s="124"/>
      <c r="K69" s="123"/>
      <c r="L69" s="124" t="s">
        <v>85</v>
      </c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5">
        <f>'D.1.4.d-1 - Objekt č.p.6'!J32</f>
        <v>0</v>
      </c>
      <c r="AH69" s="123"/>
      <c r="AI69" s="123"/>
      <c r="AJ69" s="123"/>
      <c r="AK69" s="123"/>
      <c r="AL69" s="123"/>
      <c r="AM69" s="123"/>
      <c r="AN69" s="125">
        <f>SUM(AG69,AT69)</f>
        <v>0</v>
      </c>
      <c r="AO69" s="123"/>
      <c r="AP69" s="123"/>
      <c r="AQ69" s="126" t="s">
        <v>86</v>
      </c>
      <c r="AR69" s="63"/>
      <c r="AS69" s="127">
        <v>0</v>
      </c>
      <c r="AT69" s="128">
        <f>ROUND(SUM(AV69:AW69),2)</f>
        <v>0</v>
      </c>
      <c r="AU69" s="129">
        <f>'D.1.4.d-1 - Objekt č.p.6'!P95</f>
        <v>0</v>
      </c>
      <c r="AV69" s="128">
        <f>'D.1.4.d-1 - Objekt č.p.6'!J35</f>
        <v>0</v>
      </c>
      <c r="AW69" s="128">
        <f>'D.1.4.d-1 - Objekt č.p.6'!J36</f>
        <v>0</v>
      </c>
      <c r="AX69" s="128">
        <f>'D.1.4.d-1 - Objekt č.p.6'!J37</f>
        <v>0</v>
      </c>
      <c r="AY69" s="128">
        <f>'D.1.4.d-1 - Objekt č.p.6'!J38</f>
        <v>0</v>
      </c>
      <c r="AZ69" s="128">
        <f>'D.1.4.d-1 - Objekt č.p.6'!F35</f>
        <v>0</v>
      </c>
      <c r="BA69" s="128">
        <f>'D.1.4.d-1 - Objekt č.p.6'!F36</f>
        <v>0</v>
      </c>
      <c r="BB69" s="128">
        <f>'D.1.4.d-1 - Objekt č.p.6'!F37</f>
        <v>0</v>
      </c>
      <c r="BC69" s="128">
        <f>'D.1.4.d-1 - Objekt č.p.6'!F38</f>
        <v>0</v>
      </c>
      <c r="BD69" s="130">
        <f>'D.1.4.d-1 - Objekt č.p.6'!F39</f>
        <v>0</v>
      </c>
      <c r="BT69" s="131" t="s">
        <v>117</v>
      </c>
      <c r="BU69" s="131" t="s">
        <v>118</v>
      </c>
      <c r="BV69" s="131" t="s">
        <v>75</v>
      </c>
      <c r="BW69" s="131" t="s">
        <v>116</v>
      </c>
      <c r="BX69" s="131" t="s">
        <v>114</v>
      </c>
      <c r="CL69" s="131" t="s">
        <v>19</v>
      </c>
    </row>
    <row r="70" s="3" customFormat="1" ht="16.5" customHeight="1">
      <c r="A70" s="122" t="s">
        <v>83</v>
      </c>
      <c r="B70" s="61"/>
      <c r="C70" s="123"/>
      <c r="D70" s="123"/>
      <c r="E70" s="123"/>
      <c r="F70" s="124" t="s">
        <v>119</v>
      </c>
      <c r="G70" s="124"/>
      <c r="H70" s="124"/>
      <c r="I70" s="124"/>
      <c r="J70" s="124"/>
      <c r="K70" s="123"/>
      <c r="L70" s="124" t="s">
        <v>120</v>
      </c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5">
        <f>'R01 - Podružný rozváděč R01'!J34</f>
        <v>0</v>
      </c>
      <c r="AH70" s="123"/>
      <c r="AI70" s="123"/>
      <c r="AJ70" s="123"/>
      <c r="AK70" s="123"/>
      <c r="AL70" s="123"/>
      <c r="AM70" s="123"/>
      <c r="AN70" s="125">
        <f>SUM(AG70,AT70)</f>
        <v>0</v>
      </c>
      <c r="AO70" s="123"/>
      <c r="AP70" s="123"/>
      <c r="AQ70" s="126" t="s">
        <v>86</v>
      </c>
      <c r="AR70" s="63"/>
      <c r="AS70" s="127">
        <v>0</v>
      </c>
      <c r="AT70" s="128">
        <f>ROUND(SUM(AV70:AW70),2)</f>
        <v>0</v>
      </c>
      <c r="AU70" s="129">
        <f>'R01 - Podružný rozváděč R01'!P93</f>
        <v>0</v>
      </c>
      <c r="AV70" s="128">
        <f>'R01 - Podružný rozváděč R01'!J37</f>
        <v>0</v>
      </c>
      <c r="AW70" s="128">
        <f>'R01 - Podružný rozváděč R01'!J38</f>
        <v>0</v>
      </c>
      <c r="AX70" s="128">
        <f>'R01 - Podružný rozváděč R01'!J39</f>
        <v>0</v>
      </c>
      <c r="AY70" s="128">
        <f>'R01 - Podružný rozváděč R01'!J40</f>
        <v>0</v>
      </c>
      <c r="AZ70" s="128">
        <f>'R01 - Podružný rozváděč R01'!F37</f>
        <v>0</v>
      </c>
      <c r="BA70" s="128">
        <f>'R01 - Podružný rozváděč R01'!F38</f>
        <v>0</v>
      </c>
      <c r="BB70" s="128">
        <f>'R01 - Podružný rozváděč R01'!F39</f>
        <v>0</v>
      </c>
      <c r="BC70" s="128">
        <f>'R01 - Podružný rozváděč R01'!F40</f>
        <v>0</v>
      </c>
      <c r="BD70" s="130">
        <f>'R01 - Podružný rozváděč R01'!F41</f>
        <v>0</v>
      </c>
      <c r="BT70" s="131" t="s">
        <v>117</v>
      </c>
      <c r="BV70" s="131" t="s">
        <v>75</v>
      </c>
      <c r="BW70" s="131" t="s">
        <v>121</v>
      </c>
      <c r="BX70" s="131" t="s">
        <v>116</v>
      </c>
      <c r="CL70" s="131" t="s">
        <v>19</v>
      </c>
    </row>
    <row r="71" s="3" customFormat="1" ht="16.5" customHeight="1">
      <c r="A71" s="122" t="s">
        <v>83</v>
      </c>
      <c r="B71" s="61"/>
      <c r="C71" s="123"/>
      <c r="D71" s="123"/>
      <c r="E71" s="123"/>
      <c r="F71" s="124" t="s">
        <v>122</v>
      </c>
      <c r="G71" s="124"/>
      <c r="H71" s="124"/>
      <c r="I71" s="124"/>
      <c r="J71" s="124"/>
      <c r="K71" s="123"/>
      <c r="L71" s="124" t="s">
        <v>123</v>
      </c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5">
        <f>'RH - Hlavní rozváděč RH'!J34</f>
        <v>0</v>
      </c>
      <c r="AH71" s="123"/>
      <c r="AI71" s="123"/>
      <c r="AJ71" s="123"/>
      <c r="AK71" s="123"/>
      <c r="AL71" s="123"/>
      <c r="AM71" s="123"/>
      <c r="AN71" s="125">
        <f>SUM(AG71,AT71)</f>
        <v>0</v>
      </c>
      <c r="AO71" s="123"/>
      <c r="AP71" s="123"/>
      <c r="AQ71" s="126" t="s">
        <v>86</v>
      </c>
      <c r="AR71" s="63"/>
      <c r="AS71" s="127">
        <v>0</v>
      </c>
      <c r="AT71" s="128">
        <f>ROUND(SUM(AV71:AW71),2)</f>
        <v>0</v>
      </c>
      <c r="AU71" s="129">
        <f>'RH - Hlavní rozváděč RH'!P93</f>
        <v>0</v>
      </c>
      <c r="AV71" s="128">
        <f>'RH - Hlavní rozváděč RH'!J37</f>
        <v>0</v>
      </c>
      <c r="AW71" s="128">
        <f>'RH - Hlavní rozváděč RH'!J38</f>
        <v>0</v>
      </c>
      <c r="AX71" s="128">
        <f>'RH - Hlavní rozváděč RH'!J39</f>
        <v>0</v>
      </c>
      <c r="AY71" s="128">
        <f>'RH - Hlavní rozváděč RH'!J40</f>
        <v>0</v>
      </c>
      <c r="AZ71" s="128">
        <f>'RH - Hlavní rozváděč RH'!F37</f>
        <v>0</v>
      </c>
      <c r="BA71" s="128">
        <f>'RH - Hlavní rozváděč RH'!F38</f>
        <v>0</v>
      </c>
      <c r="BB71" s="128">
        <f>'RH - Hlavní rozváděč RH'!F39</f>
        <v>0</v>
      </c>
      <c r="BC71" s="128">
        <f>'RH - Hlavní rozváděč RH'!F40</f>
        <v>0</v>
      </c>
      <c r="BD71" s="130">
        <f>'RH - Hlavní rozváděč RH'!F41</f>
        <v>0</v>
      </c>
      <c r="BT71" s="131" t="s">
        <v>117</v>
      </c>
      <c r="BV71" s="131" t="s">
        <v>75</v>
      </c>
      <c r="BW71" s="131" t="s">
        <v>124</v>
      </c>
      <c r="BX71" s="131" t="s">
        <v>116</v>
      </c>
      <c r="CL71" s="131" t="s">
        <v>19</v>
      </c>
    </row>
    <row r="72" s="3" customFormat="1" ht="16.5" customHeight="1">
      <c r="B72" s="61"/>
      <c r="C72" s="123"/>
      <c r="D72" s="123"/>
      <c r="E72" s="124" t="s">
        <v>125</v>
      </c>
      <c r="F72" s="124"/>
      <c r="G72" s="124"/>
      <c r="H72" s="124"/>
      <c r="I72" s="124"/>
      <c r="J72" s="123"/>
      <c r="K72" s="124" t="s">
        <v>89</v>
      </c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32">
        <f>ROUND(SUM(AG73:AG74),2)</f>
        <v>0</v>
      </c>
      <c r="AH72" s="123"/>
      <c r="AI72" s="123"/>
      <c r="AJ72" s="123"/>
      <c r="AK72" s="123"/>
      <c r="AL72" s="123"/>
      <c r="AM72" s="123"/>
      <c r="AN72" s="125">
        <f>SUM(AG72,AT72)</f>
        <v>0</v>
      </c>
      <c r="AO72" s="123"/>
      <c r="AP72" s="123"/>
      <c r="AQ72" s="126" t="s">
        <v>86</v>
      </c>
      <c r="AR72" s="63"/>
      <c r="AS72" s="127">
        <f>ROUND(SUM(AS73:AS74),2)</f>
        <v>0</v>
      </c>
      <c r="AT72" s="128">
        <f>ROUND(SUM(AV72:AW72),2)</f>
        <v>0</v>
      </c>
      <c r="AU72" s="129">
        <f>ROUND(SUM(AU73:AU74),5)</f>
        <v>0</v>
      </c>
      <c r="AV72" s="128">
        <f>ROUND(AZ72*L29,2)</f>
        <v>0</v>
      </c>
      <c r="AW72" s="128">
        <f>ROUND(BA72*L30,2)</f>
        <v>0</v>
      </c>
      <c r="AX72" s="128">
        <f>ROUND(BB72*L29,2)</f>
        <v>0</v>
      </c>
      <c r="AY72" s="128">
        <f>ROUND(BC72*L30,2)</f>
        <v>0</v>
      </c>
      <c r="AZ72" s="128">
        <f>ROUND(SUM(AZ73:AZ74),2)</f>
        <v>0</v>
      </c>
      <c r="BA72" s="128">
        <f>ROUND(SUM(BA73:BA74),2)</f>
        <v>0</v>
      </c>
      <c r="BB72" s="128">
        <f>ROUND(SUM(BB73:BB74),2)</f>
        <v>0</v>
      </c>
      <c r="BC72" s="128">
        <f>ROUND(SUM(BC73:BC74),2)</f>
        <v>0</v>
      </c>
      <c r="BD72" s="130">
        <f>ROUND(SUM(BD73:BD74),2)</f>
        <v>0</v>
      </c>
      <c r="BS72" s="131" t="s">
        <v>72</v>
      </c>
      <c r="BT72" s="131" t="s">
        <v>82</v>
      </c>
      <c r="BV72" s="131" t="s">
        <v>75</v>
      </c>
      <c r="BW72" s="131" t="s">
        <v>126</v>
      </c>
      <c r="BX72" s="131" t="s">
        <v>114</v>
      </c>
      <c r="CL72" s="131" t="s">
        <v>19</v>
      </c>
    </row>
    <row r="73" s="3" customFormat="1" ht="16.5" customHeight="1">
      <c r="A73" s="122" t="s">
        <v>83</v>
      </c>
      <c r="B73" s="61"/>
      <c r="C73" s="123"/>
      <c r="D73" s="123"/>
      <c r="E73" s="123"/>
      <c r="F73" s="124" t="s">
        <v>125</v>
      </c>
      <c r="G73" s="124"/>
      <c r="H73" s="124"/>
      <c r="I73" s="124"/>
      <c r="J73" s="124"/>
      <c r="K73" s="123"/>
      <c r="L73" s="124" t="s">
        <v>89</v>
      </c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5">
        <f>'D.1.4.d-2 - Objekt na st....'!J32</f>
        <v>0</v>
      </c>
      <c r="AH73" s="123"/>
      <c r="AI73" s="123"/>
      <c r="AJ73" s="123"/>
      <c r="AK73" s="123"/>
      <c r="AL73" s="123"/>
      <c r="AM73" s="123"/>
      <c r="AN73" s="125">
        <f>SUM(AG73,AT73)</f>
        <v>0</v>
      </c>
      <c r="AO73" s="123"/>
      <c r="AP73" s="123"/>
      <c r="AQ73" s="126" t="s">
        <v>86</v>
      </c>
      <c r="AR73" s="63"/>
      <c r="AS73" s="127">
        <v>0</v>
      </c>
      <c r="AT73" s="128">
        <f>ROUND(SUM(AV73:AW73),2)</f>
        <v>0</v>
      </c>
      <c r="AU73" s="129">
        <f>'D.1.4.d-2 - Objekt na st....'!P92</f>
        <v>0</v>
      </c>
      <c r="AV73" s="128">
        <f>'D.1.4.d-2 - Objekt na st....'!J35</f>
        <v>0</v>
      </c>
      <c r="AW73" s="128">
        <f>'D.1.4.d-2 - Objekt na st....'!J36</f>
        <v>0</v>
      </c>
      <c r="AX73" s="128">
        <f>'D.1.4.d-2 - Objekt na st....'!J37</f>
        <v>0</v>
      </c>
      <c r="AY73" s="128">
        <f>'D.1.4.d-2 - Objekt na st....'!J38</f>
        <v>0</v>
      </c>
      <c r="AZ73" s="128">
        <f>'D.1.4.d-2 - Objekt na st....'!F35</f>
        <v>0</v>
      </c>
      <c r="BA73" s="128">
        <f>'D.1.4.d-2 - Objekt na st....'!F36</f>
        <v>0</v>
      </c>
      <c r="BB73" s="128">
        <f>'D.1.4.d-2 - Objekt na st....'!F37</f>
        <v>0</v>
      </c>
      <c r="BC73" s="128">
        <f>'D.1.4.d-2 - Objekt na st....'!F38</f>
        <v>0</v>
      </c>
      <c r="BD73" s="130">
        <f>'D.1.4.d-2 - Objekt na st....'!F39</f>
        <v>0</v>
      </c>
      <c r="BT73" s="131" t="s">
        <v>117</v>
      </c>
      <c r="BU73" s="131" t="s">
        <v>118</v>
      </c>
      <c r="BV73" s="131" t="s">
        <v>75</v>
      </c>
      <c r="BW73" s="131" t="s">
        <v>126</v>
      </c>
      <c r="BX73" s="131" t="s">
        <v>114</v>
      </c>
      <c r="CL73" s="131" t="s">
        <v>19</v>
      </c>
    </row>
    <row r="74" s="3" customFormat="1" ht="16.5" customHeight="1">
      <c r="A74" s="122" t="s">
        <v>83</v>
      </c>
      <c r="B74" s="61"/>
      <c r="C74" s="123"/>
      <c r="D74" s="123"/>
      <c r="E74" s="123"/>
      <c r="F74" s="124" t="s">
        <v>127</v>
      </c>
      <c r="G74" s="124"/>
      <c r="H74" s="124"/>
      <c r="I74" s="124"/>
      <c r="J74" s="124"/>
      <c r="K74" s="123"/>
      <c r="L74" s="124" t="s">
        <v>128</v>
      </c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5">
        <f>'R02 - Podružný rozvaděč R02'!J34</f>
        <v>0</v>
      </c>
      <c r="AH74" s="123"/>
      <c r="AI74" s="123"/>
      <c r="AJ74" s="123"/>
      <c r="AK74" s="123"/>
      <c r="AL74" s="123"/>
      <c r="AM74" s="123"/>
      <c r="AN74" s="125">
        <f>SUM(AG74,AT74)</f>
        <v>0</v>
      </c>
      <c r="AO74" s="123"/>
      <c r="AP74" s="123"/>
      <c r="AQ74" s="126" t="s">
        <v>86</v>
      </c>
      <c r="AR74" s="63"/>
      <c r="AS74" s="127">
        <v>0</v>
      </c>
      <c r="AT74" s="128">
        <f>ROUND(SUM(AV74:AW74),2)</f>
        <v>0</v>
      </c>
      <c r="AU74" s="129">
        <f>'R02 - Podružný rozvaděč R02'!P93</f>
        <v>0</v>
      </c>
      <c r="AV74" s="128">
        <f>'R02 - Podružný rozvaděč R02'!J37</f>
        <v>0</v>
      </c>
      <c r="AW74" s="128">
        <f>'R02 - Podružný rozvaděč R02'!J38</f>
        <v>0</v>
      </c>
      <c r="AX74" s="128">
        <f>'R02 - Podružný rozvaděč R02'!J39</f>
        <v>0</v>
      </c>
      <c r="AY74" s="128">
        <f>'R02 - Podružný rozvaděč R02'!J40</f>
        <v>0</v>
      </c>
      <c r="AZ74" s="128">
        <f>'R02 - Podružný rozvaděč R02'!F37</f>
        <v>0</v>
      </c>
      <c r="BA74" s="128">
        <f>'R02 - Podružný rozvaděč R02'!F38</f>
        <v>0</v>
      </c>
      <c r="BB74" s="128">
        <f>'R02 - Podružný rozvaděč R02'!F39</f>
        <v>0</v>
      </c>
      <c r="BC74" s="128">
        <f>'R02 - Podružný rozvaděč R02'!F40</f>
        <v>0</v>
      </c>
      <c r="BD74" s="130">
        <f>'R02 - Podružný rozvaděč R02'!F41</f>
        <v>0</v>
      </c>
      <c r="BT74" s="131" t="s">
        <v>117</v>
      </c>
      <c r="BV74" s="131" t="s">
        <v>75</v>
      </c>
      <c r="BW74" s="131" t="s">
        <v>129</v>
      </c>
      <c r="BX74" s="131" t="s">
        <v>126</v>
      </c>
      <c r="CL74" s="131" t="s">
        <v>19</v>
      </c>
    </row>
    <row r="75" s="6" customFormat="1" ht="16.5" customHeight="1">
      <c r="B75" s="109"/>
      <c r="C75" s="110"/>
      <c r="D75" s="111" t="s">
        <v>130</v>
      </c>
      <c r="E75" s="111"/>
      <c r="F75" s="111"/>
      <c r="G75" s="111"/>
      <c r="H75" s="111"/>
      <c r="I75" s="112"/>
      <c r="J75" s="111" t="s">
        <v>131</v>
      </c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3">
        <f>ROUND(SUM(AG76:AG77),2)</f>
        <v>0</v>
      </c>
      <c r="AH75" s="112"/>
      <c r="AI75" s="112"/>
      <c r="AJ75" s="112"/>
      <c r="AK75" s="112"/>
      <c r="AL75" s="112"/>
      <c r="AM75" s="112"/>
      <c r="AN75" s="114">
        <f>SUM(AG75,AT75)</f>
        <v>0</v>
      </c>
      <c r="AO75" s="112"/>
      <c r="AP75" s="112"/>
      <c r="AQ75" s="115" t="s">
        <v>79</v>
      </c>
      <c r="AR75" s="116"/>
      <c r="AS75" s="117">
        <f>ROUND(SUM(AS76:AS77),2)</f>
        <v>0</v>
      </c>
      <c r="AT75" s="118">
        <f>ROUND(SUM(AV75:AW75),2)</f>
        <v>0</v>
      </c>
      <c r="AU75" s="119">
        <f>ROUND(SUM(AU76:AU77),5)</f>
        <v>0</v>
      </c>
      <c r="AV75" s="118">
        <f>ROUND(AZ75*L29,2)</f>
        <v>0</v>
      </c>
      <c r="AW75" s="118">
        <f>ROUND(BA75*L30,2)</f>
        <v>0</v>
      </c>
      <c r="AX75" s="118">
        <f>ROUND(BB75*L29,2)</f>
        <v>0</v>
      </c>
      <c r="AY75" s="118">
        <f>ROUND(BC75*L30,2)</f>
        <v>0</v>
      </c>
      <c r="AZ75" s="118">
        <f>ROUND(SUM(AZ76:AZ77),2)</f>
        <v>0</v>
      </c>
      <c r="BA75" s="118">
        <f>ROUND(SUM(BA76:BA77),2)</f>
        <v>0</v>
      </c>
      <c r="BB75" s="118">
        <f>ROUND(SUM(BB76:BB77),2)</f>
        <v>0</v>
      </c>
      <c r="BC75" s="118">
        <f>ROUND(SUM(BC76:BC77),2)</f>
        <v>0</v>
      </c>
      <c r="BD75" s="120">
        <f>ROUND(SUM(BD76:BD77),2)</f>
        <v>0</v>
      </c>
      <c r="BS75" s="121" t="s">
        <v>72</v>
      </c>
      <c r="BT75" s="121" t="s">
        <v>80</v>
      </c>
      <c r="BU75" s="121" t="s">
        <v>74</v>
      </c>
      <c r="BV75" s="121" t="s">
        <v>75</v>
      </c>
      <c r="BW75" s="121" t="s">
        <v>132</v>
      </c>
      <c r="BX75" s="121" t="s">
        <v>5</v>
      </c>
      <c r="CL75" s="121" t="s">
        <v>19</v>
      </c>
      <c r="CM75" s="121" t="s">
        <v>82</v>
      </c>
    </row>
    <row r="76" s="3" customFormat="1" ht="16.5" customHeight="1">
      <c r="A76" s="122" t="s">
        <v>83</v>
      </c>
      <c r="B76" s="61"/>
      <c r="C76" s="123"/>
      <c r="D76" s="123"/>
      <c r="E76" s="124" t="s">
        <v>133</v>
      </c>
      <c r="F76" s="124"/>
      <c r="G76" s="124"/>
      <c r="H76" s="124"/>
      <c r="I76" s="124"/>
      <c r="J76" s="123"/>
      <c r="K76" s="124" t="s">
        <v>85</v>
      </c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5">
        <f>'D.1.4.e-1 - Objekt č.p.6'!J32</f>
        <v>0</v>
      </c>
      <c r="AH76" s="123"/>
      <c r="AI76" s="123"/>
      <c r="AJ76" s="123"/>
      <c r="AK76" s="123"/>
      <c r="AL76" s="123"/>
      <c r="AM76" s="123"/>
      <c r="AN76" s="125">
        <f>SUM(AG76,AT76)</f>
        <v>0</v>
      </c>
      <c r="AO76" s="123"/>
      <c r="AP76" s="123"/>
      <c r="AQ76" s="126" t="s">
        <v>86</v>
      </c>
      <c r="AR76" s="63"/>
      <c r="AS76" s="127">
        <v>0</v>
      </c>
      <c r="AT76" s="128">
        <f>ROUND(SUM(AV76:AW76),2)</f>
        <v>0</v>
      </c>
      <c r="AU76" s="129">
        <f>'D.1.4.e-1 - Objekt č.p.6'!P88</f>
        <v>0</v>
      </c>
      <c r="AV76" s="128">
        <f>'D.1.4.e-1 - Objekt č.p.6'!J35</f>
        <v>0</v>
      </c>
      <c r="AW76" s="128">
        <f>'D.1.4.e-1 - Objekt č.p.6'!J36</f>
        <v>0</v>
      </c>
      <c r="AX76" s="128">
        <f>'D.1.4.e-1 - Objekt č.p.6'!J37</f>
        <v>0</v>
      </c>
      <c r="AY76" s="128">
        <f>'D.1.4.e-1 - Objekt č.p.6'!J38</f>
        <v>0</v>
      </c>
      <c r="AZ76" s="128">
        <f>'D.1.4.e-1 - Objekt č.p.6'!F35</f>
        <v>0</v>
      </c>
      <c r="BA76" s="128">
        <f>'D.1.4.e-1 - Objekt č.p.6'!F36</f>
        <v>0</v>
      </c>
      <c r="BB76" s="128">
        <f>'D.1.4.e-1 - Objekt č.p.6'!F37</f>
        <v>0</v>
      </c>
      <c r="BC76" s="128">
        <f>'D.1.4.e-1 - Objekt č.p.6'!F38</f>
        <v>0</v>
      </c>
      <c r="BD76" s="130">
        <f>'D.1.4.e-1 - Objekt č.p.6'!F39</f>
        <v>0</v>
      </c>
      <c r="BT76" s="131" t="s">
        <v>82</v>
      </c>
      <c r="BV76" s="131" t="s">
        <v>75</v>
      </c>
      <c r="BW76" s="131" t="s">
        <v>134</v>
      </c>
      <c r="BX76" s="131" t="s">
        <v>132</v>
      </c>
      <c r="CL76" s="131" t="s">
        <v>19</v>
      </c>
    </row>
    <row r="77" s="3" customFormat="1" ht="16.5" customHeight="1">
      <c r="A77" s="122" t="s">
        <v>83</v>
      </c>
      <c r="B77" s="61"/>
      <c r="C77" s="123"/>
      <c r="D77" s="123"/>
      <c r="E77" s="124" t="s">
        <v>135</v>
      </c>
      <c r="F77" s="124"/>
      <c r="G77" s="124"/>
      <c r="H77" s="124"/>
      <c r="I77" s="124"/>
      <c r="J77" s="123"/>
      <c r="K77" s="124" t="s">
        <v>89</v>
      </c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5">
        <f>'D.1.4.e-2 - Objekt na st....'!J32</f>
        <v>0</v>
      </c>
      <c r="AH77" s="123"/>
      <c r="AI77" s="123"/>
      <c r="AJ77" s="123"/>
      <c r="AK77" s="123"/>
      <c r="AL77" s="123"/>
      <c r="AM77" s="123"/>
      <c r="AN77" s="125">
        <f>SUM(AG77,AT77)</f>
        <v>0</v>
      </c>
      <c r="AO77" s="123"/>
      <c r="AP77" s="123"/>
      <c r="AQ77" s="126" t="s">
        <v>86</v>
      </c>
      <c r="AR77" s="63"/>
      <c r="AS77" s="127">
        <v>0</v>
      </c>
      <c r="AT77" s="128">
        <f>ROUND(SUM(AV77:AW77),2)</f>
        <v>0</v>
      </c>
      <c r="AU77" s="129">
        <f>'D.1.4.e-2 - Objekt na st....'!P88</f>
        <v>0</v>
      </c>
      <c r="AV77" s="128">
        <f>'D.1.4.e-2 - Objekt na st....'!J35</f>
        <v>0</v>
      </c>
      <c r="AW77" s="128">
        <f>'D.1.4.e-2 - Objekt na st....'!J36</f>
        <v>0</v>
      </c>
      <c r="AX77" s="128">
        <f>'D.1.4.e-2 - Objekt na st....'!J37</f>
        <v>0</v>
      </c>
      <c r="AY77" s="128">
        <f>'D.1.4.e-2 - Objekt na st....'!J38</f>
        <v>0</v>
      </c>
      <c r="AZ77" s="128">
        <f>'D.1.4.e-2 - Objekt na st....'!F35</f>
        <v>0</v>
      </c>
      <c r="BA77" s="128">
        <f>'D.1.4.e-2 - Objekt na st....'!F36</f>
        <v>0</v>
      </c>
      <c r="BB77" s="128">
        <f>'D.1.4.e-2 - Objekt na st....'!F37</f>
        <v>0</v>
      </c>
      <c r="BC77" s="128">
        <f>'D.1.4.e-2 - Objekt na st....'!F38</f>
        <v>0</v>
      </c>
      <c r="BD77" s="130">
        <f>'D.1.4.e-2 - Objekt na st....'!F39</f>
        <v>0</v>
      </c>
      <c r="BT77" s="131" t="s">
        <v>82</v>
      </c>
      <c r="BV77" s="131" t="s">
        <v>75</v>
      </c>
      <c r="BW77" s="131" t="s">
        <v>136</v>
      </c>
      <c r="BX77" s="131" t="s">
        <v>132</v>
      </c>
      <c r="CL77" s="131" t="s">
        <v>19</v>
      </c>
    </row>
    <row r="78" s="6" customFormat="1" ht="16.5" customHeight="1">
      <c r="A78" s="122" t="s">
        <v>83</v>
      </c>
      <c r="B78" s="109"/>
      <c r="C78" s="110"/>
      <c r="D78" s="111" t="s">
        <v>137</v>
      </c>
      <c r="E78" s="111"/>
      <c r="F78" s="111"/>
      <c r="G78" s="111"/>
      <c r="H78" s="111"/>
      <c r="I78" s="112"/>
      <c r="J78" s="111" t="s">
        <v>138</v>
      </c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4">
        <f>'D.1.4.f - Rozvod plynu'!J30</f>
        <v>0</v>
      </c>
      <c r="AH78" s="112"/>
      <c r="AI78" s="112"/>
      <c r="AJ78" s="112"/>
      <c r="AK78" s="112"/>
      <c r="AL78" s="112"/>
      <c r="AM78" s="112"/>
      <c r="AN78" s="114">
        <f>SUM(AG78,AT78)</f>
        <v>0</v>
      </c>
      <c r="AO78" s="112"/>
      <c r="AP78" s="112"/>
      <c r="AQ78" s="115" t="s">
        <v>79</v>
      </c>
      <c r="AR78" s="116"/>
      <c r="AS78" s="117">
        <v>0</v>
      </c>
      <c r="AT78" s="118">
        <f>ROUND(SUM(AV78:AW78),2)</f>
        <v>0</v>
      </c>
      <c r="AU78" s="119">
        <f>'D.1.4.f - Rozvod plynu'!P99</f>
        <v>0</v>
      </c>
      <c r="AV78" s="118">
        <f>'D.1.4.f - Rozvod plynu'!J33</f>
        <v>0</v>
      </c>
      <c r="AW78" s="118">
        <f>'D.1.4.f - Rozvod plynu'!J34</f>
        <v>0</v>
      </c>
      <c r="AX78" s="118">
        <f>'D.1.4.f - Rozvod plynu'!J35</f>
        <v>0</v>
      </c>
      <c r="AY78" s="118">
        <f>'D.1.4.f - Rozvod plynu'!J36</f>
        <v>0</v>
      </c>
      <c r="AZ78" s="118">
        <f>'D.1.4.f - Rozvod plynu'!F33</f>
        <v>0</v>
      </c>
      <c r="BA78" s="118">
        <f>'D.1.4.f - Rozvod plynu'!F34</f>
        <v>0</v>
      </c>
      <c r="BB78" s="118">
        <f>'D.1.4.f - Rozvod plynu'!F35</f>
        <v>0</v>
      </c>
      <c r="BC78" s="118">
        <f>'D.1.4.f - Rozvod plynu'!F36</f>
        <v>0</v>
      </c>
      <c r="BD78" s="120">
        <f>'D.1.4.f - Rozvod plynu'!F37</f>
        <v>0</v>
      </c>
      <c r="BT78" s="121" t="s">
        <v>80</v>
      </c>
      <c r="BV78" s="121" t="s">
        <v>75</v>
      </c>
      <c r="BW78" s="121" t="s">
        <v>139</v>
      </c>
      <c r="BX78" s="121" t="s">
        <v>5</v>
      </c>
      <c r="CL78" s="121" t="s">
        <v>19</v>
      </c>
      <c r="CM78" s="121" t="s">
        <v>82</v>
      </c>
    </row>
    <row r="79" s="6" customFormat="1" ht="16.5" customHeight="1">
      <c r="A79" s="122" t="s">
        <v>83</v>
      </c>
      <c r="B79" s="109"/>
      <c r="C79" s="110"/>
      <c r="D79" s="111" t="s">
        <v>140</v>
      </c>
      <c r="E79" s="111"/>
      <c r="F79" s="111"/>
      <c r="G79" s="111"/>
      <c r="H79" s="111"/>
      <c r="I79" s="112"/>
      <c r="J79" s="111" t="s">
        <v>141</v>
      </c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4">
        <f>'VRN - Vedlejší rozpočtové...'!J30</f>
        <v>0</v>
      </c>
      <c r="AH79" s="112"/>
      <c r="AI79" s="112"/>
      <c r="AJ79" s="112"/>
      <c r="AK79" s="112"/>
      <c r="AL79" s="112"/>
      <c r="AM79" s="112"/>
      <c r="AN79" s="114">
        <f>SUM(AG79,AT79)</f>
        <v>0</v>
      </c>
      <c r="AO79" s="112"/>
      <c r="AP79" s="112"/>
      <c r="AQ79" s="115" t="s">
        <v>79</v>
      </c>
      <c r="AR79" s="116"/>
      <c r="AS79" s="133">
        <v>0</v>
      </c>
      <c r="AT79" s="134">
        <f>ROUND(SUM(AV79:AW79),2)</f>
        <v>0</v>
      </c>
      <c r="AU79" s="135">
        <f>'VRN - Vedlejší rozpočtové...'!P80</f>
        <v>0</v>
      </c>
      <c r="AV79" s="134">
        <f>'VRN - Vedlejší rozpočtové...'!J33</f>
        <v>0</v>
      </c>
      <c r="AW79" s="134">
        <f>'VRN - Vedlejší rozpočtové...'!J34</f>
        <v>0</v>
      </c>
      <c r="AX79" s="134">
        <f>'VRN - Vedlejší rozpočtové...'!J35</f>
        <v>0</v>
      </c>
      <c r="AY79" s="134">
        <f>'VRN - Vedlejší rozpočtové...'!J36</f>
        <v>0</v>
      </c>
      <c r="AZ79" s="134">
        <f>'VRN - Vedlejší rozpočtové...'!F33</f>
        <v>0</v>
      </c>
      <c r="BA79" s="134">
        <f>'VRN - Vedlejší rozpočtové...'!F34</f>
        <v>0</v>
      </c>
      <c r="BB79" s="134">
        <f>'VRN - Vedlejší rozpočtové...'!F35</f>
        <v>0</v>
      </c>
      <c r="BC79" s="134">
        <f>'VRN - Vedlejší rozpočtové...'!F36</f>
        <v>0</v>
      </c>
      <c r="BD79" s="136">
        <f>'VRN - Vedlejší rozpočtové...'!F37</f>
        <v>0</v>
      </c>
      <c r="BT79" s="121" t="s">
        <v>80</v>
      </c>
      <c r="BV79" s="121" t="s">
        <v>75</v>
      </c>
      <c r="BW79" s="121" t="s">
        <v>142</v>
      </c>
      <c r="BX79" s="121" t="s">
        <v>5</v>
      </c>
      <c r="CL79" s="121" t="s">
        <v>19</v>
      </c>
      <c r="CM79" s="121" t="s">
        <v>82</v>
      </c>
    </row>
    <row r="80" s="1" customFormat="1" ht="30" customHeight="1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2"/>
    </row>
  </sheetData>
  <sheetProtection sheet="1" formatColumns="0" formatRows="0" objects="1" scenarios="1" spinCount="100000" saltValue="XCKUOlc0dTHAV+0XG/eBME+P7WK/aflZw6HxZkgvDr5UIhNHF1B+smExj1zN1jcQKhwXbIxDT9XbeP2iut/Hiw==" hashValue="huvSChHrMyJ5futIKR+rYivCKrMHUlmybSW02i7THF5ahTgr9XrI4ayMFLcXK0kciPbEUv3DDLOptemHieU3Pg==" algorithmName="SHA-512" password="C87A"/>
  <mergeCells count="138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74:AP74"/>
    <mergeCell ref="AN73:AP73"/>
    <mergeCell ref="AN75:AP75"/>
    <mergeCell ref="AN76:AP76"/>
    <mergeCell ref="AN77:AP77"/>
    <mergeCell ref="AN78:AP78"/>
    <mergeCell ref="AN79:AP79"/>
    <mergeCell ref="F71:J71"/>
    <mergeCell ref="F69:J69"/>
    <mergeCell ref="F70:J70"/>
    <mergeCell ref="E72:I72"/>
    <mergeCell ref="F73:J73"/>
    <mergeCell ref="F74:J74"/>
    <mergeCell ref="D75:H75"/>
    <mergeCell ref="E76:I76"/>
    <mergeCell ref="E77:I77"/>
    <mergeCell ref="D78:H78"/>
    <mergeCell ref="D79:H79"/>
    <mergeCell ref="AG79:AM79"/>
    <mergeCell ref="AG78:AM78"/>
    <mergeCell ref="L69:AF69"/>
    <mergeCell ref="K68:AF68"/>
    <mergeCell ref="L70:AF70"/>
    <mergeCell ref="L71:AF71"/>
    <mergeCell ref="K72:AF72"/>
    <mergeCell ref="L73:AF73"/>
    <mergeCell ref="L74:AF74"/>
    <mergeCell ref="J75:AF75"/>
    <mergeCell ref="K76:AF76"/>
    <mergeCell ref="K77:AF77"/>
    <mergeCell ref="J78:AF78"/>
    <mergeCell ref="J79:AF79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  <mergeCell ref="C52:G52"/>
    <mergeCell ref="I52:AF52"/>
    <mergeCell ref="J55:AF55"/>
    <mergeCell ref="K56:AF56"/>
    <mergeCell ref="K57:AF57"/>
    <mergeCell ref="J58:AF58"/>
    <mergeCell ref="K59:AF59"/>
    <mergeCell ref="K60:AF60"/>
    <mergeCell ref="J61:AF61"/>
    <mergeCell ref="K62:AF62"/>
    <mergeCell ref="K63:AF63"/>
    <mergeCell ref="J64:AF64"/>
    <mergeCell ref="K65:AF65"/>
    <mergeCell ref="K66:AF66"/>
    <mergeCell ref="J67:AF67"/>
    <mergeCell ref="D55:H55"/>
    <mergeCell ref="E62:I62"/>
    <mergeCell ref="E56:I56"/>
    <mergeCell ref="E57:I57"/>
    <mergeCell ref="D58:H58"/>
    <mergeCell ref="E59:I59"/>
    <mergeCell ref="E60:I60"/>
    <mergeCell ref="D61:H61"/>
    <mergeCell ref="E63:I63"/>
    <mergeCell ref="D64:H64"/>
    <mergeCell ref="E65:I65"/>
    <mergeCell ref="E66:I66"/>
    <mergeCell ref="D67:H67"/>
    <mergeCell ref="E68:I68"/>
    <mergeCell ref="AN58:AP58"/>
    <mergeCell ref="AN61:AP61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AN68:AP68"/>
    <mergeCell ref="AN69:AP69"/>
    <mergeCell ref="AN70:AP70"/>
    <mergeCell ref="AN71:AP71"/>
    <mergeCell ref="AN72:AP72"/>
    <mergeCell ref="AG63:AM63"/>
    <mergeCell ref="AG64:AM64"/>
    <mergeCell ref="AG65:AM65"/>
    <mergeCell ref="AG66:AM66"/>
    <mergeCell ref="AG67:AM67"/>
    <mergeCell ref="AG68:AM68"/>
    <mergeCell ref="AG69:AM69"/>
    <mergeCell ref="AG70:AM70"/>
    <mergeCell ref="AG71:AM71"/>
    <mergeCell ref="AG72:AM72"/>
    <mergeCell ref="AG73:AM73"/>
    <mergeCell ref="AG74:AM74"/>
    <mergeCell ref="AG75:AM75"/>
    <mergeCell ref="AG76:AM76"/>
    <mergeCell ref="AG77:AM77"/>
  </mergeCells>
  <hyperlinks>
    <hyperlink ref="A56" location="'D.1.1-1 - Objekt č.p.6'!C2" display="/"/>
    <hyperlink ref="A57" location="'D.1.1-2 - Objekt na st.p....'!C2" display="/"/>
    <hyperlink ref="A59" location="'D.1.4.a-1 - Objekt č.p.6'!C2" display="/"/>
    <hyperlink ref="A60" location="'D.1.4.a-2 - Objekt na st....'!C2" display="/"/>
    <hyperlink ref="A62" location="'D.1.4.b-1 - Objekt č.p.6'!C2" display="/"/>
    <hyperlink ref="A63" location="'D.1.4.b-2 - Objekt na st....'!C2" display="/"/>
    <hyperlink ref="A65" location="'D.1.4.c-1 - Objekt č.p.6'!C2" display="/"/>
    <hyperlink ref="A66" location="'D.1.4.c-2 - Objekt na st....'!C2" display="/"/>
    <hyperlink ref="A69" location="'D.1.4.d-1 - Objekt č.p.6'!C2" display="/"/>
    <hyperlink ref="A70" location="'R01 - Podružný rozváděč R01'!C2" display="/"/>
    <hyperlink ref="A71" location="'RH - Hlavní rozváděč RH'!C2" display="/"/>
    <hyperlink ref="A73" location="'D.1.4.d-2 - Objekt na st....'!C2" display="/"/>
    <hyperlink ref="A74" location="'R02 - Podružný rozvaděč R02'!C2" display="/"/>
    <hyperlink ref="A76" location="'D.1.4.e-1 - Objekt č.p.6'!C2" display="/"/>
    <hyperlink ref="A77" location="'D.1.4.e-2 - Objekt na st....'!C2" display="/"/>
    <hyperlink ref="A78" location="'D.1.4.f - Rozvod plynu'!C2" display="/"/>
    <hyperlink ref="A7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2489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2490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ROUND((SUM(BE95:BE235)),  2)</f>
        <v>0</v>
      </c>
      <c r="I35" s="159">
        <v>0.20999999999999999</v>
      </c>
      <c r="J35" s="158">
        <f>ROUND(((SUM(BE95:BE235))*I35),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ROUND((SUM(BF95:BF235)),  2)</f>
        <v>0</v>
      </c>
      <c r="I36" s="159">
        <v>0.14999999999999999</v>
      </c>
      <c r="J36" s="158">
        <f>ROUND(((SUM(BF95:BF235))*I36),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ROUND((SUM(BG95:BG235)),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ROUND((SUM(BH95:BH235)),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ROUND((SUM(BI95:BI235)),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2489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J96</f>
        <v>0</v>
      </c>
      <c r="K64" s="181"/>
      <c r="L64" s="186"/>
    </row>
    <row r="65" s="9" customFormat="1" ht="19.92" customHeight="1">
      <c r="B65" s="187"/>
      <c r="C65" s="123"/>
      <c r="D65" s="188" t="s">
        <v>154</v>
      </c>
      <c r="E65" s="189"/>
      <c r="F65" s="189"/>
      <c r="G65" s="189"/>
      <c r="H65" s="189"/>
      <c r="I65" s="190"/>
      <c r="J65" s="191">
        <f>J97</f>
        <v>0</v>
      </c>
      <c r="K65" s="123"/>
      <c r="L65" s="192"/>
    </row>
    <row r="66" s="9" customFormat="1" ht="19.92" customHeight="1">
      <c r="B66" s="187"/>
      <c r="C66" s="123"/>
      <c r="D66" s="188" t="s">
        <v>160</v>
      </c>
      <c r="E66" s="189"/>
      <c r="F66" s="189"/>
      <c r="G66" s="189"/>
      <c r="H66" s="189"/>
      <c r="I66" s="190"/>
      <c r="J66" s="191">
        <f>J100</f>
        <v>0</v>
      </c>
      <c r="K66" s="123"/>
      <c r="L66" s="192"/>
    </row>
    <row r="67" s="9" customFormat="1" ht="19.92" customHeight="1">
      <c r="B67" s="187"/>
      <c r="C67" s="123"/>
      <c r="D67" s="188" t="s">
        <v>161</v>
      </c>
      <c r="E67" s="189"/>
      <c r="F67" s="189"/>
      <c r="G67" s="189"/>
      <c r="H67" s="189"/>
      <c r="I67" s="190"/>
      <c r="J67" s="191">
        <f>J105</f>
        <v>0</v>
      </c>
      <c r="K67" s="123"/>
      <c r="L67" s="192"/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J113</f>
        <v>0</v>
      </c>
      <c r="K68" s="181"/>
      <c r="L68" s="186"/>
    </row>
    <row r="69" s="9" customFormat="1" ht="19.92" customHeight="1">
      <c r="B69" s="187"/>
      <c r="C69" s="123"/>
      <c r="D69" s="188" t="s">
        <v>1944</v>
      </c>
      <c r="E69" s="189"/>
      <c r="F69" s="189"/>
      <c r="G69" s="189"/>
      <c r="H69" s="189"/>
      <c r="I69" s="190"/>
      <c r="J69" s="191">
        <f>J114</f>
        <v>0</v>
      </c>
      <c r="K69" s="123"/>
      <c r="L69" s="192"/>
    </row>
    <row r="70" s="9" customFormat="1" ht="19.92" customHeight="1">
      <c r="B70" s="187"/>
      <c r="C70" s="123"/>
      <c r="D70" s="188" t="s">
        <v>2491</v>
      </c>
      <c r="E70" s="189"/>
      <c r="F70" s="189"/>
      <c r="G70" s="189"/>
      <c r="H70" s="189"/>
      <c r="I70" s="190"/>
      <c r="J70" s="191">
        <f>J116</f>
        <v>0</v>
      </c>
      <c r="K70" s="123"/>
      <c r="L70" s="192"/>
    </row>
    <row r="71" s="8" customFormat="1" ht="24.96" customHeight="1">
      <c r="B71" s="180"/>
      <c r="C71" s="181"/>
      <c r="D71" s="182" t="s">
        <v>2492</v>
      </c>
      <c r="E71" s="183"/>
      <c r="F71" s="183"/>
      <c r="G71" s="183"/>
      <c r="H71" s="183"/>
      <c r="I71" s="184"/>
      <c r="J71" s="185">
        <f>J216</f>
        <v>0</v>
      </c>
      <c r="K71" s="181"/>
      <c r="L71" s="186"/>
    </row>
    <row r="72" s="9" customFormat="1" ht="19.92" customHeight="1">
      <c r="B72" s="187"/>
      <c r="C72" s="123"/>
      <c r="D72" s="188" t="s">
        <v>2493</v>
      </c>
      <c r="E72" s="189"/>
      <c r="F72" s="189"/>
      <c r="G72" s="189"/>
      <c r="H72" s="189"/>
      <c r="I72" s="190"/>
      <c r="J72" s="191">
        <f>J217</f>
        <v>0</v>
      </c>
      <c r="K72" s="123"/>
      <c r="L72" s="192"/>
    </row>
    <row r="73" s="9" customFormat="1" ht="19.92" customHeight="1">
      <c r="B73" s="187"/>
      <c r="C73" s="123"/>
      <c r="D73" s="188" t="s">
        <v>2494</v>
      </c>
      <c r="E73" s="189"/>
      <c r="F73" s="189"/>
      <c r="G73" s="189"/>
      <c r="H73" s="189"/>
      <c r="I73" s="190"/>
      <c r="J73" s="191">
        <f>J224</f>
        <v>0</v>
      </c>
      <c r="K73" s="123"/>
      <c r="L73" s="192"/>
    </row>
    <row r="74" s="1" customFormat="1" ht="21.84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57"/>
      <c r="C75" s="58"/>
      <c r="D75" s="58"/>
      <c r="E75" s="58"/>
      <c r="F75" s="58"/>
      <c r="G75" s="58"/>
      <c r="H75" s="58"/>
      <c r="I75" s="170"/>
      <c r="J75" s="58"/>
      <c r="K75" s="58"/>
      <c r="L75" s="42"/>
    </row>
    <row r="79" s="1" customFormat="1" ht="6.96" customHeight="1">
      <c r="B79" s="59"/>
      <c r="C79" s="60"/>
      <c r="D79" s="60"/>
      <c r="E79" s="60"/>
      <c r="F79" s="60"/>
      <c r="G79" s="60"/>
      <c r="H79" s="60"/>
      <c r="I79" s="173"/>
      <c r="J79" s="60"/>
      <c r="K79" s="60"/>
      <c r="L79" s="42"/>
    </row>
    <row r="80" s="1" customFormat="1" ht="24.96" customHeight="1">
      <c r="B80" s="37"/>
      <c r="C80" s="22" t="s">
        <v>179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16</v>
      </c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6.5" customHeight="1">
      <c r="B83" s="37"/>
      <c r="C83" s="38"/>
      <c r="D83" s="38"/>
      <c r="E83" s="174" t="str">
        <f>E7</f>
        <v>Stavební úpravy objektů č.p. 6 a st.p.č. 17-6, obec Malšovice - revize č.01</v>
      </c>
      <c r="F83" s="31"/>
      <c r="G83" s="31"/>
      <c r="H83" s="31"/>
      <c r="I83" s="145"/>
      <c r="J83" s="38"/>
      <c r="K83" s="38"/>
      <c r="L83" s="42"/>
    </row>
    <row r="84" ht="12" customHeight="1">
      <c r="B84" s="20"/>
      <c r="C84" s="31" t="s">
        <v>144</v>
      </c>
      <c r="D84" s="21"/>
      <c r="E84" s="21"/>
      <c r="F84" s="21"/>
      <c r="G84" s="21"/>
      <c r="H84" s="21"/>
      <c r="I84" s="137"/>
      <c r="J84" s="21"/>
      <c r="K84" s="21"/>
      <c r="L84" s="19"/>
    </row>
    <row r="85" s="1" customFormat="1" ht="16.5" customHeight="1">
      <c r="B85" s="37"/>
      <c r="C85" s="38"/>
      <c r="D85" s="38"/>
      <c r="E85" s="174" t="s">
        <v>2489</v>
      </c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146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6.5" customHeight="1">
      <c r="B87" s="37"/>
      <c r="C87" s="38"/>
      <c r="D87" s="38"/>
      <c r="E87" s="67" t="str">
        <f>E11</f>
        <v>D.1.4.d-1 - Objekt č.p.6</v>
      </c>
      <c r="F87" s="38"/>
      <c r="G87" s="38"/>
      <c r="H87" s="38"/>
      <c r="I87" s="145"/>
      <c r="J87" s="38"/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2" customHeight="1">
      <c r="B89" s="37"/>
      <c r="C89" s="31" t="s">
        <v>21</v>
      </c>
      <c r="D89" s="38"/>
      <c r="E89" s="38"/>
      <c r="F89" s="26" t="str">
        <f>F14</f>
        <v>Malšovice</v>
      </c>
      <c r="G89" s="38"/>
      <c r="H89" s="38"/>
      <c r="I89" s="147" t="s">
        <v>23</v>
      </c>
      <c r="J89" s="70" t="str">
        <f>IF(J14="","",J14)</f>
        <v>22. 6. 2019</v>
      </c>
      <c r="K89" s="38"/>
      <c r="L89" s="42"/>
    </row>
    <row r="90" s="1" customFormat="1" ht="6.96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43.05" customHeight="1">
      <c r="B91" s="37"/>
      <c r="C91" s="31" t="s">
        <v>25</v>
      </c>
      <c r="D91" s="38"/>
      <c r="E91" s="38"/>
      <c r="F91" s="26" t="str">
        <f>E17</f>
        <v>Obec Malšovice, Malšovice 16, 405 02 Děčín 2</v>
      </c>
      <c r="G91" s="38"/>
      <c r="H91" s="38"/>
      <c r="I91" s="147" t="s">
        <v>32</v>
      </c>
      <c r="J91" s="35" t="str">
        <f>E23</f>
        <v>INTECON, spol. s r.o., Ústí nad Labem</v>
      </c>
      <c r="K91" s="38"/>
      <c r="L91" s="42"/>
    </row>
    <row r="92" s="1" customFormat="1" ht="43.05" customHeight="1">
      <c r="B92" s="37"/>
      <c r="C92" s="31" t="s">
        <v>30</v>
      </c>
      <c r="D92" s="38"/>
      <c r="E92" s="38"/>
      <c r="F92" s="26" t="str">
        <f>IF(E20="","",E20)</f>
        <v>Vyplň údaj</v>
      </c>
      <c r="G92" s="38"/>
      <c r="H92" s="38"/>
      <c r="I92" s="147" t="s">
        <v>36</v>
      </c>
      <c r="J92" s="35" t="str">
        <f>E26</f>
        <v>INTECON, spol. s r.o., Ústí nad Labem</v>
      </c>
      <c r="K92" s="38"/>
      <c r="L92" s="42"/>
    </row>
    <row r="93" s="1" customFormat="1" ht="10.32" customHeight="1">
      <c r="B93" s="37"/>
      <c r="C93" s="38"/>
      <c r="D93" s="38"/>
      <c r="E93" s="38"/>
      <c r="F93" s="38"/>
      <c r="G93" s="38"/>
      <c r="H93" s="38"/>
      <c r="I93" s="145"/>
      <c r="J93" s="38"/>
      <c r="K93" s="38"/>
      <c r="L93" s="42"/>
    </row>
    <row r="94" s="10" customFormat="1" ht="29.28" customHeight="1">
      <c r="B94" s="193"/>
      <c r="C94" s="194" t="s">
        <v>180</v>
      </c>
      <c r="D94" s="195" t="s">
        <v>58</v>
      </c>
      <c r="E94" s="195" t="s">
        <v>54</v>
      </c>
      <c r="F94" s="195" t="s">
        <v>55</v>
      </c>
      <c r="G94" s="195" t="s">
        <v>181</v>
      </c>
      <c r="H94" s="195" t="s">
        <v>182</v>
      </c>
      <c r="I94" s="196" t="s">
        <v>183</v>
      </c>
      <c r="J94" s="195" t="s">
        <v>150</v>
      </c>
      <c r="K94" s="197" t="s">
        <v>184</v>
      </c>
      <c r="L94" s="198"/>
      <c r="M94" s="90" t="s">
        <v>19</v>
      </c>
      <c r="N94" s="91" t="s">
        <v>43</v>
      </c>
      <c r="O94" s="91" t="s">
        <v>185</v>
      </c>
      <c r="P94" s="91" t="s">
        <v>186</v>
      </c>
      <c r="Q94" s="91" t="s">
        <v>187</v>
      </c>
      <c r="R94" s="91" t="s">
        <v>188</v>
      </c>
      <c r="S94" s="91" t="s">
        <v>189</v>
      </c>
      <c r="T94" s="92" t="s">
        <v>190</v>
      </c>
    </row>
    <row r="95" s="1" customFormat="1" ht="22.8" customHeight="1">
      <c r="B95" s="37"/>
      <c r="C95" s="97" t="s">
        <v>191</v>
      </c>
      <c r="D95" s="38"/>
      <c r="E95" s="38"/>
      <c r="F95" s="38"/>
      <c r="G95" s="38"/>
      <c r="H95" s="38"/>
      <c r="I95" s="145"/>
      <c r="J95" s="199">
        <f>BK95</f>
        <v>0</v>
      </c>
      <c r="K95" s="38"/>
      <c r="L95" s="42"/>
      <c r="M95" s="93"/>
      <c r="N95" s="94"/>
      <c r="O95" s="94"/>
      <c r="P95" s="200">
        <f>P96+P113+P216</f>
        <v>0</v>
      </c>
      <c r="Q95" s="94"/>
      <c r="R95" s="200">
        <f>R96+R113+R216</f>
        <v>3.088724</v>
      </c>
      <c r="S95" s="94"/>
      <c r="T95" s="201">
        <f>T96+T113+T216</f>
        <v>1.1880000000000002</v>
      </c>
      <c r="AT95" s="16" t="s">
        <v>72</v>
      </c>
      <c r="AU95" s="16" t="s">
        <v>151</v>
      </c>
      <c r="BK95" s="202">
        <f>BK96+BK113+BK216</f>
        <v>0</v>
      </c>
    </row>
    <row r="96" s="11" customFormat="1" ht="25.92" customHeight="1">
      <c r="B96" s="203"/>
      <c r="C96" s="204"/>
      <c r="D96" s="205" t="s">
        <v>72</v>
      </c>
      <c r="E96" s="206" t="s">
        <v>192</v>
      </c>
      <c r="F96" s="206" t="s">
        <v>193</v>
      </c>
      <c r="G96" s="204"/>
      <c r="H96" s="204"/>
      <c r="I96" s="207"/>
      <c r="J96" s="208">
        <f>BK96</f>
        <v>0</v>
      </c>
      <c r="K96" s="204"/>
      <c r="L96" s="209"/>
      <c r="M96" s="210"/>
      <c r="N96" s="211"/>
      <c r="O96" s="211"/>
      <c r="P96" s="212">
        <f>P97+P100+P105</f>
        <v>0</v>
      </c>
      <c r="Q96" s="211"/>
      <c r="R96" s="212">
        <f>R97+R100+R105</f>
        <v>1.4832840000000001</v>
      </c>
      <c r="S96" s="211"/>
      <c r="T96" s="213">
        <f>T97+T100+T105</f>
        <v>1.1880000000000002</v>
      </c>
      <c r="AR96" s="214" t="s">
        <v>80</v>
      </c>
      <c r="AT96" s="215" t="s">
        <v>72</v>
      </c>
      <c r="AU96" s="215" t="s">
        <v>73</v>
      </c>
      <c r="AY96" s="214" t="s">
        <v>194</v>
      </c>
      <c r="BK96" s="216">
        <f>BK97+BK100+BK105</f>
        <v>0</v>
      </c>
    </row>
    <row r="97" s="11" customFormat="1" ht="22.8" customHeight="1">
      <c r="B97" s="203"/>
      <c r="C97" s="204"/>
      <c r="D97" s="205" t="s">
        <v>72</v>
      </c>
      <c r="E97" s="217" t="s">
        <v>82</v>
      </c>
      <c r="F97" s="217" t="s">
        <v>333</v>
      </c>
      <c r="G97" s="204"/>
      <c r="H97" s="204"/>
      <c r="I97" s="207"/>
      <c r="J97" s="218">
        <f>BK97</f>
        <v>0</v>
      </c>
      <c r="K97" s="204"/>
      <c r="L97" s="209"/>
      <c r="M97" s="210"/>
      <c r="N97" s="211"/>
      <c r="O97" s="211"/>
      <c r="P97" s="212">
        <f>SUM(P98:P99)</f>
        <v>0</v>
      </c>
      <c r="Q97" s="211"/>
      <c r="R97" s="212">
        <f>SUM(R98:R99)</f>
        <v>1.4832840000000001</v>
      </c>
      <c r="S97" s="211"/>
      <c r="T97" s="213">
        <f>SUM(T98:T99)</f>
        <v>0</v>
      </c>
      <c r="AR97" s="214" t="s">
        <v>80</v>
      </c>
      <c r="AT97" s="215" t="s">
        <v>72</v>
      </c>
      <c r="AU97" s="215" t="s">
        <v>80</v>
      </c>
      <c r="AY97" s="214" t="s">
        <v>194</v>
      </c>
      <c r="BK97" s="216">
        <f>SUM(BK98:BK99)</f>
        <v>0</v>
      </c>
    </row>
    <row r="98" s="1" customFormat="1" ht="24" customHeight="1">
      <c r="B98" s="37"/>
      <c r="C98" s="219" t="s">
        <v>396</v>
      </c>
      <c r="D98" s="219" t="s">
        <v>196</v>
      </c>
      <c r="E98" s="220" t="s">
        <v>2495</v>
      </c>
      <c r="F98" s="221" t="s">
        <v>2496</v>
      </c>
      <c r="G98" s="222" t="s">
        <v>255</v>
      </c>
      <c r="H98" s="223">
        <v>0.14999999999999999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2.47214</v>
      </c>
      <c r="R98" s="228">
        <f>Q98*H98</f>
        <v>0.37082100000000001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2497</v>
      </c>
    </row>
    <row r="99" s="1" customFormat="1" ht="24" customHeight="1">
      <c r="B99" s="37"/>
      <c r="C99" s="219" t="s">
        <v>400</v>
      </c>
      <c r="D99" s="219" t="s">
        <v>196</v>
      </c>
      <c r="E99" s="220" t="s">
        <v>2498</v>
      </c>
      <c r="F99" s="221" t="s">
        <v>2499</v>
      </c>
      <c r="G99" s="222" t="s">
        <v>255</v>
      </c>
      <c r="H99" s="223">
        <v>0.45000000000000001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2.47214</v>
      </c>
      <c r="R99" s="228">
        <f>Q99*H99</f>
        <v>1.112463</v>
      </c>
      <c r="S99" s="228">
        <v>0</v>
      </c>
      <c r="T99" s="229">
        <f>S99*H99</f>
        <v>0</v>
      </c>
      <c r="AR99" s="230" t="s">
        <v>201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2500</v>
      </c>
    </row>
    <row r="100" s="11" customFormat="1" ht="22.8" customHeight="1">
      <c r="B100" s="203"/>
      <c r="C100" s="204"/>
      <c r="D100" s="205" t="s">
        <v>72</v>
      </c>
      <c r="E100" s="217" t="s">
        <v>232</v>
      </c>
      <c r="F100" s="217" t="s">
        <v>882</v>
      </c>
      <c r="G100" s="204"/>
      <c r="H100" s="204"/>
      <c r="I100" s="207"/>
      <c r="J100" s="218">
        <f>BK100</f>
        <v>0</v>
      </c>
      <c r="K100" s="204"/>
      <c r="L100" s="209"/>
      <c r="M100" s="210"/>
      <c r="N100" s="211"/>
      <c r="O100" s="211"/>
      <c r="P100" s="212">
        <f>SUM(P101:P104)</f>
        <v>0</v>
      </c>
      <c r="Q100" s="211"/>
      <c r="R100" s="212">
        <f>SUM(R101:R104)</f>
        <v>0</v>
      </c>
      <c r="S100" s="211"/>
      <c r="T100" s="213">
        <f>SUM(T101:T104)</f>
        <v>1.1880000000000002</v>
      </c>
      <c r="AR100" s="214" t="s">
        <v>80</v>
      </c>
      <c r="AT100" s="215" t="s">
        <v>72</v>
      </c>
      <c r="AU100" s="215" t="s">
        <v>80</v>
      </c>
      <c r="AY100" s="214" t="s">
        <v>194</v>
      </c>
      <c r="BK100" s="216">
        <f>SUM(BK101:BK104)</f>
        <v>0</v>
      </c>
    </row>
    <row r="101" s="1" customFormat="1" ht="36" customHeight="1">
      <c r="B101" s="37"/>
      <c r="C101" s="219" t="s">
        <v>80</v>
      </c>
      <c r="D101" s="219" t="s">
        <v>196</v>
      </c>
      <c r="E101" s="220" t="s">
        <v>2501</v>
      </c>
      <c r="F101" s="221" t="s">
        <v>2502</v>
      </c>
      <c r="G101" s="222" t="s">
        <v>255</v>
      </c>
      <c r="H101" s="223">
        <v>0.10000000000000001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1.8</v>
      </c>
      <c r="T101" s="229">
        <f>S101*H101</f>
        <v>0.18000000000000002</v>
      </c>
      <c r="AR101" s="230" t="s">
        <v>201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2503</v>
      </c>
    </row>
    <row r="102" s="1" customFormat="1" ht="36" customHeight="1">
      <c r="B102" s="37"/>
      <c r="C102" s="219" t="s">
        <v>82</v>
      </c>
      <c r="D102" s="219" t="s">
        <v>196</v>
      </c>
      <c r="E102" s="220" t="s">
        <v>2504</v>
      </c>
      <c r="F102" s="221" t="s">
        <v>2505</v>
      </c>
      <c r="G102" s="222" t="s">
        <v>222</v>
      </c>
      <c r="H102" s="223">
        <v>140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0.001</v>
      </c>
      <c r="T102" s="229">
        <f>S102*H102</f>
        <v>0.14000000000000001</v>
      </c>
      <c r="AR102" s="230" t="s">
        <v>201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2506</v>
      </c>
    </row>
    <row r="103" s="1" customFormat="1" ht="36" customHeight="1">
      <c r="B103" s="37"/>
      <c r="C103" s="219" t="s">
        <v>117</v>
      </c>
      <c r="D103" s="219" t="s">
        <v>196</v>
      </c>
      <c r="E103" s="220" t="s">
        <v>2507</v>
      </c>
      <c r="F103" s="221" t="s">
        <v>2508</v>
      </c>
      <c r="G103" s="222" t="s">
        <v>213</v>
      </c>
      <c r="H103" s="223">
        <v>230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0.002</v>
      </c>
      <c r="T103" s="229">
        <f>S103*H103</f>
        <v>0.46000000000000002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2509</v>
      </c>
    </row>
    <row r="104" s="1" customFormat="1" ht="36" customHeight="1">
      <c r="B104" s="37"/>
      <c r="C104" s="219" t="s">
        <v>201</v>
      </c>
      <c r="D104" s="219" t="s">
        <v>196</v>
      </c>
      <c r="E104" s="220" t="s">
        <v>2510</v>
      </c>
      <c r="F104" s="221" t="s">
        <v>2511</v>
      </c>
      <c r="G104" s="222" t="s">
        <v>213</v>
      </c>
      <c r="H104" s="223">
        <v>68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0.0060000000000000001</v>
      </c>
      <c r="T104" s="229">
        <f>S104*H104</f>
        <v>0.40800000000000003</v>
      </c>
      <c r="AR104" s="230" t="s">
        <v>201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2512</v>
      </c>
    </row>
    <row r="105" s="11" customFormat="1" ht="22.8" customHeight="1">
      <c r="B105" s="203"/>
      <c r="C105" s="204"/>
      <c r="D105" s="205" t="s">
        <v>72</v>
      </c>
      <c r="E105" s="217" t="s">
        <v>1065</v>
      </c>
      <c r="F105" s="217" t="s">
        <v>1066</v>
      </c>
      <c r="G105" s="204"/>
      <c r="H105" s="204"/>
      <c r="I105" s="207"/>
      <c r="J105" s="218">
        <f>BK105</f>
        <v>0</v>
      </c>
      <c r="K105" s="204"/>
      <c r="L105" s="209"/>
      <c r="M105" s="210"/>
      <c r="N105" s="211"/>
      <c r="O105" s="211"/>
      <c r="P105" s="212">
        <f>SUM(P106:P112)</f>
        <v>0</v>
      </c>
      <c r="Q105" s="211"/>
      <c r="R105" s="212">
        <f>SUM(R106:R112)</f>
        <v>0</v>
      </c>
      <c r="S105" s="211"/>
      <c r="T105" s="213">
        <f>SUM(T106:T112)</f>
        <v>0</v>
      </c>
      <c r="AR105" s="214" t="s">
        <v>80</v>
      </c>
      <c r="AT105" s="215" t="s">
        <v>72</v>
      </c>
      <c r="AU105" s="215" t="s">
        <v>80</v>
      </c>
      <c r="AY105" s="214" t="s">
        <v>194</v>
      </c>
      <c r="BK105" s="216">
        <f>SUM(BK106:BK112)</f>
        <v>0</v>
      </c>
    </row>
    <row r="106" s="1" customFormat="1" ht="36" customHeight="1">
      <c r="B106" s="37"/>
      <c r="C106" s="219" t="s">
        <v>215</v>
      </c>
      <c r="D106" s="219" t="s">
        <v>196</v>
      </c>
      <c r="E106" s="220" t="s">
        <v>2513</v>
      </c>
      <c r="F106" s="221" t="s">
        <v>2514</v>
      </c>
      <c r="G106" s="222" t="s">
        <v>311</v>
      </c>
      <c r="H106" s="223">
        <v>1.1879999999999999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2515</v>
      </c>
    </row>
    <row r="107" s="1" customFormat="1" ht="36" customHeight="1">
      <c r="B107" s="37"/>
      <c r="C107" s="219" t="s">
        <v>219</v>
      </c>
      <c r="D107" s="219" t="s">
        <v>196</v>
      </c>
      <c r="E107" s="220" t="s">
        <v>2516</v>
      </c>
      <c r="F107" s="221" t="s">
        <v>2517</v>
      </c>
      <c r="G107" s="222" t="s">
        <v>311</v>
      </c>
      <c r="H107" s="223">
        <v>1.1879999999999999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201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2518</v>
      </c>
    </row>
    <row r="108" s="1" customFormat="1" ht="60" customHeight="1">
      <c r="B108" s="37"/>
      <c r="C108" s="219" t="s">
        <v>224</v>
      </c>
      <c r="D108" s="219" t="s">
        <v>196</v>
      </c>
      <c r="E108" s="220" t="s">
        <v>2519</v>
      </c>
      <c r="F108" s="221" t="s">
        <v>2520</v>
      </c>
      <c r="G108" s="222" t="s">
        <v>311</v>
      </c>
      <c r="H108" s="223">
        <v>5.9400000000000004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2521</v>
      </c>
    </row>
    <row r="109" s="12" customFormat="1">
      <c r="B109" s="232"/>
      <c r="C109" s="233"/>
      <c r="D109" s="234" t="s">
        <v>257</v>
      </c>
      <c r="E109" s="233"/>
      <c r="F109" s="236" t="s">
        <v>2522</v>
      </c>
      <c r="G109" s="233"/>
      <c r="H109" s="237">
        <v>5.9400000000000004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AT109" s="243" t="s">
        <v>257</v>
      </c>
      <c r="AU109" s="243" t="s">
        <v>82</v>
      </c>
      <c r="AV109" s="12" t="s">
        <v>82</v>
      </c>
      <c r="AW109" s="12" t="s">
        <v>4</v>
      </c>
      <c r="AX109" s="12" t="s">
        <v>80</v>
      </c>
      <c r="AY109" s="243" t="s">
        <v>194</v>
      </c>
    </row>
    <row r="110" s="1" customFormat="1" ht="24" customHeight="1">
      <c r="B110" s="37"/>
      <c r="C110" s="219" t="s">
        <v>228</v>
      </c>
      <c r="D110" s="219" t="s">
        <v>196</v>
      </c>
      <c r="E110" s="220" t="s">
        <v>2523</v>
      </c>
      <c r="F110" s="221" t="s">
        <v>2524</v>
      </c>
      <c r="G110" s="222" t="s">
        <v>311</v>
      </c>
      <c r="H110" s="223">
        <v>1.1879999999999999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2525</v>
      </c>
    </row>
    <row r="111" s="1" customFormat="1" ht="36" customHeight="1">
      <c r="B111" s="37"/>
      <c r="C111" s="219" t="s">
        <v>232</v>
      </c>
      <c r="D111" s="219" t="s">
        <v>196</v>
      </c>
      <c r="E111" s="220" t="s">
        <v>1072</v>
      </c>
      <c r="F111" s="221" t="s">
        <v>1073</v>
      </c>
      <c r="G111" s="222" t="s">
        <v>311</v>
      </c>
      <c r="H111" s="223">
        <v>5.9400000000000004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2526</v>
      </c>
    </row>
    <row r="112" s="12" customFormat="1">
      <c r="B112" s="232"/>
      <c r="C112" s="233"/>
      <c r="D112" s="234" t="s">
        <v>257</v>
      </c>
      <c r="E112" s="233"/>
      <c r="F112" s="236" t="s">
        <v>2522</v>
      </c>
      <c r="G112" s="233"/>
      <c r="H112" s="237">
        <v>5.9400000000000004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AT112" s="243" t="s">
        <v>257</v>
      </c>
      <c r="AU112" s="243" t="s">
        <v>82</v>
      </c>
      <c r="AV112" s="12" t="s">
        <v>82</v>
      </c>
      <c r="AW112" s="12" t="s">
        <v>4</v>
      </c>
      <c r="AX112" s="12" t="s">
        <v>80</v>
      </c>
      <c r="AY112" s="243" t="s">
        <v>194</v>
      </c>
    </row>
    <row r="113" s="11" customFormat="1" ht="25.92" customHeight="1">
      <c r="B113" s="203"/>
      <c r="C113" s="204"/>
      <c r="D113" s="205" t="s">
        <v>72</v>
      </c>
      <c r="E113" s="206" t="s">
        <v>1094</v>
      </c>
      <c r="F113" s="206" t="s">
        <v>1095</v>
      </c>
      <c r="G113" s="204"/>
      <c r="H113" s="204"/>
      <c r="I113" s="207"/>
      <c r="J113" s="208">
        <f>BK113</f>
        <v>0</v>
      </c>
      <c r="K113" s="204"/>
      <c r="L113" s="209"/>
      <c r="M113" s="210"/>
      <c r="N113" s="211"/>
      <c r="O113" s="211"/>
      <c r="P113" s="212">
        <f>P114+P116</f>
        <v>0</v>
      </c>
      <c r="Q113" s="211"/>
      <c r="R113" s="212">
        <f>R114+R116</f>
        <v>0.94313999999999987</v>
      </c>
      <c r="S113" s="211"/>
      <c r="T113" s="213">
        <f>T114+T116</f>
        <v>0</v>
      </c>
      <c r="AR113" s="214" t="s">
        <v>82</v>
      </c>
      <c r="AT113" s="215" t="s">
        <v>72</v>
      </c>
      <c r="AU113" s="215" t="s">
        <v>73</v>
      </c>
      <c r="AY113" s="214" t="s">
        <v>194</v>
      </c>
      <c r="BK113" s="216">
        <f>BK114+BK116</f>
        <v>0</v>
      </c>
    </row>
    <row r="114" s="11" customFormat="1" ht="22.8" customHeight="1">
      <c r="B114" s="203"/>
      <c r="C114" s="204"/>
      <c r="D114" s="205" t="s">
        <v>72</v>
      </c>
      <c r="E114" s="217" t="s">
        <v>2064</v>
      </c>
      <c r="F114" s="217" t="s">
        <v>2065</v>
      </c>
      <c r="G114" s="204"/>
      <c r="H114" s="204"/>
      <c r="I114" s="207"/>
      <c r="J114" s="218">
        <f>BK114</f>
        <v>0</v>
      </c>
      <c r="K114" s="204"/>
      <c r="L114" s="209"/>
      <c r="M114" s="210"/>
      <c r="N114" s="211"/>
      <c r="O114" s="211"/>
      <c r="P114" s="212">
        <f>P115</f>
        <v>0</v>
      </c>
      <c r="Q114" s="211"/>
      <c r="R114" s="212">
        <f>R115</f>
        <v>0.00035</v>
      </c>
      <c r="S114" s="211"/>
      <c r="T114" s="213">
        <f>T115</f>
        <v>0</v>
      </c>
      <c r="AR114" s="214" t="s">
        <v>82</v>
      </c>
      <c r="AT114" s="215" t="s">
        <v>72</v>
      </c>
      <c r="AU114" s="215" t="s">
        <v>80</v>
      </c>
      <c r="AY114" s="214" t="s">
        <v>194</v>
      </c>
      <c r="BK114" s="216">
        <f>BK115</f>
        <v>0</v>
      </c>
    </row>
    <row r="115" s="1" customFormat="1" ht="24" customHeight="1">
      <c r="B115" s="37"/>
      <c r="C115" s="219" t="s">
        <v>770</v>
      </c>
      <c r="D115" s="219" t="s">
        <v>196</v>
      </c>
      <c r="E115" s="220" t="s">
        <v>2069</v>
      </c>
      <c r="F115" s="221" t="s">
        <v>2070</v>
      </c>
      <c r="G115" s="222" t="s">
        <v>222</v>
      </c>
      <c r="H115" s="223">
        <v>1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0.00035</v>
      </c>
      <c r="R115" s="228">
        <f>Q115*H115</f>
        <v>0.00035</v>
      </c>
      <c r="S115" s="228">
        <v>0</v>
      </c>
      <c r="T115" s="229">
        <f>S115*H115</f>
        <v>0</v>
      </c>
      <c r="AR115" s="230" t="s">
        <v>264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2527</v>
      </c>
    </row>
    <row r="116" s="11" customFormat="1" ht="22.8" customHeight="1">
      <c r="B116" s="203"/>
      <c r="C116" s="204"/>
      <c r="D116" s="205" t="s">
        <v>72</v>
      </c>
      <c r="E116" s="217" t="s">
        <v>2528</v>
      </c>
      <c r="F116" s="217" t="s">
        <v>2529</v>
      </c>
      <c r="G116" s="204"/>
      <c r="H116" s="204"/>
      <c r="I116" s="207"/>
      <c r="J116" s="218">
        <f>BK116</f>
        <v>0</v>
      </c>
      <c r="K116" s="204"/>
      <c r="L116" s="209"/>
      <c r="M116" s="210"/>
      <c r="N116" s="211"/>
      <c r="O116" s="211"/>
      <c r="P116" s="212">
        <f>SUM(P117:P215)</f>
        <v>0</v>
      </c>
      <c r="Q116" s="211"/>
      <c r="R116" s="212">
        <f>SUM(R117:R215)</f>
        <v>0.94278999999999991</v>
      </c>
      <c r="S116" s="211"/>
      <c r="T116" s="213">
        <f>SUM(T117:T215)</f>
        <v>0</v>
      </c>
      <c r="AR116" s="214" t="s">
        <v>82</v>
      </c>
      <c r="AT116" s="215" t="s">
        <v>72</v>
      </c>
      <c r="AU116" s="215" t="s">
        <v>80</v>
      </c>
      <c r="AY116" s="214" t="s">
        <v>194</v>
      </c>
      <c r="BK116" s="216">
        <f>SUM(BK117:BK215)</f>
        <v>0</v>
      </c>
    </row>
    <row r="117" s="1" customFormat="1" ht="36" customHeight="1">
      <c r="B117" s="37"/>
      <c r="C117" s="219" t="s">
        <v>524</v>
      </c>
      <c r="D117" s="219" t="s">
        <v>196</v>
      </c>
      <c r="E117" s="220" t="s">
        <v>2530</v>
      </c>
      <c r="F117" s="221" t="s">
        <v>2531</v>
      </c>
      <c r="G117" s="222" t="s">
        <v>213</v>
      </c>
      <c r="H117" s="223">
        <v>50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264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264</v>
      </c>
      <c r="BM117" s="230" t="s">
        <v>2532</v>
      </c>
    </row>
    <row r="118" s="1" customFormat="1" ht="16.5" customHeight="1">
      <c r="B118" s="37"/>
      <c r="C118" s="257" t="s">
        <v>528</v>
      </c>
      <c r="D118" s="257" t="s">
        <v>323</v>
      </c>
      <c r="E118" s="258" t="s">
        <v>2533</v>
      </c>
      <c r="F118" s="259" t="s">
        <v>2534</v>
      </c>
      <c r="G118" s="260" t="s">
        <v>213</v>
      </c>
      <c r="H118" s="261">
        <v>50</v>
      </c>
      <c r="I118" s="262"/>
      <c r="J118" s="263">
        <f>ROUND(I118*H118,2)</f>
        <v>0</v>
      </c>
      <c r="K118" s="259" t="s">
        <v>200</v>
      </c>
      <c r="L118" s="264"/>
      <c r="M118" s="265" t="s">
        <v>19</v>
      </c>
      <c r="N118" s="266" t="s">
        <v>44</v>
      </c>
      <c r="O118" s="82"/>
      <c r="P118" s="228">
        <f>O118*H118</f>
        <v>0</v>
      </c>
      <c r="Q118" s="228">
        <v>4.0000000000000003E-05</v>
      </c>
      <c r="R118" s="228">
        <f>Q118*H118</f>
        <v>0.002</v>
      </c>
      <c r="S118" s="228">
        <v>0</v>
      </c>
      <c r="T118" s="229">
        <f>S118*H118</f>
        <v>0</v>
      </c>
      <c r="AR118" s="230" t="s">
        <v>350</v>
      </c>
      <c r="AT118" s="230" t="s">
        <v>323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264</v>
      </c>
      <c r="BM118" s="230" t="s">
        <v>2535</v>
      </c>
    </row>
    <row r="119" s="1" customFormat="1" ht="36" customHeight="1">
      <c r="B119" s="37"/>
      <c r="C119" s="219" t="s">
        <v>392</v>
      </c>
      <c r="D119" s="219" t="s">
        <v>196</v>
      </c>
      <c r="E119" s="220" t="s">
        <v>2536</v>
      </c>
      <c r="F119" s="221" t="s">
        <v>2537</v>
      </c>
      <c r="G119" s="222" t="s">
        <v>213</v>
      </c>
      <c r="H119" s="223">
        <v>22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2538</v>
      </c>
    </row>
    <row r="120" s="1" customFormat="1" ht="24" customHeight="1">
      <c r="B120" s="37"/>
      <c r="C120" s="257" t="s">
        <v>388</v>
      </c>
      <c r="D120" s="257" t="s">
        <v>323</v>
      </c>
      <c r="E120" s="258" t="s">
        <v>2539</v>
      </c>
      <c r="F120" s="259" t="s">
        <v>2540</v>
      </c>
      <c r="G120" s="260" t="s">
        <v>213</v>
      </c>
      <c r="H120" s="261">
        <v>22</v>
      </c>
      <c r="I120" s="262"/>
      <c r="J120" s="263">
        <f>ROUND(I120*H120,2)</f>
        <v>0</v>
      </c>
      <c r="K120" s="259" t="s">
        <v>200</v>
      </c>
      <c r="L120" s="264"/>
      <c r="M120" s="265" t="s">
        <v>19</v>
      </c>
      <c r="N120" s="266" t="s">
        <v>44</v>
      </c>
      <c r="O120" s="82"/>
      <c r="P120" s="228">
        <f>O120*H120</f>
        <v>0</v>
      </c>
      <c r="Q120" s="228">
        <v>0.00027</v>
      </c>
      <c r="R120" s="228">
        <f>Q120*H120</f>
        <v>0.00594</v>
      </c>
      <c r="S120" s="228">
        <v>0</v>
      </c>
      <c r="T120" s="229">
        <f>S120*H120</f>
        <v>0</v>
      </c>
      <c r="AR120" s="230" t="s">
        <v>350</v>
      </c>
      <c r="AT120" s="230" t="s">
        <v>323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2541</v>
      </c>
    </row>
    <row r="121" s="1" customFormat="1" ht="36" customHeight="1">
      <c r="B121" s="37"/>
      <c r="C121" s="219" t="s">
        <v>731</v>
      </c>
      <c r="D121" s="219" t="s">
        <v>196</v>
      </c>
      <c r="E121" s="220" t="s">
        <v>2542</v>
      </c>
      <c r="F121" s="221" t="s">
        <v>2543</v>
      </c>
      <c r="G121" s="222" t="s">
        <v>213</v>
      </c>
      <c r="H121" s="223">
        <v>180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2544</v>
      </c>
    </row>
    <row r="122" s="1" customFormat="1" ht="16.5" customHeight="1">
      <c r="B122" s="37"/>
      <c r="C122" s="257" t="s">
        <v>736</v>
      </c>
      <c r="D122" s="257" t="s">
        <v>323</v>
      </c>
      <c r="E122" s="258" t="s">
        <v>2545</v>
      </c>
      <c r="F122" s="259" t="s">
        <v>2546</v>
      </c>
      <c r="G122" s="260" t="s">
        <v>213</v>
      </c>
      <c r="H122" s="261">
        <v>120</v>
      </c>
      <c r="I122" s="262"/>
      <c r="J122" s="263">
        <f>ROUND(I122*H122,2)</f>
        <v>0</v>
      </c>
      <c r="K122" s="259" t="s">
        <v>200</v>
      </c>
      <c r="L122" s="264"/>
      <c r="M122" s="265" t="s">
        <v>19</v>
      </c>
      <c r="N122" s="266" t="s">
        <v>44</v>
      </c>
      <c r="O122" s="82"/>
      <c r="P122" s="228">
        <f>O122*H122</f>
        <v>0</v>
      </c>
      <c r="Q122" s="228">
        <v>0.00012999999999999999</v>
      </c>
      <c r="R122" s="228">
        <f>Q122*H122</f>
        <v>0.015599999999999999</v>
      </c>
      <c r="S122" s="228">
        <v>0</v>
      </c>
      <c r="T122" s="229">
        <f>S122*H122</f>
        <v>0</v>
      </c>
      <c r="AR122" s="230" t="s">
        <v>350</v>
      </c>
      <c r="AT122" s="230" t="s">
        <v>323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2547</v>
      </c>
    </row>
    <row r="123" s="1" customFormat="1" ht="16.5" customHeight="1">
      <c r="B123" s="37"/>
      <c r="C123" s="257" t="s">
        <v>762</v>
      </c>
      <c r="D123" s="257" t="s">
        <v>323</v>
      </c>
      <c r="E123" s="258" t="s">
        <v>2548</v>
      </c>
      <c r="F123" s="259" t="s">
        <v>2549</v>
      </c>
      <c r="G123" s="260" t="s">
        <v>213</v>
      </c>
      <c r="H123" s="261">
        <v>10</v>
      </c>
      <c r="I123" s="262"/>
      <c r="J123" s="263">
        <f>ROUND(I123*H123,2)</f>
        <v>0</v>
      </c>
      <c r="K123" s="259" t="s">
        <v>200</v>
      </c>
      <c r="L123" s="264"/>
      <c r="M123" s="265" t="s">
        <v>19</v>
      </c>
      <c r="N123" s="266" t="s">
        <v>44</v>
      </c>
      <c r="O123" s="82"/>
      <c r="P123" s="228">
        <f>O123*H123</f>
        <v>0</v>
      </c>
      <c r="Q123" s="228">
        <v>0.00023000000000000001</v>
      </c>
      <c r="R123" s="228">
        <f>Q123*H123</f>
        <v>0.0023</v>
      </c>
      <c r="S123" s="228">
        <v>0</v>
      </c>
      <c r="T123" s="229">
        <f>S123*H123</f>
        <v>0</v>
      </c>
      <c r="AR123" s="230" t="s">
        <v>350</v>
      </c>
      <c r="AT123" s="230" t="s">
        <v>323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2550</v>
      </c>
    </row>
    <row r="124" s="1" customFormat="1" ht="16.5" customHeight="1">
      <c r="B124" s="37"/>
      <c r="C124" s="257" t="s">
        <v>742</v>
      </c>
      <c r="D124" s="257" t="s">
        <v>323</v>
      </c>
      <c r="E124" s="258" t="s">
        <v>2551</v>
      </c>
      <c r="F124" s="259" t="s">
        <v>2552</v>
      </c>
      <c r="G124" s="260" t="s">
        <v>213</v>
      </c>
      <c r="H124" s="261">
        <v>50</v>
      </c>
      <c r="I124" s="262"/>
      <c r="J124" s="263">
        <f>ROUND(I124*H124,2)</f>
        <v>0</v>
      </c>
      <c r="K124" s="259" t="s">
        <v>200</v>
      </c>
      <c r="L124" s="264"/>
      <c r="M124" s="265" t="s">
        <v>19</v>
      </c>
      <c r="N124" s="266" t="s">
        <v>44</v>
      </c>
      <c r="O124" s="82"/>
      <c r="P124" s="228">
        <f>O124*H124</f>
        <v>0</v>
      </c>
      <c r="Q124" s="228">
        <v>0.00038999999999999999</v>
      </c>
      <c r="R124" s="228">
        <f>Q124*H124</f>
        <v>0.0195</v>
      </c>
      <c r="S124" s="228">
        <v>0</v>
      </c>
      <c r="T124" s="229">
        <f>S124*H124</f>
        <v>0</v>
      </c>
      <c r="AR124" s="230" t="s">
        <v>350</v>
      </c>
      <c r="AT124" s="230" t="s">
        <v>323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2553</v>
      </c>
    </row>
    <row r="125" s="1" customFormat="1" ht="36" customHeight="1">
      <c r="B125" s="37"/>
      <c r="C125" s="219" t="s">
        <v>726</v>
      </c>
      <c r="D125" s="219" t="s">
        <v>196</v>
      </c>
      <c r="E125" s="220" t="s">
        <v>2554</v>
      </c>
      <c r="F125" s="221" t="s">
        <v>2555</v>
      </c>
      <c r="G125" s="222" t="s">
        <v>213</v>
      </c>
      <c r="H125" s="223">
        <v>180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2556</v>
      </c>
    </row>
    <row r="126" s="1" customFormat="1" ht="24" customHeight="1">
      <c r="B126" s="37"/>
      <c r="C126" s="257" t="s">
        <v>746</v>
      </c>
      <c r="D126" s="257" t="s">
        <v>323</v>
      </c>
      <c r="E126" s="258" t="s">
        <v>2557</v>
      </c>
      <c r="F126" s="259" t="s">
        <v>2558</v>
      </c>
      <c r="G126" s="260" t="s">
        <v>213</v>
      </c>
      <c r="H126" s="261">
        <v>100</v>
      </c>
      <c r="I126" s="262"/>
      <c r="J126" s="263">
        <f>ROUND(I126*H126,2)</f>
        <v>0</v>
      </c>
      <c r="K126" s="259" t="s">
        <v>19</v>
      </c>
      <c r="L126" s="264"/>
      <c r="M126" s="265" t="s">
        <v>19</v>
      </c>
      <c r="N126" s="266" t="s">
        <v>44</v>
      </c>
      <c r="O126" s="82"/>
      <c r="P126" s="228">
        <f>O126*H126</f>
        <v>0</v>
      </c>
      <c r="Q126" s="228">
        <v>8.0000000000000007E-05</v>
      </c>
      <c r="R126" s="228">
        <f>Q126*H126</f>
        <v>0.0080000000000000002</v>
      </c>
      <c r="S126" s="228">
        <v>0</v>
      </c>
      <c r="T126" s="229">
        <f>S126*H126</f>
        <v>0</v>
      </c>
      <c r="AR126" s="230" t="s">
        <v>350</v>
      </c>
      <c r="AT126" s="230" t="s">
        <v>323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2559</v>
      </c>
    </row>
    <row r="127" s="1" customFormat="1" ht="24" customHeight="1">
      <c r="B127" s="37"/>
      <c r="C127" s="257" t="s">
        <v>750</v>
      </c>
      <c r="D127" s="257" t="s">
        <v>323</v>
      </c>
      <c r="E127" s="258" t="s">
        <v>2560</v>
      </c>
      <c r="F127" s="259" t="s">
        <v>2561</v>
      </c>
      <c r="G127" s="260" t="s">
        <v>213</v>
      </c>
      <c r="H127" s="261">
        <v>20</v>
      </c>
      <c r="I127" s="262"/>
      <c r="J127" s="263">
        <f>ROUND(I127*H127,2)</f>
        <v>0</v>
      </c>
      <c r="K127" s="259" t="s">
        <v>19</v>
      </c>
      <c r="L127" s="264"/>
      <c r="M127" s="265" t="s">
        <v>19</v>
      </c>
      <c r="N127" s="266" t="s">
        <v>44</v>
      </c>
      <c r="O127" s="82"/>
      <c r="P127" s="228">
        <f>O127*H127</f>
        <v>0</v>
      </c>
      <c r="Q127" s="228">
        <v>8.0000000000000007E-05</v>
      </c>
      <c r="R127" s="228">
        <f>Q127*H127</f>
        <v>0.0016000000000000001</v>
      </c>
      <c r="S127" s="228">
        <v>0</v>
      </c>
      <c r="T127" s="229">
        <f>S127*H127</f>
        <v>0</v>
      </c>
      <c r="AR127" s="230" t="s">
        <v>350</v>
      </c>
      <c r="AT127" s="230" t="s">
        <v>323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264</v>
      </c>
      <c r="BM127" s="230" t="s">
        <v>2562</v>
      </c>
    </row>
    <row r="128" s="1" customFormat="1" ht="24" customHeight="1">
      <c r="B128" s="37"/>
      <c r="C128" s="257" t="s">
        <v>758</v>
      </c>
      <c r="D128" s="257" t="s">
        <v>323</v>
      </c>
      <c r="E128" s="258" t="s">
        <v>2563</v>
      </c>
      <c r="F128" s="259" t="s">
        <v>2564</v>
      </c>
      <c r="G128" s="260" t="s">
        <v>213</v>
      </c>
      <c r="H128" s="261">
        <v>20</v>
      </c>
      <c r="I128" s="262"/>
      <c r="J128" s="263">
        <f>ROUND(I128*H128,2)</f>
        <v>0</v>
      </c>
      <c r="K128" s="259" t="s">
        <v>19</v>
      </c>
      <c r="L128" s="264"/>
      <c r="M128" s="265" t="s">
        <v>19</v>
      </c>
      <c r="N128" s="266" t="s">
        <v>44</v>
      </c>
      <c r="O128" s="82"/>
      <c r="P128" s="228">
        <f>O128*H128</f>
        <v>0</v>
      </c>
      <c r="Q128" s="228">
        <v>8.0000000000000007E-05</v>
      </c>
      <c r="R128" s="228">
        <f>Q128*H128</f>
        <v>0.0016000000000000001</v>
      </c>
      <c r="S128" s="228">
        <v>0</v>
      </c>
      <c r="T128" s="229">
        <f>S128*H128</f>
        <v>0</v>
      </c>
      <c r="AR128" s="230" t="s">
        <v>350</v>
      </c>
      <c r="AT128" s="230" t="s">
        <v>323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264</v>
      </c>
      <c r="BM128" s="230" t="s">
        <v>2565</v>
      </c>
    </row>
    <row r="129" s="1" customFormat="1" ht="36" customHeight="1">
      <c r="B129" s="37"/>
      <c r="C129" s="257" t="s">
        <v>766</v>
      </c>
      <c r="D129" s="257" t="s">
        <v>323</v>
      </c>
      <c r="E129" s="258" t="s">
        <v>2566</v>
      </c>
      <c r="F129" s="259" t="s">
        <v>2567</v>
      </c>
      <c r="G129" s="260" t="s">
        <v>213</v>
      </c>
      <c r="H129" s="261">
        <v>40</v>
      </c>
      <c r="I129" s="262"/>
      <c r="J129" s="263">
        <f>ROUND(I129*H129,2)</f>
        <v>0</v>
      </c>
      <c r="K129" s="259" t="s">
        <v>19</v>
      </c>
      <c r="L129" s="264"/>
      <c r="M129" s="265" t="s">
        <v>19</v>
      </c>
      <c r="N129" s="266" t="s">
        <v>44</v>
      </c>
      <c r="O129" s="82"/>
      <c r="P129" s="228">
        <f>O129*H129</f>
        <v>0</v>
      </c>
      <c r="Q129" s="228">
        <v>8.0000000000000007E-05</v>
      </c>
      <c r="R129" s="228">
        <f>Q129*H129</f>
        <v>0.0032000000000000002</v>
      </c>
      <c r="S129" s="228">
        <v>0</v>
      </c>
      <c r="T129" s="229">
        <f>S129*H129</f>
        <v>0</v>
      </c>
      <c r="AR129" s="230" t="s">
        <v>350</v>
      </c>
      <c r="AT129" s="230" t="s">
        <v>323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264</v>
      </c>
      <c r="BM129" s="230" t="s">
        <v>2568</v>
      </c>
    </row>
    <row r="130" s="1" customFormat="1" ht="36" customHeight="1">
      <c r="B130" s="37"/>
      <c r="C130" s="219" t="s">
        <v>721</v>
      </c>
      <c r="D130" s="219" t="s">
        <v>196</v>
      </c>
      <c r="E130" s="220" t="s">
        <v>2569</v>
      </c>
      <c r="F130" s="221" t="s">
        <v>2570</v>
      </c>
      <c r="G130" s="222" t="s">
        <v>213</v>
      </c>
      <c r="H130" s="223">
        <v>20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264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264</v>
      </c>
      <c r="BM130" s="230" t="s">
        <v>2571</v>
      </c>
    </row>
    <row r="131" s="1" customFormat="1" ht="24" customHeight="1">
      <c r="B131" s="37"/>
      <c r="C131" s="257" t="s">
        <v>754</v>
      </c>
      <c r="D131" s="257" t="s">
        <v>323</v>
      </c>
      <c r="E131" s="258" t="s">
        <v>2572</v>
      </c>
      <c r="F131" s="259" t="s">
        <v>2573</v>
      </c>
      <c r="G131" s="260" t="s">
        <v>213</v>
      </c>
      <c r="H131" s="261">
        <v>20</v>
      </c>
      <c r="I131" s="262"/>
      <c r="J131" s="263">
        <f>ROUND(I131*H131,2)</f>
        <v>0</v>
      </c>
      <c r="K131" s="259" t="s">
        <v>19</v>
      </c>
      <c r="L131" s="264"/>
      <c r="M131" s="265" t="s">
        <v>19</v>
      </c>
      <c r="N131" s="266" t="s">
        <v>44</v>
      </c>
      <c r="O131" s="82"/>
      <c r="P131" s="228">
        <f>O131*H131</f>
        <v>0</v>
      </c>
      <c r="Q131" s="228">
        <v>8.0000000000000007E-05</v>
      </c>
      <c r="R131" s="228">
        <f>Q131*H131</f>
        <v>0.0016000000000000001</v>
      </c>
      <c r="S131" s="228">
        <v>0</v>
      </c>
      <c r="T131" s="229">
        <f>S131*H131</f>
        <v>0</v>
      </c>
      <c r="AR131" s="230" t="s">
        <v>350</v>
      </c>
      <c r="AT131" s="230" t="s">
        <v>323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264</v>
      </c>
      <c r="BM131" s="230" t="s">
        <v>2574</v>
      </c>
    </row>
    <row r="132" s="1" customFormat="1" ht="48" customHeight="1">
      <c r="B132" s="37"/>
      <c r="C132" s="219" t="s">
        <v>532</v>
      </c>
      <c r="D132" s="219" t="s">
        <v>196</v>
      </c>
      <c r="E132" s="220" t="s">
        <v>2575</v>
      </c>
      <c r="F132" s="221" t="s">
        <v>2576</v>
      </c>
      <c r="G132" s="222" t="s">
        <v>222</v>
      </c>
      <c r="H132" s="223">
        <v>140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264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264</v>
      </c>
      <c r="BM132" s="230" t="s">
        <v>2577</v>
      </c>
    </row>
    <row r="133" s="1" customFormat="1" ht="16.5" customHeight="1">
      <c r="B133" s="37"/>
      <c r="C133" s="257" t="s">
        <v>536</v>
      </c>
      <c r="D133" s="257" t="s">
        <v>323</v>
      </c>
      <c r="E133" s="258" t="s">
        <v>2578</v>
      </c>
      <c r="F133" s="259" t="s">
        <v>2579</v>
      </c>
      <c r="G133" s="260" t="s">
        <v>222</v>
      </c>
      <c r="H133" s="261">
        <v>80</v>
      </c>
      <c r="I133" s="262"/>
      <c r="J133" s="263">
        <f>ROUND(I133*H133,2)</f>
        <v>0</v>
      </c>
      <c r="K133" s="259" t="s">
        <v>200</v>
      </c>
      <c r="L133" s="264"/>
      <c r="M133" s="265" t="s">
        <v>19</v>
      </c>
      <c r="N133" s="266" t="s">
        <v>44</v>
      </c>
      <c r="O133" s="82"/>
      <c r="P133" s="228">
        <f>O133*H133</f>
        <v>0</v>
      </c>
      <c r="Q133" s="228">
        <v>3.0000000000000001E-05</v>
      </c>
      <c r="R133" s="228">
        <f>Q133*H133</f>
        <v>0.0024000000000000002</v>
      </c>
      <c r="S133" s="228">
        <v>0</v>
      </c>
      <c r="T133" s="229">
        <f>S133*H133</f>
        <v>0</v>
      </c>
      <c r="AR133" s="230" t="s">
        <v>350</v>
      </c>
      <c r="AT133" s="230" t="s">
        <v>323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264</v>
      </c>
      <c r="BM133" s="230" t="s">
        <v>2580</v>
      </c>
    </row>
    <row r="134" s="1" customFormat="1" ht="24" customHeight="1">
      <c r="B134" s="37"/>
      <c r="C134" s="257" t="s">
        <v>540</v>
      </c>
      <c r="D134" s="257" t="s">
        <v>323</v>
      </c>
      <c r="E134" s="258" t="s">
        <v>2581</v>
      </c>
      <c r="F134" s="259" t="s">
        <v>2582</v>
      </c>
      <c r="G134" s="260" t="s">
        <v>222</v>
      </c>
      <c r="H134" s="261">
        <v>60</v>
      </c>
      <c r="I134" s="262"/>
      <c r="J134" s="263">
        <f>ROUND(I134*H134,2)</f>
        <v>0</v>
      </c>
      <c r="K134" s="259" t="s">
        <v>200</v>
      </c>
      <c r="L134" s="264"/>
      <c r="M134" s="265" t="s">
        <v>19</v>
      </c>
      <c r="N134" s="266" t="s">
        <v>44</v>
      </c>
      <c r="O134" s="82"/>
      <c r="P134" s="228">
        <f>O134*H134</f>
        <v>0</v>
      </c>
      <c r="Q134" s="228">
        <v>0.00013999999999999999</v>
      </c>
      <c r="R134" s="228">
        <f>Q134*H134</f>
        <v>0.0083999999999999995</v>
      </c>
      <c r="S134" s="228">
        <v>0</v>
      </c>
      <c r="T134" s="229">
        <f>S134*H134</f>
        <v>0</v>
      </c>
      <c r="AR134" s="230" t="s">
        <v>350</v>
      </c>
      <c r="AT134" s="230" t="s">
        <v>323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264</v>
      </c>
      <c r="BM134" s="230" t="s">
        <v>2583</v>
      </c>
    </row>
    <row r="135" s="1" customFormat="1" ht="36" customHeight="1">
      <c r="B135" s="37"/>
      <c r="C135" s="219" t="s">
        <v>544</v>
      </c>
      <c r="D135" s="219" t="s">
        <v>196</v>
      </c>
      <c r="E135" s="220" t="s">
        <v>2584</v>
      </c>
      <c r="F135" s="221" t="s">
        <v>2585</v>
      </c>
      <c r="G135" s="222" t="s">
        <v>213</v>
      </c>
      <c r="H135" s="223">
        <v>180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264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264</v>
      </c>
      <c r="BM135" s="230" t="s">
        <v>2586</v>
      </c>
    </row>
    <row r="136" s="1" customFormat="1" ht="16.5" customHeight="1">
      <c r="B136" s="37"/>
      <c r="C136" s="257" t="s">
        <v>552</v>
      </c>
      <c r="D136" s="257" t="s">
        <v>323</v>
      </c>
      <c r="E136" s="258" t="s">
        <v>2587</v>
      </c>
      <c r="F136" s="259" t="s">
        <v>2588</v>
      </c>
      <c r="G136" s="260" t="s">
        <v>213</v>
      </c>
      <c r="H136" s="261">
        <v>207</v>
      </c>
      <c r="I136" s="262"/>
      <c r="J136" s="263">
        <f>ROUND(I136*H136,2)</f>
        <v>0</v>
      </c>
      <c r="K136" s="259" t="s">
        <v>200</v>
      </c>
      <c r="L136" s="264"/>
      <c r="M136" s="265" t="s">
        <v>19</v>
      </c>
      <c r="N136" s="266" t="s">
        <v>44</v>
      </c>
      <c r="O136" s="82"/>
      <c r="P136" s="228">
        <f>O136*H136</f>
        <v>0</v>
      </c>
      <c r="Q136" s="228">
        <v>8.0000000000000007E-05</v>
      </c>
      <c r="R136" s="228">
        <f>Q136*H136</f>
        <v>0.016560000000000002</v>
      </c>
      <c r="S136" s="228">
        <v>0</v>
      </c>
      <c r="T136" s="229">
        <f>S136*H136</f>
        <v>0</v>
      </c>
      <c r="AR136" s="230" t="s">
        <v>350</v>
      </c>
      <c r="AT136" s="230" t="s">
        <v>323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264</v>
      </c>
      <c r="BM136" s="230" t="s">
        <v>2589</v>
      </c>
    </row>
    <row r="137" s="12" customFormat="1">
      <c r="B137" s="232"/>
      <c r="C137" s="233"/>
      <c r="D137" s="234" t="s">
        <v>257</v>
      </c>
      <c r="E137" s="233"/>
      <c r="F137" s="236" t="s">
        <v>2590</v>
      </c>
      <c r="G137" s="233"/>
      <c r="H137" s="237">
        <v>207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AT137" s="243" t="s">
        <v>257</v>
      </c>
      <c r="AU137" s="243" t="s">
        <v>82</v>
      </c>
      <c r="AV137" s="12" t="s">
        <v>82</v>
      </c>
      <c r="AW137" s="12" t="s">
        <v>4</v>
      </c>
      <c r="AX137" s="12" t="s">
        <v>80</v>
      </c>
      <c r="AY137" s="243" t="s">
        <v>194</v>
      </c>
    </row>
    <row r="138" s="1" customFormat="1" ht="36" customHeight="1">
      <c r="B138" s="37"/>
      <c r="C138" s="219" t="s">
        <v>557</v>
      </c>
      <c r="D138" s="219" t="s">
        <v>196</v>
      </c>
      <c r="E138" s="220" t="s">
        <v>2591</v>
      </c>
      <c r="F138" s="221" t="s">
        <v>2592</v>
      </c>
      <c r="G138" s="222" t="s">
        <v>213</v>
      </c>
      <c r="H138" s="223">
        <v>20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264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264</v>
      </c>
      <c r="BM138" s="230" t="s">
        <v>2593</v>
      </c>
    </row>
    <row r="139" s="1" customFormat="1" ht="16.5" customHeight="1">
      <c r="B139" s="37"/>
      <c r="C139" s="257" t="s">
        <v>563</v>
      </c>
      <c r="D139" s="257" t="s">
        <v>323</v>
      </c>
      <c r="E139" s="258" t="s">
        <v>2594</v>
      </c>
      <c r="F139" s="259" t="s">
        <v>2595</v>
      </c>
      <c r="G139" s="260" t="s">
        <v>213</v>
      </c>
      <c r="H139" s="261">
        <v>23</v>
      </c>
      <c r="I139" s="262"/>
      <c r="J139" s="263">
        <f>ROUND(I139*H139,2)</f>
        <v>0</v>
      </c>
      <c r="K139" s="259" t="s">
        <v>200</v>
      </c>
      <c r="L139" s="264"/>
      <c r="M139" s="265" t="s">
        <v>19</v>
      </c>
      <c r="N139" s="266" t="s">
        <v>44</v>
      </c>
      <c r="O139" s="82"/>
      <c r="P139" s="228">
        <f>O139*H139</f>
        <v>0</v>
      </c>
      <c r="Q139" s="228">
        <v>0.00018000000000000001</v>
      </c>
      <c r="R139" s="228">
        <f>Q139*H139</f>
        <v>0.0041400000000000005</v>
      </c>
      <c r="S139" s="228">
        <v>0</v>
      </c>
      <c r="T139" s="229">
        <f>S139*H139</f>
        <v>0</v>
      </c>
      <c r="AR139" s="230" t="s">
        <v>350</v>
      </c>
      <c r="AT139" s="230" t="s">
        <v>323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264</v>
      </c>
      <c r="BM139" s="230" t="s">
        <v>2596</v>
      </c>
    </row>
    <row r="140" s="12" customFormat="1">
      <c r="B140" s="232"/>
      <c r="C140" s="233"/>
      <c r="D140" s="234" t="s">
        <v>257</v>
      </c>
      <c r="E140" s="233"/>
      <c r="F140" s="236" t="s">
        <v>2597</v>
      </c>
      <c r="G140" s="233"/>
      <c r="H140" s="237">
        <v>23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AT140" s="243" t="s">
        <v>257</v>
      </c>
      <c r="AU140" s="243" t="s">
        <v>82</v>
      </c>
      <c r="AV140" s="12" t="s">
        <v>82</v>
      </c>
      <c r="AW140" s="12" t="s">
        <v>4</v>
      </c>
      <c r="AX140" s="12" t="s">
        <v>80</v>
      </c>
      <c r="AY140" s="243" t="s">
        <v>194</v>
      </c>
    </row>
    <row r="141" s="1" customFormat="1" ht="36" customHeight="1">
      <c r="B141" s="37"/>
      <c r="C141" s="219" t="s">
        <v>569</v>
      </c>
      <c r="D141" s="219" t="s">
        <v>196</v>
      </c>
      <c r="E141" s="220" t="s">
        <v>2598</v>
      </c>
      <c r="F141" s="221" t="s">
        <v>2599</v>
      </c>
      <c r="G141" s="222" t="s">
        <v>213</v>
      </c>
      <c r="H141" s="223">
        <v>120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264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264</v>
      </c>
      <c r="BM141" s="230" t="s">
        <v>2600</v>
      </c>
    </row>
    <row r="142" s="1" customFormat="1" ht="36" customHeight="1">
      <c r="B142" s="37"/>
      <c r="C142" s="219" t="s">
        <v>573</v>
      </c>
      <c r="D142" s="219" t="s">
        <v>196</v>
      </c>
      <c r="E142" s="220" t="s">
        <v>2601</v>
      </c>
      <c r="F142" s="221" t="s">
        <v>2602</v>
      </c>
      <c r="G142" s="222" t="s">
        <v>213</v>
      </c>
      <c r="H142" s="223">
        <v>110</v>
      </c>
      <c r="I142" s="224"/>
      <c r="J142" s="225">
        <f>ROUND(I142*H142,2)</f>
        <v>0</v>
      </c>
      <c r="K142" s="221" t="s">
        <v>200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264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264</v>
      </c>
      <c r="BM142" s="230" t="s">
        <v>2603</v>
      </c>
    </row>
    <row r="143" s="1" customFormat="1" ht="36" customHeight="1">
      <c r="B143" s="37"/>
      <c r="C143" s="219" t="s">
        <v>625</v>
      </c>
      <c r="D143" s="219" t="s">
        <v>196</v>
      </c>
      <c r="E143" s="220" t="s">
        <v>2604</v>
      </c>
      <c r="F143" s="221" t="s">
        <v>2605</v>
      </c>
      <c r="G143" s="222" t="s">
        <v>213</v>
      </c>
      <c r="H143" s="223">
        <v>44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264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264</v>
      </c>
      <c r="BM143" s="230" t="s">
        <v>2606</v>
      </c>
    </row>
    <row r="144" s="1" customFormat="1" ht="36" customHeight="1">
      <c r="B144" s="37"/>
      <c r="C144" s="219" t="s">
        <v>617</v>
      </c>
      <c r="D144" s="219" t="s">
        <v>196</v>
      </c>
      <c r="E144" s="220" t="s">
        <v>2607</v>
      </c>
      <c r="F144" s="221" t="s">
        <v>2608</v>
      </c>
      <c r="G144" s="222" t="s">
        <v>213</v>
      </c>
      <c r="H144" s="223">
        <v>24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264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264</v>
      </c>
      <c r="BM144" s="230" t="s">
        <v>2609</v>
      </c>
    </row>
    <row r="145" s="1" customFormat="1" ht="36" customHeight="1">
      <c r="B145" s="37"/>
      <c r="C145" s="219" t="s">
        <v>613</v>
      </c>
      <c r="D145" s="219" t="s">
        <v>196</v>
      </c>
      <c r="E145" s="220" t="s">
        <v>2610</v>
      </c>
      <c r="F145" s="221" t="s">
        <v>2611</v>
      </c>
      <c r="G145" s="222" t="s">
        <v>213</v>
      </c>
      <c r="H145" s="223">
        <v>935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264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264</v>
      </c>
      <c r="BM145" s="230" t="s">
        <v>2612</v>
      </c>
    </row>
    <row r="146" s="1" customFormat="1" ht="36" customHeight="1">
      <c r="B146" s="37"/>
      <c r="C146" s="219" t="s">
        <v>578</v>
      </c>
      <c r="D146" s="219" t="s">
        <v>196</v>
      </c>
      <c r="E146" s="220" t="s">
        <v>2613</v>
      </c>
      <c r="F146" s="221" t="s">
        <v>2614</v>
      </c>
      <c r="G146" s="222" t="s">
        <v>213</v>
      </c>
      <c r="H146" s="223">
        <v>40</v>
      </c>
      <c r="I146" s="224"/>
      <c r="J146" s="225">
        <f>ROUND(I146*H146,2)</f>
        <v>0</v>
      </c>
      <c r="K146" s="221" t="s">
        <v>200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264</v>
      </c>
      <c r="AT146" s="230" t="s">
        <v>196</v>
      </c>
      <c r="AU146" s="230" t="s">
        <v>82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264</v>
      </c>
      <c r="BM146" s="230" t="s">
        <v>2615</v>
      </c>
    </row>
    <row r="147" s="12" customFormat="1">
      <c r="B147" s="232"/>
      <c r="C147" s="233"/>
      <c r="D147" s="234" t="s">
        <v>257</v>
      </c>
      <c r="E147" s="233"/>
      <c r="F147" s="236" t="s">
        <v>2616</v>
      </c>
      <c r="G147" s="233"/>
      <c r="H147" s="237">
        <v>40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AT147" s="243" t="s">
        <v>257</v>
      </c>
      <c r="AU147" s="243" t="s">
        <v>82</v>
      </c>
      <c r="AV147" s="12" t="s">
        <v>82</v>
      </c>
      <c r="AW147" s="12" t="s">
        <v>4</v>
      </c>
      <c r="AX147" s="12" t="s">
        <v>80</v>
      </c>
      <c r="AY147" s="243" t="s">
        <v>194</v>
      </c>
    </row>
    <row r="148" s="1" customFormat="1" ht="16.5" customHeight="1">
      <c r="B148" s="37"/>
      <c r="C148" s="257" t="s">
        <v>582</v>
      </c>
      <c r="D148" s="257" t="s">
        <v>323</v>
      </c>
      <c r="E148" s="258" t="s">
        <v>2617</v>
      </c>
      <c r="F148" s="259" t="s">
        <v>2618</v>
      </c>
      <c r="G148" s="260" t="s">
        <v>213</v>
      </c>
      <c r="H148" s="261">
        <v>672.75</v>
      </c>
      <c r="I148" s="262"/>
      <c r="J148" s="263">
        <f>ROUND(I148*H148,2)</f>
        <v>0</v>
      </c>
      <c r="K148" s="259" t="s">
        <v>19</v>
      </c>
      <c r="L148" s="264"/>
      <c r="M148" s="265" t="s">
        <v>19</v>
      </c>
      <c r="N148" s="266" t="s">
        <v>44</v>
      </c>
      <c r="O148" s="82"/>
      <c r="P148" s="228">
        <f>O148*H148</f>
        <v>0</v>
      </c>
      <c r="Q148" s="228">
        <v>0.00012</v>
      </c>
      <c r="R148" s="228">
        <f>Q148*H148</f>
        <v>0.080729999999999996</v>
      </c>
      <c r="S148" s="228">
        <v>0</v>
      </c>
      <c r="T148" s="229">
        <f>S148*H148</f>
        <v>0</v>
      </c>
      <c r="AR148" s="230" t="s">
        <v>350</v>
      </c>
      <c r="AT148" s="230" t="s">
        <v>323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264</v>
      </c>
      <c r="BM148" s="230" t="s">
        <v>2619</v>
      </c>
    </row>
    <row r="149" s="12" customFormat="1">
      <c r="B149" s="232"/>
      <c r="C149" s="233"/>
      <c r="D149" s="234" t="s">
        <v>257</v>
      </c>
      <c r="E149" s="233"/>
      <c r="F149" s="236" t="s">
        <v>2620</v>
      </c>
      <c r="G149" s="233"/>
      <c r="H149" s="237">
        <v>672.75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AT149" s="243" t="s">
        <v>257</v>
      </c>
      <c r="AU149" s="243" t="s">
        <v>82</v>
      </c>
      <c r="AV149" s="12" t="s">
        <v>82</v>
      </c>
      <c r="AW149" s="12" t="s">
        <v>4</v>
      </c>
      <c r="AX149" s="12" t="s">
        <v>80</v>
      </c>
      <c r="AY149" s="243" t="s">
        <v>194</v>
      </c>
    </row>
    <row r="150" s="1" customFormat="1" ht="16.5" customHeight="1">
      <c r="B150" s="37"/>
      <c r="C150" s="257" t="s">
        <v>586</v>
      </c>
      <c r="D150" s="257" t="s">
        <v>323</v>
      </c>
      <c r="E150" s="258" t="s">
        <v>2621</v>
      </c>
      <c r="F150" s="259" t="s">
        <v>2622</v>
      </c>
      <c r="G150" s="260" t="s">
        <v>213</v>
      </c>
      <c r="H150" s="261">
        <v>552</v>
      </c>
      <c r="I150" s="262"/>
      <c r="J150" s="263">
        <f>ROUND(I150*H150,2)</f>
        <v>0</v>
      </c>
      <c r="K150" s="259" t="s">
        <v>19</v>
      </c>
      <c r="L150" s="264"/>
      <c r="M150" s="265" t="s">
        <v>19</v>
      </c>
      <c r="N150" s="266" t="s">
        <v>44</v>
      </c>
      <c r="O150" s="82"/>
      <c r="P150" s="228">
        <f>O150*H150</f>
        <v>0</v>
      </c>
      <c r="Q150" s="228">
        <v>0.00017000000000000001</v>
      </c>
      <c r="R150" s="228">
        <f>Q150*H150</f>
        <v>0.093840000000000007</v>
      </c>
      <c r="S150" s="228">
        <v>0</v>
      </c>
      <c r="T150" s="229">
        <f>S150*H150</f>
        <v>0</v>
      </c>
      <c r="AR150" s="230" t="s">
        <v>350</v>
      </c>
      <c r="AT150" s="230" t="s">
        <v>323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264</v>
      </c>
      <c r="BM150" s="230" t="s">
        <v>2623</v>
      </c>
    </row>
    <row r="151" s="12" customFormat="1">
      <c r="B151" s="232"/>
      <c r="C151" s="233"/>
      <c r="D151" s="234" t="s">
        <v>257</v>
      </c>
      <c r="E151" s="233"/>
      <c r="F151" s="236" t="s">
        <v>2624</v>
      </c>
      <c r="G151" s="233"/>
      <c r="H151" s="237">
        <v>552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AT151" s="243" t="s">
        <v>257</v>
      </c>
      <c r="AU151" s="243" t="s">
        <v>82</v>
      </c>
      <c r="AV151" s="12" t="s">
        <v>82</v>
      </c>
      <c r="AW151" s="12" t="s">
        <v>4</v>
      </c>
      <c r="AX151" s="12" t="s">
        <v>80</v>
      </c>
      <c r="AY151" s="243" t="s">
        <v>194</v>
      </c>
    </row>
    <row r="152" s="1" customFormat="1" ht="16.5" customHeight="1">
      <c r="B152" s="37"/>
      <c r="C152" s="257" t="s">
        <v>590</v>
      </c>
      <c r="D152" s="257" t="s">
        <v>323</v>
      </c>
      <c r="E152" s="258" t="s">
        <v>2625</v>
      </c>
      <c r="F152" s="259" t="s">
        <v>2626</v>
      </c>
      <c r="G152" s="260" t="s">
        <v>213</v>
      </c>
      <c r="H152" s="261">
        <v>103.5</v>
      </c>
      <c r="I152" s="262"/>
      <c r="J152" s="263">
        <f>ROUND(I152*H152,2)</f>
        <v>0</v>
      </c>
      <c r="K152" s="259" t="s">
        <v>19</v>
      </c>
      <c r="L152" s="264"/>
      <c r="M152" s="265" t="s">
        <v>19</v>
      </c>
      <c r="N152" s="266" t="s">
        <v>44</v>
      </c>
      <c r="O152" s="82"/>
      <c r="P152" s="228">
        <f>O152*H152</f>
        <v>0</v>
      </c>
      <c r="Q152" s="228">
        <v>0.00010000000000000001</v>
      </c>
      <c r="R152" s="228">
        <f>Q152*H152</f>
        <v>0.01035</v>
      </c>
      <c r="S152" s="228">
        <v>0</v>
      </c>
      <c r="T152" s="229">
        <f>S152*H152</f>
        <v>0</v>
      </c>
      <c r="AR152" s="230" t="s">
        <v>350</v>
      </c>
      <c r="AT152" s="230" t="s">
        <v>323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264</v>
      </c>
      <c r="BM152" s="230" t="s">
        <v>2627</v>
      </c>
    </row>
    <row r="153" s="12" customFormat="1">
      <c r="B153" s="232"/>
      <c r="C153" s="233"/>
      <c r="D153" s="234" t="s">
        <v>257</v>
      </c>
      <c r="E153" s="233"/>
      <c r="F153" s="236" t="s">
        <v>2628</v>
      </c>
      <c r="G153" s="233"/>
      <c r="H153" s="237">
        <v>103.5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AT153" s="243" t="s">
        <v>257</v>
      </c>
      <c r="AU153" s="243" t="s">
        <v>82</v>
      </c>
      <c r="AV153" s="12" t="s">
        <v>82</v>
      </c>
      <c r="AW153" s="12" t="s">
        <v>4</v>
      </c>
      <c r="AX153" s="12" t="s">
        <v>80</v>
      </c>
      <c r="AY153" s="243" t="s">
        <v>194</v>
      </c>
    </row>
    <row r="154" s="1" customFormat="1" ht="16.5" customHeight="1">
      <c r="B154" s="37"/>
      <c r="C154" s="257" t="s">
        <v>598</v>
      </c>
      <c r="D154" s="257" t="s">
        <v>323</v>
      </c>
      <c r="E154" s="258" t="s">
        <v>2629</v>
      </c>
      <c r="F154" s="259" t="s">
        <v>2630</v>
      </c>
      <c r="G154" s="260" t="s">
        <v>213</v>
      </c>
      <c r="H154" s="261">
        <v>57.5</v>
      </c>
      <c r="I154" s="262"/>
      <c r="J154" s="263">
        <f>ROUND(I154*H154,2)</f>
        <v>0</v>
      </c>
      <c r="K154" s="259" t="s">
        <v>19</v>
      </c>
      <c r="L154" s="264"/>
      <c r="M154" s="265" t="s">
        <v>19</v>
      </c>
      <c r="N154" s="266" t="s">
        <v>44</v>
      </c>
      <c r="O154" s="82"/>
      <c r="P154" s="228">
        <f>O154*H154</f>
        <v>0</v>
      </c>
      <c r="Q154" s="228">
        <v>0.00010000000000000001</v>
      </c>
      <c r="R154" s="228">
        <f>Q154*H154</f>
        <v>0.0057499999999999999</v>
      </c>
      <c r="S154" s="228">
        <v>0</v>
      </c>
      <c r="T154" s="229">
        <f>S154*H154</f>
        <v>0</v>
      </c>
      <c r="AR154" s="230" t="s">
        <v>350</v>
      </c>
      <c r="AT154" s="230" t="s">
        <v>323</v>
      </c>
      <c r="AU154" s="230" t="s">
        <v>82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264</v>
      </c>
      <c r="BM154" s="230" t="s">
        <v>2631</v>
      </c>
    </row>
    <row r="155" s="12" customFormat="1">
      <c r="B155" s="232"/>
      <c r="C155" s="233"/>
      <c r="D155" s="234" t="s">
        <v>257</v>
      </c>
      <c r="E155" s="233"/>
      <c r="F155" s="236" t="s">
        <v>2632</v>
      </c>
      <c r="G155" s="233"/>
      <c r="H155" s="237">
        <v>57.5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AT155" s="243" t="s">
        <v>257</v>
      </c>
      <c r="AU155" s="243" t="s">
        <v>82</v>
      </c>
      <c r="AV155" s="12" t="s">
        <v>82</v>
      </c>
      <c r="AW155" s="12" t="s">
        <v>4</v>
      </c>
      <c r="AX155" s="12" t="s">
        <v>80</v>
      </c>
      <c r="AY155" s="243" t="s">
        <v>194</v>
      </c>
    </row>
    <row r="156" s="1" customFormat="1" ht="16.5" customHeight="1">
      <c r="B156" s="37"/>
      <c r="C156" s="257" t="s">
        <v>604</v>
      </c>
      <c r="D156" s="257" t="s">
        <v>323</v>
      </c>
      <c r="E156" s="258" t="s">
        <v>2633</v>
      </c>
      <c r="F156" s="259" t="s">
        <v>2634</v>
      </c>
      <c r="G156" s="260" t="s">
        <v>213</v>
      </c>
      <c r="H156" s="261">
        <v>27.600000000000001</v>
      </c>
      <c r="I156" s="262"/>
      <c r="J156" s="263">
        <f>ROUND(I156*H156,2)</f>
        <v>0</v>
      </c>
      <c r="K156" s="259" t="s">
        <v>19</v>
      </c>
      <c r="L156" s="264"/>
      <c r="M156" s="265" t="s">
        <v>19</v>
      </c>
      <c r="N156" s="266" t="s">
        <v>44</v>
      </c>
      <c r="O156" s="82"/>
      <c r="P156" s="228">
        <f>O156*H156</f>
        <v>0</v>
      </c>
      <c r="Q156" s="228">
        <v>0.00010000000000000001</v>
      </c>
      <c r="R156" s="228">
        <f>Q156*H156</f>
        <v>0.0027600000000000003</v>
      </c>
      <c r="S156" s="228">
        <v>0</v>
      </c>
      <c r="T156" s="229">
        <f>S156*H156</f>
        <v>0</v>
      </c>
      <c r="AR156" s="230" t="s">
        <v>350</v>
      </c>
      <c r="AT156" s="230" t="s">
        <v>323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264</v>
      </c>
      <c r="BM156" s="230" t="s">
        <v>2635</v>
      </c>
    </row>
    <row r="157" s="12" customFormat="1">
      <c r="B157" s="232"/>
      <c r="C157" s="233"/>
      <c r="D157" s="234" t="s">
        <v>257</v>
      </c>
      <c r="E157" s="233"/>
      <c r="F157" s="236" t="s">
        <v>2636</v>
      </c>
      <c r="G157" s="233"/>
      <c r="H157" s="237">
        <v>27.600000000000001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AT157" s="243" t="s">
        <v>257</v>
      </c>
      <c r="AU157" s="243" t="s">
        <v>82</v>
      </c>
      <c r="AV157" s="12" t="s">
        <v>82</v>
      </c>
      <c r="AW157" s="12" t="s">
        <v>4</v>
      </c>
      <c r="AX157" s="12" t="s">
        <v>80</v>
      </c>
      <c r="AY157" s="243" t="s">
        <v>194</v>
      </c>
    </row>
    <row r="158" s="1" customFormat="1" ht="16.5" customHeight="1">
      <c r="B158" s="37"/>
      <c r="C158" s="257" t="s">
        <v>609</v>
      </c>
      <c r="D158" s="257" t="s">
        <v>323</v>
      </c>
      <c r="E158" s="258" t="s">
        <v>2637</v>
      </c>
      <c r="F158" s="259" t="s">
        <v>2638</v>
      </c>
      <c r="G158" s="260" t="s">
        <v>213</v>
      </c>
      <c r="H158" s="261">
        <v>50.600000000000001</v>
      </c>
      <c r="I158" s="262"/>
      <c r="J158" s="263">
        <f>ROUND(I158*H158,2)</f>
        <v>0</v>
      </c>
      <c r="K158" s="259" t="s">
        <v>19</v>
      </c>
      <c r="L158" s="264"/>
      <c r="M158" s="265" t="s">
        <v>19</v>
      </c>
      <c r="N158" s="266" t="s">
        <v>44</v>
      </c>
      <c r="O158" s="82"/>
      <c r="P158" s="228">
        <f>O158*H158</f>
        <v>0</v>
      </c>
      <c r="Q158" s="228">
        <v>0.00010000000000000001</v>
      </c>
      <c r="R158" s="228">
        <f>Q158*H158</f>
        <v>0.0050600000000000003</v>
      </c>
      <c r="S158" s="228">
        <v>0</v>
      </c>
      <c r="T158" s="229">
        <f>S158*H158</f>
        <v>0</v>
      </c>
      <c r="AR158" s="230" t="s">
        <v>350</v>
      </c>
      <c r="AT158" s="230" t="s">
        <v>323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264</v>
      </c>
      <c r="BM158" s="230" t="s">
        <v>2639</v>
      </c>
    </row>
    <row r="159" s="12" customFormat="1">
      <c r="B159" s="232"/>
      <c r="C159" s="233"/>
      <c r="D159" s="234" t="s">
        <v>257</v>
      </c>
      <c r="E159" s="233"/>
      <c r="F159" s="236" t="s">
        <v>2640</v>
      </c>
      <c r="G159" s="233"/>
      <c r="H159" s="237">
        <v>50.600000000000001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AT159" s="243" t="s">
        <v>257</v>
      </c>
      <c r="AU159" s="243" t="s">
        <v>82</v>
      </c>
      <c r="AV159" s="12" t="s">
        <v>82</v>
      </c>
      <c r="AW159" s="12" t="s">
        <v>4</v>
      </c>
      <c r="AX159" s="12" t="s">
        <v>80</v>
      </c>
      <c r="AY159" s="243" t="s">
        <v>194</v>
      </c>
    </row>
    <row r="160" s="1" customFormat="1" ht="24" customHeight="1">
      <c r="B160" s="37"/>
      <c r="C160" s="219" t="s">
        <v>684</v>
      </c>
      <c r="D160" s="219" t="s">
        <v>196</v>
      </c>
      <c r="E160" s="220" t="s">
        <v>2641</v>
      </c>
      <c r="F160" s="221" t="s">
        <v>2642</v>
      </c>
      <c r="G160" s="222" t="s">
        <v>222</v>
      </c>
      <c r="H160" s="223">
        <v>840</v>
      </c>
      <c r="I160" s="224"/>
      <c r="J160" s="225">
        <f>ROUND(I160*H160,2)</f>
        <v>0</v>
      </c>
      <c r="K160" s="221" t="s">
        <v>200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264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264</v>
      </c>
      <c r="BM160" s="230" t="s">
        <v>2643</v>
      </c>
    </row>
    <row r="161" s="1" customFormat="1" ht="24" customHeight="1">
      <c r="B161" s="37"/>
      <c r="C161" s="219" t="s">
        <v>691</v>
      </c>
      <c r="D161" s="219" t="s">
        <v>196</v>
      </c>
      <c r="E161" s="220" t="s">
        <v>2644</v>
      </c>
      <c r="F161" s="221" t="s">
        <v>2645</v>
      </c>
      <c r="G161" s="222" t="s">
        <v>222</v>
      </c>
      <c r="H161" s="223">
        <v>16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264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264</v>
      </c>
      <c r="BM161" s="230" t="s">
        <v>2646</v>
      </c>
    </row>
    <row r="162" s="1" customFormat="1" ht="36" customHeight="1">
      <c r="B162" s="37"/>
      <c r="C162" s="219" t="s">
        <v>774</v>
      </c>
      <c r="D162" s="219" t="s">
        <v>196</v>
      </c>
      <c r="E162" s="220" t="s">
        <v>2647</v>
      </c>
      <c r="F162" s="221" t="s">
        <v>2648</v>
      </c>
      <c r="G162" s="222" t="s">
        <v>222</v>
      </c>
      <c r="H162" s="223">
        <v>1</v>
      </c>
      <c r="I162" s="224"/>
      <c r="J162" s="225">
        <f>ROUND(I162*H162,2)</f>
        <v>0</v>
      </c>
      <c r="K162" s="221" t="s">
        <v>200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264</v>
      </c>
      <c r="AT162" s="230" t="s">
        <v>196</v>
      </c>
      <c r="AU162" s="230" t="s">
        <v>82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264</v>
      </c>
      <c r="BM162" s="230" t="s">
        <v>2649</v>
      </c>
    </row>
    <row r="163" s="1" customFormat="1" ht="36" customHeight="1">
      <c r="B163" s="37"/>
      <c r="C163" s="257" t="s">
        <v>778</v>
      </c>
      <c r="D163" s="257" t="s">
        <v>323</v>
      </c>
      <c r="E163" s="258" t="s">
        <v>2650</v>
      </c>
      <c r="F163" s="259" t="s">
        <v>2651</v>
      </c>
      <c r="G163" s="260" t="s">
        <v>2652</v>
      </c>
      <c r="H163" s="261">
        <v>1</v>
      </c>
      <c r="I163" s="262"/>
      <c r="J163" s="263">
        <f>ROUND(I163*H163,2)</f>
        <v>0</v>
      </c>
      <c r="K163" s="259" t="s">
        <v>19</v>
      </c>
      <c r="L163" s="264"/>
      <c r="M163" s="265" t="s">
        <v>19</v>
      </c>
      <c r="N163" s="266" t="s">
        <v>44</v>
      </c>
      <c r="O163" s="82"/>
      <c r="P163" s="228">
        <f>O163*H163</f>
        <v>0</v>
      </c>
      <c r="Q163" s="228">
        <v>0.0050000000000000001</v>
      </c>
      <c r="R163" s="228">
        <f>Q163*H163</f>
        <v>0.0050000000000000001</v>
      </c>
      <c r="S163" s="228">
        <v>0</v>
      </c>
      <c r="T163" s="229">
        <f>S163*H163</f>
        <v>0</v>
      </c>
      <c r="AR163" s="230" t="s">
        <v>350</v>
      </c>
      <c r="AT163" s="230" t="s">
        <v>323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264</v>
      </c>
      <c r="BM163" s="230" t="s">
        <v>2653</v>
      </c>
    </row>
    <row r="164" s="1" customFormat="1" ht="36" customHeight="1">
      <c r="B164" s="37"/>
      <c r="C164" s="219" t="s">
        <v>782</v>
      </c>
      <c r="D164" s="219" t="s">
        <v>196</v>
      </c>
      <c r="E164" s="220" t="s">
        <v>2654</v>
      </c>
      <c r="F164" s="221" t="s">
        <v>2655</v>
      </c>
      <c r="G164" s="222" t="s">
        <v>222</v>
      </c>
      <c r="H164" s="223">
        <v>1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264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264</v>
      </c>
      <c r="BM164" s="230" t="s">
        <v>2656</v>
      </c>
    </row>
    <row r="165" s="1" customFormat="1" ht="24" customHeight="1">
      <c r="B165" s="37"/>
      <c r="C165" s="219" t="s">
        <v>787</v>
      </c>
      <c r="D165" s="219" t="s">
        <v>196</v>
      </c>
      <c r="E165" s="220" t="s">
        <v>2657</v>
      </c>
      <c r="F165" s="221" t="s">
        <v>2658</v>
      </c>
      <c r="G165" s="222" t="s">
        <v>222</v>
      </c>
      <c r="H165" s="223">
        <v>2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264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264</v>
      </c>
      <c r="BM165" s="230" t="s">
        <v>2659</v>
      </c>
    </row>
    <row r="166" s="1" customFormat="1" ht="36" customHeight="1">
      <c r="B166" s="37"/>
      <c r="C166" s="219" t="s">
        <v>442</v>
      </c>
      <c r="D166" s="219" t="s">
        <v>196</v>
      </c>
      <c r="E166" s="220" t="s">
        <v>2660</v>
      </c>
      <c r="F166" s="221" t="s">
        <v>2661</v>
      </c>
      <c r="G166" s="222" t="s">
        <v>222</v>
      </c>
      <c r="H166" s="223">
        <v>15</v>
      </c>
      <c r="I166" s="224"/>
      <c r="J166" s="225">
        <f>ROUND(I166*H166,2)</f>
        <v>0</v>
      </c>
      <c r="K166" s="221" t="s">
        <v>200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264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264</v>
      </c>
      <c r="BM166" s="230" t="s">
        <v>2662</v>
      </c>
    </row>
    <row r="167" s="1" customFormat="1" ht="16.5" customHeight="1">
      <c r="B167" s="37"/>
      <c r="C167" s="257" t="s">
        <v>447</v>
      </c>
      <c r="D167" s="257" t="s">
        <v>323</v>
      </c>
      <c r="E167" s="258" t="s">
        <v>2663</v>
      </c>
      <c r="F167" s="259" t="s">
        <v>2664</v>
      </c>
      <c r="G167" s="260" t="s">
        <v>222</v>
      </c>
      <c r="H167" s="261">
        <v>15</v>
      </c>
      <c r="I167" s="262"/>
      <c r="J167" s="263">
        <f>ROUND(I167*H167,2)</f>
        <v>0</v>
      </c>
      <c r="K167" s="259" t="s">
        <v>200</v>
      </c>
      <c r="L167" s="264"/>
      <c r="M167" s="265" t="s">
        <v>19</v>
      </c>
      <c r="N167" s="266" t="s">
        <v>44</v>
      </c>
      <c r="O167" s="82"/>
      <c r="P167" s="228">
        <f>O167*H167</f>
        <v>0</v>
      </c>
      <c r="Q167" s="228">
        <v>5.0000000000000002E-05</v>
      </c>
      <c r="R167" s="228">
        <f>Q167*H167</f>
        <v>0.00075000000000000002</v>
      </c>
      <c r="S167" s="228">
        <v>0</v>
      </c>
      <c r="T167" s="229">
        <f>S167*H167</f>
        <v>0</v>
      </c>
      <c r="AR167" s="230" t="s">
        <v>350</v>
      </c>
      <c r="AT167" s="230" t="s">
        <v>323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264</v>
      </c>
      <c r="BM167" s="230" t="s">
        <v>2665</v>
      </c>
    </row>
    <row r="168" s="1" customFormat="1" ht="36" customHeight="1">
      <c r="B168" s="37"/>
      <c r="C168" s="219" t="s">
        <v>453</v>
      </c>
      <c r="D168" s="219" t="s">
        <v>196</v>
      </c>
      <c r="E168" s="220" t="s">
        <v>2666</v>
      </c>
      <c r="F168" s="221" t="s">
        <v>2667</v>
      </c>
      <c r="G168" s="222" t="s">
        <v>222</v>
      </c>
      <c r="H168" s="223">
        <v>8</v>
      </c>
      <c r="I168" s="224"/>
      <c r="J168" s="225">
        <f>ROUND(I168*H168,2)</f>
        <v>0</v>
      </c>
      <c r="K168" s="221" t="s">
        <v>200</v>
      </c>
      <c r="L168" s="42"/>
      <c r="M168" s="226" t="s">
        <v>19</v>
      </c>
      <c r="N168" s="227" t="s">
        <v>44</v>
      </c>
      <c r="O168" s="8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AR168" s="230" t="s">
        <v>264</v>
      </c>
      <c r="AT168" s="230" t="s">
        <v>196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264</v>
      </c>
      <c r="BM168" s="230" t="s">
        <v>2668</v>
      </c>
    </row>
    <row r="169" s="1" customFormat="1" ht="16.5" customHeight="1">
      <c r="B169" s="37"/>
      <c r="C169" s="257" t="s">
        <v>458</v>
      </c>
      <c r="D169" s="257" t="s">
        <v>323</v>
      </c>
      <c r="E169" s="258" t="s">
        <v>2669</v>
      </c>
      <c r="F169" s="259" t="s">
        <v>2670</v>
      </c>
      <c r="G169" s="260" t="s">
        <v>222</v>
      </c>
      <c r="H169" s="261">
        <v>8</v>
      </c>
      <c r="I169" s="262"/>
      <c r="J169" s="263">
        <f>ROUND(I169*H169,2)</f>
        <v>0</v>
      </c>
      <c r="K169" s="259" t="s">
        <v>200</v>
      </c>
      <c r="L169" s="264"/>
      <c r="M169" s="265" t="s">
        <v>19</v>
      </c>
      <c r="N169" s="266" t="s">
        <v>44</v>
      </c>
      <c r="O169" s="82"/>
      <c r="P169" s="228">
        <f>O169*H169</f>
        <v>0</v>
      </c>
      <c r="Q169" s="228">
        <v>5.0000000000000002E-05</v>
      </c>
      <c r="R169" s="228">
        <f>Q169*H169</f>
        <v>0.00040000000000000002</v>
      </c>
      <c r="S169" s="228">
        <v>0</v>
      </c>
      <c r="T169" s="229">
        <f>S169*H169</f>
        <v>0</v>
      </c>
      <c r="AR169" s="230" t="s">
        <v>350</v>
      </c>
      <c r="AT169" s="230" t="s">
        <v>323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264</v>
      </c>
      <c r="BM169" s="230" t="s">
        <v>2671</v>
      </c>
    </row>
    <row r="170" s="1" customFormat="1" ht="36" customHeight="1">
      <c r="B170" s="37"/>
      <c r="C170" s="219" t="s">
        <v>463</v>
      </c>
      <c r="D170" s="219" t="s">
        <v>196</v>
      </c>
      <c r="E170" s="220" t="s">
        <v>2672</v>
      </c>
      <c r="F170" s="221" t="s">
        <v>2673</v>
      </c>
      <c r="G170" s="222" t="s">
        <v>222</v>
      </c>
      <c r="H170" s="223">
        <v>18</v>
      </c>
      <c r="I170" s="224"/>
      <c r="J170" s="225">
        <f>ROUND(I170*H170,2)</f>
        <v>0</v>
      </c>
      <c r="K170" s="221" t="s">
        <v>200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264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264</v>
      </c>
      <c r="BM170" s="230" t="s">
        <v>2674</v>
      </c>
    </row>
    <row r="171" s="1" customFormat="1" ht="16.5" customHeight="1">
      <c r="B171" s="37"/>
      <c r="C171" s="257" t="s">
        <v>467</v>
      </c>
      <c r="D171" s="257" t="s">
        <v>323</v>
      </c>
      <c r="E171" s="258" t="s">
        <v>2675</v>
      </c>
      <c r="F171" s="259" t="s">
        <v>2676</v>
      </c>
      <c r="G171" s="260" t="s">
        <v>222</v>
      </c>
      <c r="H171" s="261">
        <v>18</v>
      </c>
      <c r="I171" s="262"/>
      <c r="J171" s="263">
        <f>ROUND(I171*H171,2)</f>
        <v>0</v>
      </c>
      <c r="K171" s="259" t="s">
        <v>19</v>
      </c>
      <c r="L171" s="264"/>
      <c r="M171" s="265" t="s">
        <v>19</v>
      </c>
      <c r="N171" s="266" t="s">
        <v>44</v>
      </c>
      <c r="O171" s="82"/>
      <c r="P171" s="228">
        <f>O171*H171</f>
        <v>0</v>
      </c>
      <c r="Q171" s="228">
        <v>5.0000000000000002E-05</v>
      </c>
      <c r="R171" s="228">
        <f>Q171*H171</f>
        <v>0.00090000000000000008</v>
      </c>
      <c r="S171" s="228">
        <v>0</v>
      </c>
      <c r="T171" s="229">
        <f>S171*H171</f>
        <v>0</v>
      </c>
      <c r="AR171" s="230" t="s">
        <v>350</v>
      </c>
      <c r="AT171" s="230" t="s">
        <v>323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264</v>
      </c>
      <c r="BM171" s="230" t="s">
        <v>2677</v>
      </c>
    </row>
    <row r="172" s="1" customFormat="1" ht="36" customHeight="1">
      <c r="B172" s="37"/>
      <c r="C172" s="219" t="s">
        <v>472</v>
      </c>
      <c r="D172" s="219" t="s">
        <v>196</v>
      </c>
      <c r="E172" s="220" t="s">
        <v>2678</v>
      </c>
      <c r="F172" s="221" t="s">
        <v>2679</v>
      </c>
      <c r="G172" s="222" t="s">
        <v>222</v>
      </c>
      <c r="H172" s="223">
        <v>2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AR172" s="230" t="s">
        <v>264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264</v>
      </c>
      <c r="BM172" s="230" t="s">
        <v>2680</v>
      </c>
    </row>
    <row r="173" s="1" customFormat="1" ht="16.5" customHeight="1">
      <c r="B173" s="37"/>
      <c r="C173" s="257" t="s">
        <v>476</v>
      </c>
      <c r="D173" s="257" t="s">
        <v>323</v>
      </c>
      <c r="E173" s="258" t="s">
        <v>2681</v>
      </c>
      <c r="F173" s="259" t="s">
        <v>2682</v>
      </c>
      <c r="G173" s="260" t="s">
        <v>222</v>
      </c>
      <c r="H173" s="261">
        <v>2</v>
      </c>
      <c r="I173" s="262"/>
      <c r="J173" s="263">
        <f>ROUND(I173*H173,2)</f>
        <v>0</v>
      </c>
      <c r="K173" s="259" t="s">
        <v>19</v>
      </c>
      <c r="L173" s="264"/>
      <c r="M173" s="265" t="s">
        <v>19</v>
      </c>
      <c r="N173" s="266" t="s">
        <v>44</v>
      </c>
      <c r="O173" s="82"/>
      <c r="P173" s="228">
        <f>O173*H173</f>
        <v>0</v>
      </c>
      <c r="Q173" s="228">
        <v>5.0000000000000002E-05</v>
      </c>
      <c r="R173" s="228">
        <f>Q173*H173</f>
        <v>0.00010000000000000001</v>
      </c>
      <c r="S173" s="228">
        <v>0</v>
      </c>
      <c r="T173" s="229">
        <f>S173*H173</f>
        <v>0</v>
      </c>
      <c r="AR173" s="230" t="s">
        <v>350</v>
      </c>
      <c r="AT173" s="230" t="s">
        <v>323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264</v>
      </c>
      <c r="BM173" s="230" t="s">
        <v>2683</v>
      </c>
    </row>
    <row r="174" s="1" customFormat="1" ht="36" customHeight="1">
      <c r="B174" s="37"/>
      <c r="C174" s="219" t="s">
        <v>507</v>
      </c>
      <c r="D174" s="219" t="s">
        <v>196</v>
      </c>
      <c r="E174" s="220" t="s">
        <v>2684</v>
      </c>
      <c r="F174" s="221" t="s">
        <v>2685</v>
      </c>
      <c r="G174" s="222" t="s">
        <v>222</v>
      </c>
      <c r="H174" s="223">
        <v>4</v>
      </c>
      <c r="I174" s="224"/>
      <c r="J174" s="225">
        <f>ROUND(I174*H174,2)</f>
        <v>0</v>
      </c>
      <c r="K174" s="221" t="s">
        <v>200</v>
      </c>
      <c r="L174" s="42"/>
      <c r="M174" s="226" t="s">
        <v>19</v>
      </c>
      <c r="N174" s="227" t="s">
        <v>44</v>
      </c>
      <c r="O174" s="82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AR174" s="230" t="s">
        <v>264</v>
      </c>
      <c r="AT174" s="230" t="s">
        <v>196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264</v>
      </c>
      <c r="BM174" s="230" t="s">
        <v>2686</v>
      </c>
    </row>
    <row r="175" s="1" customFormat="1" ht="16.5" customHeight="1">
      <c r="B175" s="37"/>
      <c r="C175" s="257" t="s">
        <v>511</v>
      </c>
      <c r="D175" s="257" t="s">
        <v>323</v>
      </c>
      <c r="E175" s="258" t="s">
        <v>2687</v>
      </c>
      <c r="F175" s="259" t="s">
        <v>2688</v>
      </c>
      <c r="G175" s="260" t="s">
        <v>222</v>
      </c>
      <c r="H175" s="261">
        <v>4</v>
      </c>
      <c r="I175" s="262"/>
      <c r="J175" s="263">
        <f>ROUND(I175*H175,2)</f>
        <v>0</v>
      </c>
      <c r="K175" s="259" t="s">
        <v>200</v>
      </c>
      <c r="L175" s="264"/>
      <c r="M175" s="265" t="s">
        <v>19</v>
      </c>
      <c r="N175" s="266" t="s">
        <v>44</v>
      </c>
      <c r="O175" s="82"/>
      <c r="P175" s="228">
        <f>O175*H175</f>
        <v>0</v>
      </c>
      <c r="Q175" s="228">
        <v>5.0000000000000002E-05</v>
      </c>
      <c r="R175" s="228">
        <f>Q175*H175</f>
        <v>0.00020000000000000001</v>
      </c>
      <c r="S175" s="228">
        <v>0</v>
      </c>
      <c r="T175" s="229">
        <f>S175*H175</f>
        <v>0</v>
      </c>
      <c r="AR175" s="230" t="s">
        <v>350</v>
      </c>
      <c r="AT175" s="230" t="s">
        <v>323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264</v>
      </c>
      <c r="BM175" s="230" t="s">
        <v>2689</v>
      </c>
    </row>
    <row r="176" s="1" customFormat="1" ht="48" customHeight="1">
      <c r="B176" s="37"/>
      <c r="C176" s="219" t="s">
        <v>480</v>
      </c>
      <c r="D176" s="219" t="s">
        <v>196</v>
      </c>
      <c r="E176" s="220" t="s">
        <v>2690</v>
      </c>
      <c r="F176" s="221" t="s">
        <v>2691</v>
      </c>
      <c r="G176" s="222" t="s">
        <v>222</v>
      </c>
      <c r="H176" s="223">
        <v>4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AR176" s="230" t="s">
        <v>264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264</v>
      </c>
      <c r="BM176" s="230" t="s">
        <v>2692</v>
      </c>
    </row>
    <row r="177" s="1" customFormat="1" ht="16.5" customHeight="1">
      <c r="B177" s="37"/>
      <c r="C177" s="257" t="s">
        <v>484</v>
      </c>
      <c r="D177" s="257" t="s">
        <v>323</v>
      </c>
      <c r="E177" s="258" t="s">
        <v>2693</v>
      </c>
      <c r="F177" s="259" t="s">
        <v>2694</v>
      </c>
      <c r="G177" s="260" t="s">
        <v>222</v>
      </c>
      <c r="H177" s="261">
        <v>4</v>
      </c>
      <c r="I177" s="262"/>
      <c r="J177" s="263">
        <f>ROUND(I177*H177,2)</f>
        <v>0</v>
      </c>
      <c r="K177" s="259" t="s">
        <v>200</v>
      </c>
      <c r="L177" s="264"/>
      <c r="M177" s="265" t="s">
        <v>19</v>
      </c>
      <c r="N177" s="266" t="s">
        <v>44</v>
      </c>
      <c r="O177" s="82"/>
      <c r="P177" s="228">
        <f>O177*H177</f>
        <v>0</v>
      </c>
      <c r="Q177" s="228">
        <v>6.0000000000000002E-05</v>
      </c>
      <c r="R177" s="228">
        <f>Q177*H177</f>
        <v>0.00024000000000000001</v>
      </c>
      <c r="S177" s="228">
        <v>0</v>
      </c>
      <c r="T177" s="229">
        <f>S177*H177</f>
        <v>0</v>
      </c>
      <c r="AR177" s="230" t="s">
        <v>350</v>
      </c>
      <c r="AT177" s="230" t="s">
        <v>323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264</v>
      </c>
      <c r="BM177" s="230" t="s">
        <v>2695</v>
      </c>
    </row>
    <row r="178" s="1" customFormat="1" ht="48" customHeight="1">
      <c r="B178" s="37"/>
      <c r="C178" s="219" t="s">
        <v>488</v>
      </c>
      <c r="D178" s="219" t="s">
        <v>196</v>
      </c>
      <c r="E178" s="220" t="s">
        <v>2696</v>
      </c>
      <c r="F178" s="221" t="s">
        <v>2697</v>
      </c>
      <c r="G178" s="222" t="s">
        <v>222</v>
      </c>
      <c r="H178" s="223">
        <v>25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AR178" s="230" t="s">
        <v>264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264</v>
      </c>
      <c r="BM178" s="230" t="s">
        <v>2698</v>
      </c>
    </row>
    <row r="179" s="1" customFormat="1" ht="16.5" customHeight="1">
      <c r="B179" s="37"/>
      <c r="C179" s="257" t="s">
        <v>492</v>
      </c>
      <c r="D179" s="257" t="s">
        <v>323</v>
      </c>
      <c r="E179" s="258" t="s">
        <v>2699</v>
      </c>
      <c r="F179" s="259" t="s">
        <v>2700</v>
      </c>
      <c r="G179" s="260" t="s">
        <v>222</v>
      </c>
      <c r="H179" s="261">
        <v>25</v>
      </c>
      <c r="I179" s="262"/>
      <c r="J179" s="263">
        <f>ROUND(I179*H179,2)</f>
        <v>0</v>
      </c>
      <c r="K179" s="259" t="s">
        <v>200</v>
      </c>
      <c r="L179" s="264"/>
      <c r="M179" s="265" t="s">
        <v>19</v>
      </c>
      <c r="N179" s="266" t="s">
        <v>44</v>
      </c>
      <c r="O179" s="82"/>
      <c r="P179" s="228">
        <f>O179*H179</f>
        <v>0</v>
      </c>
      <c r="Q179" s="228">
        <v>6.0000000000000002E-05</v>
      </c>
      <c r="R179" s="228">
        <f>Q179*H179</f>
        <v>0.0015</v>
      </c>
      <c r="S179" s="228">
        <v>0</v>
      </c>
      <c r="T179" s="229">
        <f>S179*H179</f>
        <v>0</v>
      </c>
      <c r="AR179" s="230" t="s">
        <v>350</v>
      </c>
      <c r="AT179" s="230" t="s">
        <v>323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264</v>
      </c>
      <c r="BM179" s="230" t="s">
        <v>2701</v>
      </c>
    </row>
    <row r="180" s="1" customFormat="1" ht="48" customHeight="1">
      <c r="B180" s="37"/>
      <c r="C180" s="219" t="s">
        <v>496</v>
      </c>
      <c r="D180" s="219" t="s">
        <v>196</v>
      </c>
      <c r="E180" s="220" t="s">
        <v>2702</v>
      </c>
      <c r="F180" s="221" t="s">
        <v>2703</v>
      </c>
      <c r="G180" s="222" t="s">
        <v>222</v>
      </c>
      <c r="H180" s="223">
        <v>44</v>
      </c>
      <c r="I180" s="224"/>
      <c r="J180" s="225">
        <f>ROUND(I180*H180,2)</f>
        <v>0</v>
      </c>
      <c r="K180" s="221" t="s">
        <v>200</v>
      </c>
      <c r="L180" s="42"/>
      <c r="M180" s="226" t="s">
        <v>19</v>
      </c>
      <c r="N180" s="227" t="s">
        <v>44</v>
      </c>
      <c r="O180" s="82"/>
      <c r="P180" s="228">
        <f>O180*H180</f>
        <v>0</v>
      </c>
      <c r="Q180" s="228">
        <v>0</v>
      </c>
      <c r="R180" s="228">
        <f>Q180*H180</f>
        <v>0</v>
      </c>
      <c r="S180" s="228">
        <v>0</v>
      </c>
      <c r="T180" s="229">
        <f>S180*H180</f>
        <v>0</v>
      </c>
      <c r="AR180" s="230" t="s">
        <v>264</v>
      </c>
      <c r="AT180" s="230" t="s">
        <v>196</v>
      </c>
      <c r="AU180" s="230" t="s">
        <v>82</v>
      </c>
      <c r="AY180" s="16" t="s">
        <v>194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80</v>
      </c>
      <c r="BK180" s="231">
        <f>ROUND(I180*H180,2)</f>
        <v>0</v>
      </c>
      <c r="BL180" s="16" t="s">
        <v>264</v>
      </c>
      <c r="BM180" s="230" t="s">
        <v>2704</v>
      </c>
    </row>
    <row r="181" s="1" customFormat="1" ht="24" customHeight="1">
      <c r="B181" s="37"/>
      <c r="C181" s="257" t="s">
        <v>501</v>
      </c>
      <c r="D181" s="257" t="s">
        <v>323</v>
      </c>
      <c r="E181" s="258" t="s">
        <v>2705</v>
      </c>
      <c r="F181" s="259" t="s">
        <v>2706</v>
      </c>
      <c r="G181" s="260" t="s">
        <v>222</v>
      </c>
      <c r="H181" s="261">
        <v>22</v>
      </c>
      <c r="I181" s="262"/>
      <c r="J181" s="263">
        <f>ROUND(I181*H181,2)</f>
        <v>0</v>
      </c>
      <c r="K181" s="259" t="s">
        <v>19</v>
      </c>
      <c r="L181" s="264"/>
      <c r="M181" s="265" t="s">
        <v>19</v>
      </c>
      <c r="N181" s="266" t="s">
        <v>44</v>
      </c>
      <c r="O181" s="82"/>
      <c r="P181" s="228">
        <f>O181*H181</f>
        <v>0</v>
      </c>
      <c r="Q181" s="228">
        <v>0.0040800000000000003</v>
      </c>
      <c r="R181" s="228">
        <f>Q181*H181</f>
        <v>0.089760000000000006</v>
      </c>
      <c r="S181" s="228">
        <v>0</v>
      </c>
      <c r="T181" s="229">
        <f>S181*H181</f>
        <v>0</v>
      </c>
      <c r="AR181" s="230" t="s">
        <v>350</v>
      </c>
      <c r="AT181" s="230" t="s">
        <v>323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264</v>
      </c>
      <c r="BM181" s="230" t="s">
        <v>2707</v>
      </c>
    </row>
    <row r="182" s="1" customFormat="1" ht="16.5" customHeight="1">
      <c r="B182" s="37"/>
      <c r="C182" s="257" t="s">
        <v>505</v>
      </c>
      <c r="D182" s="257" t="s">
        <v>323</v>
      </c>
      <c r="E182" s="258" t="s">
        <v>2708</v>
      </c>
      <c r="F182" s="259" t="s">
        <v>2709</v>
      </c>
      <c r="G182" s="260" t="s">
        <v>222</v>
      </c>
      <c r="H182" s="261">
        <v>26</v>
      </c>
      <c r="I182" s="262"/>
      <c r="J182" s="263">
        <f>ROUND(I182*H182,2)</f>
        <v>0</v>
      </c>
      <c r="K182" s="259" t="s">
        <v>19</v>
      </c>
      <c r="L182" s="264"/>
      <c r="M182" s="265" t="s">
        <v>19</v>
      </c>
      <c r="N182" s="266" t="s">
        <v>44</v>
      </c>
      <c r="O182" s="82"/>
      <c r="P182" s="228">
        <f>O182*H182</f>
        <v>0</v>
      </c>
      <c r="Q182" s="228">
        <v>6.0000000000000002E-05</v>
      </c>
      <c r="R182" s="228">
        <f>Q182*H182</f>
        <v>0.00156</v>
      </c>
      <c r="S182" s="228">
        <v>0</v>
      </c>
      <c r="T182" s="229">
        <f>S182*H182</f>
        <v>0</v>
      </c>
      <c r="AR182" s="230" t="s">
        <v>350</v>
      </c>
      <c r="AT182" s="230" t="s">
        <v>323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264</v>
      </c>
      <c r="BM182" s="230" t="s">
        <v>2710</v>
      </c>
    </row>
    <row r="183" s="1" customFormat="1" ht="36" customHeight="1">
      <c r="B183" s="37"/>
      <c r="C183" s="219" t="s">
        <v>516</v>
      </c>
      <c r="D183" s="219" t="s">
        <v>196</v>
      </c>
      <c r="E183" s="220" t="s">
        <v>2711</v>
      </c>
      <c r="F183" s="221" t="s">
        <v>2712</v>
      </c>
      <c r="G183" s="222" t="s">
        <v>222</v>
      </c>
      <c r="H183" s="223">
        <v>1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264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264</v>
      </c>
      <c r="BM183" s="230" t="s">
        <v>2713</v>
      </c>
    </row>
    <row r="184" s="1" customFormat="1" ht="16.5" customHeight="1">
      <c r="B184" s="37"/>
      <c r="C184" s="257" t="s">
        <v>520</v>
      </c>
      <c r="D184" s="257" t="s">
        <v>323</v>
      </c>
      <c r="E184" s="258" t="s">
        <v>2714</v>
      </c>
      <c r="F184" s="259" t="s">
        <v>2715</v>
      </c>
      <c r="G184" s="260" t="s">
        <v>222</v>
      </c>
      <c r="H184" s="261">
        <v>1</v>
      </c>
      <c r="I184" s="262"/>
      <c r="J184" s="263">
        <f>ROUND(I184*H184,2)</f>
        <v>0</v>
      </c>
      <c r="K184" s="259" t="s">
        <v>200</v>
      </c>
      <c r="L184" s="264"/>
      <c r="M184" s="265" t="s">
        <v>19</v>
      </c>
      <c r="N184" s="266" t="s">
        <v>44</v>
      </c>
      <c r="O184" s="82"/>
      <c r="P184" s="228">
        <f>O184*H184</f>
        <v>0</v>
      </c>
      <c r="Q184" s="228">
        <v>0.00025000000000000001</v>
      </c>
      <c r="R184" s="228">
        <f>Q184*H184</f>
        <v>0.00025000000000000001</v>
      </c>
      <c r="S184" s="228">
        <v>0</v>
      </c>
      <c r="T184" s="229">
        <f>S184*H184</f>
        <v>0</v>
      </c>
      <c r="AR184" s="230" t="s">
        <v>350</v>
      </c>
      <c r="AT184" s="230" t="s">
        <v>323</v>
      </c>
      <c r="AU184" s="230" t="s">
        <v>82</v>
      </c>
      <c r="AY184" s="16" t="s">
        <v>194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80</v>
      </c>
      <c r="BK184" s="231">
        <f>ROUND(I184*H184,2)</f>
        <v>0</v>
      </c>
      <c r="BL184" s="16" t="s">
        <v>264</v>
      </c>
      <c r="BM184" s="230" t="s">
        <v>2716</v>
      </c>
    </row>
    <row r="185" s="1" customFormat="1" ht="36" customHeight="1">
      <c r="B185" s="37"/>
      <c r="C185" s="219" t="s">
        <v>673</v>
      </c>
      <c r="D185" s="219" t="s">
        <v>196</v>
      </c>
      <c r="E185" s="220" t="s">
        <v>2717</v>
      </c>
      <c r="F185" s="221" t="s">
        <v>2718</v>
      </c>
      <c r="G185" s="222" t="s">
        <v>222</v>
      </c>
      <c r="H185" s="223">
        <v>13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264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264</v>
      </c>
      <c r="BM185" s="230" t="s">
        <v>2719</v>
      </c>
    </row>
    <row r="186" s="1" customFormat="1" ht="16.5" customHeight="1">
      <c r="B186" s="37"/>
      <c r="C186" s="257" t="s">
        <v>696</v>
      </c>
      <c r="D186" s="257" t="s">
        <v>323</v>
      </c>
      <c r="E186" s="258" t="s">
        <v>2720</v>
      </c>
      <c r="F186" s="259" t="s">
        <v>2721</v>
      </c>
      <c r="G186" s="260" t="s">
        <v>222</v>
      </c>
      <c r="H186" s="261">
        <v>13</v>
      </c>
      <c r="I186" s="262"/>
      <c r="J186" s="263">
        <f>ROUND(I186*H186,2)</f>
        <v>0</v>
      </c>
      <c r="K186" s="259" t="s">
        <v>200</v>
      </c>
      <c r="L186" s="264"/>
      <c r="M186" s="265" t="s">
        <v>19</v>
      </c>
      <c r="N186" s="266" t="s">
        <v>44</v>
      </c>
      <c r="O186" s="82"/>
      <c r="P186" s="228">
        <f>O186*H186</f>
        <v>0</v>
      </c>
      <c r="Q186" s="228">
        <v>0.00080000000000000004</v>
      </c>
      <c r="R186" s="228">
        <f>Q186*H186</f>
        <v>0.010400000000000001</v>
      </c>
      <c r="S186" s="228">
        <v>0</v>
      </c>
      <c r="T186" s="229">
        <f>S186*H186</f>
        <v>0</v>
      </c>
      <c r="AR186" s="230" t="s">
        <v>350</v>
      </c>
      <c r="AT186" s="230" t="s">
        <v>323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264</v>
      </c>
      <c r="BM186" s="230" t="s">
        <v>2722</v>
      </c>
    </row>
    <row r="187" s="1" customFormat="1" ht="36" customHeight="1">
      <c r="B187" s="37"/>
      <c r="C187" s="219" t="s">
        <v>669</v>
      </c>
      <c r="D187" s="219" t="s">
        <v>196</v>
      </c>
      <c r="E187" s="220" t="s">
        <v>2723</v>
      </c>
      <c r="F187" s="221" t="s">
        <v>2724</v>
      </c>
      <c r="G187" s="222" t="s">
        <v>222</v>
      </c>
      <c r="H187" s="223">
        <v>8</v>
      </c>
      <c r="I187" s="224"/>
      <c r="J187" s="225">
        <f>ROUND(I187*H187,2)</f>
        <v>0</v>
      </c>
      <c r="K187" s="221" t="s">
        <v>200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264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264</v>
      </c>
      <c r="BM187" s="230" t="s">
        <v>2725</v>
      </c>
    </row>
    <row r="188" s="1" customFormat="1" ht="16.5" customHeight="1">
      <c r="B188" s="37"/>
      <c r="C188" s="257" t="s">
        <v>701</v>
      </c>
      <c r="D188" s="257" t="s">
        <v>323</v>
      </c>
      <c r="E188" s="258" t="s">
        <v>2726</v>
      </c>
      <c r="F188" s="259" t="s">
        <v>2727</v>
      </c>
      <c r="G188" s="260" t="s">
        <v>222</v>
      </c>
      <c r="H188" s="261">
        <v>5</v>
      </c>
      <c r="I188" s="262"/>
      <c r="J188" s="263">
        <f>ROUND(I188*H188,2)</f>
        <v>0</v>
      </c>
      <c r="K188" s="259" t="s">
        <v>200</v>
      </c>
      <c r="L188" s="264"/>
      <c r="M188" s="265" t="s">
        <v>19</v>
      </c>
      <c r="N188" s="266" t="s">
        <v>44</v>
      </c>
      <c r="O188" s="82"/>
      <c r="P188" s="228">
        <f>O188*H188</f>
        <v>0</v>
      </c>
      <c r="Q188" s="228">
        <v>0.00050000000000000001</v>
      </c>
      <c r="R188" s="228">
        <f>Q188*H188</f>
        <v>0.0025000000000000001</v>
      </c>
      <c r="S188" s="228">
        <v>0</v>
      </c>
      <c r="T188" s="229">
        <f>S188*H188</f>
        <v>0</v>
      </c>
      <c r="AR188" s="230" t="s">
        <v>350</v>
      </c>
      <c r="AT188" s="230" t="s">
        <v>323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264</v>
      </c>
      <c r="BM188" s="230" t="s">
        <v>2728</v>
      </c>
    </row>
    <row r="189" s="1" customFormat="1" ht="24" customHeight="1">
      <c r="B189" s="37"/>
      <c r="C189" s="257" t="s">
        <v>717</v>
      </c>
      <c r="D189" s="257" t="s">
        <v>323</v>
      </c>
      <c r="E189" s="258" t="s">
        <v>2729</v>
      </c>
      <c r="F189" s="259" t="s">
        <v>2730</v>
      </c>
      <c r="G189" s="260" t="s">
        <v>222</v>
      </c>
      <c r="H189" s="261">
        <v>2</v>
      </c>
      <c r="I189" s="262"/>
      <c r="J189" s="263">
        <f>ROUND(I189*H189,2)</f>
        <v>0</v>
      </c>
      <c r="K189" s="259" t="s">
        <v>19</v>
      </c>
      <c r="L189" s="264"/>
      <c r="M189" s="265" t="s">
        <v>19</v>
      </c>
      <c r="N189" s="266" t="s">
        <v>44</v>
      </c>
      <c r="O189" s="82"/>
      <c r="P189" s="228">
        <f>O189*H189</f>
        <v>0</v>
      </c>
      <c r="Q189" s="228">
        <v>0.01</v>
      </c>
      <c r="R189" s="228">
        <f>Q189*H189</f>
        <v>0.02</v>
      </c>
      <c r="S189" s="228">
        <v>0</v>
      </c>
      <c r="T189" s="229">
        <f>S189*H189</f>
        <v>0</v>
      </c>
      <c r="AR189" s="230" t="s">
        <v>350</v>
      </c>
      <c r="AT189" s="230" t="s">
        <v>323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264</v>
      </c>
      <c r="BM189" s="230" t="s">
        <v>2731</v>
      </c>
    </row>
    <row r="190" s="1" customFormat="1" ht="36" customHeight="1">
      <c r="B190" s="37"/>
      <c r="C190" s="219" t="s">
        <v>678</v>
      </c>
      <c r="D190" s="219" t="s">
        <v>196</v>
      </c>
      <c r="E190" s="220" t="s">
        <v>2732</v>
      </c>
      <c r="F190" s="221" t="s">
        <v>2733</v>
      </c>
      <c r="G190" s="222" t="s">
        <v>222</v>
      </c>
      <c r="H190" s="223">
        <v>68</v>
      </c>
      <c r="I190" s="224"/>
      <c r="J190" s="225">
        <f>ROUND(I190*H190,2)</f>
        <v>0</v>
      </c>
      <c r="K190" s="221" t="s">
        <v>200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264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264</v>
      </c>
      <c r="BM190" s="230" t="s">
        <v>2734</v>
      </c>
    </row>
    <row r="191" s="1" customFormat="1" ht="24" customHeight="1">
      <c r="B191" s="37"/>
      <c r="C191" s="257" t="s">
        <v>705</v>
      </c>
      <c r="D191" s="257" t="s">
        <v>323</v>
      </c>
      <c r="E191" s="258" t="s">
        <v>2735</v>
      </c>
      <c r="F191" s="259" t="s">
        <v>2736</v>
      </c>
      <c r="G191" s="260" t="s">
        <v>222</v>
      </c>
      <c r="H191" s="261">
        <v>5</v>
      </c>
      <c r="I191" s="262"/>
      <c r="J191" s="263">
        <f>ROUND(I191*H191,2)</f>
        <v>0</v>
      </c>
      <c r="K191" s="259" t="s">
        <v>200</v>
      </c>
      <c r="L191" s="264"/>
      <c r="M191" s="265" t="s">
        <v>19</v>
      </c>
      <c r="N191" s="266" t="s">
        <v>44</v>
      </c>
      <c r="O191" s="82"/>
      <c r="P191" s="228">
        <f>O191*H191</f>
        <v>0</v>
      </c>
      <c r="Q191" s="228">
        <v>0.0016000000000000001</v>
      </c>
      <c r="R191" s="228">
        <f>Q191*H191</f>
        <v>0.0080000000000000002</v>
      </c>
      <c r="S191" s="228">
        <v>0</v>
      </c>
      <c r="T191" s="229">
        <f>S191*H191</f>
        <v>0</v>
      </c>
      <c r="AR191" s="230" t="s">
        <v>350</v>
      </c>
      <c r="AT191" s="230" t="s">
        <v>323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264</v>
      </c>
      <c r="BM191" s="230" t="s">
        <v>2737</v>
      </c>
    </row>
    <row r="192" s="1" customFormat="1" ht="24" customHeight="1">
      <c r="B192" s="37"/>
      <c r="C192" s="257" t="s">
        <v>711</v>
      </c>
      <c r="D192" s="257" t="s">
        <v>323</v>
      </c>
      <c r="E192" s="258" t="s">
        <v>2738</v>
      </c>
      <c r="F192" s="259" t="s">
        <v>2739</v>
      </c>
      <c r="G192" s="260" t="s">
        <v>222</v>
      </c>
      <c r="H192" s="261">
        <v>63</v>
      </c>
      <c r="I192" s="262"/>
      <c r="J192" s="263">
        <f>ROUND(I192*H192,2)</f>
        <v>0</v>
      </c>
      <c r="K192" s="259" t="s">
        <v>200</v>
      </c>
      <c r="L192" s="264"/>
      <c r="M192" s="265" t="s">
        <v>19</v>
      </c>
      <c r="N192" s="266" t="s">
        <v>44</v>
      </c>
      <c r="O192" s="82"/>
      <c r="P192" s="228">
        <f>O192*H192</f>
        <v>0</v>
      </c>
      <c r="Q192" s="228">
        <v>0.0038999999999999998</v>
      </c>
      <c r="R192" s="228">
        <f>Q192*H192</f>
        <v>0.2457</v>
      </c>
      <c r="S192" s="228">
        <v>0</v>
      </c>
      <c r="T192" s="229">
        <f>S192*H192</f>
        <v>0</v>
      </c>
      <c r="AR192" s="230" t="s">
        <v>350</v>
      </c>
      <c r="AT192" s="230" t="s">
        <v>323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264</v>
      </c>
      <c r="BM192" s="230" t="s">
        <v>2740</v>
      </c>
    </row>
    <row r="193" s="1" customFormat="1" ht="36" customHeight="1">
      <c r="B193" s="37"/>
      <c r="C193" s="219" t="s">
        <v>236</v>
      </c>
      <c r="D193" s="219" t="s">
        <v>196</v>
      </c>
      <c r="E193" s="220" t="s">
        <v>2741</v>
      </c>
      <c r="F193" s="221" t="s">
        <v>2742</v>
      </c>
      <c r="G193" s="222" t="s">
        <v>213</v>
      </c>
      <c r="H193" s="223">
        <v>70</v>
      </c>
      <c r="I193" s="224"/>
      <c r="J193" s="225">
        <f>ROUND(I193*H193,2)</f>
        <v>0</v>
      </c>
      <c r="K193" s="221" t="s">
        <v>200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264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264</v>
      </c>
      <c r="BM193" s="230" t="s">
        <v>2743</v>
      </c>
    </row>
    <row r="194" s="1" customFormat="1" ht="16.5" customHeight="1">
      <c r="B194" s="37"/>
      <c r="C194" s="257" t="s">
        <v>328</v>
      </c>
      <c r="D194" s="257" t="s">
        <v>323</v>
      </c>
      <c r="E194" s="258" t="s">
        <v>2744</v>
      </c>
      <c r="F194" s="259" t="s">
        <v>2745</v>
      </c>
      <c r="G194" s="260" t="s">
        <v>1456</v>
      </c>
      <c r="H194" s="261">
        <v>75</v>
      </c>
      <c r="I194" s="262"/>
      <c r="J194" s="263">
        <f>ROUND(I194*H194,2)</f>
        <v>0</v>
      </c>
      <c r="K194" s="259" t="s">
        <v>200</v>
      </c>
      <c r="L194" s="264"/>
      <c r="M194" s="265" t="s">
        <v>19</v>
      </c>
      <c r="N194" s="266" t="s">
        <v>44</v>
      </c>
      <c r="O194" s="82"/>
      <c r="P194" s="228">
        <f>O194*H194</f>
        <v>0</v>
      </c>
      <c r="Q194" s="228">
        <v>0.001</v>
      </c>
      <c r="R194" s="228">
        <f>Q194*H194</f>
        <v>0.074999999999999997</v>
      </c>
      <c r="S194" s="228">
        <v>0</v>
      </c>
      <c r="T194" s="229">
        <f>S194*H194</f>
        <v>0</v>
      </c>
      <c r="AR194" s="230" t="s">
        <v>350</v>
      </c>
      <c r="AT194" s="230" t="s">
        <v>323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264</v>
      </c>
      <c r="BM194" s="230" t="s">
        <v>2746</v>
      </c>
    </row>
    <row r="195" s="1" customFormat="1" ht="36" customHeight="1">
      <c r="B195" s="37"/>
      <c r="C195" s="219" t="s">
        <v>240</v>
      </c>
      <c r="D195" s="219" t="s">
        <v>196</v>
      </c>
      <c r="E195" s="220" t="s">
        <v>2747</v>
      </c>
      <c r="F195" s="221" t="s">
        <v>2748</v>
      </c>
      <c r="G195" s="222" t="s">
        <v>213</v>
      </c>
      <c r="H195" s="223">
        <v>30</v>
      </c>
      <c r="I195" s="224"/>
      <c r="J195" s="225">
        <f>ROUND(I195*H195,2)</f>
        <v>0</v>
      </c>
      <c r="K195" s="221" t="s">
        <v>200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AR195" s="230" t="s">
        <v>264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264</v>
      </c>
      <c r="BM195" s="230" t="s">
        <v>2749</v>
      </c>
    </row>
    <row r="196" s="1" customFormat="1" ht="16.5" customHeight="1">
      <c r="B196" s="37"/>
      <c r="C196" s="257" t="s">
        <v>244</v>
      </c>
      <c r="D196" s="257" t="s">
        <v>323</v>
      </c>
      <c r="E196" s="258" t="s">
        <v>2750</v>
      </c>
      <c r="F196" s="259" t="s">
        <v>2751</v>
      </c>
      <c r="G196" s="260" t="s">
        <v>1456</v>
      </c>
      <c r="H196" s="261">
        <v>30</v>
      </c>
      <c r="I196" s="262"/>
      <c r="J196" s="263">
        <f>ROUND(I196*H196,2)</f>
        <v>0</v>
      </c>
      <c r="K196" s="259" t="s">
        <v>200</v>
      </c>
      <c r="L196" s="264"/>
      <c r="M196" s="265" t="s">
        <v>19</v>
      </c>
      <c r="N196" s="266" t="s">
        <v>44</v>
      </c>
      <c r="O196" s="82"/>
      <c r="P196" s="228">
        <f>O196*H196</f>
        <v>0</v>
      </c>
      <c r="Q196" s="228">
        <v>0.001</v>
      </c>
      <c r="R196" s="228">
        <f>Q196*H196</f>
        <v>0.029999999999999999</v>
      </c>
      <c r="S196" s="228">
        <v>0</v>
      </c>
      <c r="T196" s="229">
        <f>S196*H196</f>
        <v>0</v>
      </c>
      <c r="AR196" s="230" t="s">
        <v>350</v>
      </c>
      <c r="AT196" s="230" t="s">
        <v>323</v>
      </c>
      <c r="AU196" s="230" t="s">
        <v>82</v>
      </c>
      <c r="AY196" s="16" t="s">
        <v>194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80</v>
      </c>
      <c r="BK196" s="231">
        <f>ROUND(I196*H196,2)</f>
        <v>0</v>
      </c>
      <c r="BL196" s="16" t="s">
        <v>264</v>
      </c>
      <c r="BM196" s="230" t="s">
        <v>2752</v>
      </c>
    </row>
    <row r="197" s="1" customFormat="1" ht="48" customHeight="1">
      <c r="B197" s="37"/>
      <c r="C197" s="219" t="s">
        <v>248</v>
      </c>
      <c r="D197" s="219" t="s">
        <v>196</v>
      </c>
      <c r="E197" s="220" t="s">
        <v>2753</v>
      </c>
      <c r="F197" s="221" t="s">
        <v>2754</v>
      </c>
      <c r="G197" s="222" t="s">
        <v>213</v>
      </c>
      <c r="H197" s="223">
        <v>30</v>
      </c>
      <c r="I197" s="224"/>
      <c r="J197" s="225">
        <f>ROUND(I197*H197,2)</f>
        <v>0</v>
      </c>
      <c r="K197" s="221" t="s">
        <v>200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264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264</v>
      </c>
      <c r="BM197" s="230" t="s">
        <v>2755</v>
      </c>
    </row>
    <row r="198" s="1" customFormat="1" ht="24" customHeight="1">
      <c r="B198" s="37"/>
      <c r="C198" s="219" t="s">
        <v>252</v>
      </c>
      <c r="D198" s="219" t="s">
        <v>196</v>
      </c>
      <c r="E198" s="220" t="s">
        <v>2756</v>
      </c>
      <c r="F198" s="221" t="s">
        <v>2757</v>
      </c>
      <c r="G198" s="222" t="s">
        <v>213</v>
      </c>
      <c r="H198" s="223">
        <v>100</v>
      </c>
      <c r="I198" s="224"/>
      <c r="J198" s="225">
        <f>ROUND(I198*H198,2)</f>
        <v>0</v>
      </c>
      <c r="K198" s="221" t="s">
        <v>200</v>
      </c>
      <c r="L198" s="42"/>
      <c r="M198" s="226" t="s">
        <v>19</v>
      </c>
      <c r="N198" s="227" t="s">
        <v>44</v>
      </c>
      <c r="O198" s="82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AR198" s="230" t="s">
        <v>264</v>
      </c>
      <c r="AT198" s="230" t="s">
        <v>196</v>
      </c>
      <c r="AU198" s="230" t="s">
        <v>82</v>
      </c>
      <c r="AY198" s="16" t="s">
        <v>194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80</v>
      </c>
      <c r="BK198" s="231">
        <f>ROUND(I198*H198,2)</f>
        <v>0</v>
      </c>
      <c r="BL198" s="16" t="s">
        <v>264</v>
      </c>
      <c r="BM198" s="230" t="s">
        <v>2758</v>
      </c>
    </row>
    <row r="199" s="1" customFormat="1" ht="16.5" customHeight="1">
      <c r="B199" s="37"/>
      <c r="C199" s="257" t="s">
        <v>8</v>
      </c>
      <c r="D199" s="257" t="s">
        <v>323</v>
      </c>
      <c r="E199" s="258" t="s">
        <v>2759</v>
      </c>
      <c r="F199" s="259" t="s">
        <v>2760</v>
      </c>
      <c r="G199" s="260" t="s">
        <v>1456</v>
      </c>
      <c r="H199" s="261">
        <v>75</v>
      </c>
      <c r="I199" s="262"/>
      <c r="J199" s="263">
        <f>ROUND(I199*H199,2)</f>
        <v>0</v>
      </c>
      <c r="K199" s="259" t="s">
        <v>200</v>
      </c>
      <c r="L199" s="264"/>
      <c r="M199" s="265" t="s">
        <v>19</v>
      </c>
      <c r="N199" s="266" t="s">
        <v>44</v>
      </c>
      <c r="O199" s="82"/>
      <c r="P199" s="228">
        <f>O199*H199</f>
        <v>0</v>
      </c>
      <c r="Q199" s="228">
        <v>0.001</v>
      </c>
      <c r="R199" s="228">
        <f>Q199*H199</f>
        <v>0.074999999999999997</v>
      </c>
      <c r="S199" s="228">
        <v>0</v>
      </c>
      <c r="T199" s="229">
        <f>S199*H199</f>
        <v>0</v>
      </c>
      <c r="AR199" s="230" t="s">
        <v>350</v>
      </c>
      <c r="AT199" s="230" t="s">
        <v>323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264</v>
      </c>
      <c r="BM199" s="230" t="s">
        <v>2761</v>
      </c>
    </row>
    <row r="200" s="1" customFormat="1" ht="16.5" customHeight="1">
      <c r="B200" s="37"/>
      <c r="C200" s="257" t="s">
        <v>264</v>
      </c>
      <c r="D200" s="257" t="s">
        <v>323</v>
      </c>
      <c r="E200" s="258" t="s">
        <v>2762</v>
      </c>
      <c r="F200" s="259" t="s">
        <v>2763</v>
      </c>
      <c r="G200" s="260" t="s">
        <v>222</v>
      </c>
      <c r="H200" s="261">
        <v>60</v>
      </c>
      <c r="I200" s="262"/>
      <c r="J200" s="263">
        <f>ROUND(I200*H200,2)</f>
        <v>0</v>
      </c>
      <c r="K200" s="259" t="s">
        <v>200</v>
      </c>
      <c r="L200" s="264"/>
      <c r="M200" s="265" t="s">
        <v>19</v>
      </c>
      <c r="N200" s="266" t="s">
        <v>44</v>
      </c>
      <c r="O200" s="82"/>
      <c r="P200" s="228">
        <f>O200*H200</f>
        <v>0</v>
      </c>
      <c r="Q200" s="228">
        <v>0.00013999999999999999</v>
      </c>
      <c r="R200" s="228">
        <f>Q200*H200</f>
        <v>0.0083999999999999995</v>
      </c>
      <c r="S200" s="228">
        <v>0</v>
      </c>
      <c r="T200" s="229">
        <f>S200*H200</f>
        <v>0</v>
      </c>
      <c r="AR200" s="230" t="s">
        <v>350</v>
      </c>
      <c r="AT200" s="230" t="s">
        <v>323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264</v>
      </c>
      <c r="BM200" s="230" t="s">
        <v>2764</v>
      </c>
    </row>
    <row r="201" s="1" customFormat="1" ht="24" customHeight="1">
      <c r="B201" s="37"/>
      <c r="C201" s="219" t="s">
        <v>269</v>
      </c>
      <c r="D201" s="219" t="s">
        <v>196</v>
      </c>
      <c r="E201" s="220" t="s">
        <v>2765</v>
      </c>
      <c r="F201" s="221" t="s">
        <v>2766</v>
      </c>
      <c r="G201" s="222" t="s">
        <v>222</v>
      </c>
      <c r="H201" s="223">
        <v>86</v>
      </c>
      <c r="I201" s="224"/>
      <c r="J201" s="225">
        <f>ROUND(I201*H201,2)</f>
        <v>0</v>
      </c>
      <c r="K201" s="221" t="s">
        <v>200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264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264</v>
      </c>
      <c r="BM201" s="230" t="s">
        <v>2767</v>
      </c>
    </row>
    <row r="202" s="1" customFormat="1" ht="16.5" customHeight="1">
      <c r="B202" s="37"/>
      <c r="C202" s="257" t="s">
        <v>278</v>
      </c>
      <c r="D202" s="257" t="s">
        <v>323</v>
      </c>
      <c r="E202" s="258" t="s">
        <v>2768</v>
      </c>
      <c r="F202" s="259" t="s">
        <v>2769</v>
      </c>
      <c r="G202" s="260" t="s">
        <v>222</v>
      </c>
      <c r="H202" s="261">
        <v>10</v>
      </c>
      <c r="I202" s="262"/>
      <c r="J202" s="263">
        <f>ROUND(I202*H202,2)</f>
        <v>0</v>
      </c>
      <c r="K202" s="259" t="s">
        <v>200</v>
      </c>
      <c r="L202" s="264"/>
      <c r="M202" s="265" t="s">
        <v>19</v>
      </c>
      <c r="N202" s="266" t="s">
        <v>44</v>
      </c>
      <c r="O202" s="82"/>
      <c r="P202" s="228">
        <f>O202*H202</f>
        <v>0</v>
      </c>
      <c r="Q202" s="228">
        <v>0.00044999999999999999</v>
      </c>
      <c r="R202" s="228">
        <f>Q202*H202</f>
        <v>0.0044999999999999997</v>
      </c>
      <c r="S202" s="228">
        <v>0</v>
      </c>
      <c r="T202" s="229">
        <f>S202*H202</f>
        <v>0</v>
      </c>
      <c r="AR202" s="230" t="s">
        <v>350</v>
      </c>
      <c r="AT202" s="230" t="s">
        <v>323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264</v>
      </c>
      <c r="BM202" s="230" t="s">
        <v>2770</v>
      </c>
    </row>
    <row r="203" s="1" customFormat="1" ht="16.5" customHeight="1">
      <c r="B203" s="37"/>
      <c r="C203" s="257" t="s">
        <v>282</v>
      </c>
      <c r="D203" s="257" t="s">
        <v>323</v>
      </c>
      <c r="E203" s="258" t="s">
        <v>2771</v>
      </c>
      <c r="F203" s="259" t="s">
        <v>2772</v>
      </c>
      <c r="G203" s="260" t="s">
        <v>222</v>
      </c>
      <c r="H203" s="261">
        <v>30</v>
      </c>
      <c r="I203" s="262"/>
      <c r="J203" s="263">
        <f>ROUND(I203*H203,2)</f>
        <v>0</v>
      </c>
      <c r="K203" s="259" t="s">
        <v>200</v>
      </c>
      <c r="L203" s="264"/>
      <c r="M203" s="265" t="s">
        <v>19</v>
      </c>
      <c r="N203" s="266" t="s">
        <v>44</v>
      </c>
      <c r="O203" s="82"/>
      <c r="P203" s="228">
        <f>O203*H203</f>
        <v>0</v>
      </c>
      <c r="Q203" s="228">
        <v>0.00016000000000000001</v>
      </c>
      <c r="R203" s="228">
        <f>Q203*H203</f>
        <v>0.0048000000000000004</v>
      </c>
      <c r="S203" s="228">
        <v>0</v>
      </c>
      <c r="T203" s="229">
        <f>S203*H203</f>
        <v>0</v>
      </c>
      <c r="AR203" s="230" t="s">
        <v>350</v>
      </c>
      <c r="AT203" s="230" t="s">
        <v>323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264</v>
      </c>
      <c r="BM203" s="230" t="s">
        <v>2773</v>
      </c>
    </row>
    <row r="204" s="1" customFormat="1" ht="16.5" customHeight="1">
      <c r="B204" s="37"/>
      <c r="C204" s="257" t="s">
        <v>288</v>
      </c>
      <c r="D204" s="257" t="s">
        <v>323</v>
      </c>
      <c r="E204" s="258" t="s">
        <v>2774</v>
      </c>
      <c r="F204" s="259" t="s">
        <v>2775</v>
      </c>
      <c r="G204" s="260" t="s">
        <v>222</v>
      </c>
      <c r="H204" s="261">
        <v>10</v>
      </c>
      <c r="I204" s="262"/>
      <c r="J204" s="263">
        <f>ROUND(I204*H204,2)</f>
        <v>0</v>
      </c>
      <c r="K204" s="259" t="s">
        <v>200</v>
      </c>
      <c r="L204" s="264"/>
      <c r="M204" s="265" t="s">
        <v>19</v>
      </c>
      <c r="N204" s="266" t="s">
        <v>44</v>
      </c>
      <c r="O204" s="82"/>
      <c r="P204" s="228">
        <f>O204*H204</f>
        <v>0</v>
      </c>
      <c r="Q204" s="228">
        <v>0.00012999999999999999</v>
      </c>
      <c r="R204" s="228">
        <f>Q204*H204</f>
        <v>0.0012999999999999999</v>
      </c>
      <c r="S204" s="228">
        <v>0</v>
      </c>
      <c r="T204" s="229">
        <f>S204*H204</f>
        <v>0</v>
      </c>
      <c r="AR204" s="230" t="s">
        <v>350</v>
      </c>
      <c r="AT204" s="230" t="s">
        <v>323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264</v>
      </c>
      <c r="BM204" s="230" t="s">
        <v>2776</v>
      </c>
    </row>
    <row r="205" s="1" customFormat="1" ht="16.5" customHeight="1">
      <c r="B205" s="37"/>
      <c r="C205" s="257" t="s">
        <v>7</v>
      </c>
      <c r="D205" s="257" t="s">
        <v>323</v>
      </c>
      <c r="E205" s="258" t="s">
        <v>2777</v>
      </c>
      <c r="F205" s="259" t="s">
        <v>2778</v>
      </c>
      <c r="G205" s="260" t="s">
        <v>222</v>
      </c>
      <c r="H205" s="261">
        <v>10</v>
      </c>
      <c r="I205" s="262"/>
      <c r="J205" s="263">
        <f>ROUND(I205*H205,2)</f>
        <v>0</v>
      </c>
      <c r="K205" s="259" t="s">
        <v>200</v>
      </c>
      <c r="L205" s="264"/>
      <c r="M205" s="265" t="s">
        <v>19</v>
      </c>
      <c r="N205" s="266" t="s">
        <v>44</v>
      </c>
      <c r="O205" s="82"/>
      <c r="P205" s="228">
        <f>O205*H205</f>
        <v>0</v>
      </c>
      <c r="Q205" s="228">
        <v>0.00020000000000000001</v>
      </c>
      <c r="R205" s="228">
        <f>Q205*H205</f>
        <v>0.002</v>
      </c>
      <c r="S205" s="228">
        <v>0</v>
      </c>
      <c r="T205" s="229">
        <f>S205*H205</f>
        <v>0</v>
      </c>
      <c r="AR205" s="230" t="s">
        <v>350</v>
      </c>
      <c r="AT205" s="230" t="s">
        <v>323</v>
      </c>
      <c r="AU205" s="230" t="s">
        <v>82</v>
      </c>
      <c r="AY205" s="16" t="s">
        <v>194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80</v>
      </c>
      <c r="BK205" s="231">
        <f>ROUND(I205*H205,2)</f>
        <v>0</v>
      </c>
      <c r="BL205" s="16" t="s">
        <v>264</v>
      </c>
      <c r="BM205" s="230" t="s">
        <v>2779</v>
      </c>
    </row>
    <row r="206" s="1" customFormat="1" ht="24" customHeight="1">
      <c r="B206" s="37"/>
      <c r="C206" s="257" t="s">
        <v>334</v>
      </c>
      <c r="D206" s="257" t="s">
        <v>323</v>
      </c>
      <c r="E206" s="258" t="s">
        <v>2780</v>
      </c>
      <c r="F206" s="259" t="s">
        <v>2781</v>
      </c>
      <c r="G206" s="260" t="s">
        <v>222</v>
      </c>
      <c r="H206" s="261">
        <v>10</v>
      </c>
      <c r="I206" s="262"/>
      <c r="J206" s="263">
        <f>ROUND(I206*H206,2)</f>
        <v>0</v>
      </c>
      <c r="K206" s="259" t="s">
        <v>200</v>
      </c>
      <c r="L206" s="264"/>
      <c r="M206" s="265" t="s">
        <v>19</v>
      </c>
      <c r="N206" s="266" t="s">
        <v>44</v>
      </c>
      <c r="O206" s="82"/>
      <c r="P206" s="228">
        <f>O206*H206</f>
        <v>0</v>
      </c>
      <c r="Q206" s="228">
        <v>0.00025999999999999998</v>
      </c>
      <c r="R206" s="228">
        <f>Q206*H206</f>
        <v>0.0025999999999999999</v>
      </c>
      <c r="S206" s="228">
        <v>0</v>
      </c>
      <c r="T206" s="229">
        <f>S206*H206</f>
        <v>0</v>
      </c>
      <c r="AR206" s="230" t="s">
        <v>350</v>
      </c>
      <c r="AT206" s="230" t="s">
        <v>323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264</v>
      </c>
      <c r="BM206" s="230" t="s">
        <v>2782</v>
      </c>
    </row>
    <row r="207" s="1" customFormat="1" ht="24" customHeight="1">
      <c r="B207" s="37"/>
      <c r="C207" s="257" t="s">
        <v>339</v>
      </c>
      <c r="D207" s="257" t="s">
        <v>323</v>
      </c>
      <c r="E207" s="258" t="s">
        <v>2783</v>
      </c>
      <c r="F207" s="259" t="s">
        <v>2784</v>
      </c>
      <c r="G207" s="260" t="s">
        <v>222</v>
      </c>
      <c r="H207" s="261">
        <v>16</v>
      </c>
      <c r="I207" s="262"/>
      <c r="J207" s="263">
        <f>ROUND(I207*H207,2)</f>
        <v>0</v>
      </c>
      <c r="K207" s="259" t="s">
        <v>200</v>
      </c>
      <c r="L207" s="264"/>
      <c r="M207" s="265" t="s">
        <v>19</v>
      </c>
      <c r="N207" s="266" t="s">
        <v>44</v>
      </c>
      <c r="O207" s="82"/>
      <c r="P207" s="228">
        <f>O207*H207</f>
        <v>0</v>
      </c>
      <c r="Q207" s="228">
        <v>0.00069999999999999999</v>
      </c>
      <c r="R207" s="228">
        <f>Q207*H207</f>
        <v>0.0112</v>
      </c>
      <c r="S207" s="228">
        <v>0</v>
      </c>
      <c r="T207" s="229">
        <f>S207*H207</f>
        <v>0</v>
      </c>
      <c r="AR207" s="230" t="s">
        <v>350</v>
      </c>
      <c r="AT207" s="230" t="s">
        <v>323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264</v>
      </c>
      <c r="BM207" s="230" t="s">
        <v>2785</v>
      </c>
    </row>
    <row r="208" s="1" customFormat="1" ht="24" customHeight="1">
      <c r="B208" s="37"/>
      <c r="C208" s="219" t="s">
        <v>295</v>
      </c>
      <c r="D208" s="219" t="s">
        <v>196</v>
      </c>
      <c r="E208" s="220" t="s">
        <v>2786</v>
      </c>
      <c r="F208" s="221" t="s">
        <v>2787</v>
      </c>
      <c r="G208" s="222" t="s">
        <v>222</v>
      </c>
      <c r="H208" s="223">
        <v>10</v>
      </c>
      <c r="I208" s="224"/>
      <c r="J208" s="225">
        <f>ROUND(I208*H208,2)</f>
        <v>0</v>
      </c>
      <c r="K208" s="221" t="s">
        <v>200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264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264</v>
      </c>
      <c r="BM208" s="230" t="s">
        <v>2788</v>
      </c>
    </row>
    <row r="209" s="1" customFormat="1" ht="16.5" customHeight="1">
      <c r="B209" s="37"/>
      <c r="C209" s="257" t="s">
        <v>300</v>
      </c>
      <c r="D209" s="257" t="s">
        <v>323</v>
      </c>
      <c r="E209" s="258" t="s">
        <v>2789</v>
      </c>
      <c r="F209" s="259" t="s">
        <v>2790</v>
      </c>
      <c r="G209" s="260" t="s">
        <v>222</v>
      </c>
      <c r="H209" s="261">
        <v>20</v>
      </c>
      <c r="I209" s="262"/>
      <c r="J209" s="263">
        <f>ROUND(I209*H209,2)</f>
        <v>0</v>
      </c>
      <c r="K209" s="259" t="s">
        <v>200</v>
      </c>
      <c r="L209" s="264"/>
      <c r="M209" s="265" t="s">
        <v>19</v>
      </c>
      <c r="N209" s="266" t="s">
        <v>44</v>
      </c>
      <c r="O209" s="82"/>
      <c r="P209" s="228">
        <f>O209*H209</f>
        <v>0</v>
      </c>
      <c r="Q209" s="228">
        <v>0.00032000000000000003</v>
      </c>
      <c r="R209" s="228">
        <f>Q209*H209</f>
        <v>0.0064000000000000003</v>
      </c>
      <c r="S209" s="228">
        <v>0</v>
      </c>
      <c r="T209" s="229">
        <f>S209*H209</f>
        <v>0</v>
      </c>
      <c r="AR209" s="230" t="s">
        <v>350</v>
      </c>
      <c r="AT209" s="230" t="s">
        <v>323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264</v>
      </c>
      <c r="BM209" s="230" t="s">
        <v>2791</v>
      </c>
    </row>
    <row r="210" s="1" customFormat="1" ht="16.5" customHeight="1">
      <c r="B210" s="37"/>
      <c r="C210" s="257" t="s">
        <v>304</v>
      </c>
      <c r="D210" s="257" t="s">
        <v>323</v>
      </c>
      <c r="E210" s="258" t="s">
        <v>2792</v>
      </c>
      <c r="F210" s="259" t="s">
        <v>2793</v>
      </c>
      <c r="G210" s="260" t="s">
        <v>222</v>
      </c>
      <c r="H210" s="261">
        <v>10</v>
      </c>
      <c r="I210" s="262"/>
      <c r="J210" s="263">
        <f>ROUND(I210*H210,2)</f>
        <v>0</v>
      </c>
      <c r="K210" s="259" t="s">
        <v>200</v>
      </c>
      <c r="L210" s="264"/>
      <c r="M210" s="265" t="s">
        <v>19</v>
      </c>
      <c r="N210" s="266" t="s">
        <v>44</v>
      </c>
      <c r="O210" s="82"/>
      <c r="P210" s="228">
        <f>O210*H210</f>
        <v>0</v>
      </c>
      <c r="Q210" s="228">
        <v>0.0041999999999999997</v>
      </c>
      <c r="R210" s="228">
        <f>Q210*H210</f>
        <v>0.041999999999999996</v>
      </c>
      <c r="S210" s="228">
        <v>0</v>
      </c>
      <c r="T210" s="229">
        <f>S210*H210</f>
        <v>0</v>
      </c>
      <c r="AR210" s="230" t="s">
        <v>350</v>
      </c>
      <c r="AT210" s="230" t="s">
        <v>323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264</v>
      </c>
      <c r="BM210" s="230" t="s">
        <v>2794</v>
      </c>
    </row>
    <row r="211" s="1" customFormat="1" ht="36" customHeight="1">
      <c r="B211" s="37"/>
      <c r="C211" s="219" t="s">
        <v>424</v>
      </c>
      <c r="D211" s="219" t="s">
        <v>196</v>
      </c>
      <c r="E211" s="220" t="s">
        <v>2795</v>
      </c>
      <c r="F211" s="221" t="s">
        <v>2796</v>
      </c>
      <c r="G211" s="222" t="s">
        <v>222</v>
      </c>
      <c r="H211" s="223">
        <v>2</v>
      </c>
      <c r="I211" s="224"/>
      <c r="J211" s="225">
        <f>ROUND(I211*H211,2)</f>
        <v>0</v>
      </c>
      <c r="K211" s="221" t="s">
        <v>200</v>
      </c>
      <c r="L211" s="42"/>
      <c r="M211" s="226" t="s">
        <v>19</v>
      </c>
      <c r="N211" s="227" t="s">
        <v>44</v>
      </c>
      <c r="O211" s="82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AR211" s="230" t="s">
        <v>264</v>
      </c>
      <c r="AT211" s="230" t="s">
        <v>196</v>
      </c>
      <c r="AU211" s="230" t="s">
        <v>82</v>
      </c>
      <c r="AY211" s="16" t="s">
        <v>194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80</v>
      </c>
      <c r="BK211" s="231">
        <f>ROUND(I211*H211,2)</f>
        <v>0</v>
      </c>
      <c r="BL211" s="16" t="s">
        <v>264</v>
      </c>
      <c r="BM211" s="230" t="s">
        <v>2797</v>
      </c>
    </row>
    <row r="212" s="1" customFormat="1" ht="16.5" customHeight="1">
      <c r="B212" s="37"/>
      <c r="C212" s="257" t="s">
        <v>429</v>
      </c>
      <c r="D212" s="257" t="s">
        <v>323</v>
      </c>
      <c r="E212" s="258" t="s">
        <v>2798</v>
      </c>
      <c r="F212" s="259" t="s">
        <v>2799</v>
      </c>
      <c r="G212" s="260" t="s">
        <v>222</v>
      </c>
      <c r="H212" s="261">
        <v>2</v>
      </c>
      <c r="I212" s="262"/>
      <c r="J212" s="263">
        <f>ROUND(I212*H212,2)</f>
        <v>0</v>
      </c>
      <c r="K212" s="259" t="s">
        <v>19</v>
      </c>
      <c r="L212" s="264"/>
      <c r="M212" s="265" t="s">
        <v>19</v>
      </c>
      <c r="N212" s="266" t="s">
        <v>44</v>
      </c>
      <c r="O212" s="82"/>
      <c r="P212" s="228">
        <f>O212*H212</f>
        <v>0</v>
      </c>
      <c r="Q212" s="228">
        <v>0.00050000000000000001</v>
      </c>
      <c r="R212" s="228">
        <f>Q212*H212</f>
        <v>0.001</v>
      </c>
      <c r="S212" s="228">
        <v>0</v>
      </c>
      <c r="T212" s="229">
        <f>S212*H212</f>
        <v>0</v>
      </c>
      <c r="AR212" s="230" t="s">
        <v>350</v>
      </c>
      <c r="AT212" s="230" t="s">
        <v>323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264</v>
      </c>
      <c r="BM212" s="230" t="s">
        <v>2800</v>
      </c>
    </row>
    <row r="213" s="1" customFormat="1" ht="36" customHeight="1">
      <c r="B213" s="37"/>
      <c r="C213" s="219" t="s">
        <v>308</v>
      </c>
      <c r="D213" s="219" t="s">
        <v>196</v>
      </c>
      <c r="E213" s="220" t="s">
        <v>2801</v>
      </c>
      <c r="F213" s="221" t="s">
        <v>2802</v>
      </c>
      <c r="G213" s="222" t="s">
        <v>311</v>
      </c>
      <c r="H213" s="223">
        <v>0.94299999999999995</v>
      </c>
      <c r="I213" s="224"/>
      <c r="J213" s="225">
        <f>ROUND(I213*H213,2)</f>
        <v>0</v>
      </c>
      <c r="K213" s="221" t="s">
        <v>200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AR213" s="230" t="s">
        <v>264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264</v>
      </c>
      <c r="BM213" s="230" t="s">
        <v>2803</v>
      </c>
    </row>
    <row r="214" s="1" customFormat="1" ht="48" customHeight="1">
      <c r="B214" s="37"/>
      <c r="C214" s="219" t="s">
        <v>317</v>
      </c>
      <c r="D214" s="219" t="s">
        <v>196</v>
      </c>
      <c r="E214" s="220" t="s">
        <v>2804</v>
      </c>
      <c r="F214" s="221" t="s">
        <v>2805</v>
      </c>
      <c r="G214" s="222" t="s">
        <v>311</v>
      </c>
      <c r="H214" s="223">
        <v>0.94299999999999995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264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264</v>
      </c>
      <c r="BM214" s="230" t="s">
        <v>2806</v>
      </c>
    </row>
    <row r="215" s="1" customFormat="1" ht="48" customHeight="1">
      <c r="B215" s="37"/>
      <c r="C215" s="219" t="s">
        <v>322</v>
      </c>
      <c r="D215" s="219" t="s">
        <v>196</v>
      </c>
      <c r="E215" s="220" t="s">
        <v>2807</v>
      </c>
      <c r="F215" s="221" t="s">
        <v>2808</v>
      </c>
      <c r="G215" s="222" t="s">
        <v>311</v>
      </c>
      <c r="H215" s="223">
        <v>0.94299999999999995</v>
      </c>
      <c r="I215" s="224"/>
      <c r="J215" s="225">
        <f>ROUND(I215*H215,2)</f>
        <v>0</v>
      </c>
      <c r="K215" s="221" t="s">
        <v>200</v>
      </c>
      <c r="L215" s="42"/>
      <c r="M215" s="226" t="s">
        <v>19</v>
      </c>
      <c r="N215" s="227" t="s">
        <v>44</v>
      </c>
      <c r="O215" s="8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AR215" s="230" t="s">
        <v>264</v>
      </c>
      <c r="AT215" s="230" t="s">
        <v>196</v>
      </c>
      <c r="AU215" s="230" t="s">
        <v>82</v>
      </c>
      <c r="AY215" s="16" t="s">
        <v>194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80</v>
      </c>
      <c r="BK215" s="231">
        <f>ROUND(I215*H215,2)</f>
        <v>0</v>
      </c>
      <c r="BL215" s="16" t="s">
        <v>264</v>
      </c>
      <c r="BM215" s="230" t="s">
        <v>2809</v>
      </c>
    </row>
    <row r="216" s="11" customFormat="1" ht="25.92" customHeight="1">
      <c r="B216" s="203"/>
      <c r="C216" s="204"/>
      <c r="D216" s="205" t="s">
        <v>72</v>
      </c>
      <c r="E216" s="206" t="s">
        <v>323</v>
      </c>
      <c r="F216" s="206" t="s">
        <v>2810</v>
      </c>
      <c r="G216" s="204"/>
      <c r="H216" s="204"/>
      <c r="I216" s="207"/>
      <c r="J216" s="208">
        <f>BK216</f>
        <v>0</v>
      </c>
      <c r="K216" s="204"/>
      <c r="L216" s="209"/>
      <c r="M216" s="210"/>
      <c r="N216" s="211"/>
      <c r="O216" s="211"/>
      <c r="P216" s="212">
        <f>P217+P224</f>
        <v>0</v>
      </c>
      <c r="Q216" s="211"/>
      <c r="R216" s="212">
        <f>R217+R224</f>
        <v>0.66229999999999989</v>
      </c>
      <c r="S216" s="211"/>
      <c r="T216" s="213">
        <f>T217+T224</f>
        <v>0</v>
      </c>
      <c r="AR216" s="214" t="s">
        <v>117</v>
      </c>
      <c r="AT216" s="215" t="s">
        <v>72</v>
      </c>
      <c r="AU216" s="215" t="s">
        <v>73</v>
      </c>
      <c r="AY216" s="214" t="s">
        <v>194</v>
      </c>
      <c r="BK216" s="216">
        <f>BK217+BK224</f>
        <v>0</v>
      </c>
    </row>
    <row r="217" s="11" customFormat="1" ht="22.8" customHeight="1">
      <c r="B217" s="203"/>
      <c r="C217" s="204"/>
      <c r="D217" s="205" t="s">
        <v>72</v>
      </c>
      <c r="E217" s="217" t="s">
        <v>2811</v>
      </c>
      <c r="F217" s="217" t="s">
        <v>2812</v>
      </c>
      <c r="G217" s="204"/>
      <c r="H217" s="204"/>
      <c r="I217" s="207"/>
      <c r="J217" s="218">
        <f>BK217</f>
        <v>0</v>
      </c>
      <c r="K217" s="204"/>
      <c r="L217" s="209"/>
      <c r="M217" s="210"/>
      <c r="N217" s="211"/>
      <c r="O217" s="211"/>
      <c r="P217" s="212">
        <f>SUM(P218:P223)</f>
        <v>0</v>
      </c>
      <c r="Q217" s="211"/>
      <c r="R217" s="212">
        <f>SUM(R218:R223)</f>
        <v>0.58699999999999986</v>
      </c>
      <c r="S217" s="211"/>
      <c r="T217" s="213">
        <f>SUM(T218:T223)</f>
        <v>0</v>
      </c>
      <c r="AR217" s="214" t="s">
        <v>117</v>
      </c>
      <c r="AT217" s="215" t="s">
        <v>72</v>
      </c>
      <c r="AU217" s="215" t="s">
        <v>80</v>
      </c>
      <c r="AY217" s="214" t="s">
        <v>194</v>
      </c>
      <c r="BK217" s="216">
        <f>SUM(BK218:BK223)</f>
        <v>0</v>
      </c>
    </row>
    <row r="218" s="1" customFormat="1" ht="24" customHeight="1">
      <c r="B218" s="37"/>
      <c r="C218" s="219" t="s">
        <v>404</v>
      </c>
      <c r="D218" s="219" t="s">
        <v>196</v>
      </c>
      <c r="E218" s="220" t="s">
        <v>2813</v>
      </c>
      <c r="F218" s="221" t="s">
        <v>2814</v>
      </c>
      <c r="G218" s="222" t="s">
        <v>222</v>
      </c>
      <c r="H218" s="223">
        <v>1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496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496</v>
      </c>
      <c r="BM218" s="230" t="s">
        <v>2815</v>
      </c>
    </row>
    <row r="219" s="1" customFormat="1" ht="16.5" customHeight="1">
      <c r="B219" s="37"/>
      <c r="C219" s="219" t="s">
        <v>408</v>
      </c>
      <c r="D219" s="219" t="s">
        <v>196</v>
      </c>
      <c r="E219" s="220" t="s">
        <v>2816</v>
      </c>
      <c r="F219" s="221" t="s">
        <v>2817</v>
      </c>
      <c r="G219" s="222" t="s">
        <v>222</v>
      </c>
      <c r="H219" s="223">
        <v>1</v>
      </c>
      <c r="I219" s="224"/>
      <c r="J219" s="225">
        <f>ROUND(I219*H219,2)</f>
        <v>0</v>
      </c>
      <c r="K219" s="221" t="s">
        <v>200</v>
      </c>
      <c r="L219" s="42"/>
      <c r="M219" s="226" t="s">
        <v>19</v>
      </c>
      <c r="N219" s="227" t="s">
        <v>44</v>
      </c>
      <c r="O219" s="82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AR219" s="230" t="s">
        <v>496</v>
      </c>
      <c r="AT219" s="230" t="s">
        <v>196</v>
      </c>
      <c r="AU219" s="230" t="s">
        <v>82</v>
      </c>
      <c r="AY219" s="16" t="s">
        <v>194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80</v>
      </c>
      <c r="BK219" s="231">
        <f>ROUND(I219*H219,2)</f>
        <v>0</v>
      </c>
      <c r="BL219" s="16" t="s">
        <v>496</v>
      </c>
      <c r="BM219" s="230" t="s">
        <v>2818</v>
      </c>
    </row>
    <row r="220" s="1" customFormat="1" ht="16.5" customHeight="1">
      <c r="B220" s="37"/>
      <c r="C220" s="257" t="s">
        <v>414</v>
      </c>
      <c r="D220" s="257" t="s">
        <v>323</v>
      </c>
      <c r="E220" s="258" t="s">
        <v>2819</v>
      </c>
      <c r="F220" s="259" t="s">
        <v>2820</v>
      </c>
      <c r="G220" s="260" t="s">
        <v>222</v>
      </c>
      <c r="H220" s="261">
        <v>1</v>
      </c>
      <c r="I220" s="262"/>
      <c r="J220" s="263">
        <f>ROUND(I220*H220,2)</f>
        <v>0</v>
      </c>
      <c r="K220" s="259" t="s">
        <v>200</v>
      </c>
      <c r="L220" s="264"/>
      <c r="M220" s="265" t="s">
        <v>19</v>
      </c>
      <c r="N220" s="266" t="s">
        <v>44</v>
      </c>
      <c r="O220" s="82"/>
      <c r="P220" s="228">
        <f>O220*H220</f>
        <v>0</v>
      </c>
      <c r="Q220" s="228">
        <v>0.00050000000000000001</v>
      </c>
      <c r="R220" s="228">
        <f>Q220*H220</f>
        <v>0.00050000000000000001</v>
      </c>
      <c r="S220" s="228">
        <v>0</v>
      </c>
      <c r="T220" s="229">
        <f>S220*H220</f>
        <v>0</v>
      </c>
      <c r="AR220" s="230" t="s">
        <v>806</v>
      </c>
      <c r="AT220" s="230" t="s">
        <v>323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806</v>
      </c>
      <c r="BM220" s="230" t="s">
        <v>2821</v>
      </c>
    </row>
    <row r="221" s="1" customFormat="1" ht="24" customHeight="1">
      <c r="B221" s="37"/>
      <c r="C221" s="257" t="s">
        <v>420</v>
      </c>
      <c r="D221" s="257" t="s">
        <v>323</v>
      </c>
      <c r="E221" s="258" t="s">
        <v>2822</v>
      </c>
      <c r="F221" s="259" t="s">
        <v>2823</v>
      </c>
      <c r="G221" s="260" t="s">
        <v>1296</v>
      </c>
      <c r="H221" s="261">
        <v>1</v>
      </c>
      <c r="I221" s="262"/>
      <c r="J221" s="263">
        <f>ROUND(I221*H221,2)</f>
        <v>0</v>
      </c>
      <c r="K221" s="259" t="s">
        <v>19</v>
      </c>
      <c r="L221" s="264"/>
      <c r="M221" s="265" t="s">
        <v>19</v>
      </c>
      <c r="N221" s="266" t="s">
        <v>44</v>
      </c>
      <c r="O221" s="82"/>
      <c r="P221" s="228">
        <f>O221*H221</f>
        <v>0</v>
      </c>
      <c r="Q221" s="228">
        <v>0.56399999999999995</v>
      </c>
      <c r="R221" s="228">
        <f>Q221*H221</f>
        <v>0.56399999999999995</v>
      </c>
      <c r="S221" s="228">
        <v>0</v>
      </c>
      <c r="T221" s="229">
        <f>S221*H221</f>
        <v>0</v>
      </c>
      <c r="AR221" s="230" t="s">
        <v>806</v>
      </c>
      <c r="AT221" s="230" t="s">
        <v>323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806</v>
      </c>
      <c r="BM221" s="230" t="s">
        <v>2824</v>
      </c>
    </row>
    <row r="222" s="1" customFormat="1" ht="24" customHeight="1">
      <c r="B222" s="37"/>
      <c r="C222" s="219" t="s">
        <v>433</v>
      </c>
      <c r="D222" s="219" t="s">
        <v>196</v>
      </c>
      <c r="E222" s="220" t="s">
        <v>2825</v>
      </c>
      <c r="F222" s="221" t="s">
        <v>2826</v>
      </c>
      <c r="G222" s="222" t="s">
        <v>222</v>
      </c>
      <c r="H222" s="223">
        <v>2</v>
      </c>
      <c r="I222" s="224"/>
      <c r="J222" s="225">
        <f>ROUND(I222*H222,2)</f>
        <v>0</v>
      </c>
      <c r="K222" s="221" t="s">
        <v>200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AR222" s="230" t="s">
        <v>264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264</v>
      </c>
      <c r="BM222" s="230" t="s">
        <v>2827</v>
      </c>
    </row>
    <row r="223" s="1" customFormat="1" ht="16.5" customHeight="1">
      <c r="B223" s="37"/>
      <c r="C223" s="257" t="s">
        <v>437</v>
      </c>
      <c r="D223" s="257" t="s">
        <v>323</v>
      </c>
      <c r="E223" s="258" t="s">
        <v>2828</v>
      </c>
      <c r="F223" s="259" t="s">
        <v>2829</v>
      </c>
      <c r="G223" s="260" t="s">
        <v>222</v>
      </c>
      <c r="H223" s="261">
        <v>3</v>
      </c>
      <c r="I223" s="262"/>
      <c r="J223" s="263">
        <f>ROUND(I223*H223,2)</f>
        <v>0</v>
      </c>
      <c r="K223" s="259" t="s">
        <v>19</v>
      </c>
      <c r="L223" s="264"/>
      <c r="M223" s="265" t="s">
        <v>19</v>
      </c>
      <c r="N223" s="266" t="s">
        <v>44</v>
      </c>
      <c r="O223" s="82"/>
      <c r="P223" s="228">
        <f>O223*H223</f>
        <v>0</v>
      </c>
      <c r="Q223" s="228">
        <v>0.0074999999999999997</v>
      </c>
      <c r="R223" s="228">
        <f>Q223*H223</f>
        <v>0.022499999999999999</v>
      </c>
      <c r="S223" s="228">
        <v>0</v>
      </c>
      <c r="T223" s="229">
        <f>S223*H223</f>
        <v>0</v>
      </c>
      <c r="AR223" s="230" t="s">
        <v>350</v>
      </c>
      <c r="AT223" s="230" t="s">
        <v>323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264</v>
      </c>
      <c r="BM223" s="230" t="s">
        <v>2830</v>
      </c>
    </row>
    <row r="224" s="11" customFormat="1" ht="22.8" customHeight="1">
      <c r="B224" s="203"/>
      <c r="C224" s="204"/>
      <c r="D224" s="205" t="s">
        <v>72</v>
      </c>
      <c r="E224" s="217" t="s">
        <v>2831</v>
      </c>
      <c r="F224" s="217" t="s">
        <v>2832</v>
      </c>
      <c r="G224" s="204"/>
      <c r="H224" s="204"/>
      <c r="I224" s="207"/>
      <c r="J224" s="218">
        <f>BK224</f>
        <v>0</v>
      </c>
      <c r="K224" s="204"/>
      <c r="L224" s="209"/>
      <c r="M224" s="210"/>
      <c r="N224" s="211"/>
      <c r="O224" s="211"/>
      <c r="P224" s="212">
        <f>SUM(P225:P235)</f>
        <v>0</v>
      </c>
      <c r="Q224" s="211"/>
      <c r="R224" s="212">
        <f>SUM(R225:R235)</f>
        <v>0.075299999999999992</v>
      </c>
      <c r="S224" s="211"/>
      <c r="T224" s="213">
        <f>SUM(T225:T235)</f>
        <v>0</v>
      </c>
      <c r="AR224" s="214" t="s">
        <v>117</v>
      </c>
      <c r="AT224" s="215" t="s">
        <v>72</v>
      </c>
      <c r="AU224" s="215" t="s">
        <v>80</v>
      </c>
      <c r="AY224" s="214" t="s">
        <v>194</v>
      </c>
      <c r="BK224" s="216">
        <f>SUM(BK225:BK235)</f>
        <v>0</v>
      </c>
    </row>
    <row r="225" s="1" customFormat="1" ht="72" customHeight="1">
      <c r="B225" s="37"/>
      <c r="C225" s="219" t="s">
        <v>350</v>
      </c>
      <c r="D225" s="219" t="s">
        <v>196</v>
      </c>
      <c r="E225" s="220" t="s">
        <v>2833</v>
      </c>
      <c r="F225" s="221" t="s">
        <v>2834</v>
      </c>
      <c r="G225" s="222" t="s">
        <v>222</v>
      </c>
      <c r="H225" s="223">
        <v>1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496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496</v>
      </c>
      <c r="BM225" s="230" t="s">
        <v>2835</v>
      </c>
    </row>
    <row r="226" s="1" customFormat="1" ht="60" customHeight="1">
      <c r="B226" s="37"/>
      <c r="C226" s="219" t="s">
        <v>364</v>
      </c>
      <c r="D226" s="219" t="s">
        <v>196</v>
      </c>
      <c r="E226" s="220" t="s">
        <v>2836</v>
      </c>
      <c r="F226" s="221" t="s">
        <v>2837</v>
      </c>
      <c r="G226" s="222" t="s">
        <v>213</v>
      </c>
      <c r="H226" s="223">
        <v>60</v>
      </c>
      <c r="I226" s="224"/>
      <c r="J226" s="225">
        <f>ROUND(I226*H226,2)</f>
        <v>0</v>
      </c>
      <c r="K226" s="221" t="s">
        <v>200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496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496</v>
      </c>
      <c r="BM226" s="230" t="s">
        <v>2838</v>
      </c>
    </row>
    <row r="227" s="1" customFormat="1" ht="60" customHeight="1">
      <c r="B227" s="37"/>
      <c r="C227" s="219" t="s">
        <v>369</v>
      </c>
      <c r="D227" s="219" t="s">
        <v>196</v>
      </c>
      <c r="E227" s="220" t="s">
        <v>2839</v>
      </c>
      <c r="F227" s="221" t="s">
        <v>2840</v>
      </c>
      <c r="G227" s="222" t="s">
        <v>213</v>
      </c>
      <c r="H227" s="223">
        <v>20</v>
      </c>
      <c r="I227" s="224"/>
      <c r="J227" s="225">
        <f>ROUND(I227*H227,2)</f>
        <v>0</v>
      </c>
      <c r="K227" s="221" t="s">
        <v>200</v>
      </c>
      <c r="L227" s="42"/>
      <c r="M227" s="226" t="s">
        <v>19</v>
      </c>
      <c r="N227" s="227" t="s">
        <v>44</v>
      </c>
      <c r="O227" s="8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AR227" s="230" t="s">
        <v>496</v>
      </c>
      <c r="AT227" s="230" t="s">
        <v>196</v>
      </c>
      <c r="AU227" s="230" t="s">
        <v>82</v>
      </c>
      <c r="AY227" s="16" t="s">
        <v>194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80</v>
      </c>
      <c r="BK227" s="231">
        <f>ROUND(I227*H227,2)</f>
        <v>0</v>
      </c>
      <c r="BL227" s="16" t="s">
        <v>496</v>
      </c>
      <c r="BM227" s="230" t="s">
        <v>2841</v>
      </c>
    </row>
    <row r="228" s="1" customFormat="1" ht="36" customHeight="1">
      <c r="B228" s="37"/>
      <c r="C228" s="219" t="s">
        <v>373</v>
      </c>
      <c r="D228" s="219" t="s">
        <v>196</v>
      </c>
      <c r="E228" s="220" t="s">
        <v>2842</v>
      </c>
      <c r="F228" s="221" t="s">
        <v>2843</v>
      </c>
      <c r="G228" s="222" t="s">
        <v>213</v>
      </c>
      <c r="H228" s="223">
        <v>60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496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496</v>
      </c>
      <c r="BM228" s="230" t="s">
        <v>2844</v>
      </c>
    </row>
    <row r="229" s="1" customFormat="1" ht="36" customHeight="1">
      <c r="B229" s="37"/>
      <c r="C229" s="219" t="s">
        <v>377</v>
      </c>
      <c r="D229" s="219" t="s">
        <v>196</v>
      </c>
      <c r="E229" s="220" t="s">
        <v>2845</v>
      </c>
      <c r="F229" s="221" t="s">
        <v>2846</v>
      </c>
      <c r="G229" s="222" t="s">
        <v>213</v>
      </c>
      <c r="H229" s="223">
        <v>20</v>
      </c>
      <c r="I229" s="224"/>
      <c r="J229" s="225">
        <f>ROUND(I229*H229,2)</f>
        <v>0</v>
      </c>
      <c r="K229" s="221" t="s">
        <v>200</v>
      </c>
      <c r="L229" s="42"/>
      <c r="M229" s="226" t="s">
        <v>19</v>
      </c>
      <c r="N229" s="227" t="s">
        <v>44</v>
      </c>
      <c r="O229" s="82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AR229" s="230" t="s">
        <v>496</v>
      </c>
      <c r="AT229" s="230" t="s">
        <v>196</v>
      </c>
      <c r="AU229" s="230" t="s">
        <v>82</v>
      </c>
      <c r="AY229" s="16" t="s">
        <v>194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80</v>
      </c>
      <c r="BK229" s="231">
        <f>ROUND(I229*H229,2)</f>
        <v>0</v>
      </c>
      <c r="BL229" s="16" t="s">
        <v>496</v>
      </c>
      <c r="BM229" s="230" t="s">
        <v>2847</v>
      </c>
    </row>
    <row r="230" s="1" customFormat="1" ht="24" customHeight="1">
      <c r="B230" s="37"/>
      <c r="C230" s="219" t="s">
        <v>634</v>
      </c>
      <c r="D230" s="219" t="s">
        <v>196</v>
      </c>
      <c r="E230" s="220" t="s">
        <v>2848</v>
      </c>
      <c r="F230" s="221" t="s">
        <v>2849</v>
      </c>
      <c r="G230" s="222" t="s">
        <v>213</v>
      </c>
      <c r="H230" s="223">
        <v>230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0.00014999999999999999</v>
      </c>
      <c r="R230" s="228">
        <f>Q230*H230</f>
        <v>0.034499999999999996</v>
      </c>
      <c r="S230" s="228">
        <v>0</v>
      </c>
      <c r="T230" s="229">
        <f>S230*H230</f>
        <v>0</v>
      </c>
      <c r="AR230" s="230" t="s">
        <v>496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496</v>
      </c>
      <c r="BM230" s="230" t="s">
        <v>2850</v>
      </c>
    </row>
    <row r="231" s="1" customFormat="1" ht="24" customHeight="1">
      <c r="B231" s="37"/>
      <c r="C231" s="219" t="s">
        <v>639</v>
      </c>
      <c r="D231" s="219" t="s">
        <v>196</v>
      </c>
      <c r="E231" s="220" t="s">
        <v>2851</v>
      </c>
      <c r="F231" s="221" t="s">
        <v>2852</v>
      </c>
      <c r="G231" s="222" t="s">
        <v>213</v>
      </c>
      <c r="H231" s="223">
        <v>68</v>
      </c>
      <c r="I231" s="224"/>
      <c r="J231" s="225">
        <f>ROUND(I231*H231,2)</f>
        <v>0</v>
      </c>
      <c r="K231" s="221" t="s">
        <v>200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0.00059999999999999995</v>
      </c>
      <c r="R231" s="228">
        <f>Q231*H231</f>
        <v>0.040799999999999996</v>
      </c>
      <c r="S231" s="228">
        <v>0</v>
      </c>
      <c r="T231" s="229">
        <f>S231*H231</f>
        <v>0</v>
      </c>
      <c r="AR231" s="230" t="s">
        <v>496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496</v>
      </c>
      <c r="BM231" s="230" t="s">
        <v>2853</v>
      </c>
    </row>
    <row r="232" s="1" customFormat="1" ht="36" customHeight="1">
      <c r="B232" s="37"/>
      <c r="C232" s="219" t="s">
        <v>643</v>
      </c>
      <c r="D232" s="219" t="s">
        <v>196</v>
      </c>
      <c r="E232" s="220" t="s">
        <v>2854</v>
      </c>
      <c r="F232" s="221" t="s">
        <v>2855</v>
      </c>
      <c r="G232" s="222" t="s">
        <v>222</v>
      </c>
      <c r="H232" s="223">
        <v>20</v>
      </c>
      <c r="I232" s="224"/>
      <c r="J232" s="225">
        <f>ROUND(I232*H232,2)</f>
        <v>0</v>
      </c>
      <c r="K232" s="221" t="s">
        <v>200</v>
      </c>
      <c r="L232" s="42"/>
      <c r="M232" s="226" t="s">
        <v>19</v>
      </c>
      <c r="N232" s="227" t="s">
        <v>44</v>
      </c>
      <c r="O232" s="82"/>
      <c r="P232" s="228">
        <f>O232*H232</f>
        <v>0</v>
      </c>
      <c r="Q232" s="228">
        <v>0</v>
      </c>
      <c r="R232" s="228">
        <f>Q232*H232</f>
        <v>0</v>
      </c>
      <c r="S232" s="228">
        <v>0</v>
      </c>
      <c r="T232" s="229">
        <f>S232*H232</f>
        <v>0</v>
      </c>
      <c r="AR232" s="230" t="s">
        <v>496</v>
      </c>
      <c r="AT232" s="230" t="s">
        <v>196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496</v>
      </c>
      <c r="BM232" s="230" t="s">
        <v>2856</v>
      </c>
    </row>
    <row r="233" s="1" customFormat="1" ht="36" customHeight="1">
      <c r="B233" s="37"/>
      <c r="C233" s="219" t="s">
        <v>651</v>
      </c>
      <c r="D233" s="219" t="s">
        <v>196</v>
      </c>
      <c r="E233" s="220" t="s">
        <v>2857</v>
      </c>
      <c r="F233" s="221" t="s">
        <v>2858</v>
      </c>
      <c r="G233" s="222" t="s">
        <v>222</v>
      </c>
      <c r="H233" s="223">
        <v>20</v>
      </c>
      <c r="I233" s="224"/>
      <c r="J233" s="225">
        <f>ROUND(I233*H233,2)</f>
        <v>0</v>
      </c>
      <c r="K233" s="221" t="s">
        <v>200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0</v>
      </c>
      <c r="R233" s="228">
        <f>Q233*H233</f>
        <v>0</v>
      </c>
      <c r="S233" s="228">
        <v>0</v>
      </c>
      <c r="T233" s="229">
        <f>S233*H233</f>
        <v>0</v>
      </c>
      <c r="AR233" s="230" t="s">
        <v>496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496</v>
      </c>
      <c r="BM233" s="230" t="s">
        <v>2859</v>
      </c>
    </row>
    <row r="234" s="1" customFormat="1" ht="36" customHeight="1">
      <c r="B234" s="37"/>
      <c r="C234" s="219" t="s">
        <v>657</v>
      </c>
      <c r="D234" s="219" t="s">
        <v>196</v>
      </c>
      <c r="E234" s="220" t="s">
        <v>2860</v>
      </c>
      <c r="F234" s="221" t="s">
        <v>2861</v>
      </c>
      <c r="G234" s="222" t="s">
        <v>222</v>
      </c>
      <c r="H234" s="223">
        <v>20</v>
      </c>
      <c r="I234" s="224"/>
      <c r="J234" s="225">
        <f>ROUND(I234*H234,2)</f>
        <v>0</v>
      </c>
      <c r="K234" s="221" t="s">
        <v>200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AR234" s="230" t="s">
        <v>496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496</v>
      </c>
      <c r="BM234" s="230" t="s">
        <v>2862</v>
      </c>
    </row>
    <row r="235" s="1" customFormat="1" ht="36" customHeight="1">
      <c r="B235" s="37"/>
      <c r="C235" s="219" t="s">
        <v>663</v>
      </c>
      <c r="D235" s="219" t="s">
        <v>196</v>
      </c>
      <c r="E235" s="220" t="s">
        <v>2863</v>
      </c>
      <c r="F235" s="221" t="s">
        <v>2864</v>
      </c>
      <c r="G235" s="222" t="s">
        <v>222</v>
      </c>
      <c r="H235" s="223">
        <v>14</v>
      </c>
      <c r="I235" s="224"/>
      <c r="J235" s="225">
        <f>ROUND(I235*H235,2)</f>
        <v>0</v>
      </c>
      <c r="K235" s="221" t="s">
        <v>200</v>
      </c>
      <c r="L235" s="42"/>
      <c r="M235" s="275" t="s">
        <v>19</v>
      </c>
      <c r="N235" s="276" t="s">
        <v>44</v>
      </c>
      <c r="O235" s="269"/>
      <c r="P235" s="270">
        <f>O235*H235</f>
        <v>0</v>
      </c>
      <c r="Q235" s="270">
        <v>0</v>
      </c>
      <c r="R235" s="270">
        <f>Q235*H235</f>
        <v>0</v>
      </c>
      <c r="S235" s="270">
        <v>0</v>
      </c>
      <c r="T235" s="271">
        <f>S235*H235</f>
        <v>0</v>
      </c>
      <c r="AR235" s="230" t="s">
        <v>496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496</v>
      </c>
      <c r="BM235" s="230" t="s">
        <v>2865</v>
      </c>
    </row>
    <row r="236" s="1" customFormat="1" ht="6.96" customHeight="1">
      <c r="B236" s="57"/>
      <c r="C236" s="58"/>
      <c r="D236" s="58"/>
      <c r="E236" s="58"/>
      <c r="F236" s="58"/>
      <c r="G236" s="58"/>
      <c r="H236" s="58"/>
      <c r="I236" s="170"/>
      <c r="J236" s="58"/>
      <c r="K236" s="58"/>
      <c r="L236" s="42"/>
    </row>
  </sheetData>
  <sheetProtection sheet="1" autoFilter="0" formatColumns="0" formatRows="0" objects="1" scenarios="1" spinCount="100000" saltValue="d+slGrVsoLAF41vs19lt/jdQEqsJei1ALRULJsNg8XDVSI1iNXyYFcgwb67lcPQ3rILmrGYCZz8abNwItQbr8A==" hashValue="GPkcGHdnf9MyKXvFOWu0MljkpCPiZhQFNStSPTrqTHsie1d8TRaUqPXd6o3nrOyo9PF+0Ck+yRJeYbqlJHFPUA==" algorithmName="SHA-512" password="C87A"/>
  <autoFilter ref="C94:K2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2489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2490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2866</v>
      </c>
      <c r="I12" s="145"/>
      <c r="L12" s="42"/>
    </row>
    <row r="13" s="1" customFormat="1" ht="36.96" customHeight="1">
      <c r="B13" s="42"/>
      <c r="E13" s="146" t="s">
        <v>2867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ROUND((SUM(BE93:BE114)),  2)</f>
        <v>0</v>
      </c>
      <c r="I37" s="159">
        <v>0.20999999999999999</v>
      </c>
      <c r="J37" s="158">
        <f>ROUND(((SUM(BE93:BE114))*I37),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ROUND((SUM(BF93:BF114)),  2)</f>
        <v>0</v>
      </c>
      <c r="I38" s="159">
        <v>0.14999999999999999</v>
      </c>
      <c r="J38" s="158">
        <f>ROUND(((SUM(BF93:BF114))*I38),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ROUND((SUM(BG93:BG114)),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ROUND((SUM(BH93:BH114)),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ROUND((SUM(BI93:BI114)),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2489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7" t="s">
        <v>2490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2866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R01 - Podružný rozváděč R01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2491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2489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7" t="s">
        <v>2490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2866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R01 - Podružný rozváděč R01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0.016120000000000002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1094</v>
      </c>
      <c r="F94" s="206" t="s">
        <v>1095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0.016120000000000002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2528</v>
      </c>
      <c r="F95" s="217" t="s">
        <v>2529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SUM(P96:P114)</f>
        <v>0</v>
      </c>
      <c r="Q95" s="211"/>
      <c r="R95" s="212">
        <f>SUM(R96:R114)</f>
        <v>0.016120000000000002</v>
      </c>
      <c r="S95" s="211"/>
      <c r="T95" s="213">
        <f>SUM(T96:T114)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SUM(BK96:BK114)</f>
        <v>0</v>
      </c>
    </row>
    <row r="96" s="1" customFormat="1" ht="60" customHeight="1">
      <c r="B96" s="37"/>
      <c r="C96" s="257" t="s">
        <v>80</v>
      </c>
      <c r="D96" s="257" t="s">
        <v>323</v>
      </c>
      <c r="E96" s="258" t="s">
        <v>2868</v>
      </c>
      <c r="F96" s="259" t="s">
        <v>2869</v>
      </c>
      <c r="G96" s="260" t="s">
        <v>222</v>
      </c>
      <c r="H96" s="261">
        <v>1</v>
      </c>
      <c r="I96" s="262"/>
      <c r="J96" s="263">
        <f>ROUND(I96*H96,2)</f>
        <v>0</v>
      </c>
      <c r="K96" s="259" t="s">
        <v>19</v>
      </c>
      <c r="L96" s="264"/>
      <c r="M96" s="265" t="s">
        <v>19</v>
      </c>
      <c r="N96" s="266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228</v>
      </c>
      <c r="AT96" s="230" t="s">
        <v>323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2870</v>
      </c>
    </row>
    <row r="97" s="1" customFormat="1" ht="24" customHeight="1">
      <c r="B97" s="37"/>
      <c r="C97" s="219" t="s">
        <v>264</v>
      </c>
      <c r="D97" s="219" t="s">
        <v>196</v>
      </c>
      <c r="E97" s="220" t="s">
        <v>2871</v>
      </c>
      <c r="F97" s="221" t="s">
        <v>2872</v>
      </c>
      <c r="G97" s="222" t="s">
        <v>222</v>
      </c>
      <c r="H97" s="223">
        <v>1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2873</v>
      </c>
    </row>
    <row r="98" s="1" customFormat="1" ht="16.5" customHeight="1">
      <c r="B98" s="37"/>
      <c r="C98" s="257" t="s">
        <v>269</v>
      </c>
      <c r="D98" s="257" t="s">
        <v>323</v>
      </c>
      <c r="E98" s="258" t="s">
        <v>2874</v>
      </c>
      <c r="F98" s="259" t="s">
        <v>2875</v>
      </c>
      <c r="G98" s="260" t="s">
        <v>222</v>
      </c>
      <c r="H98" s="261">
        <v>1</v>
      </c>
      <c r="I98" s="262"/>
      <c r="J98" s="263">
        <f>ROUND(I98*H98,2)</f>
        <v>0</v>
      </c>
      <c r="K98" s="259" t="s">
        <v>19</v>
      </c>
      <c r="L98" s="264"/>
      <c r="M98" s="265" t="s">
        <v>19</v>
      </c>
      <c r="N98" s="266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1384</v>
      </c>
      <c r="AT98" s="230" t="s">
        <v>323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496</v>
      </c>
      <c r="BM98" s="230" t="s">
        <v>2876</v>
      </c>
    </row>
    <row r="99" s="1" customFormat="1" ht="16.5" customHeight="1">
      <c r="B99" s="37"/>
      <c r="C99" s="257" t="s">
        <v>278</v>
      </c>
      <c r="D99" s="257" t="s">
        <v>323</v>
      </c>
      <c r="E99" s="258" t="s">
        <v>2877</v>
      </c>
      <c r="F99" s="259" t="s">
        <v>2878</v>
      </c>
      <c r="G99" s="260" t="s">
        <v>222</v>
      </c>
      <c r="H99" s="261">
        <v>1</v>
      </c>
      <c r="I99" s="262"/>
      <c r="J99" s="263">
        <f>ROUND(I99*H99,2)</f>
        <v>0</v>
      </c>
      <c r="K99" s="259" t="s">
        <v>19</v>
      </c>
      <c r="L99" s="264"/>
      <c r="M99" s="265" t="s">
        <v>19</v>
      </c>
      <c r="N99" s="266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1384</v>
      </c>
      <c r="AT99" s="230" t="s">
        <v>323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496</v>
      </c>
      <c r="BM99" s="230" t="s">
        <v>2879</v>
      </c>
    </row>
    <row r="100" s="1" customFormat="1" ht="24" customHeight="1">
      <c r="B100" s="37"/>
      <c r="C100" s="219" t="s">
        <v>82</v>
      </c>
      <c r="D100" s="219" t="s">
        <v>196</v>
      </c>
      <c r="E100" s="220" t="s">
        <v>2880</v>
      </c>
      <c r="F100" s="221" t="s">
        <v>2881</v>
      </c>
      <c r="G100" s="222" t="s">
        <v>222</v>
      </c>
      <c r="H100" s="223">
        <v>9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2882</v>
      </c>
    </row>
    <row r="101" s="1" customFormat="1" ht="16.5" customHeight="1">
      <c r="B101" s="37"/>
      <c r="C101" s="257" t="s">
        <v>117</v>
      </c>
      <c r="D101" s="257" t="s">
        <v>323</v>
      </c>
      <c r="E101" s="258" t="s">
        <v>2883</v>
      </c>
      <c r="F101" s="259" t="s">
        <v>2884</v>
      </c>
      <c r="G101" s="260" t="s">
        <v>222</v>
      </c>
      <c r="H101" s="261">
        <v>3</v>
      </c>
      <c r="I101" s="262"/>
      <c r="J101" s="263">
        <f>ROUND(I101*H101,2)</f>
        <v>0</v>
      </c>
      <c r="K101" s="259" t="s">
        <v>200</v>
      </c>
      <c r="L101" s="264"/>
      <c r="M101" s="265" t="s">
        <v>19</v>
      </c>
      <c r="N101" s="266" t="s">
        <v>44</v>
      </c>
      <c r="O101" s="82"/>
      <c r="P101" s="228">
        <f>O101*H101</f>
        <v>0</v>
      </c>
      <c r="Q101" s="228">
        <v>0.00040000000000000002</v>
      </c>
      <c r="R101" s="228">
        <f>Q101*H101</f>
        <v>0.0012000000000000001</v>
      </c>
      <c r="S101" s="228">
        <v>0</v>
      </c>
      <c r="T101" s="229">
        <f>S101*H101</f>
        <v>0</v>
      </c>
      <c r="AR101" s="230" t="s">
        <v>228</v>
      </c>
      <c r="AT101" s="230" t="s">
        <v>323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2885</v>
      </c>
    </row>
    <row r="102" s="1" customFormat="1" ht="16.5" customHeight="1">
      <c r="B102" s="37"/>
      <c r="C102" s="257" t="s">
        <v>201</v>
      </c>
      <c r="D102" s="257" t="s">
        <v>323</v>
      </c>
      <c r="E102" s="258" t="s">
        <v>2886</v>
      </c>
      <c r="F102" s="259" t="s">
        <v>2887</v>
      </c>
      <c r="G102" s="260" t="s">
        <v>222</v>
      </c>
      <c r="H102" s="261">
        <v>3</v>
      </c>
      <c r="I102" s="262"/>
      <c r="J102" s="263">
        <f>ROUND(I102*H102,2)</f>
        <v>0</v>
      </c>
      <c r="K102" s="259" t="s">
        <v>200</v>
      </c>
      <c r="L102" s="264"/>
      <c r="M102" s="265" t="s">
        <v>19</v>
      </c>
      <c r="N102" s="266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0.0012000000000000001</v>
      </c>
      <c r="S102" s="228">
        <v>0</v>
      </c>
      <c r="T102" s="229">
        <f>S102*H102</f>
        <v>0</v>
      </c>
      <c r="AR102" s="230" t="s">
        <v>228</v>
      </c>
      <c r="AT102" s="230" t="s">
        <v>323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2888</v>
      </c>
    </row>
    <row r="103" s="1" customFormat="1" ht="24" customHeight="1">
      <c r="B103" s="37"/>
      <c r="C103" s="219" t="s">
        <v>219</v>
      </c>
      <c r="D103" s="219" t="s">
        <v>196</v>
      </c>
      <c r="E103" s="220" t="s">
        <v>2889</v>
      </c>
      <c r="F103" s="221" t="s">
        <v>2890</v>
      </c>
      <c r="G103" s="222" t="s">
        <v>222</v>
      </c>
      <c r="H103" s="223">
        <v>1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264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2891</v>
      </c>
    </row>
    <row r="104" s="1" customFormat="1" ht="16.5" customHeight="1">
      <c r="B104" s="37"/>
      <c r="C104" s="257" t="s">
        <v>8</v>
      </c>
      <c r="D104" s="257" t="s">
        <v>323</v>
      </c>
      <c r="E104" s="258" t="s">
        <v>2892</v>
      </c>
      <c r="F104" s="259" t="s">
        <v>2893</v>
      </c>
      <c r="G104" s="260" t="s">
        <v>222</v>
      </c>
      <c r="H104" s="261">
        <v>1</v>
      </c>
      <c r="I104" s="262"/>
      <c r="J104" s="263">
        <f>ROUND(I104*H104,2)</f>
        <v>0</v>
      </c>
      <c r="K104" s="259" t="s">
        <v>200</v>
      </c>
      <c r="L104" s="264"/>
      <c r="M104" s="265" t="s">
        <v>19</v>
      </c>
      <c r="N104" s="266" t="s">
        <v>44</v>
      </c>
      <c r="O104" s="82"/>
      <c r="P104" s="228">
        <f>O104*H104</f>
        <v>0</v>
      </c>
      <c r="Q104" s="228">
        <v>0.00040000000000000002</v>
      </c>
      <c r="R104" s="228">
        <f>Q104*H104</f>
        <v>0.00040000000000000002</v>
      </c>
      <c r="S104" s="228">
        <v>0</v>
      </c>
      <c r="T104" s="229">
        <f>S104*H104</f>
        <v>0</v>
      </c>
      <c r="AR104" s="230" t="s">
        <v>806</v>
      </c>
      <c r="AT104" s="230" t="s">
        <v>323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806</v>
      </c>
      <c r="BM104" s="230" t="s">
        <v>2894</v>
      </c>
    </row>
    <row r="105" s="1" customFormat="1" ht="24" customHeight="1">
      <c r="B105" s="37"/>
      <c r="C105" s="219" t="s">
        <v>228</v>
      </c>
      <c r="D105" s="219" t="s">
        <v>196</v>
      </c>
      <c r="E105" s="220" t="s">
        <v>2895</v>
      </c>
      <c r="F105" s="221" t="s">
        <v>2896</v>
      </c>
      <c r="G105" s="222" t="s">
        <v>222</v>
      </c>
      <c r="H105" s="223">
        <v>8</v>
      </c>
      <c r="I105" s="224"/>
      <c r="J105" s="225">
        <f>ROUND(I105*H105,2)</f>
        <v>0</v>
      </c>
      <c r="K105" s="221" t="s">
        <v>200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264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264</v>
      </c>
      <c r="BM105" s="230" t="s">
        <v>2897</v>
      </c>
    </row>
    <row r="106" s="1" customFormat="1" ht="24" customHeight="1">
      <c r="B106" s="37"/>
      <c r="C106" s="257" t="s">
        <v>232</v>
      </c>
      <c r="D106" s="257" t="s">
        <v>323</v>
      </c>
      <c r="E106" s="258" t="s">
        <v>2898</v>
      </c>
      <c r="F106" s="259" t="s">
        <v>2899</v>
      </c>
      <c r="G106" s="260" t="s">
        <v>222</v>
      </c>
      <c r="H106" s="261">
        <v>1</v>
      </c>
      <c r="I106" s="262"/>
      <c r="J106" s="263">
        <f>ROUND(I106*H106,2)</f>
        <v>0</v>
      </c>
      <c r="K106" s="259" t="s">
        <v>19</v>
      </c>
      <c r="L106" s="264"/>
      <c r="M106" s="265" t="s">
        <v>19</v>
      </c>
      <c r="N106" s="266" t="s">
        <v>44</v>
      </c>
      <c r="O106" s="82"/>
      <c r="P106" s="228">
        <f>O106*H106</f>
        <v>0</v>
      </c>
      <c r="Q106" s="228">
        <v>0.00046999999999999999</v>
      </c>
      <c r="R106" s="228">
        <f>Q106*H106</f>
        <v>0.00046999999999999999</v>
      </c>
      <c r="S106" s="228">
        <v>0</v>
      </c>
      <c r="T106" s="229">
        <f>S106*H106</f>
        <v>0</v>
      </c>
      <c r="AR106" s="230" t="s">
        <v>228</v>
      </c>
      <c r="AT106" s="230" t="s">
        <v>323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2900</v>
      </c>
    </row>
    <row r="107" s="1" customFormat="1" ht="24" customHeight="1">
      <c r="B107" s="37"/>
      <c r="C107" s="257" t="s">
        <v>236</v>
      </c>
      <c r="D107" s="257" t="s">
        <v>323</v>
      </c>
      <c r="E107" s="258" t="s">
        <v>2901</v>
      </c>
      <c r="F107" s="259" t="s">
        <v>2902</v>
      </c>
      <c r="G107" s="260" t="s">
        <v>222</v>
      </c>
      <c r="H107" s="261">
        <v>2</v>
      </c>
      <c r="I107" s="262"/>
      <c r="J107" s="263">
        <f>ROUND(I107*H107,2)</f>
        <v>0</v>
      </c>
      <c r="K107" s="259" t="s">
        <v>19</v>
      </c>
      <c r="L107" s="264"/>
      <c r="M107" s="265" t="s">
        <v>19</v>
      </c>
      <c r="N107" s="266" t="s">
        <v>44</v>
      </c>
      <c r="O107" s="82"/>
      <c r="P107" s="228">
        <f>O107*H107</f>
        <v>0</v>
      </c>
      <c r="Q107" s="228">
        <v>0.00040000000000000002</v>
      </c>
      <c r="R107" s="228">
        <f>Q107*H107</f>
        <v>0.00080000000000000004</v>
      </c>
      <c r="S107" s="228">
        <v>0</v>
      </c>
      <c r="T107" s="229">
        <f>S107*H107</f>
        <v>0</v>
      </c>
      <c r="AR107" s="230" t="s">
        <v>228</v>
      </c>
      <c r="AT107" s="230" t="s">
        <v>323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2903</v>
      </c>
    </row>
    <row r="108" s="1" customFormat="1" ht="24" customHeight="1">
      <c r="B108" s="37"/>
      <c r="C108" s="257" t="s">
        <v>240</v>
      </c>
      <c r="D108" s="257" t="s">
        <v>323</v>
      </c>
      <c r="E108" s="258" t="s">
        <v>2904</v>
      </c>
      <c r="F108" s="259" t="s">
        <v>2905</v>
      </c>
      <c r="G108" s="260" t="s">
        <v>222</v>
      </c>
      <c r="H108" s="261">
        <v>4</v>
      </c>
      <c r="I108" s="262"/>
      <c r="J108" s="263">
        <f>ROUND(I108*H108,2)</f>
        <v>0</v>
      </c>
      <c r="K108" s="259" t="s">
        <v>19</v>
      </c>
      <c r="L108" s="264"/>
      <c r="M108" s="265" t="s">
        <v>19</v>
      </c>
      <c r="N108" s="266" t="s">
        <v>44</v>
      </c>
      <c r="O108" s="82"/>
      <c r="P108" s="228">
        <f>O108*H108</f>
        <v>0</v>
      </c>
      <c r="Q108" s="228">
        <v>0.00040000000000000002</v>
      </c>
      <c r="R108" s="228">
        <f>Q108*H108</f>
        <v>0.0016000000000000001</v>
      </c>
      <c r="S108" s="228">
        <v>0</v>
      </c>
      <c r="T108" s="229">
        <f>S108*H108</f>
        <v>0</v>
      </c>
      <c r="AR108" s="230" t="s">
        <v>228</v>
      </c>
      <c r="AT108" s="230" t="s">
        <v>323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2906</v>
      </c>
    </row>
    <row r="109" s="1" customFormat="1" ht="24" customHeight="1">
      <c r="B109" s="37"/>
      <c r="C109" s="257" t="s">
        <v>7</v>
      </c>
      <c r="D109" s="257" t="s">
        <v>323</v>
      </c>
      <c r="E109" s="258" t="s">
        <v>2907</v>
      </c>
      <c r="F109" s="259" t="s">
        <v>2908</v>
      </c>
      <c r="G109" s="260" t="s">
        <v>222</v>
      </c>
      <c r="H109" s="261">
        <v>1</v>
      </c>
      <c r="I109" s="262"/>
      <c r="J109" s="263">
        <f>ROUND(I109*H109,2)</f>
        <v>0</v>
      </c>
      <c r="K109" s="259" t="s">
        <v>19</v>
      </c>
      <c r="L109" s="264"/>
      <c r="M109" s="265" t="s">
        <v>19</v>
      </c>
      <c r="N109" s="266" t="s">
        <v>44</v>
      </c>
      <c r="O109" s="82"/>
      <c r="P109" s="228">
        <f>O109*H109</f>
        <v>0</v>
      </c>
      <c r="Q109" s="228">
        <v>0.00040000000000000002</v>
      </c>
      <c r="R109" s="228">
        <f>Q109*H109</f>
        <v>0.00040000000000000002</v>
      </c>
      <c r="S109" s="228">
        <v>0</v>
      </c>
      <c r="T109" s="229">
        <f>S109*H109</f>
        <v>0</v>
      </c>
      <c r="AR109" s="230" t="s">
        <v>228</v>
      </c>
      <c r="AT109" s="230" t="s">
        <v>323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2909</v>
      </c>
    </row>
    <row r="110" s="1" customFormat="1" ht="36" customHeight="1">
      <c r="B110" s="37"/>
      <c r="C110" s="219" t="s">
        <v>244</v>
      </c>
      <c r="D110" s="219" t="s">
        <v>196</v>
      </c>
      <c r="E110" s="220" t="s">
        <v>2910</v>
      </c>
      <c r="F110" s="221" t="s">
        <v>2911</v>
      </c>
      <c r="G110" s="222" t="s">
        <v>222</v>
      </c>
      <c r="H110" s="223">
        <v>4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2912</v>
      </c>
    </row>
    <row r="111" s="1" customFormat="1" ht="24" customHeight="1">
      <c r="B111" s="37"/>
      <c r="C111" s="257" t="s">
        <v>248</v>
      </c>
      <c r="D111" s="257" t="s">
        <v>323</v>
      </c>
      <c r="E111" s="258" t="s">
        <v>2913</v>
      </c>
      <c r="F111" s="259" t="s">
        <v>2914</v>
      </c>
      <c r="G111" s="260" t="s">
        <v>222</v>
      </c>
      <c r="H111" s="261">
        <v>1</v>
      </c>
      <c r="I111" s="262"/>
      <c r="J111" s="263">
        <f>ROUND(I111*H111,2)</f>
        <v>0</v>
      </c>
      <c r="K111" s="259" t="s">
        <v>19</v>
      </c>
      <c r="L111" s="264"/>
      <c r="M111" s="265" t="s">
        <v>19</v>
      </c>
      <c r="N111" s="266" t="s">
        <v>44</v>
      </c>
      <c r="O111" s="82"/>
      <c r="P111" s="228">
        <f>O111*H111</f>
        <v>0</v>
      </c>
      <c r="Q111" s="228">
        <v>5.0000000000000002E-05</v>
      </c>
      <c r="R111" s="228">
        <f>Q111*H111</f>
        <v>5.0000000000000002E-05</v>
      </c>
      <c r="S111" s="228">
        <v>0</v>
      </c>
      <c r="T111" s="229">
        <f>S111*H111</f>
        <v>0</v>
      </c>
      <c r="AR111" s="230" t="s">
        <v>350</v>
      </c>
      <c r="AT111" s="230" t="s">
        <v>323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2915</v>
      </c>
    </row>
    <row r="112" s="1" customFormat="1" ht="24" customHeight="1">
      <c r="B112" s="37"/>
      <c r="C112" s="219" t="s">
        <v>282</v>
      </c>
      <c r="D112" s="219" t="s">
        <v>196</v>
      </c>
      <c r="E112" s="220" t="s">
        <v>2916</v>
      </c>
      <c r="F112" s="221" t="s">
        <v>2917</v>
      </c>
      <c r="G112" s="222" t="s">
        <v>222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2918</v>
      </c>
    </row>
    <row r="113" s="1" customFormat="1" ht="24" customHeight="1">
      <c r="B113" s="37"/>
      <c r="C113" s="257" t="s">
        <v>288</v>
      </c>
      <c r="D113" s="257" t="s">
        <v>323</v>
      </c>
      <c r="E113" s="258" t="s">
        <v>2919</v>
      </c>
      <c r="F113" s="259" t="s">
        <v>2920</v>
      </c>
      <c r="G113" s="260" t="s">
        <v>222</v>
      </c>
      <c r="H113" s="261">
        <v>1</v>
      </c>
      <c r="I113" s="262"/>
      <c r="J113" s="263">
        <f>ROUND(I113*H113,2)</f>
        <v>0</v>
      </c>
      <c r="K113" s="259" t="s">
        <v>19</v>
      </c>
      <c r="L113" s="264"/>
      <c r="M113" s="265" t="s">
        <v>19</v>
      </c>
      <c r="N113" s="266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1384</v>
      </c>
      <c r="AT113" s="230" t="s">
        <v>323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496</v>
      </c>
      <c r="BM113" s="230" t="s">
        <v>2921</v>
      </c>
    </row>
    <row r="114" s="1" customFormat="1" ht="36" customHeight="1">
      <c r="B114" s="37"/>
      <c r="C114" s="257" t="s">
        <v>252</v>
      </c>
      <c r="D114" s="257" t="s">
        <v>323</v>
      </c>
      <c r="E114" s="258" t="s">
        <v>2922</v>
      </c>
      <c r="F114" s="259" t="s">
        <v>2923</v>
      </c>
      <c r="G114" s="260" t="s">
        <v>955</v>
      </c>
      <c r="H114" s="261">
        <v>1</v>
      </c>
      <c r="I114" s="262"/>
      <c r="J114" s="263">
        <f>ROUND(I114*H114,2)</f>
        <v>0</v>
      </c>
      <c r="K114" s="259" t="s">
        <v>19</v>
      </c>
      <c r="L114" s="264"/>
      <c r="M114" s="267" t="s">
        <v>19</v>
      </c>
      <c r="N114" s="268" t="s">
        <v>44</v>
      </c>
      <c r="O114" s="269"/>
      <c r="P114" s="270">
        <f>O114*H114</f>
        <v>0</v>
      </c>
      <c r="Q114" s="270">
        <v>0</v>
      </c>
      <c r="R114" s="270">
        <f>Q114*H114</f>
        <v>0</v>
      </c>
      <c r="S114" s="270">
        <v>0</v>
      </c>
      <c r="T114" s="271">
        <f>S114*H114</f>
        <v>0</v>
      </c>
      <c r="AR114" s="230" t="s">
        <v>1384</v>
      </c>
      <c r="AT114" s="230" t="s">
        <v>323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496</v>
      </c>
      <c r="BM114" s="230" t="s">
        <v>2924</v>
      </c>
    </row>
    <row r="115" s="1" customFormat="1" ht="6.96" customHeight="1">
      <c r="B115" s="57"/>
      <c r="C115" s="58"/>
      <c r="D115" s="58"/>
      <c r="E115" s="58"/>
      <c r="F115" s="58"/>
      <c r="G115" s="58"/>
      <c r="H115" s="58"/>
      <c r="I115" s="170"/>
      <c r="J115" s="58"/>
      <c r="K115" s="58"/>
      <c r="L115" s="42"/>
    </row>
  </sheetData>
  <sheetProtection sheet="1" autoFilter="0" formatColumns="0" formatRows="0" objects="1" scenarios="1" spinCount="100000" saltValue="FNJy4yreCJBKtb7Z93UasIaQRtwD2QHhl0pei8O1UZyrAuRGK6RXlEI7JHs5zzC2StfvWq9+SusXi9MtSVZRMQ==" hashValue="t9HPid0tkI6Mt6593l/bHsCzWy/Dg0Oz0QSH0iRwfhJOKnjmXLm2nVkIR81IAiv79rypSWEG0FJSGYn+TDK5Cg==" algorithmName="SHA-512" password="C87A"/>
  <autoFilter ref="C92:K1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2489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2490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2866</v>
      </c>
      <c r="I12" s="145"/>
      <c r="L12" s="42"/>
    </row>
    <row r="13" s="1" customFormat="1" ht="36.96" customHeight="1">
      <c r="B13" s="42"/>
      <c r="E13" s="146" t="s">
        <v>2925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ROUND((SUM(BE93:BE112)),  2)</f>
        <v>0</v>
      </c>
      <c r="I37" s="159">
        <v>0.20999999999999999</v>
      </c>
      <c r="J37" s="158">
        <f>ROUND(((SUM(BE93:BE112))*I37),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ROUND((SUM(BF93:BF112)),  2)</f>
        <v>0</v>
      </c>
      <c r="I38" s="159">
        <v>0.14999999999999999</v>
      </c>
      <c r="J38" s="158">
        <f>ROUND(((SUM(BF93:BF112))*I38),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ROUND((SUM(BG93:BG112)),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ROUND((SUM(BH93:BH112)),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ROUND((SUM(BI93:BI112)),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2489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7" t="s">
        <v>2490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2866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RH - Hlavní rozváděč RH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2491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2489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7" t="s">
        <v>2490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2866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RH - Hlavní rozváděč RH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0.022660000000000007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1094</v>
      </c>
      <c r="F94" s="206" t="s">
        <v>1095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0.022660000000000007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2528</v>
      </c>
      <c r="F95" s="217" t="s">
        <v>2529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SUM(P96:P112)</f>
        <v>0</v>
      </c>
      <c r="Q95" s="211"/>
      <c r="R95" s="212">
        <f>SUM(R96:R112)</f>
        <v>0.022660000000000007</v>
      </c>
      <c r="S95" s="211"/>
      <c r="T95" s="213">
        <f>SUM(T96:T112)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SUM(BK96:BK112)</f>
        <v>0</v>
      </c>
    </row>
    <row r="96" s="1" customFormat="1" ht="60" customHeight="1">
      <c r="B96" s="37"/>
      <c r="C96" s="257" t="s">
        <v>80</v>
      </c>
      <c r="D96" s="257" t="s">
        <v>323</v>
      </c>
      <c r="E96" s="258" t="s">
        <v>2868</v>
      </c>
      <c r="F96" s="259" t="s">
        <v>2926</v>
      </c>
      <c r="G96" s="260" t="s">
        <v>222</v>
      </c>
      <c r="H96" s="261">
        <v>1</v>
      </c>
      <c r="I96" s="262"/>
      <c r="J96" s="263">
        <f>ROUND(I96*H96,2)</f>
        <v>0</v>
      </c>
      <c r="K96" s="259" t="s">
        <v>19</v>
      </c>
      <c r="L96" s="264"/>
      <c r="M96" s="265" t="s">
        <v>19</v>
      </c>
      <c r="N96" s="266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228</v>
      </c>
      <c r="AT96" s="230" t="s">
        <v>323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2927</v>
      </c>
    </row>
    <row r="97" s="1" customFormat="1" ht="24" customHeight="1">
      <c r="B97" s="37"/>
      <c r="C97" s="219" t="s">
        <v>215</v>
      </c>
      <c r="D97" s="219" t="s">
        <v>196</v>
      </c>
      <c r="E97" s="220" t="s">
        <v>2880</v>
      </c>
      <c r="F97" s="221" t="s">
        <v>2881</v>
      </c>
      <c r="G97" s="222" t="s">
        <v>222</v>
      </c>
      <c r="H97" s="223">
        <v>20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2928</v>
      </c>
    </row>
    <row r="98" s="1" customFormat="1" ht="16.5" customHeight="1">
      <c r="B98" s="37"/>
      <c r="C98" s="257" t="s">
        <v>219</v>
      </c>
      <c r="D98" s="257" t="s">
        <v>323</v>
      </c>
      <c r="E98" s="258" t="s">
        <v>2883</v>
      </c>
      <c r="F98" s="259" t="s">
        <v>2884</v>
      </c>
      <c r="G98" s="260" t="s">
        <v>222</v>
      </c>
      <c r="H98" s="261">
        <v>8</v>
      </c>
      <c r="I98" s="262"/>
      <c r="J98" s="263">
        <f>ROUND(I98*H98,2)</f>
        <v>0</v>
      </c>
      <c r="K98" s="259" t="s">
        <v>200</v>
      </c>
      <c r="L98" s="264"/>
      <c r="M98" s="265" t="s">
        <v>19</v>
      </c>
      <c r="N98" s="266" t="s">
        <v>44</v>
      </c>
      <c r="O98" s="82"/>
      <c r="P98" s="228">
        <f>O98*H98</f>
        <v>0</v>
      </c>
      <c r="Q98" s="228">
        <v>0.00040000000000000002</v>
      </c>
      <c r="R98" s="228">
        <f>Q98*H98</f>
        <v>0.0032000000000000002</v>
      </c>
      <c r="S98" s="228">
        <v>0</v>
      </c>
      <c r="T98" s="229">
        <f>S98*H98</f>
        <v>0</v>
      </c>
      <c r="AR98" s="230" t="s">
        <v>228</v>
      </c>
      <c r="AT98" s="230" t="s">
        <v>323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2929</v>
      </c>
    </row>
    <row r="99" s="1" customFormat="1" ht="16.5" customHeight="1">
      <c r="B99" s="37"/>
      <c r="C99" s="257" t="s">
        <v>224</v>
      </c>
      <c r="D99" s="257" t="s">
        <v>323</v>
      </c>
      <c r="E99" s="258" t="s">
        <v>2886</v>
      </c>
      <c r="F99" s="259" t="s">
        <v>2887</v>
      </c>
      <c r="G99" s="260" t="s">
        <v>222</v>
      </c>
      <c r="H99" s="261">
        <v>9</v>
      </c>
      <c r="I99" s="262"/>
      <c r="J99" s="263">
        <f>ROUND(I99*H99,2)</f>
        <v>0</v>
      </c>
      <c r="K99" s="259" t="s">
        <v>200</v>
      </c>
      <c r="L99" s="264"/>
      <c r="M99" s="265" t="s">
        <v>19</v>
      </c>
      <c r="N99" s="266" t="s">
        <v>44</v>
      </c>
      <c r="O99" s="82"/>
      <c r="P99" s="228">
        <f>O99*H99</f>
        <v>0</v>
      </c>
      <c r="Q99" s="228">
        <v>0.00040000000000000002</v>
      </c>
      <c r="R99" s="228">
        <f>Q99*H99</f>
        <v>0.0036000000000000003</v>
      </c>
      <c r="S99" s="228">
        <v>0</v>
      </c>
      <c r="T99" s="229">
        <f>S99*H99</f>
        <v>0</v>
      </c>
      <c r="AR99" s="230" t="s">
        <v>228</v>
      </c>
      <c r="AT99" s="230" t="s">
        <v>323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2930</v>
      </c>
    </row>
    <row r="100" s="1" customFormat="1" ht="16.5" customHeight="1">
      <c r="B100" s="37"/>
      <c r="C100" s="257" t="s">
        <v>295</v>
      </c>
      <c r="D100" s="257" t="s">
        <v>323</v>
      </c>
      <c r="E100" s="258" t="s">
        <v>2931</v>
      </c>
      <c r="F100" s="259" t="s">
        <v>2932</v>
      </c>
      <c r="G100" s="260" t="s">
        <v>222</v>
      </c>
      <c r="H100" s="261">
        <v>3</v>
      </c>
      <c r="I100" s="262"/>
      <c r="J100" s="263">
        <f>ROUND(I100*H100,2)</f>
        <v>0</v>
      </c>
      <c r="K100" s="259" t="s">
        <v>19</v>
      </c>
      <c r="L100" s="264"/>
      <c r="M100" s="265" t="s">
        <v>19</v>
      </c>
      <c r="N100" s="266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0.0012000000000000001</v>
      </c>
      <c r="S100" s="228">
        <v>0</v>
      </c>
      <c r="T100" s="229">
        <f>S100*H100</f>
        <v>0</v>
      </c>
      <c r="AR100" s="230" t="s">
        <v>228</v>
      </c>
      <c r="AT100" s="230" t="s">
        <v>323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2933</v>
      </c>
    </row>
    <row r="101" s="1" customFormat="1" ht="24" customHeight="1">
      <c r="B101" s="37"/>
      <c r="C101" s="219" t="s">
        <v>228</v>
      </c>
      <c r="D101" s="219" t="s">
        <v>196</v>
      </c>
      <c r="E101" s="220" t="s">
        <v>2889</v>
      </c>
      <c r="F101" s="221" t="s">
        <v>2890</v>
      </c>
      <c r="G101" s="222" t="s">
        <v>222</v>
      </c>
      <c r="H101" s="223">
        <v>2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2934</v>
      </c>
    </row>
    <row r="102" s="1" customFormat="1" ht="16.5" customHeight="1">
      <c r="B102" s="37"/>
      <c r="C102" s="257" t="s">
        <v>7</v>
      </c>
      <c r="D102" s="257" t="s">
        <v>323</v>
      </c>
      <c r="E102" s="258" t="s">
        <v>2935</v>
      </c>
      <c r="F102" s="259" t="s">
        <v>2936</v>
      </c>
      <c r="G102" s="260" t="s">
        <v>222</v>
      </c>
      <c r="H102" s="261">
        <v>1</v>
      </c>
      <c r="I102" s="262"/>
      <c r="J102" s="263">
        <f>ROUND(I102*H102,2)</f>
        <v>0</v>
      </c>
      <c r="K102" s="259" t="s">
        <v>200</v>
      </c>
      <c r="L102" s="264"/>
      <c r="M102" s="265" t="s">
        <v>19</v>
      </c>
      <c r="N102" s="266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0.00040000000000000002</v>
      </c>
      <c r="S102" s="228">
        <v>0</v>
      </c>
      <c r="T102" s="229">
        <f>S102*H102</f>
        <v>0</v>
      </c>
      <c r="AR102" s="230" t="s">
        <v>806</v>
      </c>
      <c r="AT102" s="230" t="s">
        <v>323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806</v>
      </c>
      <c r="BM102" s="230" t="s">
        <v>2937</v>
      </c>
    </row>
    <row r="103" s="1" customFormat="1" ht="16.5" customHeight="1">
      <c r="B103" s="37"/>
      <c r="C103" s="257" t="s">
        <v>288</v>
      </c>
      <c r="D103" s="257" t="s">
        <v>323</v>
      </c>
      <c r="E103" s="258" t="s">
        <v>2938</v>
      </c>
      <c r="F103" s="259" t="s">
        <v>2939</v>
      </c>
      <c r="G103" s="260" t="s">
        <v>222</v>
      </c>
      <c r="H103" s="261">
        <v>1</v>
      </c>
      <c r="I103" s="262"/>
      <c r="J103" s="263">
        <f>ROUND(I103*H103,2)</f>
        <v>0</v>
      </c>
      <c r="K103" s="259" t="s">
        <v>19</v>
      </c>
      <c r="L103" s="264"/>
      <c r="M103" s="265" t="s">
        <v>19</v>
      </c>
      <c r="N103" s="266" t="s">
        <v>44</v>
      </c>
      <c r="O103" s="82"/>
      <c r="P103" s="228">
        <f>O103*H103</f>
        <v>0</v>
      </c>
      <c r="Q103" s="228">
        <v>0.00040000000000000002</v>
      </c>
      <c r="R103" s="228">
        <f>Q103*H103</f>
        <v>0.00040000000000000002</v>
      </c>
      <c r="S103" s="228">
        <v>0</v>
      </c>
      <c r="T103" s="229">
        <f>S103*H103</f>
        <v>0</v>
      </c>
      <c r="AR103" s="230" t="s">
        <v>806</v>
      </c>
      <c r="AT103" s="230" t="s">
        <v>323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806</v>
      </c>
      <c r="BM103" s="230" t="s">
        <v>2940</v>
      </c>
    </row>
    <row r="104" s="1" customFormat="1" ht="24" customHeight="1">
      <c r="B104" s="37"/>
      <c r="C104" s="219" t="s">
        <v>236</v>
      </c>
      <c r="D104" s="219" t="s">
        <v>196</v>
      </c>
      <c r="E104" s="220" t="s">
        <v>2895</v>
      </c>
      <c r="F104" s="221" t="s">
        <v>2896</v>
      </c>
      <c r="G104" s="222" t="s">
        <v>222</v>
      </c>
      <c r="H104" s="223">
        <v>8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264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2941</v>
      </c>
    </row>
    <row r="105" s="1" customFormat="1" ht="24" customHeight="1">
      <c r="B105" s="37"/>
      <c r="C105" s="257" t="s">
        <v>240</v>
      </c>
      <c r="D105" s="257" t="s">
        <v>323</v>
      </c>
      <c r="E105" s="258" t="s">
        <v>2898</v>
      </c>
      <c r="F105" s="259" t="s">
        <v>2942</v>
      </c>
      <c r="G105" s="260" t="s">
        <v>222</v>
      </c>
      <c r="H105" s="261">
        <v>3</v>
      </c>
      <c r="I105" s="262"/>
      <c r="J105" s="263">
        <f>ROUND(I105*H105,2)</f>
        <v>0</v>
      </c>
      <c r="K105" s="259" t="s">
        <v>19</v>
      </c>
      <c r="L105" s="264"/>
      <c r="M105" s="265" t="s">
        <v>19</v>
      </c>
      <c r="N105" s="266" t="s">
        <v>44</v>
      </c>
      <c r="O105" s="82"/>
      <c r="P105" s="228">
        <f>O105*H105</f>
        <v>0</v>
      </c>
      <c r="Q105" s="228">
        <v>0.00046999999999999999</v>
      </c>
      <c r="R105" s="228">
        <f>Q105*H105</f>
        <v>0.00141</v>
      </c>
      <c r="S105" s="228">
        <v>0</v>
      </c>
      <c r="T105" s="229">
        <f>S105*H105</f>
        <v>0</v>
      </c>
      <c r="AR105" s="230" t="s">
        <v>228</v>
      </c>
      <c r="AT105" s="230" t="s">
        <v>323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2943</v>
      </c>
    </row>
    <row r="106" s="1" customFormat="1" ht="24" customHeight="1">
      <c r="B106" s="37"/>
      <c r="C106" s="257" t="s">
        <v>244</v>
      </c>
      <c r="D106" s="257" t="s">
        <v>323</v>
      </c>
      <c r="E106" s="258" t="s">
        <v>2901</v>
      </c>
      <c r="F106" s="259" t="s">
        <v>2902</v>
      </c>
      <c r="G106" s="260" t="s">
        <v>222</v>
      </c>
      <c r="H106" s="261">
        <v>1</v>
      </c>
      <c r="I106" s="262"/>
      <c r="J106" s="263">
        <f>ROUND(I106*H106,2)</f>
        <v>0</v>
      </c>
      <c r="K106" s="259" t="s">
        <v>19</v>
      </c>
      <c r="L106" s="264"/>
      <c r="M106" s="265" t="s">
        <v>19</v>
      </c>
      <c r="N106" s="266" t="s">
        <v>44</v>
      </c>
      <c r="O106" s="82"/>
      <c r="P106" s="228">
        <f>O106*H106</f>
        <v>0</v>
      </c>
      <c r="Q106" s="228">
        <v>0.00040000000000000002</v>
      </c>
      <c r="R106" s="228">
        <f>Q106*H106</f>
        <v>0.00040000000000000002</v>
      </c>
      <c r="S106" s="228">
        <v>0</v>
      </c>
      <c r="T106" s="229">
        <f>S106*H106</f>
        <v>0</v>
      </c>
      <c r="AR106" s="230" t="s">
        <v>228</v>
      </c>
      <c r="AT106" s="230" t="s">
        <v>323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2944</v>
      </c>
    </row>
    <row r="107" s="1" customFormat="1" ht="24" customHeight="1">
      <c r="B107" s="37"/>
      <c r="C107" s="257" t="s">
        <v>248</v>
      </c>
      <c r="D107" s="257" t="s">
        <v>323</v>
      </c>
      <c r="E107" s="258" t="s">
        <v>2904</v>
      </c>
      <c r="F107" s="259" t="s">
        <v>2905</v>
      </c>
      <c r="G107" s="260" t="s">
        <v>222</v>
      </c>
      <c r="H107" s="261">
        <v>5</v>
      </c>
      <c r="I107" s="262"/>
      <c r="J107" s="263">
        <f>ROUND(I107*H107,2)</f>
        <v>0</v>
      </c>
      <c r="K107" s="259" t="s">
        <v>19</v>
      </c>
      <c r="L107" s="264"/>
      <c r="M107" s="265" t="s">
        <v>19</v>
      </c>
      <c r="N107" s="266" t="s">
        <v>44</v>
      </c>
      <c r="O107" s="82"/>
      <c r="P107" s="228">
        <f>O107*H107</f>
        <v>0</v>
      </c>
      <c r="Q107" s="228">
        <v>0.00040000000000000002</v>
      </c>
      <c r="R107" s="228">
        <f>Q107*H107</f>
        <v>0.002</v>
      </c>
      <c r="S107" s="228">
        <v>0</v>
      </c>
      <c r="T107" s="229">
        <f>S107*H107</f>
        <v>0</v>
      </c>
      <c r="AR107" s="230" t="s">
        <v>228</v>
      </c>
      <c r="AT107" s="230" t="s">
        <v>323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2945</v>
      </c>
    </row>
    <row r="108" s="1" customFormat="1" ht="36" customHeight="1">
      <c r="B108" s="37"/>
      <c r="C108" s="219" t="s">
        <v>8</v>
      </c>
      <c r="D108" s="219" t="s">
        <v>196</v>
      </c>
      <c r="E108" s="220" t="s">
        <v>2910</v>
      </c>
      <c r="F108" s="221" t="s">
        <v>2911</v>
      </c>
      <c r="G108" s="222" t="s">
        <v>222</v>
      </c>
      <c r="H108" s="223">
        <v>4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2946</v>
      </c>
    </row>
    <row r="109" s="1" customFormat="1" ht="24" customHeight="1">
      <c r="B109" s="37"/>
      <c r="C109" s="257" t="s">
        <v>264</v>
      </c>
      <c r="D109" s="257" t="s">
        <v>323</v>
      </c>
      <c r="E109" s="258" t="s">
        <v>2913</v>
      </c>
      <c r="F109" s="259" t="s">
        <v>2914</v>
      </c>
      <c r="G109" s="260" t="s">
        <v>222</v>
      </c>
      <c r="H109" s="261">
        <v>1</v>
      </c>
      <c r="I109" s="262"/>
      <c r="J109" s="263">
        <f>ROUND(I109*H109,2)</f>
        <v>0</v>
      </c>
      <c r="K109" s="259" t="s">
        <v>19</v>
      </c>
      <c r="L109" s="264"/>
      <c r="M109" s="265" t="s">
        <v>19</v>
      </c>
      <c r="N109" s="266" t="s">
        <v>44</v>
      </c>
      <c r="O109" s="82"/>
      <c r="P109" s="228">
        <f>O109*H109</f>
        <v>0</v>
      </c>
      <c r="Q109" s="228">
        <v>5.0000000000000002E-05</v>
      </c>
      <c r="R109" s="228">
        <f>Q109*H109</f>
        <v>5.0000000000000002E-05</v>
      </c>
      <c r="S109" s="228">
        <v>0</v>
      </c>
      <c r="T109" s="229">
        <f>S109*H109</f>
        <v>0</v>
      </c>
      <c r="AR109" s="230" t="s">
        <v>350</v>
      </c>
      <c r="AT109" s="230" t="s">
        <v>323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264</v>
      </c>
      <c r="BM109" s="230" t="s">
        <v>2947</v>
      </c>
    </row>
    <row r="110" s="1" customFormat="1" ht="24" customHeight="1">
      <c r="B110" s="37"/>
      <c r="C110" s="219" t="s">
        <v>269</v>
      </c>
      <c r="D110" s="219" t="s">
        <v>196</v>
      </c>
      <c r="E110" s="220" t="s">
        <v>2916</v>
      </c>
      <c r="F110" s="221" t="s">
        <v>2917</v>
      </c>
      <c r="G110" s="222" t="s">
        <v>222</v>
      </c>
      <c r="H110" s="223">
        <v>1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2948</v>
      </c>
    </row>
    <row r="111" s="1" customFormat="1" ht="24" customHeight="1">
      <c r="B111" s="37"/>
      <c r="C111" s="257" t="s">
        <v>278</v>
      </c>
      <c r="D111" s="257" t="s">
        <v>323</v>
      </c>
      <c r="E111" s="258" t="s">
        <v>2919</v>
      </c>
      <c r="F111" s="259" t="s">
        <v>2920</v>
      </c>
      <c r="G111" s="260" t="s">
        <v>222</v>
      </c>
      <c r="H111" s="261">
        <v>1</v>
      </c>
      <c r="I111" s="262"/>
      <c r="J111" s="263">
        <f>ROUND(I111*H111,2)</f>
        <v>0</v>
      </c>
      <c r="K111" s="259" t="s">
        <v>19</v>
      </c>
      <c r="L111" s="264"/>
      <c r="M111" s="265" t="s">
        <v>19</v>
      </c>
      <c r="N111" s="266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1384</v>
      </c>
      <c r="AT111" s="230" t="s">
        <v>323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496</v>
      </c>
      <c r="BM111" s="230" t="s">
        <v>2949</v>
      </c>
    </row>
    <row r="112" s="1" customFormat="1" ht="36" customHeight="1">
      <c r="B112" s="37"/>
      <c r="C112" s="257" t="s">
        <v>282</v>
      </c>
      <c r="D112" s="257" t="s">
        <v>323</v>
      </c>
      <c r="E112" s="258" t="s">
        <v>2922</v>
      </c>
      <c r="F112" s="259" t="s">
        <v>2923</v>
      </c>
      <c r="G112" s="260" t="s">
        <v>955</v>
      </c>
      <c r="H112" s="261">
        <v>1</v>
      </c>
      <c r="I112" s="262"/>
      <c r="J112" s="263">
        <f>ROUND(I112*H112,2)</f>
        <v>0</v>
      </c>
      <c r="K112" s="259" t="s">
        <v>19</v>
      </c>
      <c r="L112" s="264"/>
      <c r="M112" s="267" t="s">
        <v>19</v>
      </c>
      <c r="N112" s="268" t="s">
        <v>44</v>
      </c>
      <c r="O112" s="269"/>
      <c r="P112" s="270">
        <f>O112*H112</f>
        <v>0</v>
      </c>
      <c r="Q112" s="270">
        <v>0</v>
      </c>
      <c r="R112" s="270">
        <f>Q112*H112</f>
        <v>0</v>
      </c>
      <c r="S112" s="270">
        <v>0</v>
      </c>
      <c r="T112" s="271">
        <f>S112*H112</f>
        <v>0</v>
      </c>
      <c r="AR112" s="230" t="s">
        <v>1384</v>
      </c>
      <c r="AT112" s="230" t="s">
        <v>323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496</v>
      </c>
      <c r="BM112" s="230" t="s">
        <v>2950</v>
      </c>
    </row>
    <row r="113" s="1" customFormat="1" ht="6.96" customHeight="1">
      <c r="B113" s="57"/>
      <c r="C113" s="58"/>
      <c r="D113" s="58"/>
      <c r="E113" s="58"/>
      <c r="F113" s="58"/>
      <c r="G113" s="58"/>
      <c r="H113" s="58"/>
      <c r="I113" s="170"/>
      <c r="J113" s="58"/>
      <c r="K113" s="58"/>
      <c r="L113" s="42"/>
    </row>
  </sheetData>
  <sheetProtection sheet="1" autoFilter="0" formatColumns="0" formatRows="0" objects="1" scenarios="1" spinCount="100000" saltValue="4upZnVlHubqTJoHa7pY0U5b4GExkgbKDjpWKCkt3in3Ilr9G1cFPAZpfKzL0/HHfDHO9/Ox0oMWSwDX1pPGp9g==" hashValue="lTjwC09sxMpTqmni2qt0KXXkXRe8FLkAO/N5Fh4STBOdbS2GGugPXuvXq0kxeFuMBdjWBhiYLhLVn26nRJN/6Q==" algorithmName="SHA-512" password="C87A"/>
  <autoFilter ref="C92:K11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2489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2951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ROUND((SUM(BE92:BE187)),  2)</f>
        <v>0</v>
      </c>
      <c r="I35" s="159">
        <v>0.20999999999999999</v>
      </c>
      <c r="J35" s="158">
        <f>ROUND(((SUM(BE92:BE187))*I35),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ROUND((SUM(BF92:BF187)),  2)</f>
        <v>0</v>
      </c>
      <c r="I36" s="159">
        <v>0.14999999999999999</v>
      </c>
      <c r="J36" s="158">
        <f>ROUND(((SUM(BF92:BF187))*I36),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ROUND((SUM(BG92:BG187)),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ROUND((SUM(BH92:BH187)),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ROUND((SUM(BI92:BI187)),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2489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D.1.4.d-2 -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J93</f>
        <v>0</v>
      </c>
      <c r="K64" s="181"/>
      <c r="L64" s="186"/>
    </row>
    <row r="65" s="9" customFormat="1" ht="19.92" customHeight="1">
      <c r="B65" s="187"/>
      <c r="C65" s="123"/>
      <c r="D65" s="188" t="s">
        <v>160</v>
      </c>
      <c r="E65" s="189"/>
      <c r="F65" s="189"/>
      <c r="G65" s="189"/>
      <c r="H65" s="189"/>
      <c r="I65" s="190"/>
      <c r="J65" s="191">
        <f>J94</f>
        <v>0</v>
      </c>
      <c r="K65" s="123"/>
      <c r="L65" s="192"/>
    </row>
    <row r="66" s="9" customFormat="1" ht="19.92" customHeight="1">
      <c r="B66" s="187"/>
      <c r="C66" s="123"/>
      <c r="D66" s="188" t="s">
        <v>161</v>
      </c>
      <c r="E66" s="189"/>
      <c r="F66" s="189"/>
      <c r="G66" s="189"/>
      <c r="H66" s="189"/>
      <c r="I66" s="190"/>
      <c r="J66" s="191">
        <f>J101</f>
        <v>0</v>
      </c>
      <c r="K66" s="123"/>
      <c r="L66" s="192"/>
    </row>
    <row r="67" s="8" customFormat="1" ht="24.96" customHeight="1">
      <c r="B67" s="180"/>
      <c r="C67" s="181"/>
      <c r="D67" s="182" t="s">
        <v>163</v>
      </c>
      <c r="E67" s="183"/>
      <c r="F67" s="183"/>
      <c r="G67" s="183"/>
      <c r="H67" s="183"/>
      <c r="I67" s="184"/>
      <c r="J67" s="185">
        <f>J109</f>
        <v>0</v>
      </c>
      <c r="K67" s="181"/>
      <c r="L67" s="186"/>
    </row>
    <row r="68" s="9" customFormat="1" ht="19.92" customHeight="1">
      <c r="B68" s="187"/>
      <c r="C68" s="123"/>
      <c r="D68" s="188" t="s">
        <v>2491</v>
      </c>
      <c r="E68" s="189"/>
      <c r="F68" s="189"/>
      <c r="G68" s="189"/>
      <c r="H68" s="189"/>
      <c r="I68" s="190"/>
      <c r="J68" s="191">
        <f>J110</f>
        <v>0</v>
      </c>
      <c r="K68" s="123"/>
      <c r="L68" s="192"/>
    </row>
    <row r="69" s="8" customFormat="1" ht="24.96" customHeight="1">
      <c r="B69" s="180"/>
      <c r="C69" s="181"/>
      <c r="D69" s="182" t="s">
        <v>2492</v>
      </c>
      <c r="E69" s="183"/>
      <c r="F69" s="183"/>
      <c r="G69" s="183"/>
      <c r="H69" s="183"/>
      <c r="I69" s="184"/>
      <c r="J69" s="185">
        <f>J179</f>
        <v>0</v>
      </c>
      <c r="K69" s="181"/>
      <c r="L69" s="186"/>
    </row>
    <row r="70" s="9" customFormat="1" ht="19.92" customHeight="1">
      <c r="B70" s="187"/>
      <c r="C70" s="123"/>
      <c r="D70" s="188" t="s">
        <v>2494</v>
      </c>
      <c r="E70" s="189"/>
      <c r="F70" s="189"/>
      <c r="G70" s="189"/>
      <c r="H70" s="189"/>
      <c r="I70" s="190"/>
      <c r="J70" s="191">
        <f>J180</f>
        <v>0</v>
      </c>
      <c r="K70" s="123"/>
      <c r="L70" s="192"/>
    </row>
    <row r="71" s="1" customFormat="1" ht="21.84" customHeight="1">
      <c r="B71" s="37"/>
      <c r="C71" s="38"/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6.96" customHeight="1">
      <c r="B72" s="57"/>
      <c r="C72" s="58"/>
      <c r="D72" s="58"/>
      <c r="E72" s="58"/>
      <c r="F72" s="58"/>
      <c r="G72" s="58"/>
      <c r="H72" s="58"/>
      <c r="I72" s="170"/>
      <c r="J72" s="58"/>
      <c r="K72" s="58"/>
      <c r="L72" s="42"/>
    </row>
    <row r="76" s="1" customFormat="1" ht="6.96" customHeight="1">
      <c r="B76" s="59"/>
      <c r="C76" s="60"/>
      <c r="D76" s="60"/>
      <c r="E76" s="60"/>
      <c r="F76" s="60"/>
      <c r="G76" s="60"/>
      <c r="H76" s="60"/>
      <c r="I76" s="173"/>
      <c r="J76" s="60"/>
      <c r="K76" s="60"/>
      <c r="L76" s="42"/>
    </row>
    <row r="77" s="1" customFormat="1" ht="24.96" customHeight="1">
      <c r="B77" s="37"/>
      <c r="C77" s="22" t="s">
        <v>179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6.96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174" t="str">
        <f>E7</f>
        <v>Stavební úpravy objektů č.p. 6 a st.p.č. 17-6, obec Malšovice - revize č.01</v>
      </c>
      <c r="F80" s="31"/>
      <c r="G80" s="31"/>
      <c r="H80" s="31"/>
      <c r="I80" s="145"/>
      <c r="J80" s="38"/>
      <c r="K80" s="38"/>
      <c r="L80" s="42"/>
    </row>
    <row r="81" ht="12" customHeight="1">
      <c r="B81" s="20"/>
      <c r="C81" s="31" t="s">
        <v>144</v>
      </c>
      <c r="D81" s="21"/>
      <c r="E81" s="21"/>
      <c r="F81" s="21"/>
      <c r="G81" s="21"/>
      <c r="H81" s="21"/>
      <c r="I81" s="137"/>
      <c r="J81" s="21"/>
      <c r="K81" s="21"/>
      <c r="L81" s="19"/>
    </row>
    <row r="82" s="1" customFormat="1" ht="16.5" customHeight="1">
      <c r="B82" s="37"/>
      <c r="C82" s="38"/>
      <c r="D82" s="38"/>
      <c r="E82" s="174" t="s">
        <v>2489</v>
      </c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146</v>
      </c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6.5" customHeight="1">
      <c r="B84" s="37"/>
      <c r="C84" s="38"/>
      <c r="D84" s="38"/>
      <c r="E84" s="67" t="str">
        <f>E11</f>
        <v>D.1.4.d-2 - Objekt na st.p.č.17/6</v>
      </c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12" customHeight="1">
      <c r="B86" s="37"/>
      <c r="C86" s="31" t="s">
        <v>21</v>
      </c>
      <c r="D86" s="38"/>
      <c r="E86" s="38"/>
      <c r="F86" s="26" t="str">
        <f>F14</f>
        <v>Malšovice</v>
      </c>
      <c r="G86" s="38"/>
      <c r="H86" s="38"/>
      <c r="I86" s="147" t="s">
        <v>23</v>
      </c>
      <c r="J86" s="70" t="str">
        <f>IF(J14="","",J14)</f>
        <v>22. 6. 2019</v>
      </c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43.05" customHeight="1">
      <c r="B88" s="37"/>
      <c r="C88" s="31" t="s">
        <v>25</v>
      </c>
      <c r="D88" s="38"/>
      <c r="E88" s="38"/>
      <c r="F88" s="26" t="str">
        <f>E17</f>
        <v>Obec Malšovice, Malšovice 16, 405 02 Děčín 2</v>
      </c>
      <c r="G88" s="38"/>
      <c r="H88" s="38"/>
      <c r="I88" s="147" t="s">
        <v>32</v>
      </c>
      <c r="J88" s="35" t="str">
        <f>E23</f>
        <v>INTECON, spol. s r.o., Ústí nad Labem</v>
      </c>
      <c r="K88" s="38"/>
      <c r="L88" s="42"/>
    </row>
    <row r="89" s="1" customFormat="1" ht="43.05" customHeight="1">
      <c r="B89" s="37"/>
      <c r="C89" s="31" t="s">
        <v>30</v>
      </c>
      <c r="D89" s="38"/>
      <c r="E89" s="38"/>
      <c r="F89" s="26" t="str">
        <f>IF(E20="","",E20)</f>
        <v>Vyplň údaj</v>
      </c>
      <c r="G89" s="38"/>
      <c r="H89" s="38"/>
      <c r="I89" s="147" t="s">
        <v>36</v>
      </c>
      <c r="J89" s="35" t="str">
        <f>E26</f>
        <v>INTECON, spol. s r.o., Ústí nad Labem</v>
      </c>
      <c r="K89" s="38"/>
      <c r="L89" s="42"/>
    </row>
    <row r="90" s="1" customFormat="1" ht="10.32" customHeight="1">
      <c r="B90" s="37"/>
      <c r="C90" s="38"/>
      <c r="D90" s="38"/>
      <c r="E90" s="38"/>
      <c r="F90" s="38"/>
      <c r="G90" s="38"/>
      <c r="H90" s="38"/>
      <c r="I90" s="145"/>
      <c r="J90" s="38"/>
      <c r="K90" s="38"/>
      <c r="L90" s="42"/>
    </row>
    <row r="91" s="10" customFormat="1" ht="29.28" customHeight="1">
      <c r="B91" s="193"/>
      <c r="C91" s="194" t="s">
        <v>180</v>
      </c>
      <c r="D91" s="195" t="s">
        <v>58</v>
      </c>
      <c r="E91" s="195" t="s">
        <v>54</v>
      </c>
      <c r="F91" s="195" t="s">
        <v>55</v>
      </c>
      <c r="G91" s="195" t="s">
        <v>181</v>
      </c>
      <c r="H91" s="195" t="s">
        <v>182</v>
      </c>
      <c r="I91" s="196" t="s">
        <v>183</v>
      </c>
      <c r="J91" s="195" t="s">
        <v>150</v>
      </c>
      <c r="K91" s="197" t="s">
        <v>184</v>
      </c>
      <c r="L91" s="198"/>
      <c r="M91" s="90" t="s">
        <v>19</v>
      </c>
      <c r="N91" s="91" t="s">
        <v>43</v>
      </c>
      <c r="O91" s="91" t="s">
        <v>185</v>
      </c>
      <c r="P91" s="91" t="s">
        <v>186</v>
      </c>
      <c r="Q91" s="91" t="s">
        <v>187</v>
      </c>
      <c r="R91" s="91" t="s">
        <v>188</v>
      </c>
      <c r="S91" s="91" t="s">
        <v>189</v>
      </c>
      <c r="T91" s="92" t="s">
        <v>190</v>
      </c>
    </row>
    <row r="92" s="1" customFormat="1" ht="22.8" customHeight="1">
      <c r="B92" s="37"/>
      <c r="C92" s="97" t="s">
        <v>191</v>
      </c>
      <c r="D92" s="38"/>
      <c r="E92" s="38"/>
      <c r="F92" s="38"/>
      <c r="G92" s="38"/>
      <c r="H92" s="38"/>
      <c r="I92" s="145"/>
      <c r="J92" s="199">
        <f>BK92</f>
        <v>0</v>
      </c>
      <c r="K92" s="38"/>
      <c r="L92" s="42"/>
      <c r="M92" s="93"/>
      <c r="N92" s="94"/>
      <c r="O92" s="94"/>
      <c r="P92" s="200">
        <f>P93+P109+P179</f>
        <v>0</v>
      </c>
      <c r="Q92" s="94"/>
      <c r="R92" s="200">
        <f>R93+R109+R179</f>
        <v>0.24027999999999999</v>
      </c>
      <c r="S92" s="94"/>
      <c r="T92" s="201">
        <f>T93+T109+T179</f>
        <v>0.4274</v>
      </c>
      <c r="AT92" s="16" t="s">
        <v>72</v>
      </c>
      <c r="AU92" s="16" t="s">
        <v>151</v>
      </c>
      <c r="BK92" s="202">
        <f>BK93+BK109+BK179</f>
        <v>0</v>
      </c>
    </row>
    <row r="93" s="11" customFormat="1" ht="25.92" customHeight="1">
      <c r="B93" s="203"/>
      <c r="C93" s="204"/>
      <c r="D93" s="205" t="s">
        <v>72</v>
      </c>
      <c r="E93" s="206" t="s">
        <v>192</v>
      </c>
      <c r="F93" s="206" t="s">
        <v>193</v>
      </c>
      <c r="G93" s="204"/>
      <c r="H93" s="204"/>
      <c r="I93" s="207"/>
      <c r="J93" s="208">
        <f>BK93</f>
        <v>0</v>
      </c>
      <c r="K93" s="204"/>
      <c r="L93" s="209"/>
      <c r="M93" s="210"/>
      <c r="N93" s="211"/>
      <c r="O93" s="211"/>
      <c r="P93" s="212">
        <f>P94+P101</f>
        <v>0</v>
      </c>
      <c r="Q93" s="211"/>
      <c r="R93" s="212">
        <f>R94+R101</f>
        <v>0</v>
      </c>
      <c r="S93" s="211"/>
      <c r="T93" s="213">
        <f>T94+T101</f>
        <v>0.4274</v>
      </c>
      <c r="AR93" s="214" t="s">
        <v>80</v>
      </c>
      <c r="AT93" s="215" t="s">
        <v>72</v>
      </c>
      <c r="AU93" s="215" t="s">
        <v>73</v>
      </c>
      <c r="AY93" s="214" t="s">
        <v>194</v>
      </c>
      <c r="BK93" s="216">
        <f>BK94+BK101</f>
        <v>0</v>
      </c>
    </row>
    <row r="94" s="11" customFormat="1" ht="22.8" customHeight="1">
      <c r="B94" s="203"/>
      <c r="C94" s="204"/>
      <c r="D94" s="205" t="s">
        <v>72</v>
      </c>
      <c r="E94" s="217" t="s">
        <v>232</v>
      </c>
      <c r="F94" s="217" t="s">
        <v>882</v>
      </c>
      <c r="G94" s="204"/>
      <c r="H94" s="204"/>
      <c r="I94" s="207"/>
      <c r="J94" s="218">
        <f>BK94</f>
        <v>0</v>
      </c>
      <c r="K94" s="204"/>
      <c r="L94" s="209"/>
      <c r="M94" s="210"/>
      <c r="N94" s="211"/>
      <c r="O94" s="211"/>
      <c r="P94" s="212">
        <f>SUM(P95:P100)</f>
        <v>0</v>
      </c>
      <c r="Q94" s="211"/>
      <c r="R94" s="212">
        <f>SUM(R95:R100)</f>
        <v>0</v>
      </c>
      <c r="S94" s="211"/>
      <c r="T94" s="213">
        <f>SUM(T95:T100)</f>
        <v>0.4274</v>
      </c>
      <c r="AR94" s="214" t="s">
        <v>80</v>
      </c>
      <c r="AT94" s="215" t="s">
        <v>72</v>
      </c>
      <c r="AU94" s="215" t="s">
        <v>80</v>
      </c>
      <c r="AY94" s="214" t="s">
        <v>194</v>
      </c>
      <c r="BK94" s="216">
        <f>SUM(BK95:BK100)</f>
        <v>0</v>
      </c>
    </row>
    <row r="95" s="1" customFormat="1" ht="36" customHeight="1">
      <c r="B95" s="37"/>
      <c r="C95" s="219" t="s">
        <v>528</v>
      </c>
      <c r="D95" s="219" t="s">
        <v>196</v>
      </c>
      <c r="E95" s="220" t="s">
        <v>2501</v>
      </c>
      <c r="F95" s="221" t="s">
        <v>2502</v>
      </c>
      <c r="G95" s="222" t="s">
        <v>255</v>
      </c>
      <c r="H95" s="223">
        <v>0.033000000000000002</v>
      </c>
      <c r="I95" s="224"/>
      <c r="J95" s="225">
        <f>ROUND(I95*H95,2)</f>
        <v>0</v>
      </c>
      <c r="K95" s="221" t="s">
        <v>200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1.8</v>
      </c>
      <c r="T95" s="229">
        <f>S95*H95</f>
        <v>0.059400000000000001</v>
      </c>
      <c r="AR95" s="230" t="s">
        <v>201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2952</v>
      </c>
    </row>
    <row r="96" s="12" customFormat="1">
      <c r="B96" s="232"/>
      <c r="C96" s="233"/>
      <c r="D96" s="234" t="s">
        <v>257</v>
      </c>
      <c r="E96" s="235" t="s">
        <v>19</v>
      </c>
      <c r="F96" s="236" t="s">
        <v>2953</v>
      </c>
      <c r="G96" s="233"/>
      <c r="H96" s="237">
        <v>0.033000000000000002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AT96" s="243" t="s">
        <v>257</v>
      </c>
      <c r="AU96" s="243" t="s">
        <v>82</v>
      </c>
      <c r="AV96" s="12" t="s">
        <v>82</v>
      </c>
      <c r="AW96" s="12" t="s">
        <v>35</v>
      </c>
      <c r="AX96" s="12" t="s">
        <v>73</v>
      </c>
      <c r="AY96" s="243" t="s">
        <v>194</v>
      </c>
    </row>
    <row r="97" s="13" customFormat="1">
      <c r="B97" s="244"/>
      <c r="C97" s="245"/>
      <c r="D97" s="234" t="s">
        <v>257</v>
      </c>
      <c r="E97" s="246" t="s">
        <v>19</v>
      </c>
      <c r="F97" s="247" t="s">
        <v>277</v>
      </c>
      <c r="G97" s="245"/>
      <c r="H97" s="248">
        <v>0.033000000000000002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AT97" s="254" t="s">
        <v>257</v>
      </c>
      <c r="AU97" s="254" t="s">
        <v>82</v>
      </c>
      <c r="AV97" s="13" t="s">
        <v>201</v>
      </c>
      <c r="AW97" s="13" t="s">
        <v>35</v>
      </c>
      <c r="AX97" s="13" t="s">
        <v>80</v>
      </c>
      <c r="AY97" s="254" t="s">
        <v>194</v>
      </c>
    </row>
    <row r="98" s="1" customFormat="1" ht="36" customHeight="1">
      <c r="B98" s="37"/>
      <c r="C98" s="219" t="s">
        <v>80</v>
      </c>
      <c r="D98" s="219" t="s">
        <v>196</v>
      </c>
      <c r="E98" s="220" t="s">
        <v>2504</v>
      </c>
      <c r="F98" s="221" t="s">
        <v>2505</v>
      </c>
      <c r="G98" s="222" t="s">
        <v>222</v>
      </c>
      <c r="H98" s="223">
        <v>32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0.001</v>
      </c>
      <c r="T98" s="229">
        <f>S98*H98</f>
        <v>0.032000000000000001</v>
      </c>
      <c r="AR98" s="230" t="s">
        <v>201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2954</v>
      </c>
    </row>
    <row r="99" s="1" customFormat="1" ht="36" customHeight="1">
      <c r="B99" s="37"/>
      <c r="C99" s="219" t="s">
        <v>82</v>
      </c>
      <c r="D99" s="219" t="s">
        <v>196</v>
      </c>
      <c r="E99" s="220" t="s">
        <v>2507</v>
      </c>
      <c r="F99" s="221" t="s">
        <v>2508</v>
      </c>
      <c r="G99" s="222" t="s">
        <v>213</v>
      </c>
      <c r="H99" s="223">
        <v>60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0.002</v>
      </c>
      <c r="T99" s="229">
        <f>S99*H99</f>
        <v>0.12</v>
      </c>
      <c r="AR99" s="230" t="s">
        <v>201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2955</v>
      </c>
    </row>
    <row r="100" s="1" customFormat="1" ht="36" customHeight="1">
      <c r="B100" s="37"/>
      <c r="C100" s="219" t="s">
        <v>117</v>
      </c>
      <c r="D100" s="219" t="s">
        <v>196</v>
      </c>
      <c r="E100" s="220" t="s">
        <v>2510</v>
      </c>
      <c r="F100" s="221" t="s">
        <v>2511</v>
      </c>
      <c r="G100" s="222" t="s">
        <v>213</v>
      </c>
      <c r="H100" s="223">
        <v>36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0.0060000000000000001</v>
      </c>
      <c r="T100" s="229">
        <f>S100*H100</f>
        <v>0.216</v>
      </c>
      <c r="AR100" s="230" t="s">
        <v>201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2956</v>
      </c>
    </row>
    <row r="101" s="11" customFormat="1" ht="22.8" customHeight="1">
      <c r="B101" s="203"/>
      <c r="C101" s="204"/>
      <c r="D101" s="205" t="s">
        <v>72</v>
      </c>
      <c r="E101" s="217" t="s">
        <v>1065</v>
      </c>
      <c r="F101" s="217" t="s">
        <v>1066</v>
      </c>
      <c r="G101" s="204"/>
      <c r="H101" s="204"/>
      <c r="I101" s="207"/>
      <c r="J101" s="218">
        <f>BK101</f>
        <v>0</v>
      </c>
      <c r="K101" s="204"/>
      <c r="L101" s="209"/>
      <c r="M101" s="210"/>
      <c r="N101" s="211"/>
      <c r="O101" s="211"/>
      <c r="P101" s="212">
        <f>SUM(P102:P108)</f>
        <v>0</v>
      </c>
      <c r="Q101" s="211"/>
      <c r="R101" s="212">
        <f>SUM(R102:R108)</f>
        <v>0</v>
      </c>
      <c r="S101" s="211"/>
      <c r="T101" s="213">
        <f>SUM(T102:T108)</f>
        <v>0</v>
      </c>
      <c r="AR101" s="214" t="s">
        <v>80</v>
      </c>
      <c r="AT101" s="215" t="s">
        <v>72</v>
      </c>
      <c r="AU101" s="215" t="s">
        <v>80</v>
      </c>
      <c r="AY101" s="214" t="s">
        <v>194</v>
      </c>
      <c r="BK101" s="216">
        <f>SUM(BK102:BK108)</f>
        <v>0</v>
      </c>
    </row>
    <row r="102" s="1" customFormat="1" ht="36" customHeight="1">
      <c r="B102" s="37"/>
      <c r="C102" s="219" t="s">
        <v>215</v>
      </c>
      <c r="D102" s="219" t="s">
        <v>196</v>
      </c>
      <c r="E102" s="220" t="s">
        <v>2513</v>
      </c>
      <c r="F102" s="221" t="s">
        <v>2514</v>
      </c>
      <c r="G102" s="222" t="s">
        <v>311</v>
      </c>
      <c r="H102" s="223">
        <v>0.42699999999999999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2957</v>
      </c>
    </row>
    <row r="103" s="1" customFormat="1" ht="36" customHeight="1">
      <c r="B103" s="37"/>
      <c r="C103" s="219" t="s">
        <v>219</v>
      </c>
      <c r="D103" s="219" t="s">
        <v>196</v>
      </c>
      <c r="E103" s="220" t="s">
        <v>2516</v>
      </c>
      <c r="F103" s="221" t="s">
        <v>2517</v>
      </c>
      <c r="G103" s="222" t="s">
        <v>311</v>
      </c>
      <c r="H103" s="223">
        <v>0.42699999999999999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2958</v>
      </c>
    </row>
    <row r="104" s="1" customFormat="1" ht="60" customHeight="1">
      <c r="B104" s="37"/>
      <c r="C104" s="219" t="s">
        <v>224</v>
      </c>
      <c r="D104" s="219" t="s">
        <v>196</v>
      </c>
      <c r="E104" s="220" t="s">
        <v>2519</v>
      </c>
      <c r="F104" s="221" t="s">
        <v>2520</v>
      </c>
      <c r="G104" s="222" t="s">
        <v>311</v>
      </c>
      <c r="H104" s="223">
        <v>2.1349999999999998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2959</v>
      </c>
    </row>
    <row r="105" s="12" customFormat="1">
      <c r="B105" s="232"/>
      <c r="C105" s="233"/>
      <c r="D105" s="234" t="s">
        <v>257</v>
      </c>
      <c r="E105" s="233"/>
      <c r="F105" s="236" t="s">
        <v>2960</v>
      </c>
      <c r="G105" s="233"/>
      <c r="H105" s="237">
        <v>2.1349999999999998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AT105" s="243" t="s">
        <v>257</v>
      </c>
      <c r="AU105" s="243" t="s">
        <v>82</v>
      </c>
      <c r="AV105" s="12" t="s">
        <v>82</v>
      </c>
      <c r="AW105" s="12" t="s">
        <v>4</v>
      </c>
      <c r="AX105" s="12" t="s">
        <v>80</v>
      </c>
      <c r="AY105" s="243" t="s">
        <v>194</v>
      </c>
    </row>
    <row r="106" s="1" customFormat="1" ht="24" customHeight="1">
      <c r="B106" s="37"/>
      <c r="C106" s="219" t="s">
        <v>228</v>
      </c>
      <c r="D106" s="219" t="s">
        <v>196</v>
      </c>
      <c r="E106" s="220" t="s">
        <v>2523</v>
      </c>
      <c r="F106" s="221" t="s">
        <v>2524</v>
      </c>
      <c r="G106" s="222" t="s">
        <v>311</v>
      </c>
      <c r="H106" s="223">
        <v>0.42699999999999999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2961</v>
      </c>
    </row>
    <row r="107" s="1" customFormat="1" ht="36" customHeight="1">
      <c r="B107" s="37"/>
      <c r="C107" s="219" t="s">
        <v>232</v>
      </c>
      <c r="D107" s="219" t="s">
        <v>196</v>
      </c>
      <c r="E107" s="220" t="s">
        <v>1072</v>
      </c>
      <c r="F107" s="221" t="s">
        <v>1073</v>
      </c>
      <c r="G107" s="222" t="s">
        <v>311</v>
      </c>
      <c r="H107" s="223">
        <v>2.1349999999999998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201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2962</v>
      </c>
    </row>
    <row r="108" s="12" customFormat="1">
      <c r="B108" s="232"/>
      <c r="C108" s="233"/>
      <c r="D108" s="234" t="s">
        <v>257</v>
      </c>
      <c r="E108" s="233"/>
      <c r="F108" s="236" t="s">
        <v>2960</v>
      </c>
      <c r="G108" s="233"/>
      <c r="H108" s="237">
        <v>2.1349999999999998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AT108" s="243" t="s">
        <v>257</v>
      </c>
      <c r="AU108" s="243" t="s">
        <v>82</v>
      </c>
      <c r="AV108" s="12" t="s">
        <v>82</v>
      </c>
      <c r="AW108" s="12" t="s">
        <v>4</v>
      </c>
      <c r="AX108" s="12" t="s">
        <v>80</v>
      </c>
      <c r="AY108" s="243" t="s">
        <v>194</v>
      </c>
    </row>
    <row r="109" s="11" customFormat="1" ht="25.92" customHeight="1">
      <c r="B109" s="203"/>
      <c r="C109" s="204"/>
      <c r="D109" s="205" t="s">
        <v>72</v>
      </c>
      <c r="E109" s="206" t="s">
        <v>1094</v>
      </c>
      <c r="F109" s="206" t="s">
        <v>1095</v>
      </c>
      <c r="G109" s="204"/>
      <c r="H109" s="204"/>
      <c r="I109" s="207"/>
      <c r="J109" s="208">
        <f>BK109</f>
        <v>0</v>
      </c>
      <c r="K109" s="204"/>
      <c r="L109" s="209"/>
      <c r="M109" s="210"/>
      <c r="N109" s="211"/>
      <c r="O109" s="211"/>
      <c r="P109" s="212">
        <f>P110</f>
        <v>0</v>
      </c>
      <c r="Q109" s="211"/>
      <c r="R109" s="212">
        <f>R110</f>
        <v>0.20968000000000001</v>
      </c>
      <c r="S109" s="211"/>
      <c r="T109" s="213">
        <f>T110</f>
        <v>0</v>
      </c>
      <c r="AR109" s="214" t="s">
        <v>82</v>
      </c>
      <c r="AT109" s="215" t="s">
        <v>72</v>
      </c>
      <c r="AU109" s="215" t="s">
        <v>73</v>
      </c>
      <c r="AY109" s="214" t="s">
        <v>194</v>
      </c>
      <c r="BK109" s="216">
        <f>BK110</f>
        <v>0</v>
      </c>
    </row>
    <row r="110" s="11" customFormat="1" ht="22.8" customHeight="1">
      <c r="B110" s="203"/>
      <c r="C110" s="204"/>
      <c r="D110" s="205" t="s">
        <v>72</v>
      </c>
      <c r="E110" s="217" t="s">
        <v>2528</v>
      </c>
      <c r="F110" s="217" t="s">
        <v>2529</v>
      </c>
      <c r="G110" s="204"/>
      <c r="H110" s="204"/>
      <c r="I110" s="207"/>
      <c r="J110" s="218">
        <f>BK110</f>
        <v>0</v>
      </c>
      <c r="K110" s="204"/>
      <c r="L110" s="209"/>
      <c r="M110" s="210"/>
      <c r="N110" s="211"/>
      <c r="O110" s="211"/>
      <c r="P110" s="212">
        <f>SUM(P111:P178)</f>
        <v>0</v>
      </c>
      <c r="Q110" s="211"/>
      <c r="R110" s="212">
        <f>SUM(R111:R178)</f>
        <v>0.20968000000000001</v>
      </c>
      <c r="S110" s="211"/>
      <c r="T110" s="213">
        <f>SUM(T111:T178)</f>
        <v>0</v>
      </c>
      <c r="AR110" s="214" t="s">
        <v>82</v>
      </c>
      <c r="AT110" s="215" t="s">
        <v>72</v>
      </c>
      <c r="AU110" s="215" t="s">
        <v>80</v>
      </c>
      <c r="AY110" s="214" t="s">
        <v>194</v>
      </c>
      <c r="BK110" s="216">
        <f>SUM(BK111:BK178)</f>
        <v>0</v>
      </c>
    </row>
    <row r="111" s="1" customFormat="1" ht="36" customHeight="1">
      <c r="B111" s="37"/>
      <c r="C111" s="219" t="s">
        <v>532</v>
      </c>
      <c r="D111" s="219" t="s">
        <v>196</v>
      </c>
      <c r="E111" s="220" t="s">
        <v>2530</v>
      </c>
      <c r="F111" s="221" t="s">
        <v>2531</v>
      </c>
      <c r="G111" s="222" t="s">
        <v>213</v>
      </c>
      <c r="H111" s="223">
        <v>72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264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2963</v>
      </c>
    </row>
    <row r="112" s="1" customFormat="1" ht="16.5" customHeight="1">
      <c r="B112" s="37"/>
      <c r="C112" s="257" t="s">
        <v>536</v>
      </c>
      <c r="D112" s="257" t="s">
        <v>323</v>
      </c>
      <c r="E112" s="258" t="s">
        <v>2533</v>
      </c>
      <c r="F112" s="259" t="s">
        <v>2534</v>
      </c>
      <c r="G112" s="260" t="s">
        <v>213</v>
      </c>
      <c r="H112" s="261">
        <v>72</v>
      </c>
      <c r="I112" s="262"/>
      <c r="J112" s="263">
        <f>ROUND(I112*H112,2)</f>
        <v>0</v>
      </c>
      <c r="K112" s="259" t="s">
        <v>200</v>
      </c>
      <c r="L112" s="264"/>
      <c r="M112" s="265" t="s">
        <v>19</v>
      </c>
      <c r="N112" s="266" t="s">
        <v>44</v>
      </c>
      <c r="O112" s="82"/>
      <c r="P112" s="228">
        <f>O112*H112</f>
        <v>0</v>
      </c>
      <c r="Q112" s="228">
        <v>4.0000000000000003E-05</v>
      </c>
      <c r="R112" s="228">
        <f>Q112*H112</f>
        <v>0.0028800000000000002</v>
      </c>
      <c r="S112" s="228">
        <v>0</v>
      </c>
      <c r="T112" s="229">
        <f>S112*H112</f>
        <v>0</v>
      </c>
      <c r="AR112" s="230" t="s">
        <v>350</v>
      </c>
      <c r="AT112" s="230" t="s">
        <v>323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2964</v>
      </c>
    </row>
    <row r="113" s="1" customFormat="1" ht="48" customHeight="1">
      <c r="B113" s="37"/>
      <c r="C113" s="219" t="s">
        <v>236</v>
      </c>
      <c r="D113" s="219" t="s">
        <v>196</v>
      </c>
      <c r="E113" s="220" t="s">
        <v>2575</v>
      </c>
      <c r="F113" s="221" t="s">
        <v>2576</v>
      </c>
      <c r="G113" s="222" t="s">
        <v>222</v>
      </c>
      <c r="H113" s="223">
        <v>32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264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2965</v>
      </c>
    </row>
    <row r="114" s="1" customFormat="1" ht="16.5" customHeight="1">
      <c r="B114" s="37"/>
      <c r="C114" s="257" t="s">
        <v>240</v>
      </c>
      <c r="D114" s="257" t="s">
        <v>323</v>
      </c>
      <c r="E114" s="258" t="s">
        <v>2578</v>
      </c>
      <c r="F114" s="259" t="s">
        <v>2579</v>
      </c>
      <c r="G114" s="260" t="s">
        <v>222</v>
      </c>
      <c r="H114" s="261">
        <v>20</v>
      </c>
      <c r="I114" s="262"/>
      <c r="J114" s="263">
        <f>ROUND(I114*H114,2)</f>
        <v>0</v>
      </c>
      <c r="K114" s="259" t="s">
        <v>200</v>
      </c>
      <c r="L114" s="264"/>
      <c r="M114" s="265" t="s">
        <v>19</v>
      </c>
      <c r="N114" s="266" t="s">
        <v>44</v>
      </c>
      <c r="O114" s="82"/>
      <c r="P114" s="228">
        <f>O114*H114</f>
        <v>0</v>
      </c>
      <c r="Q114" s="228">
        <v>3.0000000000000001E-05</v>
      </c>
      <c r="R114" s="228">
        <f>Q114*H114</f>
        <v>0.00060000000000000006</v>
      </c>
      <c r="S114" s="228">
        <v>0</v>
      </c>
      <c r="T114" s="229">
        <f>S114*H114</f>
        <v>0</v>
      </c>
      <c r="AR114" s="230" t="s">
        <v>350</v>
      </c>
      <c r="AT114" s="230" t="s">
        <v>323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264</v>
      </c>
      <c r="BM114" s="230" t="s">
        <v>2966</v>
      </c>
    </row>
    <row r="115" s="1" customFormat="1" ht="24" customHeight="1">
      <c r="B115" s="37"/>
      <c r="C115" s="257" t="s">
        <v>244</v>
      </c>
      <c r="D115" s="257" t="s">
        <v>323</v>
      </c>
      <c r="E115" s="258" t="s">
        <v>2581</v>
      </c>
      <c r="F115" s="259" t="s">
        <v>2582</v>
      </c>
      <c r="G115" s="260" t="s">
        <v>222</v>
      </c>
      <c r="H115" s="261">
        <v>12</v>
      </c>
      <c r="I115" s="262"/>
      <c r="J115" s="263">
        <f>ROUND(I115*H115,2)</f>
        <v>0</v>
      </c>
      <c r="K115" s="259" t="s">
        <v>200</v>
      </c>
      <c r="L115" s="264"/>
      <c r="M115" s="265" t="s">
        <v>19</v>
      </c>
      <c r="N115" s="266" t="s">
        <v>44</v>
      </c>
      <c r="O115" s="82"/>
      <c r="P115" s="228">
        <f>O115*H115</f>
        <v>0</v>
      </c>
      <c r="Q115" s="228">
        <v>0.00013999999999999999</v>
      </c>
      <c r="R115" s="228">
        <f>Q115*H115</f>
        <v>0.0016799999999999999</v>
      </c>
      <c r="S115" s="228">
        <v>0</v>
      </c>
      <c r="T115" s="229">
        <f>S115*H115</f>
        <v>0</v>
      </c>
      <c r="AR115" s="230" t="s">
        <v>350</v>
      </c>
      <c r="AT115" s="230" t="s">
        <v>323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2967</v>
      </c>
    </row>
    <row r="116" s="1" customFormat="1" ht="36" customHeight="1">
      <c r="B116" s="37"/>
      <c r="C116" s="219" t="s">
        <v>248</v>
      </c>
      <c r="D116" s="219" t="s">
        <v>196</v>
      </c>
      <c r="E116" s="220" t="s">
        <v>2584</v>
      </c>
      <c r="F116" s="221" t="s">
        <v>2585</v>
      </c>
      <c r="G116" s="222" t="s">
        <v>213</v>
      </c>
      <c r="H116" s="223">
        <v>60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264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264</v>
      </c>
      <c r="BM116" s="230" t="s">
        <v>2968</v>
      </c>
    </row>
    <row r="117" s="1" customFormat="1" ht="16.5" customHeight="1">
      <c r="B117" s="37"/>
      <c r="C117" s="257" t="s">
        <v>252</v>
      </c>
      <c r="D117" s="257" t="s">
        <v>323</v>
      </c>
      <c r="E117" s="258" t="s">
        <v>2587</v>
      </c>
      <c r="F117" s="259" t="s">
        <v>2588</v>
      </c>
      <c r="G117" s="260" t="s">
        <v>213</v>
      </c>
      <c r="H117" s="261">
        <v>69</v>
      </c>
      <c r="I117" s="262"/>
      <c r="J117" s="263">
        <f>ROUND(I117*H117,2)</f>
        <v>0</v>
      </c>
      <c r="K117" s="259" t="s">
        <v>200</v>
      </c>
      <c r="L117" s="264"/>
      <c r="M117" s="265" t="s">
        <v>19</v>
      </c>
      <c r="N117" s="266" t="s">
        <v>44</v>
      </c>
      <c r="O117" s="82"/>
      <c r="P117" s="228">
        <f>O117*H117</f>
        <v>0</v>
      </c>
      <c r="Q117" s="228">
        <v>8.0000000000000007E-05</v>
      </c>
      <c r="R117" s="228">
        <f>Q117*H117</f>
        <v>0.0055200000000000006</v>
      </c>
      <c r="S117" s="228">
        <v>0</v>
      </c>
      <c r="T117" s="229">
        <f>S117*H117</f>
        <v>0</v>
      </c>
      <c r="AR117" s="230" t="s">
        <v>350</v>
      </c>
      <c r="AT117" s="230" t="s">
        <v>323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264</v>
      </c>
      <c r="BM117" s="230" t="s">
        <v>2969</v>
      </c>
    </row>
    <row r="118" s="12" customFormat="1">
      <c r="B118" s="232"/>
      <c r="C118" s="233"/>
      <c r="D118" s="234" t="s">
        <v>257</v>
      </c>
      <c r="E118" s="233"/>
      <c r="F118" s="236" t="s">
        <v>2970</v>
      </c>
      <c r="G118" s="233"/>
      <c r="H118" s="237">
        <v>69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AT118" s="243" t="s">
        <v>257</v>
      </c>
      <c r="AU118" s="243" t="s">
        <v>82</v>
      </c>
      <c r="AV118" s="12" t="s">
        <v>82</v>
      </c>
      <c r="AW118" s="12" t="s">
        <v>4</v>
      </c>
      <c r="AX118" s="12" t="s">
        <v>80</v>
      </c>
      <c r="AY118" s="243" t="s">
        <v>194</v>
      </c>
    </row>
    <row r="119" s="1" customFormat="1" ht="36" customHeight="1">
      <c r="B119" s="37"/>
      <c r="C119" s="219" t="s">
        <v>8</v>
      </c>
      <c r="D119" s="219" t="s">
        <v>196</v>
      </c>
      <c r="E119" s="220" t="s">
        <v>2591</v>
      </c>
      <c r="F119" s="221" t="s">
        <v>2592</v>
      </c>
      <c r="G119" s="222" t="s">
        <v>213</v>
      </c>
      <c r="H119" s="223">
        <v>5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2971</v>
      </c>
    </row>
    <row r="120" s="1" customFormat="1" ht="16.5" customHeight="1">
      <c r="B120" s="37"/>
      <c r="C120" s="257" t="s">
        <v>264</v>
      </c>
      <c r="D120" s="257" t="s">
        <v>323</v>
      </c>
      <c r="E120" s="258" t="s">
        <v>2594</v>
      </c>
      <c r="F120" s="259" t="s">
        <v>2595</v>
      </c>
      <c r="G120" s="260" t="s">
        <v>213</v>
      </c>
      <c r="H120" s="261">
        <v>5.75</v>
      </c>
      <c r="I120" s="262"/>
      <c r="J120" s="263">
        <f>ROUND(I120*H120,2)</f>
        <v>0</v>
      </c>
      <c r="K120" s="259" t="s">
        <v>200</v>
      </c>
      <c r="L120" s="264"/>
      <c r="M120" s="265" t="s">
        <v>19</v>
      </c>
      <c r="N120" s="266" t="s">
        <v>44</v>
      </c>
      <c r="O120" s="82"/>
      <c r="P120" s="228">
        <f>O120*H120</f>
        <v>0</v>
      </c>
      <c r="Q120" s="228">
        <v>0.00018000000000000001</v>
      </c>
      <c r="R120" s="228">
        <f>Q120*H120</f>
        <v>0.0010350000000000001</v>
      </c>
      <c r="S120" s="228">
        <v>0</v>
      </c>
      <c r="T120" s="229">
        <f>S120*H120</f>
        <v>0</v>
      </c>
      <c r="AR120" s="230" t="s">
        <v>350</v>
      </c>
      <c r="AT120" s="230" t="s">
        <v>323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2972</v>
      </c>
    </row>
    <row r="121" s="12" customFormat="1">
      <c r="B121" s="232"/>
      <c r="C121" s="233"/>
      <c r="D121" s="234" t="s">
        <v>257</v>
      </c>
      <c r="E121" s="233"/>
      <c r="F121" s="236" t="s">
        <v>2973</v>
      </c>
      <c r="G121" s="233"/>
      <c r="H121" s="237">
        <v>5.75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AT121" s="243" t="s">
        <v>257</v>
      </c>
      <c r="AU121" s="243" t="s">
        <v>82</v>
      </c>
      <c r="AV121" s="12" t="s">
        <v>82</v>
      </c>
      <c r="AW121" s="12" t="s">
        <v>4</v>
      </c>
      <c r="AX121" s="12" t="s">
        <v>80</v>
      </c>
      <c r="AY121" s="243" t="s">
        <v>194</v>
      </c>
    </row>
    <row r="122" s="1" customFormat="1" ht="36" customHeight="1">
      <c r="B122" s="37"/>
      <c r="C122" s="219" t="s">
        <v>501</v>
      </c>
      <c r="D122" s="219" t="s">
        <v>196</v>
      </c>
      <c r="E122" s="220" t="s">
        <v>2974</v>
      </c>
      <c r="F122" s="221" t="s">
        <v>2975</v>
      </c>
      <c r="G122" s="222" t="s">
        <v>213</v>
      </c>
      <c r="H122" s="223">
        <v>20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264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2976</v>
      </c>
    </row>
    <row r="123" s="1" customFormat="1" ht="16.5" customHeight="1">
      <c r="B123" s="37"/>
      <c r="C123" s="257" t="s">
        <v>505</v>
      </c>
      <c r="D123" s="257" t="s">
        <v>323</v>
      </c>
      <c r="E123" s="258" t="s">
        <v>2977</v>
      </c>
      <c r="F123" s="259" t="s">
        <v>2978</v>
      </c>
      <c r="G123" s="260" t="s">
        <v>213</v>
      </c>
      <c r="H123" s="261">
        <v>23</v>
      </c>
      <c r="I123" s="262"/>
      <c r="J123" s="263">
        <f>ROUND(I123*H123,2)</f>
        <v>0</v>
      </c>
      <c r="K123" s="259" t="s">
        <v>200</v>
      </c>
      <c r="L123" s="264"/>
      <c r="M123" s="265" t="s">
        <v>19</v>
      </c>
      <c r="N123" s="266" t="s">
        <v>44</v>
      </c>
      <c r="O123" s="82"/>
      <c r="P123" s="228">
        <f>O123*H123</f>
        <v>0</v>
      </c>
      <c r="Q123" s="228">
        <v>0.00081999999999999998</v>
      </c>
      <c r="R123" s="228">
        <f>Q123*H123</f>
        <v>0.018859999999999998</v>
      </c>
      <c r="S123" s="228">
        <v>0</v>
      </c>
      <c r="T123" s="229">
        <f>S123*H123</f>
        <v>0</v>
      </c>
      <c r="AR123" s="230" t="s">
        <v>350</v>
      </c>
      <c r="AT123" s="230" t="s">
        <v>323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2979</v>
      </c>
    </row>
    <row r="124" s="12" customFormat="1">
      <c r="B124" s="232"/>
      <c r="C124" s="233"/>
      <c r="D124" s="234" t="s">
        <v>257</v>
      </c>
      <c r="E124" s="233"/>
      <c r="F124" s="236" t="s">
        <v>2597</v>
      </c>
      <c r="G124" s="233"/>
      <c r="H124" s="237">
        <v>23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AT124" s="243" t="s">
        <v>257</v>
      </c>
      <c r="AU124" s="243" t="s">
        <v>82</v>
      </c>
      <c r="AV124" s="12" t="s">
        <v>82</v>
      </c>
      <c r="AW124" s="12" t="s">
        <v>4</v>
      </c>
      <c r="AX124" s="12" t="s">
        <v>80</v>
      </c>
      <c r="AY124" s="243" t="s">
        <v>194</v>
      </c>
    </row>
    <row r="125" s="1" customFormat="1" ht="36" customHeight="1">
      <c r="B125" s="37"/>
      <c r="C125" s="219" t="s">
        <v>369</v>
      </c>
      <c r="D125" s="219" t="s">
        <v>196</v>
      </c>
      <c r="E125" s="220" t="s">
        <v>2598</v>
      </c>
      <c r="F125" s="221" t="s">
        <v>2599</v>
      </c>
      <c r="G125" s="222" t="s">
        <v>213</v>
      </c>
      <c r="H125" s="223">
        <v>96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2980</v>
      </c>
    </row>
    <row r="126" s="1" customFormat="1" ht="36" customHeight="1">
      <c r="B126" s="37"/>
      <c r="C126" s="219" t="s">
        <v>373</v>
      </c>
      <c r="D126" s="219" t="s">
        <v>196</v>
      </c>
      <c r="E126" s="220" t="s">
        <v>2601</v>
      </c>
      <c r="F126" s="221" t="s">
        <v>2602</v>
      </c>
      <c r="G126" s="222" t="s">
        <v>213</v>
      </c>
      <c r="H126" s="223">
        <v>102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264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2981</v>
      </c>
    </row>
    <row r="127" s="1" customFormat="1" ht="36" customHeight="1">
      <c r="B127" s="37"/>
      <c r="C127" s="219" t="s">
        <v>377</v>
      </c>
      <c r="D127" s="219" t="s">
        <v>196</v>
      </c>
      <c r="E127" s="220" t="s">
        <v>2613</v>
      </c>
      <c r="F127" s="221" t="s">
        <v>2614</v>
      </c>
      <c r="G127" s="222" t="s">
        <v>213</v>
      </c>
      <c r="H127" s="223">
        <v>72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264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264</v>
      </c>
      <c r="BM127" s="230" t="s">
        <v>2982</v>
      </c>
    </row>
    <row r="128" s="12" customFormat="1">
      <c r="B128" s="232"/>
      <c r="C128" s="233"/>
      <c r="D128" s="234" t="s">
        <v>257</v>
      </c>
      <c r="E128" s="233"/>
      <c r="F128" s="236" t="s">
        <v>2983</v>
      </c>
      <c r="G128" s="233"/>
      <c r="H128" s="237">
        <v>72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AT128" s="243" t="s">
        <v>257</v>
      </c>
      <c r="AU128" s="243" t="s">
        <v>82</v>
      </c>
      <c r="AV128" s="12" t="s">
        <v>82</v>
      </c>
      <c r="AW128" s="12" t="s">
        <v>4</v>
      </c>
      <c r="AX128" s="12" t="s">
        <v>80</v>
      </c>
      <c r="AY128" s="243" t="s">
        <v>194</v>
      </c>
    </row>
    <row r="129" s="1" customFormat="1" ht="16.5" customHeight="1">
      <c r="B129" s="37"/>
      <c r="C129" s="257" t="s">
        <v>383</v>
      </c>
      <c r="D129" s="257" t="s">
        <v>323</v>
      </c>
      <c r="E129" s="258" t="s">
        <v>2617</v>
      </c>
      <c r="F129" s="259" t="s">
        <v>2618</v>
      </c>
      <c r="G129" s="260" t="s">
        <v>213</v>
      </c>
      <c r="H129" s="261">
        <v>149.5</v>
      </c>
      <c r="I129" s="262"/>
      <c r="J129" s="263">
        <f>ROUND(I129*H129,2)</f>
        <v>0</v>
      </c>
      <c r="K129" s="259" t="s">
        <v>19</v>
      </c>
      <c r="L129" s="264"/>
      <c r="M129" s="265" t="s">
        <v>19</v>
      </c>
      <c r="N129" s="266" t="s">
        <v>44</v>
      </c>
      <c r="O129" s="82"/>
      <c r="P129" s="228">
        <f>O129*H129</f>
        <v>0</v>
      </c>
      <c r="Q129" s="228">
        <v>0.00012</v>
      </c>
      <c r="R129" s="228">
        <f>Q129*H129</f>
        <v>0.017940000000000001</v>
      </c>
      <c r="S129" s="228">
        <v>0</v>
      </c>
      <c r="T129" s="229">
        <f>S129*H129</f>
        <v>0</v>
      </c>
      <c r="AR129" s="230" t="s">
        <v>350</v>
      </c>
      <c r="AT129" s="230" t="s">
        <v>323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264</v>
      </c>
      <c r="BM129" s="230" t="s">
        <v>2984</v>
      </c>
    </row>
    <row r="130" s="12" customFormat="1">
      <c r="B130" s="232"/>
      <c r="C130" s="233"/>
      <c r="D130" s="234" t="s">
        <v>257</v>
      </c>
      <c r="E130" s="233"/>
      <c r="F130" s="236" t="s">
        <v>2985</v>
      </c>
      <c r="G130" s="233"/>
      <c r="H130" s="237">
        <v>149.5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AT130" s="243" t="s">
        <v>257</v>
      </c>
      <c r="AU130" s="243" t="s">
        <v>82</v>
      </c>
      <c r="AV130" s="12" t="s">
        <v>82</v>
      </c>
      <c r="AW130" s="12" t="s">
        <v>4</v>
      </c>
      <c r="AX130" s="12" t="s">
        <v>80</v>
      </c>
      <c r="AY130" s="243" t="s">
        <v>194</v>
      </c>
    </row>
    <row r="131" s="1" customFormat="1" ht="16.5" customHeight="1">
      <c r="B131" s="37"/>
      <c r="C131" s="257" t="s">
        <v>388</v>
      </c>
      <c r="D131" s="257" t="s">
        <v>323</v>
      </c>
      <c r="E131" s="258" t="s">
        <v>2621</v>
      </c>
      <c r="F131" s="259" t="s">
        <v>2622</v>
      </c>
      <c r="G131" s="260" t="s">
        <v>213</v>
      </c>
      <c r="H131" s="261">
        <v>103.5</v>
      </c>
      <c r="I131" s="262"/>
      <c r="J131" s="263">
        <f>ROUND(I131*H131,2)</f>
        <v>0</v>
      </c>
      <c r="K131" s="259" t="s">
        <v>19</v>
      </c>
      <c r="L131" s="264"/>
      <c r="M131" s="265" t="s">
        <v>19</v>
      </c>
      <c r="N131" s="266" t="s">
        <v>44</v>
      </c>
      <c r="O131" s="82"/>
      <c r="P131" s="228">
        <f>O131*H131</f>
        <v>0</v>
      </c>
      <c r="Q131" s="228">
        <v>0.00017000000000000001</v>
      </c>
      <c r="R131" s="228">
        <f>Q131*H131</f>
        <v>0.017595</v>
      </c>
      <c r="S131" s="228">
        <v>0</v>
      </c>
      <c r="T131" s="229">
        <f>S131*H131</f>
        <v>0</v>
      </c>
      <c r="AR131" s="230" t="s">
        <v>350</v>
      </c>
      <c r="AT131" s="230" t="s">
        <v>323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264</v>
      </c>
      <c r="BM131" s="230" t="s">
        <v>2986</v>
      </c>
    </row>
    <row r="132" s="12" customFormat="1">
      <c r="B132" s="232"/>
      <c r="C132" s="233"/>
      <c r="D132" s="234" t="s">
        <v>257</v>
      </c>
      <c r="E132" s="233"/>
      <c r="F132" s="236" t="s">
        <v>2628</v>
      </c>
      <c r="G132" s="233"/>
      <c r="H132" s="237">
        <v>103.5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257</v>
      </c>
      <c r="AU132" s="243" t="s">
        <v>82</v>
      </c>
      <c r="AV132" s="12" t="s">
        <v>82</v>
      </c>
      <c r="AW132" s="12" t="s">
        <v>4</v>
      </c>
      <c r="AX132" s="12" t="s">
        <v>80</v>
      </c>
      <c r="AY132" s="243" t="s">
        <v>194</v>
      </c>
    </row>
    <row r="133" s="1" customFormat="1" ht="16.5" customHeight="1">
      <c r="B133" s="37"/>
      <c r="C133" s="257" t="s">
        <v>392</v>
      </c>
      <c r="D133" s="257" t="s">
        <v>323</v>
      </c>
      <c r="E133" s="258" t="s">
        <v>2625</v>
      </c>
      <c r="F133" s="259" t="s">
        <v>2626</v>
      </c>
      <c r="G133" s="260" t="s">
        <v>213</v>
      </c>
      <c r="H133" s="261">
        <v>18.399999999999999</v>
      </c>
      <c r="I133" s="262"/>
      <c r="J133" s="263">
        <f>ROUND(I133*H133,2)</f>
        <v>0</v>
      </c>
      <c r="K133" s="259" t="s">
        <v>19</v>
      </c>
      <c r="L133" s="264"/>
      <c r="M133" s="265" t="s">
        <v>19</v>
      </c>
      <c r="N133" s="266" t="s">
        <v>44</v>
      </c>
      <c r="O133" s="82"/>
      <c r="P133" s="228">
        <f>O133*H133</f>
        <v>0</v>
      </c>
      <c r="Q133" s="228">
        <v>0.00010000000000000001</v>
      </c>
      <c r="R133" s="228">
        <f>Q133*H133</f>
        <v>0.0018399999999999998</v>
      </c>
      <c r="S133" s="228">
        <v>0</v>
      </c>
      <c r="T133" s="229">
        <f>S133*H133</f>
        <v>0</v>
      </c>
      <c r="AR133" s="230" t="s">
        <v>350</v>
      </c>
      <c r="AT133" s="230" t="s">
        <v>323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264</v>
      </c>
      <c r="BM133" s="230" t="s">
        <v>2987</v>
      </c>
    </row>
    <row r="134" s="12" customFormat="1">
      <c r="B134" s="232"/>
      <c r="C134" s="233"/>
      <c r="D134" s="234" t="s">
        <v>257</v>
      </c>
      <c r="E134" s="233"/>
      <c r="F134" s="236" t="s">
        <v>2988</v>
      </c>
      <c r="G134" s="233"/>
      <c r="H134" s="237">
        <v>18.399999999999999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AT134" s="243" t="s">
        <v>257</v>
      </c>
      <c r="AU134" s="243" t="s">
        <v>82</v>
      </c>
      <c r="AV134" s="12" t="s">
        <v>82</v>
      </c>
      <c r="AW134" s="12" t="s">
        <v>4</v>
      </c>
      <c r="AX134" s="12" t="s">
        <v>80</v>
      </c>
      <c r="AY134" s="243" t="s">
        <v>194</v>
      </c>
    </row>
    <row r="135" s="1" customFormat="1" ht="16.5" customHeight="1">
      <c r="B135" s="37"/>
      <c r="C135" s="257" t="s">
        <v>424</v>
      </c>
      <c r="D135" s="257" t="s">
        <v>323</v>
      </c>
      <c r="E135" s="258" t="s">
        <v>2989</v>
      </c>
      <c r="F135" s="259" t="s">
        <v>2990</v>
      </c>
      <c r="G135" s="260" t="s">
        <v>213</v>
      </c>
      <c r="H135" s="261">
        <v>13.800000000000001</v>
      </c>
      <c r="I135" s="262"/>
      <c r="J135" s="263">
        <f>ROUND(I135*H135,2)</f>
        <v>0</v>
      </c>
      <c r="K135" s="259" t="s">
        <v>19</v>
      </c>
      <c r="L135" s="264"/>
      <c r="M135" s="265" t="s">
        <v>19</v>
      </c>
      <c r="N135" s="266" t="s">
        <v>44</v>
      </c>
      <c r="O135" s="82"/>
      <c r="P135" s="228">
        <f>O135*H135</f>
        <v>0</v>
      </c>
      <c r="Q135" s="228">
        <v>0.00010000000000000001</v>
      </c>
      <c r="R135" s="228">
        <f>Q135*H135</f>
        <v>0.0013800000000000002</v>
      </c>
      <c r="S135" s="228">
        <v>0</v>
      </c>
      <c r="T135" s="229">
        <f>S135*H135</f>
        <v>0</v>
      </c>
      <c r="AR135" s="230" t="s">
        <v>350</v>
      </c>
      <c r="AT135" s="230" t="s">
        <v>323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264</v>
      </c>
      <c r="BM135" s="230" t="s">
        <v>2991</v>
      </c>
    </row>
    <row r="136" s="12" customFormat="1">
      <c r="B136" s="232"/>
      <c r="C136" s="233"/>
      <c r="D136" s="234" t="s">
        <v>257</v>
      </c>
      <c r="E136" s="233"/>
      <c r="F136" s="236" t="s">
        <v>2992</v>
      </c>
      <c r="G136" s="233"/>
      <c r="H136" s="237">
        <v>13.800000000000001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257</v>
      </c>
      <c r="AU136" s="243" t="s">
        <v>82</v>
      </c>
      <c r="AV136" s="12" t="s">
        <v>82</v>
      </c>
      <c r="AW136" s="12" t="s">
        <v>4</v>
      </c>
      <c r="AX136" s="12" t="s">
        <v>80</v>
      </c>
      <c r="AY136" s="243" t="s">
        <v>194</v>
      </c>
    </row>
    <row r="137" s="1" customFormat="1" ht="24" customHeight="1">
      <c r="B137" s="37"/>
      <c r="C137" s="219" t="s">
        <v>507</v>
      </c>
      <c r="D137" s="219" t="s">
        <v>196</v>
      </c>
      <c r="E137" s="220" t="s">
        <v>2993</v>
      </c>
      <c r="F137" s="221" t="s">
        <v>2994</v>
      </c>
      <c r="G137" s="222" t="s">
        <v>222</v>
      </c>
      <c r="H137" s="223">
        <v>1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264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264</v>
      </c>
      <c r="BM137" s="230" t="s">
        <v>2995</v>
      </c>
    </row>
    <row r="138" s="1" customFormat="1" ht="36" customHeight="1">
      <c r="B138" s="37"/>
      <c r="C138" s="219" t="s">
        <v>516</v>
      </c>
      <c r="D138" s="219" t="s">
        <v>196</v>
      </c>
      <c r="E138" s="220" t="s">
        <v>2996</v>
      </c>
      <c r="F138" s="221" t="s">
        <v>2997</v>
      </c>
      <c r="G138" s="222" t="s">
        <v>222</v>
      </c>
      <c r="H138" s="223">
        <v>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264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264</v>
      </c>
      <c r="BM138" s="230" t="s">
        <v>2998</v>
      </c>
    </row>
    <row r="139" s="1" customFormat="1" ht="24" customHeight="1">
      <c r="B139" s="37"/>
      <c r="C139" s="257" t="s">
        <v>511</v>
      </c>
      <c r="D139" s="257" t="s">
        <v>323</v>
      </c>
      <c r="E139" s="258" t="s">
        <v>2999</v>
      </c>
      <c r="F139" s="259" t="s">
        <v>3000</v>
      </c>
      <c r="G139" s="260" t="s">
        <v>222</v>
      </c>
      <c r="H139" s="261">
        <v>1</v>
      </c>
      <c r="I139" s="262"/>
      <c r="J139" s="263">
        <f>ROUND(I139*H139,2)</f>
        <v>0</v>
      </c>
      <c r="K139" s="259" t="s">
        <v>19</v>
      </c>
      <c r="L139" s="264"/>
      <c r="M139" s="265" t="s">
        <v>19</v>
      </c>
      <c r="N139" s="266" t="s">
        <v>44</v>
      </c>
      <c r="O139" s="82"/>
      <c r="P139" s="228">
        <f>O139*H139</f>
        <v>0</v>
      </c>
      <c r="Q139" s="228">
        <v>0.0080999999999999996</v>
      </c>
      <c r="R139" s="228">
        <f>Q139*H139</f>
        <v>0.0080999999999999996</v>
      </c>
      <c r="S139" s="228">
        <v>0</v>
      </c>
      <c r="T139" s="229">
        <f>S139*H139</f>
        <v>0</v>
      </c>
      <c r="AR139" s="230" t="s">
        <v>350</v>
      </c>
      <c r="AT139" s="230" t="s">
        <v>323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264</v>
      </c>
      <c r="BM139" s="230" t="s">
        <v>3001</v>
      </c>
    </row>
    <row r="140" s="1" customFormat="1" ht="24" customHeight="1">
      <c r="B140" s="37"/>
      <c r="C140" s="219" t="s">
        <v>269</v>
      </c>
      <c r="D140" s="219" t="s">
        <v>196</v>
      </c>
      <c r="E140" s="220" t="s">
        <v>3002</v>
      </c>
      <c r="F140" s="221" t="s">
        <v>3003</v>
      </c>
      <c r="G140" s="222" t="s">
        <v>222</v>
      </c>
      <c r="H140" s="223">
        <v>1</v>
      </c>
      <c r="I140" s="224"/>
      <c r="J140" s="225">
        <f>ROUND(I140*H140,2)</f>
        <v>0</v>
      </c>
      <c r="K140" s="221" t="s">
        <v>200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264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264</v>
      </c>
      <c r="BM140" s="230" t="s">
        <v>3004</v>
      </c>
    </row>
    <row r="141" s="1" customFormat="1" ht="36" customHeight="1">
      <c r="B141" s="37"/>
      <c r="C141" s="219" t="s">
        <v>278</v>
      </c>
      <c r="D141" s="219" t="s">
        <v>196</v>
      </c>
      <c r="E141" s="220" t="s">
        <v>2647</v>
      </c>
      <c r="F141" s="221" t="s">
        <v>2648</v>
      </c>
      <c r="G141" s="222" t="s">
        <v>222</v>
      </c>
      <c r="H141" s="223">
        <v>1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264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264</v>
      </c>
      <c r="BM141" s="230" t="s">
        <v>3005</v>
      </c>
    </row>
    <row r="142" s="1" customFormat="1" ht="36" customHeight="1">
      <c r="B142" s="37"/>
      <c r="C142" s="257" t="s">
        <v>282</v>
      </c>
      <c r="D142" s="257" t="s">
        <v>323</v>
      </c>
      <c r="E142" s="258" t="s">
        <v>2650</v>
      </c>
      <c r="F142" s="259" t="s">
        <v>2651</v>
      </c>
      <c r="G142" s="260" t="s">
        <v>2652</v>
      </c>
      <c r="H142" s="261">
        <v>1</v>
      </c>
      <c r="I142" s="262"/>
      <c r="J142" s="263">
        <f>ROUND(I142*H142,2)</f>
        <v>0</v>
      </c>
      <c r="K142" s="259" t="s">
        <v>19</v>
      </c>
      <c r="L142" s="264"/>
      <c r="M142" s="265" t="s">
        <v>19</v>
      </c>
      <c r="N142" s="266" t="s">
        <v>44</v>
      </c>
      <c r="O142" s="82"/>
      <c r="P142" s="228">
        <f>O142*H142</f>
        <v>0</v>
      </c>
      <c r="Q142" s="228">
        <v>0.0050000000000000001</v>
      </c>
      <c r="R142" s="228">
        <f>Q142*H142</f>
        <v>0.0050000000000000001</v>
      </c>
      <c r="S142" s="228">
        <v>0</v>
      </c>
      <c r="T142" s="229">
        <f>S142*H142</f>
        <v>0</v>
      </c>
      <c r="AR142" s="230" t="s">
        <v>350</v>
      </c>
      <c r="AT142" s="230" t="s">
        <v>323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264</v>
      </c>
      <c r="BM142" s="230" t="s">
        <v>3006</v>
      </c>
    </row>
    <row r="143" s="1" customFormat="1" ht="36" customHeight="1">
      <c r="B143" s="37"/>
      <c r="C143" s="219" t="s">
        <v>288</v>
      </c>
      <c r="D143" s="219" t="s">
        <v>196</v>
      </c>
      <c r="E143" s="220" t="s">
        <v>2654</v>
      </c>
      <c r="F143" s="221" t="s">
        <v>2655</v>
      </c>
      <c r="G143" s="222" t="s">
        <v>222</v>
      </c>
      <c r="H143" s="223">
        <v>1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264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264</v>
      </c>
      <c r="BM143" s="230" t="s">
        <v>3007</v>
      </c>
    </row>
    <row r="144" s="1" customFormat="1" ht="24" customHeight="1">
      <c r="B144" s="37"/>
      <c r="C144" s="219" t="s">
        <v>7</v>
      </c>
      <c r="D144" s="219" t="s">
        <v>196</v>
      </c>
      <c r="E144" s="220" t="s">
        <v>2657</v>
      </c>
      <c r="F144" s="221" t="s">
        <v>2658</v>
      </c>
      <c r="G144" s="222" t="s">
        <v>222</v>
      </c>
      <c r="H144" s="223">
        <v>2</v>
      </c>
      <c r="I144" s="224"/>
      <c r="J144" s="225">
        <f>ROUND(I144*H144,2)</f>
        <v>0</v>
      </c>
      <c r="K144" s="221" t="s">
        <v>200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264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264</v>
      </c>
      <c r="BM144" s="230" t="s">
        <v>3008</v>
      </c>
    </row>
    <row r="145" s="1" customFormat="1" ht="36" customHeight="1">
      <c r="B145" s="37"/>
      <c r="C145" s="219" t="s">
        <v>295</v>
      </c>
      <c r="D145" s="219" t="s">
        <v>196</v>
      </c>
      <c r="E145" s="220" t="s">
        <v>2660</v>
      </c>
      <c r="F145" s="221" t="s">
        <v>2661</v>
      </c>
      <c r="G145" s="222" t="s">
        <v>222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264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264</v>
      </c>
      <c r="BM145" s="230" t="s">
        <v>3009</v>
      </c>
    </row>
    <row r="146" s="1" customFormat="1" ht="16.5" customHeight="1">
      <c r="B146" s="37"/>
      <c r="C146" s="257" t="s">
        <v>300</v>
      </c>
      <c r="D146" s="257" t="s">
        <v>323</v>
      </c>
      <c r="E146" s="258" t="s">
        <v>2663</v>
      </c>
      <c r="F146" s="259" t="s">
        <v>2664</v>
      </c>
      <c r="G146" s="260" t="s">
        <v>222</v>
      </c>
      <c r="H146" s="261">
        <v>1</v>
      </c>
      <c r="I146" s="262"/>
      <c r="J146" s="263">
        <f>ROUND(I146*H146,2)</f>
        <v>0</v>
      </c>
      <c r="K146" s="259" t="s">
        <v>200</v>
      </c>
      <c r="L146" s="264"/>
      <c r="M146" s="265" t="s">
        <v>19</v>
      </c>
      <c r="N146" s="266" t="s">
        <v>44</v>
      </c>
      <c r="O146" s="82"/>
      <c r="P146" s="228">
        <f>O146*H146</f>
        <v>0</v>
      </c>
      <c r="Q146" s="228">
        <v>5.0000000000000002E-05</v>
      </c>
      <c r="R146" s="228">
        <f>Q146*H146</f>
        <v>5.0000000000000002E-05</v>
      </c>
      <c r="S146" s="228">
        <v>0</v>
      </c>
      <c r="T146" s="229">
        <f>S146*H146</f>
        <v>0</v>
      </c>
      <c r="AR146" s="230" t="s">
        <v>350</v>
      </c>
      <c r="AT146" s="230" t="s">
        <v>323</v>
      </c>
      <c r="AU146" s="230" t="s">
        <v>82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264</v>
      </c>
      <c r="BM146" s="230" t="s">
        <v>3010</v>
      </c>
    </row>
    <row r="147" s="1" customFormat="1" ht="36" customHeight="1">
      <c r="B147" s="37"/>
      <c r="C147" s="219" t="s">
        <v>304</v>
      </c>
      <c r="D147" s="219" t="s">
        <v>196</v>
      </c>
      <c r="E147" s="220" t="s">
        <v>2666</v>
      </c>
      <c r="F147" s="221" t="s">
        <v>2667</v>
      </c>
      <c r="G147" s="222" t="s">
        <v>222</v>
      </c>
      <c r="H147" s="223">
        <v>2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264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264</v>
      </c>
      <c r="BM147" s="230" t="s">
        <v>3011</v>
      </c>
    </row>
    <row r="148" s="1" customFormat="1" ht="16.5" customHeight="1">
      <c r="B148" s="37"/>
      <c r="C148" s="257" t="s">
        <v>308</v>
      </c>
      <c r="D148" s="257" t="s">
        <v>323</v>
      </c>
      <c r="E148" s="258" t="s">
        <v>2669</v>
      </c>
      <c r="F148" s="259" t="s">
        <v>2670</v>
      </c>
      <c r="G148" s="260" t="s">
        <v>222</v>
      </c>
      <c r="H148" s="261">
        <v>2</v>
      </c>
      <c r="I148" s="262"/>
      <c r="J148" s="263">
        <f>ROUND(I148*H148,2)</f>
        <v>0</v>
      </c>
      <c r="K148" s="259" t="s">
        <v>200</v>
      </c>
      <c r="L148" s="264"/>
      <c r="M148" s="265" t="s">
        <v>19</v>
      </c>
      <c r="N148" s="266" t="s">
        <v>44</v>
      </c>
      <c r="O148" s="82"/>
      <c r="P148" s="228">
        <f>O148*H148</f>
        <v>0</v>
      </c>
      <c r="Q148" s="228">
        <v>5.0000000000000002E-05</v>
      </c>
      <c r="R148" s="228">
        <f>Q148*H148</f>
        <v>0.00010000000000000001</v>
      </c>
      <c r="S148" s="228">
        <v>0</v>
      </c>
      <c r="T148" s="229">
        <f>S148*H148</f>
        <v>0</v>
      </c>
      <c r="AR148" s="230" t="s">
        <v>350</v>
      </c>
      <c r="AT148" s="230" t="s">
        <v>323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264</v>
      </c>
      <c r="BM148" s="230" t="s">
        <v>3012</v>
      </c>
    </row>
    <row r="149" s="1" customFormat="1" ht="36" customHeight="1">
      <c r="B149" s="37"/>
      <c r="C149" s="219" t="s">
        <v>317</v>
      </c>
      <c r="D149" s="219" t="s">
        <v>196</v>
      </c>
      <c r="E149" s="220" t="s">
        <v>2672</v>
      </c>
      <c r="F149" s="221" t="s">
        <v>2673</v>
      </c>
      <c r="G149" s="222" t="s">
        <v>222</v>
      </c>
      <c r="H149" s="223">
        <v>4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264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264</v>
      </c>
      <c r="BM149" s="230" t="s">
        <v>3013</v>
      </c>
    </row>
    <row r="150" s="1" customFormat="1" ht="16.5" customHeight="1">
      <c r="B150" s="37"/>
      <c r="C150" s="257" t="s">
        <v>322</v>
      </c>
      <c r="D150" s="257" t="s">
        <v>323</v>
      </c>
      <c r="E150" s="258" t="s">
        <v>2675</v>
      </c>
      <c r="F150" s="259" t="s">
        <v>2676</v>
      </c>
      <c r="G150" s="260" t="s">
        <v>222</v>
      </c>
      <c r="H150" s="261">
        <v>4</v>
      </c>
      <c r="I150" s="262"/>
      <c r="J150" s="263">
        <f>ROUND(I150*H150,2)</f>
        <v>0</v>
      </c>
      <c r="K150" s="259" t="s">
        <v>19</v>
      </c>
      <c r="L150" s="264"/>
      <c r="M150" s="265" t="s">
        <v>19</v>
      </c>
      <c r="N150" s="266" t="s">
        <v>44</v>
      </c>
      <c r="O150" s="82"/>
      <c r="P150" s="228">
        <f>O150*H150</f>
        <v>0</v>
      </c>
      <c r="Q150" s="228">
        <v>5.0000000000000002E-05</v>
      </c>
      <c r="R150" s="228">
        <f>Q150*H150</f>
        <v>0.00020000000000000001</v>
      </c>
      <c r="S150" s="228">
        <v>0</v>
      </c>
      <c r="T150" s="229">
        <f>S150*H150</f>
        <v>0</v>
      </c>
      <c r="AR150" s="230" t="s">
        <v>350</v>
      </c>
      <c r="AT150" s="230" t="s">
        <v>323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264</v>
      </c>
      <c r="BM150" s="230" t="s">
        <v>3014</v>
      </c>
    </row>
    <row r="151" s="1" customFormat="1" ht="48" customHeight="1">
      <c r="B151" s="37"/>
      <c r="C151" s="219" t="s">
        <v>328</v>
      </c>
      <c r="D151" s="219" t="s">
        <v>196</v>
      </c>
      <c r="E151" s="220" t="s">
        <v>2690</v>
      </c>
      <c r="F151" s="221" t="s">
        <v>2691</v>
      </c>
      <c r="G151" s="222" t="s">
        <v>222</v>
      </c>
      <c r="H151" s="223">
        <v>10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264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264</v>
      </c>
      <c r="BM151" s="230" t="s">
        <v>3015</v>
      </c>
    </row>
    <row r="152" s="1" customFormat="1" ht="16.5" customHeight="1">
      <c r="B152" s="37"/>
      <c r="C152" s="257" t="s">
        <v>334</v>
      </c>
      <c r="D152" s="257" t="s">
        <v>323</v>
      </c>
      <c r="E152" s="258" t="s">
        <v>2693</v>
      </c>
      <c r="F152" s="259" t="s">
        <v>2694</v>
      </c>
      <c r="G152" s="260" t="s">
        <v>222</v>
      </c>
      <c r="H152" s="261">
        <v>10</v>
      </c>
      <c r="I152" s="262"/>
      <c r="J152" s="263">
        <f>ROUND(I152*H152,2)</f>
        <v>0</v>
      </c>
      <c r="K152" s="259" t="s">
        <v>200</v>
      </c>
      <c r="L152" s="264"/>
      <c r="M152" s="265" t="s">
        <v>19</v>
      </c>
      <c r="N152" s="266" t="s">
        <v>44</v>
      </c>
      <c r="O152" s="82"/>
      <c r="P152" s="228">
        <f>O152*H152</f>
        <v>0</v>
      </c>
      <c r="Q152" s="228">
        <v>6.0000000000000002E-05</v>
      </c>
      <c r="R152" s="228">
        <f>Q152*H152</f>
        <v>0.00060000000000000006</v>
      </c>
      <c r="S152" s="228">
        <v>0</v>
      </c>
      <c r="T152" s="229">
        <f>S152*H152</f>
        <v>0</v>
      </c>
      <c r="AR152" s="230" t="s">
        <v>350</v>
      </c>
      <c r="AT152" s="230" t="s">
        <v>323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264</v>
      </c>
      <c r="BM152" s="230" t="s">
        <v>3016</v>
      </c>
    </row>
    <row r="153" s="1" customFormat="1" ht="48" customHeight="1">
      <c r="B153" s="37"/>
      <c r="C153" s="219" t="s">
        <v>339</v>
      </c>
      <c r="D153" s="219" t="s">
        <v>196</v>
      </c>
      <c r="E153" s="220" t="s">
        <v>2696</v>
      </c>
      <c r="F153" s="221" t="s">
        <v>2697</v>
      </c>
      <c r="G153" s="222" t="s">
        <v>222</v>
      </c>
      <c r="H153" s="223">
        <v>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264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264</v>
      </c>
      <c r="BM153" s="230" t="s">
        <v>3017</v>
      </c>
    </row>
    <row r="154" s="1" customFormat="1" ht="16.5" customHeight="1">
      <c r="B154" s="37"/>
      <c r="C154" s="257" t="s">
        <v>344</v>
      </c>
      <c r="D154" s="257" t="s">
        <v>323</v>
      </c>
      <c r="E154" s="258" t="s">
        <v>2699</v>
      </c>
      <c r="F154" s="259" t="s">
        <v>2700</v>
      </c>
      <c r="G154" s="260" t="s">
        <v>222</v>
      </c>
      <c r="H154" s="261">
        <v>1</v>
      </c>
      <c r="I154" s="262"/>
      <c r="J154" s="263">
        <f>ROUND(I154*H154,2)</f>
        <v>0</v>
      </c>
      <c r="K154" s="259" t="s">
        <v>200</v>
      </c>
      <c r="L154" s="264"/>
      <c r="M154" s="265" t="s">
        <v>19</v>
      </c>
      <c r="N154" s="266" t="s">
        <v>44</v>
      </c>
      <c r="O154" s="82"/>
      <c r="P154" s="228">
        <f>O154*H154</f>
        <v>0</v>
      </c>
      <c r="Q154" s="228">
        <v>6.0000000000000002E-05</v>
      </c>
      <c r="R154" s="228">
        <f>Q154*H154</f>
        <v>6.0000000000000002E-05</v>
      </c>
      <c r="S154" s="228">
        <v>0</v>
      </c>
      <c r="T154" s="229">
        <f>S154*H154</f>
        <v>0</v>
      </c>
      <c r="AR154" s="230" t="s">
        <v>350</v>
      </c>
      <c r="AT154" s="230" t="s">
        <v>323</v>
      </c>
      <c r="AU154" s="230" t="s">
        <v>82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264</v>
      </c>
      <c r="BM154" s="230" t="s">
        <v>3018</v>
      </c>
    </row>
    <row r="155" s="1" customFormat="1" ht="36" customHeight="1">
      <c r="B155" s="37"/>
      <c r="C155" s="219" t="s">
        <v>350</v>
      </c>
      <c r="D155" s="219" t="s">
        <v>196</v>
      </c>
      <c r="E155" s="220" t="s">
        <v>2717</v>
      </c>
      <c r="F155" s="221" t="s">
        <v>2718</v>
      </c>
      <c r="G155" s="222" t="s">
        <v>222</v>
      </c>
      <c r="H155" s="223">
        <v>7</v>
      </c>
      <c r="I155" s="224"/>
      <c r="J155" s="225">
        <f>ROUND(I155*H155,2)</f>
        <v>0</v>
      </c>
      <c r="K155" s="221" t="s">
        <v>200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264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264</v>
      </c>
      <c r="BM155" s="230" t="s">
        <v>3019</v>
      </c>
    </row>
    <row r="156" s="1" customFormat="1" ht="16.5" customHeight="1">
      <c r="B156" s="37"/>
      <c r="C156" s="257" t="s">
        <v>355</v>
      </c>
      <c r="D156" s="257" t="s">
        <v>323</v>
      </c>
      <c r="E156" s="258" t="s">
        <v>2720</v>
      </c>
      <c r="F156" s="259" t="s">
        <v>2721</v>
      </c>
      <c r="G156" s="260" t="s">
        <v>222</v>
      </c>
      <c r="H156" s="261">
        <v>7</v>
      </c>
      <c r="I156" s="262"/>
      <c r="J156" s="263">
        <f>ROUND(I156*H156,2)</f>
        <v>0</v>
      </c>
      <c r="K156" s="259" t="s">
        <v>200</v>
      </c>
      <c r="L156" s="264"/>
      <c r="M156" s="265" t="s">
        <v>19</v>
      </c>
      <c r="N156" s="266" t="s">
        <v>44</v>
      </c>
      <c r="O156" s="82"/>
      <c r="P156" s="228">
        <f>O156*H156</f>
        <v>0</v>
      </c>
      <c r="Q156" s="228">
        <v>0.00080000000000000004</v>
      </c>
      <c r="R156" s="228">
        <f>Q156*H156</f>
        <v>0.0055999999999999999</v>
      </c>
      <c r="S156" s="228">
        <v>0</v>
      </c>
      <c r="T156" s="229">
        <f>S156*H156</f>
        <v>0</v>
      </c>
      <c r="AR156" s="230" t="s">
        <v>350</v>
      </c>
      <c r="AT156" s="230" t="s">
        <v>323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264</v>
      </c>
      <c r="BM156" s="230" t="s">
        <v>3020</v>
      </c>
    </row>
    <row r="157" s="1" customFormat="1" ht="36" customHeight="1">
      <c r="B157" s="37"/>
      <c r="C157" s="219" t="s">
        <v>429</v>
      </c>
      <c r="D157" s="219" t="s">
        <v>196</v>
      </c>
      <c r="E157" s="220" t="s">
        <v>2723</v>
      </c>
      <c r="F157" s="221" t="s">
        <v>2724</v>
      </c>
      <c r="G157" s="222" t="s">
        <v>222</v>
      </c>
      <c r="H157" s="223">
        <v>2</v>
      </c>
      <c r="I157" s="224"/>
      <c r="J157" s="225">
        <f>ROUND(I157*H157,2)</f>
        <v>0</v>
      </c>
      <c r="K157" s="221" t="s">
        <v>200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264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264</v>
      </c>
      <c r="BM157" s="230" t="s">
        <v>3021</v>
      </c>
    </row>
    <row r="158" s="1" customFormat="1" ht="24" customHeight="1">
      <c r="B158" s="37"/>
      <c r="C158" s="257" t="s">
        <v>433</v>
      </c>
      <c r="D158" s="257" t="s">
        <v>323</v>
      </c>
      <c r="E158" s="258" t="s">
        <v>2729</v>
      </c>
      <c r="F158" s="259" t="s">
        <v>2730</v>
      </c>
      <c r="G158" s="260" t="s">
        <v>222</v>
      </c>
      <c r="H158" s="261">
        <v>2</v>
      </c>
      <c r="I158" s="262"/>
      <c r="J158" s="263">
        <f>ROUND(I158*H158,2)</f>
        <v>0</v>
      </c>
      <c r="K158" s="259" t="s">
        <v>19</v>
      </c>
      <c r="L158" s="264"/>
      <c r="M158" s="265" t="s">
        <v>19</v>
      </c>
      <c r="N158" s="266" t="s">
        <v>44</v>
      </c>
      <c r="O158" s="82"/>
      <c r="P158" s="228">
        <f>O158*H158</f>
        <v>0</v>
      </c>
      <c r="Q158" s="228">
        <v>0.01</v>
      </c>
      <c r="R158" s="228">
        <f>Q158*H158</f>
        <v>0.02</v>
      </c>
      <c r="S158" s="228">
        <v>0</v>
      </c>
      <c r="T158" s="229">
        <f>S158*H158</f>
        <v>0</v>
      </c>
      <c r="AR158" s="230" t="s">
        <v>350</v>
      </c>
      <c r="AT158" s="230" t="s">
        <v>323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264</v>
      </c>
      <c r="BM158" s="230" t="s">
        <v>3022</v>
      </c>
    </row>
    <row r="159" s="1" customFormat="1" ht="36" customHeight="1">
      <c r="B159" s="37"/>
      <c r="C159" s="219" t="s">
        <v>359</v>
      </c>
      <c r="D159" s="219" t="s">
        <v>196</v>
      </c>
      <c r="E159" s="220" t="s">
        <v>2732</v>
      </c>
      <c r="F159" s="221" t="s">
        <v>2733</v>
      </c>
      <c r="G159" s="222" t="s">
        <v>222</v>
      </c>
      <c r="H159" s="223">
        <v>10</v>
      </c>
      <c r="I159" s="224"/>
      <c r="J159" s="225">
        <f>ROUND(I159*H159,2)</f>
        <v>0</v>
      </c>
      <c r="K159" s="221" t="s">
        <v>200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264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264</v>
      </c>
      <c r="BM159" s="230" t="s">
        <v>3023</v>
      </c>
    </row>
    <row r="160" s="1" customFormat="1" ht="24" customHeight="1">
      <c r="B160" s="37"/>
      <c r="C160" s="257" t="s">
        <v>364</v>
      </c>
      <c r="D160" s="257" t="s">
        <v>323</v>
      </c>
      <c r="E160" s="258" t="s">
        <v>2738</v>
      </c>
      <c r="F160" s="259" t="s">
        <v>2739</v>
      </c>
      <c r="G160" s="260" t="s">
        <v>222</v>
      </c>
      <c r="H160" s="261">
        <v>10</v>
      </c>
      <c r="I160" s="262"/>
      <c r="J160" s="263">
        <f>ROUND(I160*H160,2)</f>
        <v>0</v>
      </c>
      <c r="K160" s="259" t="s">
        <v>200</v>
      </c>
      <c r="L160" s="264"/>
      <c r="M160" s="265" t="s">
        <v>19</v>
      </c>
      <c r="N160" s="266" t="s">
        <v>44</v>
      </c>
      <c r="O160" s="82"/>
      <c r="P160" s="228">
        <f>O160*H160</f>
        <v>0</v>
      </c>
      <c r="Q160" s="228">
        <v>0.0038999999999999998</v>
      </c>
      <c r="R160" s="228">
        <f>Q160*H160</f>
        <v>0.039</v>
      </c>
      <c r="S160" s="228">
        <v>0</v>
      </c>
      <c r="T160" s="229">
        <f>S160*H160</f>
        <v>0</v>
      </c>
      <c r="AR160" s="230" t="s">
        <v>350</v>
      </c>
      <c r="AT160" s="230" t="s">
        <v>323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264</v>
      </c>
      <c r="BM160" s="230" t="s">
        <v>3024</v>
      </c>
    </row>
    <row r="161" s="1" customFormat="1" ht="36" customHeight="1">
      <c r="B161" s="37"/>
      <c r="C161" s="219" t="s">
        <v>396</v>
      </c>
      <c r="D161" s="219" t="s">
        <v>196</v>
      </c>
      <c r="E161" s="220" t="s">
        <v>2741</v>
      </c>
      <c r="F161" s="221" t="s">
        <v>2742</v>
      </c>
      <c r="G161" s="222" t="s">
        <v>213</v>
      </c>
      <c r="H161" s="223">
        <v>2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264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264</v>
      </c>
      <c r="BM161" s="230" t="s">
        <v>3025</v>
      </c>
    </row>
    <row r="162" s="1" customFormat="1" ht="36" customHeight="1">
      <c r="B162" s="37"/>
      <c r="C162" s="219" t="s">
        <v>437</v>
      </c>
      <c r="D162" s="219" t="s">
        <v>196</v>
      </c>
      <c r="E162" s="220" t="s">
        <v>2747</v>
      </c>
      <c r="F162" s="221" t="s">
        <v>2748</v>
      </c>
      <c r="G162" s="222" t="s">
        <v>213</v>
      </c>
      <c r="H162" s="223">
        <v>5</v>
      </c>
      <c r="I162" s="224"/>
      <c r="J162" s="225">
        <f>ROUND(I162*H162,2)</f>
        <v>0</v>
      </c>
      <c r="K162" s="221" t="s">
        <v>200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264</v>
      </c>
      <c r="AT162" s="230" t="s">
        <v>196</v>
      </c>
      <c r="AU162" s="230" t="s">
        <v>82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264</v>
      </c>
      <c r="BM162" s="230" t="s">
        <v>3026</v>
      </c>
    </row>
    <row r="163" s="1" customFormat="1" ht="16.5" customHeight="1">
      <c r="B163" s="37"/>
      <c r="C163" s="257" t="s">
        <v>442</v>
      </c>
      <c r="D163" s="257" t="s">
        <v>323</v>
      </c>
      <c r="E163" s="258" t="s">
        <v>2750</v>
      </c>
      <c r="F163" s="259" t="s">
        <v>2751</v>
      </c>
      <c r="G163" s="260" t="s">
        <v>1456</v>
      </c>
      <c r="H163" s="261">
        <v>5</v>
      </c>
      <c r="I163" s="262"/>
      <c r="J163" s="263">
        <f>ROUND(I163*H163,2)</f>
        <v>0</v>
      </c>
      <c r="K163" s="259" t="s">
        <v>200</v>
      </c>
      <c r="L163" s="264"/>
      <c r="M163" s="265" t="s">
        <v>19</v>
      </c>
      <c r="N163" s="266" t="s">
        <v>44</v>
      </c>
      <c r="O163" s="82"/>
      <c r="P163" s="228">
        <f>O163*H163</f>
        <v>0</v>
      </c>
      <c r="Q163" s="228">
        <v>0.001</v>
      </c>
      <c r="R163" s="228">
        <f>Q163*H163</f>
        <v>0.0050000000000000001</v>
      </c>
      <c r="S163" s="228">
        <v>0</v>
      </c>
      <c r="T163" s="229">
        <f>S163*H163</f>
        <v>0</v>
      </c>
      <c r="AR163" s="230" t="s">
        <v>350</v>
      </c>
      <c r="AT163" s="230" t="s">
        <v>323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264</v>
      </c>
      <c r="BM163" s="230" t="s">
        <v>3027</v>
      </c>
    </row>
    <row r="164" s="1" customFormat="1" ht="48" customHeight="1">
      <c r="B164" s="37"/>
      <c r="C164" s="219" t="s">
        <v>447</v>
      </c>
      <c r="D164" s="219" t="s">
        <v>196</v>
      </c>
      <c r="E164" s="220" t="s">
        <v>2753</v>
      </c>
      <c r="F164" s="221" t="s">
        <v>2754</v>
      </c>
      <c r="G164" s="222" t="s">
        <v>213</v>
      </c>
      <c r="H164" s="223">
        <v>5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264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264</v>
      </c>
      <c r="BM164" s="230" t="s">
        <v>3028</v>
      </c>
    </row>
    <row r="165" s="1" customFormat="1" ht="24" customHeight="1">
      <c r="B165" s="37"/>
      <c r="C165" s="219" t="s">
        <v>453</v>
      </c>
      <c r="D165" s="219" t="s">
        <v>196</v>
      </c>
      <c r="E165" s="220" t="s">
        <v>2756</v>
      </c>
      <c r="F165" s="221" t="s">
        <v>2757</v>
      </c>
      <c r="G165" s="222" t="s">
        <v>213</v>
      </c>
      <c r="H165" s="223">
        <v>40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264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264</v>
      </c>
      <c r="BM165" s="230" t="s">
        <v>3029</v>
      </c>
    </row>
    <row r="166" s="1" customFormat="1" ht="16.5" customHeight="1">
      <c r="B166" s="37"/>
      <c r="C166" s="257" t="s">
        <v>458</v>
      </c>
      <c r="D166" s="257" t="s">
        <v>323</v>
      </c>
      <c r="E166" s="258" t="s">
        <v>2759</v>
      </c>
      <c r="F166" s="259" t="s">
        <v>2760</v>
      </c>
      <c r="G166" s="260" t="s">
        <v>1456</v>
      </c>
      <c r="H166" s="261">
        <v>30</v>
      </c>
      <c r="I166" s="262"/>
      <c r="J166" s="263">
        <f>ROUND(I166*H166,2)</f>
        <v>0</v>
      </c>
      <c r="K166" s="259" t="s">
        <v>200</v>
      </c>
      <c r="L166" s="264"/>
      <c r="M166" s="265" t="s">
        <v>19</v>
      </c>
      <c r="N166" s="266" t="s">
        <v>44</v>
      </c>
      <c r="O166" s="82"/>
      <c r="P166" s="228">
        <f>O166*H166</f>
        <v>0</v>
      </c>
      <c r="Q166" s="228">
        <v>0.001</v>
      </c>
      <c r="R166" s="228">
        <f>Q166*H166</f>
        <v>0.029999999999999999</v>
      </c>
      <c r="S166" s="228">
        <v>0</v>
      </c>
      <c r="T166" s="229">
        <f>S166*H166</f>
        <v>0</v>
      </c>
      <c r="AR166" s="230" t="s">
        <v>350</v>
      </c>
      <c r="AT166" s="230" t="s">
        <v>323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264</v>
      </c>
      <c r="BM166" s="230" t="s">
        <v>3030</v>
      </c>
    </row>
    <row r="167" s="1" customFormat="1" ht="16.5" customHeight="1">
      <c r="B167" s="37"/>
      <c r="C167" s="257" t="s">
        <v>463</v>
      </c>
      <c r="D167" s="257" t="s">
        <v>323</v>
      </c>
      <c r="E167" s="258" t="s">
        <v>2762</v>
      </c>
      <c r="F167" s="259" t="s">
        <v>2763</v>
      </c>
      <c r="G167" s="260" t="s">
        <v>222</v>
      </c>
      <c r="H167" s="261">
        <v>16</v>
      </c>
      <c r="I167" s="262"/>
      <c r="J167" s="263">
        <f>ROUND(I167*H167,2)</f>
        <v>0</v>
      </c>
      <c r="K167" s="259" t="s">
        <v>200</v>
      </c>
      <c r="L167" s="264"/>
      <c r="M167" s="265" t="s">
        <v>19</v>
      </c>
      <c r="N167" s="266" t="s">
        <v>44</v>
      </c>
      <c r="O167" s="82"/>
      <c r="P167" s="228">
        <f>O167*H167</f>
        <v>0</v>
      </c>
      <c r="Q167" s="228">
        <v>0.00013999999999999999</v>
      </c>
      <c r="R167" s="228">
        <f>Q167*H167</f>
        <v>0.0022399999999999998</v>
      </c>
      <c r="S167" s="228">
        <v>0</v>
      </c>
      <c r="T167" s="229">
        <f>S167*H167</f>
        <v>0</v>
      </c>
      <c r="AR167" s="230" t="s">
        <v>350</v>
      </c>
      <c r="AT167" s="230" t="s">
        <v>323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264</v>
      </c>
      <c r="BM167" s="230" t="s">
        <v>3031</v>
      </c>
    </row>
    <row r="168" s="1" customFormat="1" ht="24" customHeight="1">
      <c r="B168" s="37"/>
      <c r="C168" s="219" t="s">
        <v>484</v>
      </c>
      <c r="D168" s="219" t="s">
        <v>196</v>
      </c>
      <c r="E168" s="220" t="s">
        <v>2765</v>
      </c>
      <c r="F168" s="221" t="s">
        <v>2766</v>
      </c>
      <c r="G168" s="222" t="s">
        <v>222</v>
      </c>
      <c r="H168" s="223">
        <v>24</v>
      </c>
      <c r="I168" s="224"/>
      <c r="J168" s="225">
        <f>ROUND(I168*H168,2)</f>
        <v>0</v>
      </c>
      <c r="K168" s="221" t="s">
        <v>200</v>
      </c>
      <c r="L168" s="42"/>
      <c r="M168" s="226" t="s">
        <v>19</v>
      </c>
      <c r="N168" s="227" t="s">
        <v>44</v>
      </c>
      <c r="O168" s="8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AR168" s="230" t="s">
        <v>264</v>
      </c>
      <c r="AT168" s="230" t="s">
        <v>196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264</v>
      </c>
      <c r="BM168" s="230" t="s">
        <v>3032</v>
      </c>
    </row>
    <row r="169" s="1" customFormat="1" ht="16.5" customHeight="1">
      <c r="B169" s="37"/>
      <c r="C169" s="257" t="s">
        <v>467</v>
      </c>
      <c r="D169" s="257" t="s">
        <v>323</v>
      </c>
      <c r="E169" s="258" t="s">
        <v>2768</v>
      </c>
      <c r="F169" s="259" t="s">
        <v>2769</v>
      </c>
      <c r="G169" s="260" t="s">
        <v>222</v>
      </c>
      <c r="H169" s="261">
        <v>4</v>
      </c>
      <c r="I169" s="262"/>
      <c r="J169" s="263">
        <f>ROUND(I169*H169,2)</f>
        <v>0</v>
      </c>
      <c r="K169" s="259" t="s">
        <v>200</v>
      </c>
      <c r="L169" s="264"/>
      <c r="M169" s="265" t="s">
        <v>19</v>
      </c>
      <c r="N169" s="266" t="s">
        <v>44</v>
      </c>
      <c r="O169" s="82"/>
      <c r="P169" s="228">
        <f>O169*H169</f>
        <v>0</v>
      </c>
      <c r="Q169" s="228">
        <v>0.00044999999999999999</v>
      </c>
      <c r="R169" s="228">
        <f>Q169*H169</f>
        <v>0.0018</v>
      </c>
      <c r="S169" s="228">
        <v>0</v>
      </c>
      <c r="T169" s="229">
        <f>S169*H169</f>
        <v>0</v>
      </c>
      <c r="AR169" s="230" t="s">
        <v>350</v>
      </c>
      <c r="AT169" s="230" t="s">
        <v>323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264</v>
      </c>
      <c r="BM169" s="230" t="s">
        <v>3033</v>
      </c>
    </row>
    <row r="170" s="1" customFormat="1" ht="16.5" customHeight="1">
      <c r="B170" s="37"/>
      <c r="C170" s="257" t="s">
        <v>492</v>
      </c>
      <c r="D170" s="257" t="s">
        <v>323</v>
      </c>
      <c r="E170" s="258" t="s">
        <v>2771</v>
      </c>
      <c r="F170" s="259" t="s">
        <v>2772</v>
      </c>
      <c r="G170" s="260" t="s">
        <v>222</v>
      </c>
      <c r="H170" s="261">
        <v>12</v>
      </c>
      <c r="I170" s="262"/>
      <c r="J170" s="263">
        <f>ROUND(I170*H170,2)</f>
        <v>0</v>
      </c>
      <c r="K170" s="259" t="s">
        <v>200</v>
      </c>
      <c r="L170" s="264"/>
      <c r="M170" s="265" t="s">
        <v>19</v>
      </c>
      <c r="N170" s="266" t="s">
        <v>44</v>
      </c>
      <c r="O170" s="82"/>
      <c r="P170" s="228">
        <f>O170*H170</f>
        <v>0</v>
      </c>
      <c r="Q170" s="228">
        <v>0.00016000000000000001</v>
      </c>
      <c r="R170" s="228">
        <f>Q170*H170</f>
        <v>0.0019200000000000003</v>
      </c>
      <c r="S170" s="228">
        <v>0</v>
      </c>
      <c r="T170" s="229">
        <f>S170*H170</f>
        <v>0</v>
      </c>
      <c r="AR170" s="230" t="s">
        <v>350</v>
      </c>
      <c r="AT170" s="230" t="s">
        <v>323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264</v>
      </c>
      <c r="BM170" s="230" t="s">
        <v>3034</v>
      </c>
    </row>
    <row r="171" s="1" customFormat="1" ht="16.5" customHeight="1">
      <c r="B171" s="37"/>
      <c r="C171" s="257" t="s">
        <v>496</v>
      </c>
      <c r="D171" s="257" t="s">
        <v>323</v>
      </c>
      <c r="E171" s="258" t="s">
        <v>2774</v>
      </c>
      <c r="F171" s="259" t="s">
        <v>2775</v>
      </c>
      <c r="G171" s="260" t="s">
        <v>222</v>
      </c>
      <c r="H171" s="261">
        <v>4</v>
      </c>
      <c r="I171" s="262"/>
      <c r="J171" s="263">
        <f>ROUND(I171*H171,2)</f>
        <v>0</v>
      </c>
      <c r="K171" s="259" t="s">
        <v>200</v>
      </c>
      <c r="L171" s="264"/>
      <c r="M171" s="265" t="s">
        <v>19</v>
      </c>
      <c r="N171" s="266" t="s">
        <v>44</v>
      </c>
      <c r="O171" s="82"/>
      <c r="P171" s="228">
        <f>O171*H171</f>
        <v>0</v>
      </c>
      <c r="Q171" s="228">
        <v>0.00012999999999999999</v>
      </c>
      <c r="R171" s="228">
        <f>Q171*H171</f>
        <v>0.00051999999999999995</v>
      </c>
      <c r="S171" s="228">
        <v>0</v>
      </c>
      <c r="T171" s="229">
        <f>S171*H171</f>
        <v>0</v>
      </c>
      <c r="AR171" s="230" t="s">
        <v>350</v>
      </c>
      <c r="AT171" s="230" t="s">
        <v>323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264</v>
      </c>
      <c r="BM171" s="230" t="s">
        <v>3035</v>
      </c>
    </row>
    <row r="172" s="1" customFormat="1" ht="16.5" customHeight="1">
      <c r="B172" s="37"/>
      <c r="C172" s="257" t="s">
        <v>472</v>
      </c>
      <c r="D172" s="257" t="s">
        <v>323</v>
      </c>
      <c r="E172" s="258" t="s">
        <v>2777</v>
      </c>
      <c r="F172" s="259" t="s">
        <v>2778</v>
      </c>
      <c r="G172" s="260" t="s">
        <v>222</v>
      </c>
      <c r="H172" s="261">
        <v>4</v>
      </c>
      <c r="I172" s="262"/>
      <c r="J172" s="263">
        <f>ROUND(I172*H172,2)</f>
        <v>0</v>
      </c>
      <c r="K172" s="259" t="s">
        <v>200</v>
      </c>
      <c r="L172" s="264"/>
      <c r="M172" s="265" t="s">
        <v>19</v>
      </c>
      <c r="N172" s="266" t="s">
        <v>44</v>
      </c>
      <c r="O172" s="82"/>
      <c r="P172" s="228">
        <f>O172*H172</f>
        <v>0</v>
      </c>
      <c r="Q172" s="228">
        <v>0.00020000000000000001</v>
      </c>
      <c r="R172" s="228">
        <f>Q172*H172</f>
        <v>0.00080000000000000004</v>
      </c>
      <c r="S172" s="228">
        <v>0</v>
      </c>
      <c r="T172" s="229">
        <f>S172*H172</f>
        <v>0</v>
      </c>
      <c r="AR172" s="230" t="s">
        <v>350</v>
      </c>
      <c r="AT172" s="230" t="s">
        <v>323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264</v>
      </c>
      <c r="BM172" s="230" t="s">
        <v>3036</v>
      </c>
    </row>
    <row r="173" s="1" customFormat="1" ht="24" customHeight="1">
      <c r="B173" s="37"/>
      <c r="C173" s="219" t="s">
        <v>488</v>
      </c>
      <c r="D173" s="219" t="s">
        <v>196</v>
      </c>
      <c r="E173" s="220" t="s">
        <v>2786</v>
      </c>
      <c r="F173" s="221" t="s">
        <v>2787</v>
      </c>
      <c r="G173" s="222" t="s">
        <v>222</v>
      </c>
      <c r="H173" s="223">
        <v>4</v>
      </c>
      <c r="I173" s="224"/>
      <c r="J173" s="225">
        <f>ROUND(I173*H173,2)</f>
        <v>0</v>
      </c>
      <c r="K173" s="221" t="s">
        <v>200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264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264</v>
      </c>
      <c r="BM173" s="230" t="s">
        <v>3037</v>
      </c>
    </row>
    <row r="174" s="1" customFormat="1" ht="16.5" customHeight="1">
      <c r="B174" s="37"/>
      <c r="C174" s="257" t="s">
        <v>476</v>
      </c>
      <c r="D174" s="257" t="s">
        <v>323</v>
      </c>
      <c r="E174" s="258" t="s">
        <v>2789</v>
      </c>
      <c r="F174" s="259" t="s">
        <v>2790</v>
      </c>
      <c r="G174" s="260" t="s">
        <v>222</v>
      </c>
      <c r="H174" s="261">
        <v>8</v>
      </c>
      <c r="I174" s="262"/>
      <c r="J174" s="263">
        <f>ROUND(I174*H174,2)</f>
        <v>0</v>
      </c>
      <c r="K174" s="259" t="s">
        <v>200</v>
      </c>
      <c r="L174" s="264"/>
      <c r="M174" s="265" t="s">
        <v>19</v>
      </c>
      <c r="N174" s="266" t="s">
        <v>44</v>
      </c>
      <c r="O174" s="82"/>
      <c r="P174" s="228">
        <f>O174*H174</f>
        <v>0</v>
      </c>
      <c r="Q174" s="228">
        <v>0.00032000000000000003</v>
      </c>
      <c r="R174" s="228">
        <f>Q174*H174</f>
        <v>0.0025600000000000002</v>
      </c>
      <c r="S174" s="228">
        <v>0</v>
      </c>
      <c r="T174" s="229">
        <f>S174*H174</f>
        <v>0</v>
      </c>
      <c r="AR174" s="230" t="s">
        <v>350</v>
      </c>
      <c r="AT174" s="230" t="s">
        <v>323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264</v>
      </c>
      <c r="BM174" s="230" t="s">
        <v>3038</v>
      </c>
    </row>
    <row r="175" s="1" customFormat="1" ht="16.5" customHeight="1">
      <c r="B175" s="37"/>
      <c r="C175" s="257" t="s">
        <v>480</v>
      </c>
      <c r="D175" s="257" t="s">
        <v>323</v>
      </c>
      <c r="E175" s="258" t="s">
        <v>2792</v>
      </c>
      <c r="F175" s="259" t="s">
        <v>2793</v>
      </c>
      <c r="G175" s="260" t="s">
        <v>222</v>
      </c>
      <c r="H175" s="261">
        <v>4</v>
      </c>
      <c r="I175" s="262"/>
      <c r="J175" s="263">
        <f>ROUND(I175*H175,2)</f>
        <v>0</v>
      </c>
      <c r="K175" s="259" t="s">
        <v>200</v>
      </c>
      <c r="L175" s="264"/>
      <c r="M175" s="265" t="s">
        <v>19</v>
      </c>
      <c r="N175" s="266" t="s">
        <v>44</v>
      </c>
      <c r="O175" s="82"/>
      <c r="P175" s="228">
        <f>O175*H175</f>
        <v>0</v>
      </c>
      <c r="Q175" s="228">
        <v>0.0041999999999999997</v>
      </c>
      <c r="R175" s="228">
        <f>Q175*H175</f>
        <v>0.016799999999999999</v>
      </c>
      <c r="S175" s="228">
        <v>0</v>
      </c>
      <c r="T175" s="229">
        <f>S175*H175</f>
        <v>0</v>
      </c>
      <c r="AR175" s="230" t="s">
        <v>350</v>
      </c>
      <c r="AT175" s="230" t="s">
        <v>323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264</v>
      </c>
      <c r="BM175" s="230" t="s">
        <v>3039</v>
      </c>
    </row>
    <row r="176" s="1" customFormat="1" ht="36" customHeight="1">
      <c r="B176" s="37"/>
      <c r="C176" s="219" t="s">
        <v>400</v>
      </c>
      <c r="D176" s="219" t="s">
        <v>196</v>
      </c>
      <c r="E176" s="220" t="s">
        <v>2801</v>
      </c>
      <c r="F176" s="221" t="s">
        <v>2802</v>
      </c>
      <c r="G176" s="222" t="s">
        <v>311</v>
      </c>
      <c r="H176" s="223">
        <v>0.20999999999999999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AR176" s="230" t="s">
        <v>264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264</v>
      </c>
      <c r="BM176" s="230" t="s">
        <v>3040</v>
      </c>
    </row>
    <row r="177" s="1" customFormat="1" ht="48" customHeight="1">
      <c r="B177" s="37"/>
      <c r="C177" s="219" t="s">
        <v>404</v>
      </c>
      <c r="D177" s="219" t="s">
        <v>196</v>
      </c>
      <c r="E177" s="220" t="s">
        <v>2804</v>
      </c>
      <c r="F177" s="221" t="s">
        <v>2805</v>
      </c>
      <c r="G177" s="222" t="s">
        <v>311</v>
      </c>
      <c r="H177" s="223">
        <v>0.20999999999999999</v>
      </c>
      <c r="I177" s="224"/>
      <c r="J177" s="225">
        <f>ROUND(I177*H177,2)</f>
        <v>0</v>
      </c>
      <c r="K177" s="221" t="s">
        <v>200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264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264</v>
      </c>
      <c r="BM177" s="230" t="s">
        <v>3041</v>
      </c>
    </row>
    <row r="178" s="1" customFormat="1" ht="48" customHeight="1">
      <c r="B178" s="37"/>
      <c r="C178" s="219" t="s">
        <v>408</v>
      </c>
      <c r="D178" s="219" t="s">
        <v>196</v>
      </c>
      <c r="E178" s="220" t="s">
        <v>2807</v>
      </c>
      <c r="F178" s="221" t="s">
        <v>2808</v>
      </c>
      <c r="G178" s="222" t="s">
        <v>311</v>
      </c>
      <c r="H178" s="223">
        <v>0.20999999999999999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</v>
      </c>
      <c r="R178" s="228">
        <f>Q178*H178</f>
        <v>0</v>
      </c>
      <c r="S178" s="228">
        <v>0</v>
      </c>
      <c r="T178" s="229">
        <f>S178*H178</f>
        <v>0</v>
      </c>
      <c r="AR178" s="230" t="s">
        <v>264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264</v>
      </c>
      <c r="BM178" s="230" t="s">
        <v>3042</v>
      </c>
    </row>
    <row r="179" s="11" customFormat="1" ht="25.92" customHeight="1">
      <c r="B179" s="203"/>
      <c r="C179" s="204"/>
      <c r="D179" s="205" t="s">
        <v>72</v>
      </c>
      <c r="E179" s="206" t="s">
        <v>323</v>
      </c>
      <c r="F179" s="206" t="s">
        <v>2810</v>
      </c>
      <c r="G179" s="204"/>
      <c r="H179" s="204"/>
      <c r="I179" s="207"/>
      <c r="J179" s="208">
        <f>BK179</f>
        <v>0</v>
      </c>
      <c r="K179" s="204"/>
      <c r="L179" s="209"/>
      <c r="M179" s="210"/>
      <c r="N179" s="211"/>
      <c r="O179" s="211"/>
      <c r="P179" s="212">
        <f>P180</f>
        <v>0</v>
      </c>
      <c r="Q179" s="211"/>
      <c r="R179" s="212">
        <f>R180</f>
        <v>0.030599999999999995</v>
      </c>
      <c r="S179" s="211"/>
      <c r="T179" s="213">
        <f>T180</f>
        <v>0</v>
      </c>
      <c r="AR179" s="214" t="s">
        <v>117</v>
      </c>
      <c r="AT179" s="215" t="s">
        <v>72</v>
      </c>
      <c r="AU179" s="215" t="s">
        <v>73</v>
      </c>
      <c r="AY179" s="214" t="s">
        <v>194</v>
      </c>
      <c r="BK179" s="216">
        <f>BK180</f>
        <v>0</v>
      </c>
    </row>
    <row r="180" s="11" customFormat="1" ht="22.8" customHeight="1">
      <c r="B180" s="203"/>
      <c r="C180" s="204"/>
      <c r="D180" s="205" t="s">
        <v>72</v>
      </c>
      <c r="E180" s="217" t="s">
        <v>2831</v>
      </c>
      <c r="F180" s="217" t="s">
        <v>2832</v>
      </c>
      <c r="G180" s="204"/>
      <c r="H180" s="204"/>
      <c r="I180" s="207"/>
      <c r="J180" s="218">
        <f>BK180</f>
        <v>0</v>
      </c>
      <c r="K180" s="204"/>
      <c r="L180" s="209"/>
      <c r="M180" s="210"/>
      <c r="N180" s="211"/>
      <c r="O180" s="211"/>
      <c r="P180" s="212">
        <f>SUM(P181:P187)</f>
        <v>0</v>
      </c>
      <c r="Q180" s="211"/>
      <c r="R180" s="212">
        <f>SUM(R181:R187)</f>
        <v>0.030599999999999995</v>
      </c>
      <c r="S180" s="211"/>
      <c r="T180" s="213">
        <f>SUM(T181:T187)</f>
        <v>0</v>
      </c>
      <c r="AR180" s="214" t="s">
        <v>117</v>
      </c>
      <c r="AT180" s="215" t="s">
        <v>72</v>
      </c>
      <c r="AU180" s="215" t="s">
        <v>80</v>
      </c>
      <c r="AY180" s="214" t="s">
        <v>194</v>
      </c>
      <c r="BK180" s="216">
        <f>SUM(BK181:BK187)</f>
        <v>0</v>
      </c>
    </row>
    <row r="181" s="1" customFormat="1" ht="72" customHeight="1">
      <c r="B181" s="37"/>
      <c r="C181" s="219" t="s">
        <v>520</v>
      </c>
      <c r="D181" s="219" t="s">
        <v>196</v>
      </c>
      <c r="E181" s="220" t="s">
        <v>3043</v>
      </c>
      <c r="F181" s="221" t="s">
        <v>3044</v>
      </c>
      <c r="G181" s="222" t="s">
        <v>222</v>
      </c>
      <c r="H181" s="223">
        <v>1</v>
      </c>
      <c r="I181" s="224"/>
      <c r="J181" s="225">
        <f>ROUND(I181*H181,2)</f>
        <v>0</v>
      </c>
      <c r="K181" s="221" t="s">
        <v>200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496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496</v>
      </c>
      <c r="BM181" s="230" t="s">
        <v>3045</v>
      </c>
    </row>
    <row r="182" s="1" customFormat="1" ht="36" customHeight="1">
      <c r="B182" s="37"/>
      <c r="C182" s="219" t="s">
        <v>524</v>
      </c>
      <c r="D182" s="219" t="s">
        <v>196</v>
      </c>
      <c r="E182" s="220" t="s">
        <v>3046</v>
      </c>
      <c r="F182" s="221" t="s">
        <v>3047</v>
      </c>
      <c r="G182" s="222" t="s">
        <v>213</v>
      </c>
      <c r="H182" s="223">
        <v>4</v>
      </c>
      <c r="I182" s="224"/>
      <c r="J182" s="225">
        <f>ROUND(I182*H182,2)</f>
        <v>0</v>
      </c>
      <c r="K182" s="221" t="s">
        <v>200</v>
      </c>
      <c r="L182" s="42"/>
      <c r="M182" s="226" t="s">
        <v>19</v>
      </c>
      <c r="N182" s="227" t="s">
        <v>44</v>
      </c>
      <c r="O182" s="82"/>
      <c r="P182" s="228">
        <f>O182*H182</f>
        <v>0</v>
      </c>
      <c r="Q182" s="228">
        <v>0</v>
      </c>
      <c r="R182" s="228">
        <f>Q182*H182</f>
        <v>0</v>
      </c>
      <c r="S182" s="228">
        <v>0</v>
      </c>
      <c r="T182" s="229">
        <f>S182*H182</f>
        <v>0</v>
      </c>
      <c r="AR182" s="230" t="s">
        <v>496</v>
      </c>
      <c r="AT182" s="230" t="s">
        <v>196</v>
      </c>
      <c r="AU182" s="230" t="s">
        <v>82</v>
      </c>
      <c r="AY182" s="16" t="s">
        <v>194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80</v>
      </c>
      <c r="BK182" s="231">
        <f>ROUND(I182*H182,2)</f>
        <v>0</v>
      </c>
      <c r="BL182" s="16" t="s">
        <v>496</v>
      </c>
      <c r="BM182" s="230" t="s">
        <v>3048</v>
      </c>
    </row>
    <row r="183" s="1" customFormat="1" ht="36" customHeight="1">
      <c r="B183" s="37"/>
      <c r="C183" s="219" t="s">
        <v>552</v>
      </c>
      <c r="D183" s="219" t="s">
        <v>196</v>
      </c>
      <c r="E183" s="220" t="s">
        <v>2854</v>
      </c>
      <c r="F183" s="221" t="s">
        <v>2855</v>
      </c>
      <c r="G183" s="222" t="s">
        <v>222</v>
      </c>
      <c r="H183" s="223">
        <v>10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</v>
      </c>
      <c r="T183" s="229">
        <f>S183*H183</f>
        <v>0</v>
      </c>
      <c r="AR183" s="230" t="s">
        <v>496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496</v>
      </c>
      <c r="BM183" s="230" t="s">
        <v>3049</v>
      </c>
    </row>
    <row r="184" s="1" customFormat="1" ht="36" customHeight="1">
      <c r="B184" s="37"/>
      <c r="C184" s="219" t="s">
        <v>557</v>
      </c>
      <c r="D184" s="219" t="s">
        <v>196</v>
      </c>
      <c r="E184" s="220" t="s">
        <v>2857</v>
      </c>
      <c r="F184" s="221" t="s">
        <v>2858</v>
      </c>
      <c r="G184" s="222" t="s">
        <v>222</v>
      </c>
      <c r="H184" s="223">
        <v>6</v>
      </c>
      <c r="I184" s="224"/>
      <c r="J184" s="225">
        <f>ROUND(I184*H184,2)</f>
        <v>0</v>
      </c>
      <c r="K184" s="221" t="s">
        <v>200</v>
      </c>
      <c r="L184" s="42"/>
      <c r="M184" s="226" t="s">
        <v>19</v>
      </c>
      <c r="N184" s="227" t="s">
        <v>44</v>
      </c>
      <c r="O184" s="8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AR184" s="230" t="s">
        <v>496</v>
      </c>
      <c r="AT184" s="230" t="s">
        <v>196</v>
      </c>
      <c r="AU184" s="230" t="s">
        <v>82</v>
      </c>
      <c r="AY184" s="16" t="s">
        <v>194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80</v>
      </c>
      <c r="BK184" s="231">
        <f>ROUND(I184*H184,2)</f>
        <v>0</v>
      </c>
      <c r="BL184" s="16" t="s">
        <v>496</v>
      </c>
      <c r="BM184" s="230" t="s">
        <v>3050</v>
      </c>
    </row>
    <row r="185" s="1" customFormat="1" ht="36" customHeight="1">
      <c r="B185" s="37"/>
      <c r="C185" s="219" t="s">
        <v>563</v>
      </c>
      <c r="D185" s="219" t="s">
        <v>196</v>
      </c>
      <c r="E185" s="220" t="s">
        <v>2860</v>
      </c>
      <c r="F185" s="221" t="s">
        <v>2861</v>
      </c>
      <c r="G185" s="222" t="s">
        <v>222</v>
      </c>
      <c r="H185" s="223">
        <v>2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496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496</v>
      </c>
      <c r="BM185" s="230" t="s">
        <v>3051</v>
      </c>
    </row>
    <row r="186" s="1" customFormat="1" ht="24" customHeight="1">
      <c r="B186" s="37"/>
      <c r="C186" s="219" t="s">
        <v>414</v>
      </c>
      <c r="D186" s="219" t="s">
        <v>196</v>
      </c>
      <c r="E186" s="220" t="s">
        <v>2848</v>
      </c>
      <c r="F186" s="221" t="s">
        <v>2849</v>
      </c>
      <c r="G186" s="222" t="s">
        <v>213</v>
      </c>
      <c r="H186" s="223">
        <v>60</v>
      </c>
      <c r="I186" s="224"/>
      <c r="J186" s="225">
        <f>ROUND(I186*H186,2)</f>
        <v>0</v>
      </c>
      <c r="K186" s="221" t="s">
        <v>200</v>
      </c>
      <c r="L186" s="42"/>
      <c r="M186" s="226" t="s">
        <v>19</v>
      </c>
      <c r="N186" s="227" t="s">
        <v>44</v>
      </c>
      <c r="O186" s="82"/>
      <c r="P186" s="228">
        <f>O186*H186</f>
        <v>0</v>
      </c>
      <c r="Q186" s="228">
        <v>0.00014999999999999999</v>
      </c>
      <c r="R186" s="228">
        <f>Q186*H186</f>
        <v>0.0089999999999999993</v>
      </c>
      <c r="S186" s="228">
        <v>0</v>
      </c>
      <c r="T186" s="229">
        <f>S186*H186</f>
        <v>0</v>
      </c>
      <c r="AR186" s="230" t="s">
        <v>496</v>
      </c>
      <c r="AT186" s="230" t="s">
        <v>196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496</v>
      </c>
      <c r="BM186" s="230" t="s">
        <v>3052</v>
      </c>
    </row>
    <row r="187" s="1" customFormat="1" ht="24" customHeight="1">
      <c r="B187" s="37"/>
      <c r="C187" s="219" t="s">
        <v>420</v>
      </c>
      <c r="D187" s="219" t="s">
        <v>196</v>
      </c>
      <c r="E187" s="220" t="s">
        <v>2851</v>
      </c>
      <c r="F187" s="221" t="s">
        <v>2852</v>
      </c>
      <c r="G187" s="222" t="s">
        <v>213</v>
      </c>
      <c r="H187" s="223">
        <v>36</v>
      </c>
      <c r="I187" s="224"/>
      <c r="J187" s="225">
        <f>ROUND(I187*H187,2)</f>
        <v>0</v>
      </c>
      <c r="K187" s="221" t="s">
        <v>200</v>
      </c>
      <c r="L187" s="42"/>
      <c r="M187" s="275" t="s">
        <v>19</v>
      </c>
      <c r="N187" s="276" t="s">
        <v>44</v>
      </c>
      <c r="O187" s="269"/>
      <c r="P187" s="270">
        <f>O187*H187</f>
        <v>0</v>
      </c>
      <c r="Q187" s="270">
        <v>0.00059999999999999995</v>
      </c>
      <c r="R187" s="270">
        <f>Q187*H187</f>
        <v>0.021599999999999998</v>
      </c>
      <c r="S187" s="270">
        <v>0</v>
      </c>
      <c r="T187" s="271">
        <f>S187*H187</f>
        <v>0</v>
      </c>
      <c r="AR187" s="230" t="s">
        <v>496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496</v>
      </c>
      <c r="BM187" s="230" t="s">
        <v>3053</v>
      </c>
    </row>
    <row r="188" s="1" customFormat="1" ht="6.96" customHeight="1">
      <c r="B188" s="57"/>
      <c r="C188" s="58"/>
      <c r="D188" s="58"/>
      <c r="E188" s="58"/>
      <c r="F188" s="58"/>
      <c r="G188" s="58"/>
      <c r="H188" s="58"/>
      <c r="I188" s="170"/>
      <c r="J188" s="58"/>
      <c r="K188" s="58"/>
      <c r="L188" s="42"/>
    </row>
  </sheetData>
  <sheetProtection sheet="1" autoFilter="0" formatColumns="0" formatRows="0" objects="1" scenarios="1" spinCount="100000" saltValue="50Hz7ziBDAqpd4mLpnh6QZRdnkwSCjPErewCE1bdWGZYC0Zc7BJ1IQqRQnfQKBDsu05hb2Rjka/QIdurmhvbHg==" hashValue="SW4V4rxPP+sr77a9qcP2rn/Q5oiX0Es19FMjbE/VvZwfNa0VN5rDdWRJzXYXG2/CxBI7hcwGTtAFzjBbSPHrHQ==" algorithmName="SHA-512" password="C87A"/>
  <autoFilter ref="C91:K1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129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>
      <c r="B8" s="19"/>
      <c r="D8" s="143" t="s">
        <v>144</v>
      </c>
      <c r="L8" s="19"/>
    </row>
    <row r="9" ht="16.5" customHeight="1">
      <c r="B9" s="19"/>
      <c r="E9" s="144" t="s">
        <v>2489</v>
      </c>
      <c r="L9" s="19"/>
    </row>
    <row r="10" ht="12" customHeight="1">
      <c r="B10" s="19"/>
      <c r="D10" s="143" t="s">
        <v>146</v>
      </c>
      <c r="L10" s="19"/>
    </row>
    <row r="11" s="1" customFormat="1" ht="16.5" customHeight="1">
      <c r="B11" s="42"/>
      <c r="E11" s="157" t="s">
        <v>2951</v>
      </c>
      <c r="F11" s="1"/>
      <c r="G11" s="1"/>
      <c r="H11" s="1"/>
      <c r="I11" s="145"/>
      <c r="L11" s="42"/>
    </row>
    <row r="12" s="1" customFormat="1" ht="12" customHeight="1">
      <c r="B12" s="42"/>
      <c r="D12" s="143" t="s">
        <v>2866</v>
      </c>
      <c r="I12" s="145"/>
      <c r="L12" s="42"/>
    </row>
    <row r="13" s="1" customFormat="1" ht="36.96" customHeight="1">
      <c r="B13" s="42"/>
      <c r="E13" s="146" t="s">
        <v>3054</v>
      </c>
      <c r="F13" s="1"/>
      <c r="G13" s="1"/>
      <c r="H13" s="1"/>
      <c r="I13" s="145"/>
      <c r="L13" s="42"/>
    </row>
    <row r="14" s="1" customFormat="1">
      <c r="B14" s="42"/>
      <c r="I14" s="145"/>
      <c r="L14" s="42"/>
    </row>
    <row r="15" s="1" customFormat="1" ht="12" customHeight="1">
      <c r="B15" s="42"/>
      <c r="D15" s="143" t="s">
        <v>18</v>
      </c>
      <c r="F15" s="131" t="s">
        <v>19</v>
      </c>
      <c r="I15" s="147" t="s">
        <v>20</v>
      </c>
      <c r="J15" s="131" t="s">
        <v>19</v>
      </c>
      <c r="L15" s="42"/>
    </row>
    <row r="16" s="1" customFormat="1" ht="12" customHeight="1">
      <c r="B16" s="42"/>
      <c r="D16" s="143" t="s">
        <v>21</v>
      </c>
      <c r="F16" s="131" t="s">
        <v>22</v>
      </c>
      <c r="I16" s="147" t="s">
        <v>23</v>
      </c>
      <c r="J16" s="148" t="str">
        <f>'Rekapitulace stavby'!AN8</f>
        <v>22. 6. 2019</v>
      </c>
      <c r="L16" s="42"/>
    </row>
    <row r="17" s="1" customFormat="1" ht="10.8" customHeight="1">
      <c r="B17" s="42"/>
      <c r="I17" s="145"/>
      <c r="L17" s="42"/>
    </row>
    <row r="18" s="1" customFormat="1" ht="12" customHeight="1">
      <c r="B18" s="42"/>
      <c r="D18" s="143" t="s">
        <v>25</v>
      </c>
      <c r="I18" s="147" t="s">
        <v>26</v>
      </c>
      <c r="J18" s="131" t="s">
        <v>27</v>
      </c>
      <c r="L18" s="42"/>
    </row>
    <row r="19" s="1" customFormat="1" ht="18" customHeight="1">
      <c r="B19" s="42"/>
      <c r="E19" s="131" t="s">
        <v>28</v>
      </c>
      <c r="I19" s="147" t="s">
        <v>29</v>
      </c>
      <c r="J19" s="131" t="s">
        <v>19</v>
      </c>
      <c r="L19" s="42"/>
    </row>
    <row r="20" s="1" customFormat="1" ht="6.96" customHeight="1">
      <c r="B20" s="42"/>
      <c r="I20" s="145"/>
      <c r="L20" s="42"/>
    </row>
    <row r="21" s="1" customFormat="1" ht="12" customHeight="1">
      <c r="B21" s="42"/>
      <c r="D21" s="143" t="s">
        <v>30</v>
      </c>
      <c r="I21" s="147" t="s">
        <v>26</v>
      </c>
      <c r="J21" s="32" t="str">
        <f>'Rekapitulace stavby'!AN13</f>
        <v>Vyplň údaj</v>
      </c>
      <c r="L21" s="42"/>
    </row>
    <row r="22" s="1" customFormat="1" ht="18" customHeight="1">
      <c r="B22" s="42"/>
      <c r="E22" s="32" t="str">
        <f>'Rekapitulace stavby'!E14</f>
        <v>Vyplň údaj</v>
      </c>
      <c r="F22" s="131"/>
      <c r="G22" s="131"/>
      <c r="H22" s="131"/>
      <c r="I22" s="147" t="s">
        <v>29</v>
      </c>
      <c r="J22" s="32" t="str">
        <f>'Rekapitulace stavby'!AN14</f>
        <v>Vyplň údaj</v>
      </c>
      <c r="L22" s="42"/>
    </row>
    <row r="23" s="1" customFormat="1" ht="6.96" customHeight="1">
      <c r="B23" s="42"/>
      <c r="I23" s="145"/>
      <c r="L23" s="42"/>
    </row>
    <row r="24" s="1" customFormat="1" ht="12" customHeight="1">
      <c r="B24" s="42"/>
      <c r="D24" s="143" t="s">
        <v>32</v>
      </c>
      <c r="I24" s="147" t="s">
        <v>26</v>
      </c>
      <c r="J24" s="131" t="s">
        <v>33</v>
      </c>
      <c r="L24" s="42"/>
    </row>
    <row r="25" s="1" customFormat="1" ht="18" customHeight="1">
      <c r="B25" s="42"/>
      <c r="E25" s="131" t="s">
        <v>34</v>
      </c>
      <c r="I25" s="147" t="s">
        <v>29</v>
      </c>
      <c r="J25" s="131" t="s">
        <v>19</v>
      </c>
      <c r="L25" s="42"/>
    </row>
    <row r="26" s="1" customFormat="1" ht="6.96" customHeight="1">
      <c r="B26" s="42"/>
      <c r="I26" s="145"/>
      <c r="L26" s="42"/>
    </row>
    <row r="27" s="1" customFormat="1" ht="12" customHeight="1">
      <c r="B27" s="42"/>
      <c r="D27" s="143" t="s">
        <v>36</v>
      </c>
      <c r="I27" s="147" t="s">
        <v>26</v>
      </c>
      <c r="J27" s="131" t="s">
        <v>33</v>
      </c>
      <c r="L27" s="42"/>
    </row>
    <row r="28" s="1" customFormat="1" ht="18" customHeight="1">
      <c r="B28" s="42"/>
      <c r="E28" s="131" t="s">
        <v>34</v>
      </c>
      <c r="I28" s="147" t="s">
        <v>29</v>
      </c>
      <c r="J28" s="131" t="s">
        <v>19</v>
      </c>
      <c r="L28" s="42"/>
    </row>
    <row r="29" s="1" customFormat="1" ht="6.96" customHeight="1">
      <c r="B29" s="42"/>
      <c r="I29" s="145"/>
      <c r="L29" s="42"/>
    </row>
    <row r="30" s="1" customFormat="1" ht="12" customHeight="1">
      <c r="B30" s="42"/>
      <c r="D30" s="143" t="s">
        <v>37</v>
      </c>
      <c r="I30" s="145"/>
      <c r="L30" s="42"/>
    </row>
    <row r="31" s="7" customFormat="1" ht="16.5" customHeight="1">
      <c r="B31" s="149"/>
      <c r="E31" s="150" t="s">
        <v>19</v>
      </c>
      <c r="F31" s="150"/>
      <c r="G31" s="150"/>
      <c r="H31" s="150"/>
      <c r="I31" s="151"/>
      <c r="L31" s="149"/>
    </row>
    <row r="32" s="1" customFormat="1" ht="6.96" customHeight="1">
      <c r="B32" s="42"/>
      <c r="I32" s="145"/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25.44" customHeight="1">
      <c r="B34" s="42"/>
      <c r="D34" s="153" t="s">
        <v>39</v>
      </c>
      <c r="I34" s="145"/>
      <c r="J34" s="154">
        <f>ROUND(J93, 2)</f>
        <v>0</v>
      </c>
      <c r="L34" s="42"/>
    </row>
    <row r="35" s="1" customFormat="1" ht="6.96" customHeight="1">
      <c r="B35" s="42"/>
      <c r="D35" s="74"/>
      <c r="E35" s="74"/>
      <c r="F35" s="74"/>
      <c r="G35" s="74"/>
      <c r="H35" s="74"/>
      <c r="I35" s="152"/>
      <c r="J35" s="74"/>
      <c r="K35" s="74"/>
      <c r="L35" s="42"/>
    </row>
    <row r="36" s="1" customFormat="1" ht="14.4" customHeight="1">
      <c r="B36" s="42"/>
      <c r="F36" s="155" t="s">
        <v>41</v>
      </c>
      <c r="I36" s="156" t="s">
        <v>40</v>
      </c>
      <c r="J36" s="155" t="s">
        <v>42</v>
      </c>
      <c r="L36" s="42"/>
    </row>
    <row r="37" s="1" customFormat="1" ht="14.4" customHeight="1">
      <c r="B37" s="42"/>
      <c r="D37" s="157" t="s">
        <v>43</v>
      </c>
      <c r="E37" s="143" t="s">
        <v>44</v>
      </c>
      <c r="F37" s="158">
        <f>ROUND((SUM(BE93:BE109)),  2)</f>
        <v>0</v>
      </c>
      <c r="I37" s="159">
        <v>0.20999999999999999</v>
      </c>
      <c r="J37" s="158">
        <f>ROUND(((SUM(BE93:BE109))*I37),  2)</f>
        <v>0</v>
      </c>
      <c r="L37" s="42"/>
    </row>
    <row r="38" s="1" customFormat="1" ht="14.4" customHeight="1">
      <c r="B38" s="42"/>
      <c r="E38" s="143" t="s">
        <v>45</v>
      </c>
      <c r="F38" s="158">
        <f>ROUND((SUM(BF93:BF109)),  2)</f>
        <v>0</v>
      </c>
      <c r="I38" s="159">
        <v>0.14999999999999999</v>
      </c>
      <c r="J38" s="158">
        <f>ROUND(((SUM(BF93:BF109))*I38),  2)</f>
        <v>0</v>
      </c>
      <c r="L38" s="42"/>
    </row>
    <row r="39" hidden="1" s="1" customFormat="1" ht="14.4" customHeight="1">
      <c r="B39" s="42"/>
      <c r="E39" s="143" t="s">
        <v>46</v>
      </c>
      <c r="F39" s="158">
        <f>ROUND((SUM(BG93:BG109)),  2)</f>
        <v>0</v>
      </c>
      <c r="I39" s="159">
        <v>0.20999999999999999</v>
      </c>
      <c r="J39" s="158">
        <f>0</f>
        <v>0</v>
      </c>
      <c r="L39" s="42"/>
    </row>
    <row r="40" hidden="1" s="1" customFormat="1" ht="14.4" customHeight="1">
      <c r="B40" s="42"/>
      <c r="E40" s="143" t="s">
        <v>47</v>
      </c>
      <c r="F40" s="158">
        <f>ROUND((SUM(BH93:BH109)),  2)</f>
        <v>0</v>
      </c>
      <c r="I40" s="159">
        <v>0.14999999999999999</v>
      </c>
      <c r="J40" s="158">
        <f>0</f>
        <v>0</v>
      </c>
      <c r="L40" s="42"/>
    </row>
    <row r="41" hidden="1" s="1" customFormat="1" ht="14.4" customHeight="1">
      <c r="B41" s="42"/>
      <c r="E41" s="143" t="s">
        <v>48</v>
      </c>
      <c r="F41" s="158">
        <f>ROUND((SUM(BI93:BI109)),  2)</f>
        <v>0</v>
      </c>
      <c r="I41" s="159">
        <v>0</v>
      </c>
      <c r="J41" s="158">
        <f>0</f>
        <v>0</v>
      </c>
      <c r="L41" s="42"/>
    </row>
    <row r="42" s="1" customFormat="1" ht="6.96" customHeight="1">
      <c r="B42" s="42"/>
      <c r="I42" s="145"/>
      <c r="L42" s="42"/>
    </row>
    <row r="43" s="1" customFormat="1" ht="25.44" customHeight="1">
      <c r="B43" s="42"/>
      <c r="C43" s="160"/>
      <c r="D43" s="161" t="s">
        <v>49</v>
      </c>
      <c r="E43" s="162"/>
      <c r="F43" s="162"/>
      <c r="G43" s="163" t="s">
        <v>50</v>
      </c>
      <c r="H43" s="164" t="s">
        <v>51</v>
      </c>
      <c r="I43" s="165"/>
      <c r="J43" s="166">
        <f>SUM(J34:J41)</f>
        <v>0</v>
      </c>
      <c r="K43" s="167"/>
      <c r="L43" s="42"/>
    </row>
    <row r="44" s="1" customFormat="1" ht="14.4" customHeight="1">
      <c r="B44" s="168"/>
      <c r="C44" s="169"/>
      <c r="D44" s="169"/>
      <c r="E44" s="169"/>
      <c r="F44" s="169"/>
      <c r="G44" s="169"/>
      <c r="H44" s="169"/>
      <c r="I44" s="170"/>
      <c r="J44" s="169"/>
      <c r="K44" s="169"/>
      <c r="L44" s="42"/>
    </row>
    <row r="48" s="1" customFormat="1" ht="6.96" customHeight="1">
      <c r="B48" s="171"/>
      <c r="C48" s="172"/>
      <c r="D48" s="172"/>
      <c r="E48" s="172"/>
      <c r="F48" s="172"/>
      <c r="G48" s="172"/>
      <c r="H48" s="172"/>
      <c r="I48" s="173"/>
      <c r="J48" s="172"/>
      <c r="K48" s="172"/>
      <c r="L48" s="42"/>
    </row>
    <row r="49" s="1" customFormat="1" ht="24.96" customHeight="1">
      <c r="B49" s="37"/>
      <c r="C49" s="22" t="s">
        <v>148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6.96" customHeight="1">
      <c r="B50" s="37"/>
      <c r="C50" s="38"/>
      <c r="D50" s="38"/>
      <c r="E50" s="38"/>
      <c r="F50" s="38"/>
      <c r="G50" s="38"/>
      <c r="H50" s="38"/>
      <c r="I50" s="145"/>
      <c r="J50" s="38"/>
      <c r="K50" s="38"/>
      <c r="L50" s="42"/>
    </row>
    <row r="51" s="1" customFormat="1" ht="12" customHeight="1">
      <c r="B51" s="37"/>
      <c r="C51" s="31" t="s">
        <v>16</v>
      </c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6.5" customHeight="1">
      <c r="B52" s="37"/>
      <c r="C52" s="38"/>
      <c r="D52" s="38"/>
      <c r="E52" s="174" t="str">
        <f>E7</f>
        <v>Stavební úpravy objektů č.p. 6 a st.p.č. 17-6, obec Malšovice - revize č.01</v>
      </c>
      <c r="F52" s="31"/>
      <c r="G52" s="31"/>
      <c r="H52" s="31"/>
      <c r="I52" s="145"/>
      <c r="J52" s="38"/>
      <c r="K52" s="38"/>
      <c r="L52" s="42"/>
    </row>
    <row r="53" ht="12" customHeight="1">
      <c r="B53" s="20"/>
      <c r="C53" s="31" t="s">
        <v>144</v>
      </c>
      <c r="D53" s="21"/>
      <c r="E53" s="21"/>
      <c r="F53" s="21"/>
      <c r="G53" s="21"/>
      <c r="H53" s="21"/>
      <c r="I53" s="137"/>
      <c r="J53" s="21"/>
      <c r="K53" s="21"/>
      <c r="L53" s="19"/>
    </row>
    <row r="54" ht="16.5" customHeight="1">
      <c r="B54" s="20"/>
      <c r="C54" s="21"/>
      <c r="D54" s="21"/>
      <c r="E54" s="174" t="s">
        <v>2489</v>
      </c>
      <c r="F54" s="21"/>
      <c r="G54" s="21"/>
      <c r="H54" s="21"/>
      <c r="I54" s="137"/>
      <c r="J54" s="21"/>
      <c r="K54" s="21"/>
      <c r="L54" s="19"/>
    </row>
    <row r="55" ht="12" customHeight="1">
      <c r="B55" s="20"/>
      <c r="C55" s="31" t="s">
        <v>146</v>
      </c>
      <c r="D55" s="21"/>
      <c r="E55" s="21"/>
      <c r="F55" s="21"/>
      <c r="G55" s="21"/>
      <c r="H55" s="21"/>
      <c r="I55" s="137"/>
      <c r="J55" s="21"/>
      <c r="K55" s="21"/>
      <c r="L55" s="19"/>
    </row>
    <row r="56" s="1" customFormat="1" ht="16.5" customHeight="1">
      <c r="B56" s="37"/>
      <c r="C56" s="38"/>
      <c r="D56" s="38"/>
      <c r="E56" s="277" t="s">
        <v>2951</v>
      </c>
      <c r="F56" s="38"/>
      <c r="G56" s="38"/>
      <c r="H56" s="38"/>
      <c r="I56" s="145"/>
      <c r="J56" s="38"/>
      <c r="K56" s="38"/>
      <c r="L56" s="42"/>
    </row>
    <row r="57" s="1" customFormat="1" ht="12" customHeight="1">
      <c r="B57" s="37"/>
      <c r="C57" s="31" t="s">
        <v>2866</v>
      </c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16.5" customHeight="1">
      <c r="B58" s="37"/>
      <c r="C58" s="38"/>
      <c r="D58" s="38"/>
      <c r="E58" s="67" t="str">
        <f>E13</f>
        <v>R02 - Podružný rozvaděč R02</v>
      </c>
      <c r="F58" s="38"/>
      <c r="G58" s="38"/>
      <c r="H58" s="38"/>
      <c r="I58" s="145"/>
      <c r="J58" s="38"/>
      <c r="K58" s="38"/>
      <c r="L58" s="42"/>
    </row>
    <row r="59" s="1" customFormat="1" ht="6.96" customHeight="1">
      <c r="B59" s="37"/>
      <c r="C59" s="38"/>
      <c r="D59" s="38"/>
      <c r="E59" s="38"/>
      <c r="F59" s="38"/>
      <c r="G59" s="38"/>
      <c r="H59" s="38"/>
      <c r="I59" s="145"/>
      <c r="J59" s="38"/>
      <c r="K59" s="38"/>
      <c r="L59" s="42"/>
    </row>
    <row r="60" s="1" customFormat="1" ht="12" customHeight="1">
      <c r="B60" s="37"/>
      <c r="C60" s="31" t="s">
        <v>21</v>
      </c>
      <c r="D60" s="38"/>
      <c r="E60" s="38"/>
      <c r="F60" s="26" t="str">
        <f>F16</f>
        <v>Malšovice</v>
      </c>
      <c r="G60" s="38"/>
      <c r="H60" s="38"/>
      <c r="I60" s="147" t="s">
        <v>23</v>
      </c>
      <c r="J60" s="70" t="str">
        <f>IF(J16="","",J16)</f>
        <v>22. 6. 2019</v>
      </c>
      <c r="K60" s="38"/>
      <c r="L60" s="42"/>
    </row>
    <row r="61" s="1" customFormat="1" ht="6.96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43.05" customHeight="1">
      <c r="B62" s="37"/>
      <c r="C62" s="31" t="s">
        <v>25</v>
      </c>
      <c r="D62" s="38"/>
      <c r="E62" s="38"/>
      <c r="F62" s="26" t="str">
        <f>E19</f>
        <v>Obec Malšovice, Malšovice 16, 405 02 Děčín 2</v>
      </c>
      <c r="G62" s="38"/>
      <c r="H62" s="38"/>
      <c r="I62" s="147" t="s">
        <v>32</v>
      </c>
      <c r="J62" s="35" t="str">
        <f>E25</f>
        <v>INTECON, spol. s r.o., Ústí nad Labem</v>
      </c>
      <c r="K62" s="38"/>
      <c r="L62" s="42"/>
    </row>
    <row r="63" s="1" customFormat="1" ht="43.05" customHeight="1">
      <c r="B63" s="37"/>
      <c r="C63" s="31" t="s">
        <v>30</v>
      </c>
      <c r="D63" s="38"/>
      <c r="E63" s="38"/>
      <c r="F63" s="26" t="str">
        <f>IF(E22="","",E22)</f>
        <v>Vyplň údaj</v>
      </c>
      <c r="G63" s="38"/>
      <c r="H63" s="38"/>
      <c r="I63" s="147" t="s">
        <v>36</v>
      </c>
      <c r="J63" s="35" t="str">
        <f>E28</f>
        <v>INTECON, spol. s r.o., Ústí nad Labem</v>
      </c>
      <c r="K63" s="38"/>
      <c r="L63" s="42"/>
    </row>
    <row r="64" s="1" customFormat="1" ht="10.32" customHeight="1">
      <c r="B64" s="37"/>
      <c r="C64" s="38"/>
      <c r="D64" s="38"/>
      <c r="E64" s="38"/>
      <c r="F64" s="38"/>
      <c r="G64" s="38"/>
      <c r="H64" s="38"/>
      <c r="I64" s="145"/>
      <c r="J64" s="38"/>
      <c r="K64" s="38"/>
      <c r="L64" s="42"/>
    </row>
    <row r="65" s="1" customFormat="1" ht="29.28" customHeight="1">
      <c r="B65" s="37"/>
      <c r="C65" s="175" t="s">
        <v>149</v>
      </c>
      <c r="D65" s="176"/>
      <c r="E65" s="176"/>
      <c r="F65" s="176"/>
      <c r="G65" s="176"/>
      <c r="H65" s="176"/>
      <c r="I65" s="177"/>
      <c r="J65" s="178" t="s">
        <v>150</v>
      </c>
      <c r="K65" s="176"/>
      <c r="L65" s="42"/>
    </row>
    <row r="66" s="1" customFormat="1" ht="10.32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22.8" customHeight="1">
      <c r="B67" s="37"/>
      <c r="C67" s="179" t="s">
        <v>71</v>
      </c>
      <c r="D67" s="38"/>
      <c r="E67" s="38"/>
      <c r="F67" s="38"/>
      <c r="G67" s="38"/>
      <c r="H67" s="38"/>
      <c r="I67" s="145"/>
      <c r="J67" s="100">
        <f>J93</f>
        <v>0</v>
      </c>
      <c r="K67" s="38"/>
      <c r="L67" s="42"/>
      <c r="AU67" s="16" t="s">
        <v>151</v>
      </c>
    </row>
    <row r="68" s="8" customFormat="1" ht="24.96" customHeight="1">
      <c r="B68" s="180"/>
      <c r="C68" s="181"/>
      <c r="D68" s="182" t="s">
        <v>163</v>
      </c>
      <c r="E68" s="183"/>
      <c r="F68" s="183"/>
      <c r="G68" s="183"/>
      <c r="H68" s="183"/>
      <c r="I68" s="184"/>
      <c r="J68" s="185">
        <f>J94</f>
        <v>0</v>
      </c>
      <c r="K68" s="181"/>
      <c r="L68" s="186"/>
    </row>
    <row r="69" s="9" customFormat="1" ht="19.92" customHeight="1">
      <c r="B69" s="187"/>
      <c r="C69" s="123"/>
      <c r="D69" s="188" t="s">
        <v>2491</v>
      </c>
      <c r="E69" s="189"/>
      <c r="F69" s="189"/>
      <c r="G69" s="189"/>
      <c r="H69" s="189"/>
      <c r="I69" s="190"/>
      <c r="J69" s="191">
        <f>J95</f>
        <v>0</v>
      </c>
      <c r="K69" s="123"/>
      <c r="L69" s="192"/>
    </row>
    <row r="70" s="1" customFormat="1" ht="21.84" customHeight="1">
      <c r="B70" s="37"/>
      <c r="C70" s="38"/>
      <c r="D70" s="38"/>
      <c r="E70" s="38"/>
      <c r="F70" s="38"/>
      <c r="G70" s="38"/>
      <c r="H70" s="38"/>
      <c r="I70" s="145"/>
      <c r="J70" s="38"/>
      <c r="K70" s="38"/>
      <c r="L70" s="42"/>
    </row>
    <row r="71" s="1" customFormat="1" ht="6.96" customHeight="1">
      <c r="B71" s="57"/>
      <c r="C71" s="58"/>
      <c r="D71" s="58"/>
      <c r="E71" s="58"/>
      <c r="F71" s="58"/>
      <c r="G71" s="58"/>
      <c r="H71" s="58"/>
      <c r="I71" s="170"/>
      <c r="J71" s="58"/>
      <c r="K71" s="58"/>
      <c r="L71" s="42"/>
    </row>
    <row r="75" s="1" customFormat="1" ht="6.96" customHeight="1">
      <c r="B75" s="59"/>
      <c r="C75" s="60"/>
      <c r="D75" s="60"/>
      <c r="E75" s="60"/>
      <c r="F75" s="60"/>
      <c r="G75" s="60"/>
      <c r="H75" s="60"/>
      <c r="I75" s="173"/>
      <c r="J75" s="60"/>
      <c r="K75" s="60"/>
      <c r="L75" s="42"/>
    </row>
    <row r="76" s="1" customFormat="1" ht="24.96" customHeight="1">
      <c r="B76" s="37"/>
      <c r="C76" s="22" t="s">
        <v>179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6.96" customHeight="1">
      <c r="B77" s="37"/>
      <c r="C77" s="38"/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174" t="str">
        <f>E7</f>
        <v>Stavební úpravy objektů č.p. 6 a st.p.č. 17-6, obec Malšovice - revize č.01</v>
      </c>
      <c r="F79" s="31"/>
      <c r="G79" s="31"/>
      <c r="H79" s="31"/>
      <c r="I79" s="145"/>
      <c r="J79" s="38"/>
      <c r="K79" s="38"/>
      <c r="L79" s="42"/>
    </row>
    <row r="80" ht="12" customHeight="1">
      <c r="B80" s="20"/>
      <c r="C80" s="31" t="s">
        <v>144</v>
      </c>
      <c r="D80" s="21"/>
      <c r="E80" s="21"/>
      <c r="F80" s="21"/>
      <c r="G80" s="21"/>
      <c r="H80" s="21"/>
      <c r="I80" s="137"/>
      <c r="J80" s="21"/>
      <c r="K80" s="21"/>
      <c r="L80" s="19"/>
    </row>
    <row r="81" ht="16.5" customHeight="1">
      <c r="B81" s="20"/>
      <c r="C81" s="21"/>
      <c r="D81" s="21"/>
      <c r="E81" s="174" t="s">
        <v>2489</v>
      </c>
      <c r="F81" s="21"/>
      <c r="G81" s="21"/>
      <c r="H81" s="21"/>
      <c r="I81" s="137"/>
      <c r="J81" s="21"/>
      <c r="K81" s="21"/>
      <c r="L81" s="19"/>
    </row>
    <row r="82" ht="12" customHeight="1">
      <c r="B82" s="20"/>
      <c r="C82" s="31" t="s">
        <v>146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277" t="s">
        <v>2951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2866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E13</f>
        <v>R02 - Podružný rozvaděč R02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F16</f>
        <v>Malšovice</v>
      </c>
      <c r="G87" s="38"/>
      <c r="H87" s="38"/>
      <c r="I87" s="147" t="s">
        <v>23</v>
      </c>
      <c r="J87" s="70" t="str">
        <f>IF(J16="","",J16)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E19</f>
        <v>Obec Malšovice, Malšovice 16, 405 02 Děčín 2</v>
      </c>
      <c r="G89" s="38"/>
      <c r="H89" s="38"/>
      <c r="I89" s="147" t="s">
        <v>32</v>
      </c>
      <c r="J89" s="35" t="str">
        <f>E25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IF(E22="","",E22)</f>
        <v>Vyplň údaj</v>
      </c>
      <c r="G90" s="38"/>
      <c r="H90" s="38"/>
      <c r="I90" s="147" t="s">
        <v>36</v>
      </c>
      <c r="J90" s="35" t="str">
        <f>E28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</f>
        <v>0</v>
      </c>
      <c r="Q93" s="94"/>
      <c r="R93" s="200">
        <f>R94</f>
        <v>0.017060000000000002</v>
      </c>
      <c r="S93" s="94"/>
      <c r="T93" s="201">
        <f>T94</f>
        <v>0</v>
      </c>
      <c r="AT93" s="16" t="s">
        <v>72</v>
      </c>
      <c r="AU93" s="16" t="s">
        <v>151</v>
      </c>
      <c r="BK93" s="202">
        <f>BK94</f>
        <v>0</v>
      </c>
    </row>
    <row r="94" s="11" customFormat="1" ht="25.92" customHeight="1">
      <c r="B94" s="203"/>
      <c r="C94" s="204"/>
      <c r="D94" s="205" t="s">
        <v>72</v>
      </c>
      <c r="E94" s="206" t="s">
        <v>1094</v>
      </c>
      <c r="F94" s="206" t="s">
        <v>1095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0.017060000000000002</v>
      </c>
      <c r="S94" s="211"/>
      <c r="T94" s="213">
        <f>T95</f>
        <v>0</v>
      </c>
      <c r="AR94" s="214" t="s">
        <v>82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2528</v>
      </c>
      <c r="F95" s="217" t="s">
        <v>2529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SUM(P96:P109)</f>
        <v>0</v>
      </c>
      <c r="Q95" s="211"/>
      <c r="R95" s="212">
        <f>SUM(R96:R109)</f>
        <v>0.017060000000000002</v>
      </c>
      <c r="S95" s="211"/>
      <c r="T95" s="213">
        <f>SUM(T96:T109)</f>
        <v>0</v>
      </c>
      <c r="AR95" s="214" t="s">
        <v>82</v>
      </c>
      <c r="AT95" s="215" t="s">
        <v>72</v>
      </c>
      <c r="AU95" s="215" t="s">
        <v>80</v>
      </c>
      <c r="AY95" s="214" t="s">
        <v>194</v>
      </c>
      <c r="BK95" s="216">
        <f>SUM(BK96:BK109)</f>
        <v>0</v>
      </c>
    </row>
    <row r="96" s="1" customFormat="1" ht="60" customHeight="1">
      <c r="B96" s="37"/>
      <c r="C96" s="257" t="s">
        <v>80</v>
      </c>
      <c r="D96" s="257" t="s">
        <v>323</v>
      </c>
      <c r="E96" s="258" t="s">
        <v>2868</v>
      </c>
      <c r="F96" s="259" t="s">
        <v>2869</v>
      </c>
      <c r="G96" s="260" t="s">
        <v>222</v>
      </c>
      <c r="H96" s="261">
        <v>1</v>
      </c>
      <c r="I96" s="262"/>
      <c r="J96" s="263">
        <f>ROUND(I96*H96,2)</f>
        <v>0</v>
      </c>
      <c r="K96" s="259" t="s">
        <v>19</v>
      </c>
      <c r="L96" s="264"/>
      <c r="M96" s="265" t="s">
        <v>19</v>
      </c>
      <c r="N96" s="266" t="s">
        <v>44</v>
      </c>
      <c r="O96" s="82"/>
      <c r="P96" s="228">
        <f>O96*H96</f>
        <v>0</v>
      </c>
      <c r="Q96" s="228">
        <v>0.01</v>
      </c>
      <c r="R96" s="228">
        <f>Q96*H96</f>
        <v>0.01</v>
      </c>
      <c r="S96" s="228">
        <v>0</v>
      </c>
      <c r="T96" s="229">
        <f>S96*H96</f>
        <v>0</v>
      </c>
      <c r="AR96" s="230" t="s">
        <v>228</v>
      </c>
      <c r="AT96" s="230" t="s">
        <v>323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3055</v>
      </c>
    </row>
    <row r="97" s="1" customFormat="1" ht="24" customHeight="1">
      <c r="B97" s="37"/>
      <c r="C97" s="219" t="s">
        <v>201</v>
      </c>
      <c r="D97" s="219" t="s">
        <v>196</v>
      </c>
      <c r="E97" s="220" t="s">
        <v>2880</v>
      </c>
      <c r="F97" s="221" t="s">
        <v>2881</v>
      </c>
      <c r="G97" s="222" t="s">
        <v>222</v>
      </c>
      <c r="H97" s="223">
        <v>9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3056</v>
      </c>
    </row>
    <row r="98" s="1" customFormat="1" ht="16.5" customHeight="1">
      <c r="B98" s="37"/>
      <c r="C98" s="257" t="s">
        <v>219</v>
      </c>
      <c r="D98" s="257" t="s">
        <v>323</v>
      </c>
      <c r="E98" s="258" t="s">
        <v>2883</v>
      </c>
      <c r="F98" s="259" t="s">
        <v>2884</v>
      </c>
      <c r="G98" s="260" t="s">
        <v>222</v>
      </c>
      <c r="H98" s="261">
        <v>3</v>
      </c>
      <c r="I98" s="262"/>
      <c r="J98" s="263">
        <f>ROUND(I98*H98,2)</f>
        <v>0</v>
      </c>
      <c r="K98" s="259" t="s">
        <v>200</v>
      </c>
      <c r="L98" s="264"/>
      <c r="M98" s="265" t="s">
        <v>19</v>
      </c>
      <c r="N98" s="266" t="s">
        <v>44</v>
      </c>
      <c r="O98" s="82"/>
      <c r="P98" s="228">
        <f>O98*H98</f>
        <v>0</v>
      </c>
      <c r="Q98" s="228">
        <v>0.00040000000000000002</v>
      </c>
      <c r="R98" s="228">
        <f>Q98*H98</f>
        <v>0.0012000000000000001</v>
      </c>
      <c r="S98" s="228">
        <v>0</v>
      </c>
      <c r="T98" s="229">
        <f>S98*H98</f>
        <v>0</v>
      </c>
      <c r="AR98" s="230" t="s">
        <v>228</v>
      </c>
      <c r="AT98" s="230" t="s">
        <v>323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3057</v>
      </c>
    </row>
    <row r="99" s="1" customFormat="1" ht="16.5" customHeight="1">
      <c r="B99" s="37"/>
      <c r="C99" s="257" t="s">
        <v>224</v>
      </c>
      <c r="D99" s="257" t="s">
        <v>323</v>
      </c>
      <c r="E99" s="258" t="s">
        <v>2886</v>
      </c>
      <c r="F99" s="259" t="s">
        <v>2887</v>
      </c>
      <c r="G99" s="260" t="s">
        <v>222</v>
      </c>
      <c r="H99" s="261">
        <v>5</v>
      </c>
      <c r="I99" s="262"/>
      <c r="J99" s="263">
        <f>ROUND(I99*H99,2)</f>
        <v>0</v>
      </c>
      <c r="K99" s="259" t="s">
        <v>200</v>
      </c>
      <c r="L99" s="264"/>
      <c r="M99" s="265" t="s">
        <v>19</v>
      </c>
      <c r="N99" s="266" t="s">
        <v>44</v>
      </c>
      <c r="O99" s="82"/>
      <c r="P99" s="228">
        <f>O99*H99</f>
        <v>0</v>
      </c>
      <c r="Q99" s="228">
        <v>0.00040000000000000002</v>
      </c>
      <c r="R99" s="228">
        <f>Q99*H99</f>
        <v>0.002</v>
      </c>
      <c r="S99" s="228">
        <v>0</v>
      </c>
      <c r="T99" s="229">
        <f>S99*H99</f>
        <v>0</v>
      </c>
      <c r="AR99" s="230" t="s">
        <v>228</v>
      </c>
      <c r="AT99" s="230" t="s">
        <v>323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3058</v>
      </c>
    </row>
    <row r="100" s="1" customFormat="1" ht="16.5" customHeight="1">
      <c r="B100" s="37"/>
      <c r="C100" s="257" t="s">
        <v>328</v>
      </c>
      <c r="D100" s="257" t="s">
        <v>323</v>
      </c>
      <c r="E100" s="258" t="s">
        <v>2931</v>
      </c>
      <c r="F100" s="259" t="s">
        <v>3059</v>
      </c>
      <c r="G100" s="260" t="s">
        <v>222</v>
      </c>
      <c r="H100" s="261">
        <v>1</v>
      </c>
      <c r="I100" s="262"/>
      <c r="J100" s="263">
        <f>ROUND(I100*H100,2)</f>
        <v>0</v>
      </c>
      <c r="K100" s="259" t="s">
        <v>19</v>
      </c>
      <c r="L100" s="264"/>
      <c r="M100" s="265" t="s">
        <v>19</v>
      </c>
      <c r="N100" s="266" t="s">
        <v>44</v>
      </c>
      <c r="O100" s="82"/>
      <c r="P100" s="228">
        <f>O100*H100</f>
        <v>0</v>
      </c>
      <c r="Q100" s="228">
        <v>0.00040000000000000002</v>
      </c>
      <c r="R100" s="228">
        <f>Q100*H100</f>
        <v>0.00040000000000000002</v>
      </c>
      <c r="S100" s="228">
        <v>0</v>
      </c>
      <c r="T100" s="229">
        <f>S100*H100</f>
        <v>0</v>
      </c>
      <c r="AR100" s="230" t="s">
        <v>228</v>
      </c>
      <c r="AT100" s="230" t="s">
        <v>323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3060</v>
      </c>
    </row>
    <row r="101" s="1" customFormat="1" ht="24" customHeight="1">
      <c r="B101" s="37"/>
      <c r="C101" s="219" t="s">
        <v>82</v>
      </c>
      <c r="D101" s="219" t="s">
        <v>196</v>
      </c>
      <c r="E101" s="220" t="s">
        <v>2889</v>
      </c>
      <c r="F101" s="221" t="s">
        <v>2890</v>
      </c>
      <c r="G101" s="222" t="s">
        <v>222</v>
      </c>
      <c r="H101" s="223">
        <v>1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3061</v>
      </c>
    </row>
    <row r="102" s="1" customFormat="1" ht="16.5" customHeight="1">
      <c r="B102" s="37"/>
      <c r="C102" s="257" t="s">
        <v>322</v>
      </c>
      <c r="D102" s="257" t="s">
        <v>323</v>
      </c>
      <c r="E102" s="258" t="s">
        <v>2935</v>
      </c>
      <c r="F102" s="259" t="s">
        <v>2936</v>
      </c>
      <c r="G102" s="260" t="s">
        <v>222</v>
      </c>
      <c r="H102" s="261">
        <v>1</v>
      </c>
      <c r="I102" s="262"/>
      <c r="J102" s="263">
        <f>ROUND(I102*H102,2)</f>
        <v>0</v>
      </c>
      <c r="K102" s="259" t="s">
        <v>200</v>
      </c>
      <c r="L102" s="264"/>
      <c r="M102" s="265" t="s">
        <v>19</v>
      </c>
      <c r="N102" s="266" t="s">
        <v>44</v>
      </c>
      <c r="O102" s="82"/>
      <c r="P102" s="228">
        <f>O102*H102</f>
        <v>0</v>
      </c>
      <c r="Q102" s="228">
        <v>0.00040000000000000002</v>
      </c>
      <c r="R102" s="228">
        <f>Q102*H102</f>
        <v>0.00040000000000000002</v>
      </c>
      <c r="S102" s="228">
        <v>0</v>
      </c>
      <c r="T102" s="229">
        <f>S102*H102</f>
        <v>0</v>
      </c>
      <c r="AR102" s="230" t="s">
        <v>228</v>
      </c>
      <c r="AT102" s="230" t="s">
        <v>323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3062</v>
      </c>
    </row>
    <row r="103" s="1" customFormat="1" ht="24" customHeight="1">
      <c r="B103" s="37"/>
      <c r="C103" s="219" t="s">
        <v>244</v>
      </c>
      <c r="D103" s="219" t="s">
        <v>196</v>
      </c>
      <c r="E103" s="220" t="s">
        <v>2895</v>
      </c>
      <c r="F103" s="221" t="s">
        <v>2896</v>
      </c>
      <c r="G103" s="222" t="s">
        <v>222</v>
      </c>
      <c r="H103" s="223">
        <v>7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264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3063</v>
      </c>
    </row>
    <row r="104" s="1" customFormat="1" ht="24" customHeight="1">
      <c r="B104" s="37"/>
      <c r="C104" s="257" t="s">
        <v>248</v>
      </c>
      <c r="D104" s="257" t="s">
        <v>323</v>
      </c>
      <c r="E104" s="258" t="s">
        <v>3064</v>
      </c>
      <c r="F104" s="259" t="s">
        <v>2942</v>
      </c>
      <c r="G104" s="260" t="s">
        <v>222</v>
      </c>
      <c r="H104" s="261">
        <v>3</v>
      </c>
      <c r="I104" s="262"/>
      <c r="J104" s="263">
        <f>ROUND(I104*H104,2)</f>
        <v>0</v>
      </c>
      <c r="K104" s="259" t="s">
        <v>19</v>
      </c>
      <c r="L104" s="264"/>
      <c r="M104" s="265" t="s">
        <v>19</v>
      </c>
      <c r="N104" s="266" t="s">
        <v>44</v>
      </c>
      <c r="O104" s="82"/>
      <c r="P104" s="228">
        <f>O104*H104</f>
        <v>0</v>
      </c>
      <c r="Q104" s="228">
        <v>0.00046999999999999999</v>
      </c>
      <c r="R104" s="228">
        <f>Q104*H104</f>
        <v>0.00141</v>
      </c>
      <c r="S104" s="228">
        <v>0</v>
      </c>
      <c r="T104" s="229">
        <f>S104*H104</f>
        <v>0</v>
      </c>
      <c r="AR104" s="230" t="s">
        <v>228</v>
      </c>
      <c r="AT104" s="230" t="s">
        <v>323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3065</v>
      </c>
    </row>
    <row r="105" s="1" customFormat="1" ht="24" customHeight="1">
      <c r="B105" s="37"/>
      <c r="C105" s="257" t="s">
        <v>252</v>
      </c>
      <c r="D105" s="257" t="s">
        <v>323</v>
      </c>
      <c r="E105" s="258" t="s">
        <v>2901</v>
      </c>
      <c r="F105" s="259" t="s">
        <v>2902</v>
      </c>
      <c r="G105" s="260" t="s">
        <v>222</v>
      </c>
      <c r="H105" s="261">
        <v>3</v>
      </c>
      <c r="I105" s="262"/>
      <c r="J105" s="263">
        <f>ROUND(I105*H105,2)</f>
        <v>0</v>
      </c>
      <c r="K105" s="259" t="s">
        <v>19</v>
      </c>
      <c r="L105" s="264"/>
      <c r="M105" s="265" t="s">
        <v>19</v>
      </c>
      <c r="N105" s="266" t="s">
        <v>44</v>
      </c>
      <c r="O105" s="82"/>
      <c r="P105" s="228">
        <f>O105*H105</f>
        <v>0</v>
      </c>
      <c r="Q105" s="228">
        <v>0.00040000000000000002</v>
      </c>
      <c r="R105" s="228">
        <f>Q105*H105</f>
        <v>0.0012000000000000001</v>
      </c>
      <c r="S105" s="228">
        <v>0</v>
      </c>
      <c r="T105" s="229">
        <f>S105*H105</f>
        <v>0</v>
      </c>
      <c r="AR105" s="230" t="s">
        <v>228</v>
      </c>
      <c r="AT105" s="230" t="s">
        <v>323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3066</v>
      </c>
    </row>
    <row r="106" s="1" customFormat="1" ht="24" customHeight="1">
      <c r="B106" s="37"/>
      <c r="C106" s="257" t="s">
        <v>8</v>
      </c>
      <c r="D106" s="257" t="s">
        <v>323</v>
      </c>
      <c r="E106" s="258" t="s">
        <v>2904</v>
      </c>
      <c r="F106" s="259" t="s">
        <v>2905</v>
      </c>
      <c r="G106" s="260" t="s">
        <v>222</v>
      </c>
      <c r="H106" s="261">
        <v>1</v>
      </c>
      <c r="I106" s="262"/>
      <c r="J106" s="263">
        <f>ROUND(I106*H106,2)</f>
        <v>0</v>
      </c>
      <c r="K106" s="259" t="s">
        <v>19</v>
      </c>
      <c r="L106" s="264"/>
      <c r="M106" s="265" t="s">
        <v>19</v>
      </c>
      <c r="N106" s="266" t="s">
        <v>44</v>
      </c>
      <c r="O106" s="82"/>
      <c r="P106" s="228">
        <f>O106*H106</f>
        <v>0</v>
      </c>
      <c r="Q106" s="228">
        <v>0.00040000000000000002</v>
      </c>
      <c r="R106" s="228">
        <f>Q106*H106</f>
        <v>0.00040000000000000002</v>
      </c>
      <c r="S106" s="228">
        <v>0</v>
      </c>
      <c r="T106" s="229">
        <f>S106*H106</f>
        <v>0</v>
      </c>
      <c r="AR106" s="230" t="s">
        <v>228</v>
      </c>
      <c r="AT106" s="230" t="s">
        <v>323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3067</v>
      </c>
    </row>
    <row r="107" s="1" customFormat="1" ht="36" customHeight="1">
      <c r="B107" s="37"/>
      <c r="C107" s="219" t="s">
        <v>304</v>
      </c>
      <c r="D107" s="219" t="s">
        <v>196</v>
      </c>
      <c r="E107" s="220" t="s">
        <v>2910</v>
      </c>
      <c r="F107" s="221" t="s">
        <v>2911</v>
      </c>
      <c r="G107" s="222" t="s">
        <v>222</v>
      </c>
      <c r="H107" s="223">
        <v>4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3068</v>
      </c>
    </row>
    <row r="108" s="1" customFormat="1" ht="24" customHeight="1">
      <c r="B108" s="37"/>
      <c r="C108" s="257" t="s">
        <v>308</v>
      </c>
      <c r="D108" s="257" t="s">
        <v>323</v>
      </c>
      <c r="E108" s="258" t="s">
        <v>2913</v>
      </c>
      <c r="F108" s="259" t="s">
        <v>2914</v>
      </c>
      <c r="G108" s="260" t="s">
        <v>222</v>
      </c>
      <c r="H108" s="261">
        <v>1</v>
      </c>
      <c r="I108" s="262"/>
      <c r="J108" s="263">
        <f>ROUND(I108*H108,2)</f>
        <v>0</v>
      </c>
      <c r="K108" s="259" t="s">
        <v>19</v>
      </c>
      <c r="L108" s="264"/>
      <c r="M108" s="265" t="s">
        <v>19</v>
      </c>
      <c r="N108" s="266" t="s">
        <v>44</v>
      </c>
      <c r="O108" s="82"/>
      <c r="P108" s="228">
        <f>O108*H108</f>
        <v>0</v>
      </c>
      <c r="Q108" s="228">
        <v>5.0000000000000002E-05</v>
      </c>
      <c r="R108" s="228">
        <f>Q108*H108</f>
        <v>5.0000000000000002E-05</v>
      </c>
      <c r="S108" s="228">
        <v>0</v>
      </c>
      <c r="T108" s="229">
        <f>S108*H108</f>
        <v>0</v>
      </c>
      <c r="AR108" s="230" t="s">
        <v>350</v>
      </c>
      <c r="AT108" s="230" t="s">
        <v>323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3069</v>
      </c>
    </row>
    <row r="109" s="1" customFormat="1" ht="36" customHeight="1">
      <c r="B109" s="37"/>
      <c r="C109" s="257" t="s">
        <v>317</v>
      </c>
      <c r="D109" s="257" t="s">
        <v>323</v>
      </c>
      <c r="E109" s="258" t="s">
        <v>2922</v>
      </c>
      <c r="F109" s="259" t="s">
        <v>2923</v>
      </c>
      <c r="G109" s="260" t="s">
        <v>955</v>
      </c>
      <c r="H109" s="261">
        <v>1</v>
      </c>
      <c r="I109" s="262"/>
      <c r="J109" s="263">
        <f>ROUND(I109*H109,2)</f>
        <v>0</v>
      </c>
      <c r="K109" s="259" t="s">
        <v>19</v>
      </c>
      <c r="L109" s="264"/>
      <c r="M109" s="267" t="s">
        <v>19</v>
      </c>
      <c r="N109" s="268" t="s">
        <v>44</v>
      </c>
      <c r="O109" s="269"/>
      <c r="P109" s="270">
        <f>O109*H109</f>
        <v>0</v>
      </c>
      <c r="Q109" s="270">
        <v>0</v>
      </c>
      <c r="R109" s="270">
        <f>Q109*H109</f>
        <v>0</v>
      </c>
      <c r="S109" s="270">
        <v>0</v>
      </c>
      <c r="T109" s="271">
        <f>S109*H109</f>
        <v>0</v>
      </c>
      <c r="AR109" s="230" t="s">
        <v>1384</v>
      </c>
      <c r="AT109" s="230" t="s">
        <v>323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496</v>
      </c>
      <c r="BM109" s="230" t="s">
        <v>3070</v>
      </c>
    </row>
    <row r="110" s="1" customFormat="1" ht="6.96" customHeight="1">
      <c r="B110" s="57"/>
      <c r="C110" s="58"/>
      <c r="D110" s="58"/>
      <c r="E110" s="58"/>
      <c r="F110" s="58"/>
      <c r="G110" s="58"/>
      <c r="H110" s="58"/>
      <c r="I110" s="170"/>
      <c r="J110" s="58"/>
      <c r="K110" s="58"/>
      <c r="L110" s="42"/>
    </row>
  </sheetData>
  <sheetProtection sheet="1" autoFilter="0" formatColumns="0" formatRows="0" objects="1" scenarios="1" spinCount="100000" saltValue="+IkvBMfp9HWEfGnNAnN/zMQ9JrkhNQumaRUSQmuqOCHaxc1EH3In5jWucogrPTSrl3spE2csf7877NrTcwWsSg==" hashValue="6fZjBsGvXZndNlUShDVm+kKra8V1wdhcE9V9QY9JAGXpP3II2Mgdug5Un8SjCihX+Lj4Xyp7N5TpOnadTtn6DA==" algorithmName="SHA-512" password="C87A"/>
  <autoFilter ref="C92:K10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3071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3072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ROUND((SUM(BE88:BE128)),  2)</f>
        <v>0</v>
      </c>
      <c r="I35" s="159">
        <v>0.20999999999999999</v>
      </c>
      <c r="J35" s="158">
        <f>ROUND(((SUM(BE88:BE128))*I35),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ROUND((SUM(BF88:BF128)),  2)</f>
        <v>0</v>
      </c>
      <c r="I36" s="159">
        <v>0.14999999999999999</v>
      </c>
      <c r="J36" s="158">
        <f>ROUND(((SUM(BF88:BF128))*I36),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ROUND((SUM(BG88:BG128)),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ROUND((SUM(BH88:BH128)),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ROUND((SUM(BI88:BI128)),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3071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3073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3074</v>
      </c>
      <c r="E65" s="183"/>
      <c r="F65" s="183"/>
      <c r="G65" s="183"/>
      <c r="H65" s="183"/>
      <c r="I65" s="184"/>
      <c r="J65" s="185">
        <f>J104</f>
        <v>0</v>
      </c>
      <c r="K65" s="181"/>
      <c r="L65" s="186"/>
    </row>
    <row r="66" s="8" customFormat="1" ht="24.96" customHeight="1">
      <c r="B66" s="180"/>
      <c r="C66" s="181"/>
      <c r="D66" s="182" t="s">
        <v>3075</v>
      </c>
      <c r="E66" s="183"/>
      <c r="F66" s="183"/>
      <c r="G66" s="183"/>
      <c r="H66" s="183"/>
      <c r="I66" s="184"/>
      <c r="J66" s="185">
        <f>J116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3071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P89+P104+P116</f>
        <v>0</v>
      </c>
      <c r="Q88" s="94"/>
      <c r="R88" s="200">
        <f>R89+R104+R116</f>
        <v>0</v>
      </c>
      <c r="S88" s="94"/>
      <c r="T88" s="201">
        <f>T89+T104+T116</f>
        <v>0</v>
      </c>
      <c r="AT88" s="16" t="s">
        <v>72</v>
      </c>
      <c r="AU88" s="16" t="s">
        <v>151</v>
      </c>
      <c r="BK88" s="202">
        <f>BK89+BK104+BK116</f>
        <v>0</v>
      </c>
    </row>
    <row r="89" s="11" customFormat="1" ht="25.92" customHeight="1">
      <c r="B89" s="203"/>
      <c r="C89" s="204"/>
      <c r="D89" s="205" t="s">
        <v>72</v>
      </c>
      <c r="E89" s="206" t="s">
        <v>3076</v>
      </c>
      <c r="F89" s="206" t="s">
        <v>3077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SUM(P90:P103)</f>
        <v>0</v>
      </c>
      <c r="Q89" s="211"/>
      <c r="R89" s="212">
        <f>SUM(R90:R103)</f>
        <v>0</v>
      </c>
      <c r="S89" s="211"/>
      <c r="T89" s="213">
        <f>SUM(T90:T103)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SUM(BK90:BK103)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3078</v>
      </c>
      <c r="F90" s="221" t="s">
        <v>3079</v>
      </c>
      <c r="G90" s="222" t="s">
        <v>1296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 ht="16.5" customHeight="1">
      <c r="B91" s="37"/>
      <c r="C91" s="219" t="s">
        <v>82</v>
      </c>
      <c r="D91" s="219" t="s">
        <v>196</v>
      </c>
      <c r="E91" s="220" t="s">
        <v>3080</v>
      </c>
      <c r="F91" s="221" t="s">
        <v>3081</v>
      </c>
      <c r="G91" s="222" t="s">
        <v>1296</v>
      </c>
      <c r="H91" s="223">
        <v>1</v>
      </c>
      <c r="I91" s="224"/>
      <c r="J91" s="225">
        <f>ROUND(I91*H91,2)</f>
        <v>0</v>
      </c>
      <c r="K91" s="221" t="s">
        <v>19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</v>
      </c>
      <c r="R91" s="228">
        <f>Q91*H91</f>
        <v>0</v>
      </c>
      <c r="S91" s="228">
        <v>0</v>
      </c>
      <c r="T91" s="229">
        <f>S91*H91</f>
        <v>0</v>
      </c>
      <c r="AR91" s="230" t="s">
        <v>201</v>
      </c>
      <c r="AT91" s="230" t="s">
        <v>196</v>
      </c>
      <c r="AU91" s="230" t="s">
        <v>80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201</v>
      </c>
      <c r="BM91" s="230" t="s">
        <v>201</v>
      </c>
    </row>
    <row r="92" s="1" customFormat="1" ht="16.5" customHeight="1">
      <c r="B92" s="37"/>
      <c r="C92" s="219" t="s">
        <v>117</v>
      </c>
      <c r="D92" s="219" t="s">
        <v>196</v>
      </c>
      <c r="E92" s="220" t="s">
        <v>3082</v>
      </c>
      <c r="F92" s="221" t="s">
        <v>3083</v>
      </c>
      <c r="G92" s="222" t="s">
        <v>213</v>
      </c>
      <c r="H92" s="223">
        <v>1900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219</v>
      </c>
    </row>
    <row r="93" s="1" customFormat="1" ht="16.5" customHeight="1">
      <c r="B93" s="37"/>
      <c r="C93" s="219" t="s">
        <v>201</v>
      </c>
      <c r="D93" s="219" t="s">
        <v>196</v>
      </c>
      <c r="E93" s="220" t="s">
        <v>3084</v>
      </c>
      <c r="F93" s="221" t="s">
        <v>3085</v>
      </c>
      <c r="G93" s="222" t="s">
        <v>213</v>
      </c>
      <c r="H93" s="223">
        <v>30</v>
      </c>
      <c r="I93" s="224"/>
      <c r="J93" s="225">
        <f>ROUND(I93*H93,2)</f>
        <v>0</v>
      </c>
      <c r="K93" s="221" t="s">
        <v>19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</v>
      </c>
      <c r="R93" s="228">
        <f>Q93*H93</f>
        <v>0</v>
      </c>
      <c r="S93" s="228">
        <v>0</v>
      </c>
      <c r="T93" s="229">
        <f>S93*H93</f>
        <v>0</v>
      </c>
      <c r="AR93" s="230" t="s">
        <v>201</v>
      </c>
      <c r="AT93" s="230" t="s">
        <v>196</v>
      </c>
      <c r="AU93" s="230" t="s">
        <v>80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201</v>
      </c>
      <c r="BM93" s="230" t="s">
        <v>228</v>
      </c>
    </row>
    <row r="94" s="1" customFormat="1" ht="16.5" customHeight="1">
      <c r="B94" s="37"/>
      <c r="C94" s="219" t="s">
        <v>215</v>
      </c>
      <c r="D94" s="219" t="s">
        <v>196</v>
      </c>
      <c r="E94" s="220" t="s">
        <v>3086</v>
      </c>
      <c r="F94" s="221" t="s">
        <v>3087</v>
      </c>
      <c r="G94" s="222" t="s">
        <v>1296</v>
      </c>
      <c r="H94" s="223">
        <v>4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236</v>
      </c>
    </row>
    <row r="95" s="1" customFormat="1" ht="16.5" customHeight="1">
      <c r="B95" s="37"/>
      <c r="C95" s="219" t="s">
        <v>219</v>
      </c>
      <c r="D95" s="219" t="s">
        <v>196</v>
      </c>
      <c r="E95" s="220" t="s">
        <v>3088</v>
      </c>
      <c r="F95" s="221" t="s">
        <v>3089</v>
      </c>
      <c r="G95" s="222" t="s">
        <v>1296</v>
      </c>
      <c r="H95" s="223">
        <v>1</v>
      </c>
      <c r="I95" s="224"/>
      <c r="J95" s="225">
        <f>ROUND(I95*H95,2)</f>
        <v>0</v>
      </c>
      <c r="K95" s="221" t="s">
        <v>19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201</v>
      </c>
      <c r="AT95" s="230" t="s">
        <v>196</v>
      </c>
      <c r="AU95" s="230" t="s">
        <v>80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244</v>
      </c>
    </row>
    <row r="96" s="1" customFormat="1" ht="24" customHeight="1">
      <c r="B96" s="37"/>
      <c r="C96" s="219" t="s">
        <v>224</v>
      </c>
      <c r="D96" s="219" t="s">
        <v>196</v>
      </c>
      <c r="E96" s="220" t="s">
        <v>3090</v>
      </c>
      <c r="F96" s="221" t="s">
        <v>3091</v>
      </c>
      <c r="G96" s="222" t="s">
        <v>1296</v>
      </c>
      <c r="H96" s="223">
        <v>34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252</v>
      </c>
    </row>
    <row r="97" s="1" customFormat="1" ht="16.5" customHeight="1">
      <c r="B97" s="37"/>
      <c r="C97" s="219" t="s">
        <v>228</v>
      </c>
      <c r="D97" s="219" t="s">
        <v>196</v>
      </c>
      <c r="E97" s="220" t="s">
        <v>3092</v>
      </c>
      <c r="F97" s="221" t="s">
        <v>3093</v>
      </c>
      <c r="G97" s="222" t="s">
        <v>1296</v>
      </c>
      <c r="H97" s="223">
        <v>72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201</v>
      </c>
      <c r="AT97" s="230" t="s">
        <v>196</v>
      </c>
      <c r="AU97" s="230" t="s">
        <v>80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201</v>
      </c>
      <c r="BM97" s="230" t="s">
        <v>264</v>
      </c>
    </row>
    <row r="98" s="1" customFormat="1" ht="16.5" customHeight="1">
      <c r="B98" s="37"/>
      <c r="C98" s="219" t="s">
        <v>232</v>
      </c>
      <c r="D98" s="219" t="s">
        <v>196</v>
      </c>
      <c r="E98" s="220" t="s">
        <v>3094</v>
      </c>
      <c r="F98" s="221" t="s">
        <v>3095</v>
      </c>
      <c r="G98" s="222" t="s">
        <v>1296</v>
      </c>
      <c r="H98" s="223">
        <v>2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278</v>
      </c>
    </row>
    <row r="99" s="1" customFormat="1" ht="16.5" customHeight="1">
      <c r="B99" s="37"/>
      <c r="C99" s="219" t="s">
        <v>236</v>
      </c>
      <c r="D99" s="219" t="s">
        <v>196</v>
      </c>
      <c r="E99" s="220" t="s">
        <v>3096</v>
      </c>
      <c r="F99" s="221" t="s">
        <v>3097</v>
      </c>
      <c r="G99" s="222" t="s">
        <v>1296</v>
      </c>
      <c r="H99" s="223">
        <v>1</v>
      </c>
      <c r="I99" s="224"/>
      <c r="J99" s="225">
        <f>ROUND(I99*H99,2)</f>
        <v>0</v>
      </c>
      <c r="K99" s="221" t="s">
        <v>19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201</v>
      </c>
      <c r="AT99" s="230" t="s">
        <v>196</v>
      </c>
      <c r="AU99" s="230" t="s">
        <v>80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288</v>
      </c>
    </row>
    <row r="100" s="1" customFormat="1" ht="16.5" customHeight="1">
      <c r="B100" s="37"/>
      <c r="C100" s="219" t="s">
        <v>240</v>
      </c>
      <c r="D100" s="219" t="s">
        <v>196</v>
      </c>
      <c r="E100" s="220" t="s">
        <v>3098</v>
      </c>
      <c r="F100" s="221" t="s">
        <v>3099</v>
      </c>
      <c r="G100" s="222" t="s">
        <v>1296</v>
      </c>
      <c r="H100" s="223">
        <v>39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201</v>
      </c>
      <c r="AT100" s="230" t="s">
        <v>196</v>
      </c>
      <c r="AU100" s="230" t="s">
        <v>80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201</v>
      </c>
      <c r="BM100" s="230" t="s">
        <v>295</v>
      </c>
    </row>
    <row r="101" s="1" customFormat="1" ht="16.5" customHeight="1">
      <c r="B101" s="37"/>
      <c r="C101" s="219" t="s">
        <v>244</v>
      </c>
      <c r="D101" s="219" t="s">
        <v>196</v>
      </c>
      <c r="E101" s="220" t="s">
        <v>3100</v>
      </c>
      <c r="F101" s="221" t="s">
        <v>3101</v>
      </c>
      <c r="G101" s="222" t="s">
        <v>1296</v>
      </c>
      <c r="H101" s="223">
        <v>72</v>
      </c>
      <c r="I101" s="224"/>
      <c r="J101" s="225">
        <f>ROUND(I101*H101,2)</f>
        <v>0</v>
      </c>
      <c r="K101" s="221" t="s">
        <v>19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201</v>
      </c>
      <c r="AT101" s="230" t="s">
        <v>196</v>
      </c>
      <c r="AU101" s="230" t="s">
        <v>80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304</v>
      </c>
    </row>
    <row r="102" s="1" customFormat="1" ht="24" customHeight="1">
      <c r="B102" s="37"/>
      <c r="C102" s="219" t="s">
        <v>248</v>
      </c>
      <c r="D102" s="219" t="s">
        <v>196</v>
      </c>
      <c r="E102" s="220" t="s">
        <v>3102</v>
      </c>
      <c r="F102" s="221" t="s">
        <v>3103</v>
      </c>
      <c r="G102" s="222" t="s">
        <v>1296</v>
      </c>
      <c r="H102" s="223">
        <v>6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317</v>
      </c>
    </row>
    <row r="103" s="1" customFormat="1" ht="16.5" customHeight="1">
      <c r="B103" s="37"/>
      <c r="C103" s="219" t="s">
        <v>252</v>
      </c>
      <c r="D103" s="219" t="s">
        <v>196</v>
      </c>
      <c r="E103" s="220" t="s">
        <v>3104</v>
      </c>
      <c r="F103" s="221" t="s">
        <v>3105</v>
      </c>
      <c r="G103" s="222" t="s">
        <v>3106</v>
      </c>
      <c r="H103" s="278"/>
      <c r="I103" s="224"/>
      <c r="J103" s="225">
        <f>ROUND(I103*H103,2)</f>
        <v>0</v>
      </c>
      <c r="K103" s="221" t="s">
        <v>19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201</v>
      </c>
      <c r="AT103" s="230" t="s">
        <v>196</v>
      </c>
      <c r="AU103" s="230" t="s">
        <v>80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328</v>
      </c>
    </row>
    <row r="104" s="11" customFormat="1" ht="25.92" customHeight="1">
      <c r="B104" s="203"/>
      <c r="C104" s="204"/>
      <c r="D104" s="205" t="s">
        <v>72</v>
      </c>
      <c r="E104" s="206" t="s">
        <v>3107</v>
      </c>
      <c r="F104" s="206" t="s">
        <v>3108</v>
      </c>
      <c r="G104" s="204"/>
      <c r="H104" s="204"/>
      <c r="I104" s="207"/>
      <c r="J104" s="208">
        <f>BK104</f>
        <v>0</v>
      </c>
      <c r="K104" s="204"/>
      <c r="L104" s="209"/>
      <c r="M104" s="210"/>
      <c r="N104" s="211"/>
      <c r="O104" s="211"/>
      <c r="P104" s="212">
        <f>SUM(P105:P115)</f>
        <v>0</v>
      </c>
      <c r="Q104" s="211"/>
      <c r="R104" s="212">
        <f>SUM(R105:R115)</f>
        <v>0</v>
      </c>
      <c r="S104" s="211"/>
      <c r="T104" s="213">
        <f>SUM(T105:T115)</f>
        <v>0</v>
      </c>
      <c r="AR104" s="214" t="s">
        <v>80</v>
      </c>
      <c r="AT104" s="215" t="s">
        <v>72</v>
      </c>
      <c r="AU104" s="215" t="s">
        <v>73</v>
      </c>
      <c r="AY104" s="214" t="s">
        <v>194</v>
      </c>
      <c r="BK104" s="216">
        <f>SUM(BK105:BK115)</f>
        <v>0</v>
      </c>
    </row>
    <row r="105" s="1" customFormat="1" ht="36" customHeight="1">
      <c r="B105" s="37"/>
      <c r="C105" s="219" t="s">
        <v>8</v>
      </c>
      <c r="D105" s="219" t="s">
        <v>196</v>
      </c>
      <c r="E105" s="220" t="s">
        <v>3109</v>
      </c>
      <c r="F105" s="221" t="s">
        <v>3110</v>
      </c>
      <c r="G105" s="222" t="s">
        <v>1296</v>
      </c>
      <c r="H105" s="223">
        <v>1</v>
      </c>
      <c r="I105" s="224"/>
      <c r="J105" s="225">
        <f>ROUND(I105*H105,2)</f>
        <v>0</v>
      </c>
      <c r="K105" s="221" t="s">
        <v>19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201</v>
      </c>
      <c r="AT105" s="230" t="s">
        <v>196</v>
      </c>
      <c r="AU105" s="230" t="s">
        <v>80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339</v>
      </c>
    </row>
    <row r="106" s="1" customFormat="1" ht="16.5" customHeight="1">
      <c r="B106" s="37"/>
      <c r="C106" s="219" t="s">
        <v>264</v>
      </c>
      <c r="D106" s="219" t="s">
        <v>196</v>
      </c>
      <c r="E106" s="220" t="s">
        <v>3111</v>
      </c>
      <c r="F106" s="221" t="s">
        <v>3112</v>
      </c>
      <c r="G106" s="222" t="s">
        <v>1296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350</v>
      </c>
    </row>
    <row r="107" s="1" customFormat="1" ht="16.5" customHeight="1">
      <c r="B107" s="37"/>
      <c r="C107" s="219" t="s">
        <v>269</v>
      </c>
      <c r="D107" s="219" t="s">
        <v>196</v>
      </c>
      <c r="E107" s="220" t="s">
        <v>3113</v>
      </c>
      <c r="F107" s="221" t="s">
        <v>3114</v>
      </c>
      <c r="G107" s="222" t="s">
        <v>1296</v>
      </c>
      <c r="H107" s="223">
        <v>1</v>
      </c>
      <c r="I107" s="224"/>
      <c r="J107" s="225">
        <f>ROUND(I107*H107,2)</f>
        <v>0</v>
      </c>
      <c r="K107" s="221" t="s">
        <v>19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201</v>
      </c>
      <c r="AT107" s="230" t="s">
        <v>196</v>
      </c>
      <c r="AU107" s="230" t="s">
        <v>80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359</v>
      </c>
    </row>
    <row r="108" s="1" customFormat="1" ht="16.5" customHeight="1">
      <c r="B108" s="37"/>
      <c r="C108" s="219" t="s">
        <v>278</v>
      </c>
      <c r="D108" s="219" t="s">
        <v>196</v>
      </c>
      <c r="E108" s="220" t="s">
        <v>3115</v>
      </c>
      <c r="F108" s="221" t="s">
        <v>3116</v>
      </c>
      <c r="G108" s="222" t="s">
        <v>1296</v>
      </c>
      <c r="H108" s="223">
        <v>10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369</v>
      </c>
    </row>
    <row r="109" s="1" customFormat="1" ht="16.5" customHeight="1">
      <c r="B109" s="37"/>
      <c r="C109" s="219" t="s">
        <v>282</v>
      </c>
      <c r="D109" s="219" t="s">
        <v>196</v>
      </c>
      <c r="E109" s="220" t="s">
        <v>3117</v>
      </c>
      <c r="F109" s="221" t="s">
        <v>3118</v>
      </c>
      <c r="G109" s="222" t="s">
        <v>1296</v>
      </c>
      <c r="H109" s="223">
        <v>1</v>
      </c>
      <c r="I109" s="224"/>
      <c r="J109" s="225">
        <f>ROUND(I109*H109,2)</f>
        <v>0</v>
      </c>
      <c r="K109" s="221" t="s">
        <v>19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</v>
      </c>
      <c r="T109" s="229">
        <f>S109*H109</f>
        <v>0</v>
      </c>
      <c r="AR109" s="230" t="s">
        <v>201</v>
      </c>
      <c r="AT109" s="230" t="s">
        <v>196</v>
      </c>
      <c r="AU109" s="230" t="s">
        <v>80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377</v>
      </c>
    </row>
    <row r="110" s="1" customFormat="1" ht="16.5" customHeight="1">
      <c r="B110" s="37"/>
      <c r="C110" s="219" t="s">
        <v>288</v>
      </c>
      <c r="D110" s="219" t="s">
        <v>196</v>
      </c>
      <c r="E110" s="220" t="s">
        <v>3119</v>
      </c>
      <c r="F110" s="221" t="s">
        <v>3120</v>
      </c>
      <c r="G110" s="222" t="s">
        <v>1296</v>
      </c>
      <c r="H110" s="223">
        <v>3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80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388</v>
      </c>
    </row>
    <row r="111" s="1" customFormat="1" ht="16.5" customHeight="1">
      <c r="B111" s="37"/>
      <c r="C111" s="219" t="s">
        <v>7</v>
      </c>
      <c r="D111" s="219" t="s">
        <v>196</v>
      </c>
      <c r="E111" s="220" t="s">
        <v>3121</v>
      </c>
      <c r="F111" s="221" t="s">
        <v>3122</v>
      </c>
      <c r="G111" s="222" t="s">
        <v>1296</v>
      </c>
      <c r="H111" s="223">
        <v>3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80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404</v>
      </c>
    </row>
    <row r="112" s="1" customFormat="1" ht="16.5" customHeight="1">
      <c r="B112" s="37"/>
      <c r="C112" s="219" t="s">
        <v>295</v>
      </c>
      <c r="D112" s="219" t="s">
        <v>196</v>
      </c>
      <c r="E112" s="220" t="s">
        <v>3123</v>
      </c>
      <c r="F112" s="221" t="s">
        <v>3124</v>
      </c>
      <c r="G112" s="222" t="s">
        <v>1296</v>
      </c>
      <c r="H112" s="223">
        <v>4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80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414</v>
      </c>
    </row>
    <row r="113" s="1" customFormat="1" ht="16.5" customHeight="1">
      <c r="B113" s="37"/>
      <c r="C113" s="219" t="s">
        <v>300</v>
      </c>
      <c r="D113" s="219" t="s">
        <v>196</v>
      </c>
      <c r="E113" s="220" t="s">
        <v>3125</v>
      </c>
      <c r="F113" s="221" t="s">
        <v>3126</v>
      </c>
      <c r="G113" s="222" t="s">
        <v>213</v>
      </c>
      <c r="H113" s="223">
        <v>250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80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424</v>
      </c>
    </row>
    <row r="114" s="1" customFormat="1" ht="16.5" customHeight="1">
      <c r="B114" s="37"/>
      <c r="C114" s="219" t="s">
        <v>304</v>
      </c>
      <c r="D114" s="219" t="s">
        <v>196</v>
      </c>
      <c r="E114" s="220" t="s">
        <v>3127</v>
      </c>
      <c r="F114" s="221" t="s">
        <v>3128</v>
      </c>
      <c r="G114" s="222" t="s">
        <v>2652</v>
      </c>
      <c r="H114" s="223">
        <v>1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80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433</v>
      </c>
    </row>
    <row r="115" s="1" customFormat="1" ht="16.5" customHeight="1">
      <c r="B115" s="37"/>
      <c r="C115" s="219" t="s">
        <v>308</v>
      </c>
      <c r="D115" s="219" t="s">
        <v>196</v>
      </c>
      <c r="E115" s="220" t="s">
        <v>3129</v>
      </c>
      <c r="F115" s="221" t="s">
        <v>3105</v>
      </c>
      <c r="G115" s="222" t="s">
        <v>3106</v>
      </c>
      <c r="H115" s="278"/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80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442</v>
      </c>
    </row>
    <row r="116" s="11" customFormat="1" ht="25.92" customHeight="1">
      <c r="B116" s="203"/>
      <c r="C116" s="204"/>
      <c r="D116" s="205" t="s">
        <v>72</v>
      </c>
      <c r="E116" s="206" t="s">
        <v>3130</v>
      </c>
      <c r="F116" s="206" t="s">
        <v>3131</v>
      </c>
      <c r="G116" s="204"/>
      <c r="H116" s="204"/>
      <c r="I116" s="207"/>
      <c r="J116" s="208">
        <f>BK116</f>
        <v>0</v>
      </c>
      <c r="K116" s="204"/>
      <c r="L116" s="209"/>
      <c r="M116" s="210"/>
      <c r="N116" s="211"/>
      <c r="O116" s="211"/>
      <c r="P116" s="212">
        <f>SUM(P117:P128)</f>
        <v>0</v>
      </c>
      <c r="Q116" s="211"/>
      <c r="R116" s="212">
        <f>SUM(R117:R128)</f>
        <v>0</v>
      </c>
      <c r="S116" s="211"/>
      <c r="T116" s="213">
        <f>SUM(T117:T128)</f>
        <v>0</v>
      </c>
      <c r="AR116" s="214" t="s">
        <v>80</v>
      </c>
      <c r="AT116" s="215" t="s">
        <v>72</v>
      </c>
      <c r="AU116" s="215" t="s">
        <v>73</v>
      </c>
      <c r="AY116" s="214" t="s">
        <v>194</v>
      </c>
      <c r="BK116" s="216">
        <f>SUM(BK117:BK128)</f>
        <v>0</v>
      </c>
    </row>
    <row r="117" s="1" customFormat="1" ht="16.5" customHeight="1">
      <c r="B117" s="37"/>
      <c r="C117" s="219" t="s">
        <v>317</v>
      </c>
      <c r="D117" s="219" t="s">
        <v>196</v>
      </c>
      <c r="E117" s="220" t="s">
        <v>3132</v>
      </c>
      <c r="F117" s="221" t="s">
        <v>3133</v>
      </c>
      <c r="G117" s="222" t="s">
        <v>213</v>
      </c>
      <c r="H117" s="223">
        <v>8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80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453</v>
      </c>
    </row>
    <row r="118" s="1" customFormat="1" ht="16.5" customHeight="1">
      <c r="B118" s="37"/>
      <c r="C118" s="219" t="s">
        <v>322</v>
      </c>
      <c r="D118" s="219" t="s">
        <v>196</v>
      </c>
      <c r="E118" s="220" t="s">
        <v>3134</v>
      </c>
      <c r="F118" s="221" t="s">
        <v>3135</v>
      </c>
      <c r="G118" s="222" t="s">
        <v>213</v>
      </c>
      <c r="H118" s="223">
        <v>10</v>
      </c>
      <c r="I118" s="224"/>
      <c r="J118" s="225">
        <f>ROUND(I118*H118,2)</f>
        <v>0</v>
      </c>
      <c r="K118" s="221" t="s">
        <v>19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80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463</v>
      </c>
    </row>
    <row r="119" s="1" customFormat="1" ht="16.5" customHeight="1">
      <c r="B119" s="37"/>
      <c r="C119" s="219" t="s">
        <v>328</v>
      </c>
      <c r="D119" s="219" t="s">
        <v>196</v>
      </c>
      <c r="E119" s="220" t="s">
        <v>3136</v>
      </c>
      <c r="F119" s="221" t="s">
        <v>3137</v>
      </c>
      <c r="G119" s="222" t="s">
        <v>213</v>
      </c>
      <c r="H119" s="223">
        <v>46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472</v>
      </c>
    </row>
    <row r="120" s="1" customFormat="1" ht="16.5" customHeight="1">
      <c r="B120" s="37"/>
      <c r="C120" s="219" t="s">
        <v>334</v>
      </c>
      <c r="D120" s="219" t="s">
        <v>196</v>
      </c>
      <c r="E120" s="220" t="s">
        <v>3138</v>
      </c>
      <c r="F120" s="221" t="s">
        <v>3139</v>
      </c>
      <c r="G120" s="222" t="s">
        <v>1296</v>
      </c>
      <c r="H120" s="223">
        <v>100</v>
      </c>
      <c r="I120" s="224"/>
      <c r="J120" s="225">
        <f>ROUND(I120*H120,2)</f>
        <v>0</v>
      </c>
      <c r="K120" s="221" t="s">
        <v>19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80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496</v>
      </c>
    </row>
    <row r="121" s="1" customFormat="1" ht="16.5" customHeight="1">
      <c r="B121" s="37"/>
      <c r="C121" s="219" t="s">
        <v>339</v>
      </c>
      <c r="D121" s="219" t="s">
        <v>196</v>
      </c>
      <c r="E121" s="220" t="s">
        <v>3140</v>
      </c>
      <c r="F121" s="221" t="s">
        <v>3141</v>
      </c>
      <c r="G121" s="222" t="s">
        <v>1296</v>
      </c>
      <c r="H121" s="223">
        <v>100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505</v>
      </c>
    </row>
    <row r="122" s="1" customFormat="1" ht="16.5" customHeight="1">
      <c r="B122" s="37"/>
      <c r="C122" s="219" t="s">
        <v>344</v>
      </c>
      <c r="D122" s="219" t="s">
        <v>196</v>
      </c>
      <c r="E122" s="220" t="s">
        <v>3142</v>
      </c>
      <c r="F122" s="221" t="s">
        <v>3143</v>
      </c>
      <c r="G122" s="222" t="s">
        <v>1296</v>
      </c>
      <c r="H122" s="223">
        <v>100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201</v>
      </c>
      <c r="AT122" s="230" t="s">
        <v>196</v>
      </c>
      <c r="AU122" s="230" t="s">
        <v>80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511</v>
      </c>
    </row>
    <row r="123" s="1" customFormat="1" ht="16.5" customHeight="1">
      <c r="B123" s="37"/>
      <c r="C123" s="219" t="s">
        <v>350</v>
      </c>
      <c r="D123" s="219" t="s">
        <v>196</v>
      </c>
      <c r="E123" s="220" t="s">
        <v>3144</v>
      </c>
      <c r="F123" s="221" t="s">
        <v>3145</v>
      </c>
      <c r="G123" s="222" t="s">
        <v>1296</v>
      </c>
      <c r="H123" s="223">
        <v>50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80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520</v>
      </c>
    </row>
    <row r="124" s="1" customFormat="1" ht="16.5" customHeight="1">
      <c r="B124" s="37"/>
      <c r="C124" s="219" t="s">
        <v>355</v>
      </c>
      <c r="D124" s="219" t="s">
        <v>196</v>
      </c>
      <c r="E124" s="220" t="s">
        <v>3146</v>
      </c>
      <c r="F124" s="221" t="s">
        <v>3147</v>
      </c>
      <c r="G124" s="222" t="s">
        <v>1296</v>
      </c>
      <c r="H124" s="223">
        <v>50</v>
      </c>
      <c r="I124" s="224"/>
      <c r="J124" s="225">
        <f>ROUND(I124*H124,2)</f>
        <v>0</v>
      </c>
      <c r="K124" s="221" t="s">
        <v>19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80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528</v>
      </c>
    </row>
    <row r="125" s="1" customFormat="1" ht="16.5" customHeight="1">
      <c r="B125" s="37"/>
      <c r="C125" s="219" t="s">
        <v>359</v>
      </c>
      <c r="D125" s="219" t="s">
        <v>196</v>
      </c>
      <c r="E125" s="220" t="s">
        <v>3148</v>
      </c>
      <c r="F125" s="221" t="s">
        <v>3149</v>
      </c>
      <c r="G125" s="222" t="s">
        <v>1296</v>
      </c>
      <c r="H125" s="223">
        <v>7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80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536</v>
      </c>
    </row>
    <row r="126" s="1" customFormat="1" ht="16.5" customHeight="1">
      <c r="B126" s="37"/>
      <c r="C126" s="219" t="s">
        <v>364</v>
      </c>
      <c r="D126" s="219" t="s">
        <v>196</v>
      </c>
      <c r="E126" s="220" t="s">
        <v>3150</v>
      </c>
      <c r="F126" s="221" t="s">
        <v>3151</v>
      </c>
      <c r="G126" s="222" t="s">
        <v>1296</v>
      </c>
      <c r="H126" s="223">
        <v>3</v>
      </c>
      <c r="I126" s="224"/>
      <c r="J126" s="225">
        <f>ROUND(I126*H126,2)</f>
        <v>0</v>
      </c>
      <c r="K126" s="221" t="s">
        <v>19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201</v>
      </c>
      <c r="AT126" s="230" t="s">
        <v>196</v>
      </c>
      <c r="AU126" s="230" t="s">
        <v>80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201</v>
      </c>
      <c r="BM126" s="230" t="s">
        <v>544</v>
      </c>
    </row>
    <row r="127" s="1" customFormat="1" ht="16.5" customHeight="1">
      <c r="B127" s="37"/>
      <c r="C127" s="219" t="s">
        <v>369</v>
      </c>
      <c r="D127" s="219" t="s">
        <v>196</v>
      </c>
      <c r="E127" s="220" t="s">
        <v>3152</v>
      </c>
      <c r="F127" s="221" t="s">
        <v>3153</v>
      </c>
      <c r="G127" s="222" t="s">
        <v>1296</v>
      </c>
      <c r="H127" s="223">
        <v>50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80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557</v>
      </c>
    </row>
    <row r="128" s="1" customFormat="1" ht="16.5" customHeight="1">
      <c r="B128" s="37"/>
      <c r="C128" s="219" t="s">
        <v>373</v>
      </c>
      <c r="D128" s="219" t="s">
        <v>196</v>
      </c>
      <c r="E128" s="220" t="s">
        <v>3154</v>
      </c>
      <c r="F128" s="221" t="s">
        <v>3105</v>
      </c>
      <c r="G128" s="222" t="s">
        <v>3106</v>
      </c>
      <c r="H128" s="278"/>
      <c r="I128" s="224"/>
      <c r="J128" s="225">
        <f>ROUND(I128*H128,2)</f>
        <v>0</v>
      </c>
      <c r="K128" s="221" t="s">
        <v>19</v>
      </c>
      <c r="L128" s="42"/>
      <c r="M128" s="275" t="s">
        <v>19</v>
      </c>
      <c r="N128" s="276" t="s">
        <v>44</v>
      </c>
      <c r="O128" s="269"/>
      <c r="P128" s="270">
        <f>O128*H128</f>
        <v>0</v>
      </c>
      <c r="Q128" s="270">
        <v>0</v>
      </c>
      <c r="R128" s="270">
        <f>Q128*H128</f>
        <v>0</v>
      </c>
      <c r="S128" s="270">
        <v>0</v>
      </c>
      <c r="T128" s="271">
        <f>S128*H128</f>
        <v>0</v>
      </c>
      <c r="AR128" s="230" t="s">
        <v>201</v>
      </c>
      <c r="AT128" s="230" t="s">
        <v>196</v>
      </c>
      <c r="AU128" s="230" t="s">
        <v>80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569</v>
      </c>
    </row>
    <row r="129" s="1" customFormat="1" ht="6.96" customHeight="1">
      <c r="B129" s="57"/>
      <c r="C129" s="58"/>
      <c r="D129" s="58"/>
      <c r="E129" s="58"/>
      <c r="F129" s="58"/>
      <c r="G129" s="58"/>
      <c r="H129" s="58"/>
      <c r="I129" s="170"/>
      <c r="J129" s="58"/>
      <c r="K129" s="58"/>
      <c r="L129" s="42"/>
    </row>
  </sheetData>
  <sheetProtection sheet="1" autoFilter="0" formatColumns="0" formatRows="0" objects="1" scenarios="1" spinCount="100000" saltValue="di/JJQoHbyREmlVgpMYH3BP2DKeCbqB+FZ4yPuINQy8XtSfhaOiWkL0l2x19YgKqSNBs5STzMOovaE6MV95yog==" hashValue="wtHK+CWaIkGQ/T3Q1c04IWMn86IwuVcfamt+DE3M+2Rh6Bn2uqNNq+rcoMU+psIunwYeGAvDhKrivwdVrFwHHg==" algorithmName="SHA-512" password="C87A"/>
  <autoFilter ref="C87:K1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136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3071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3155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ROUND((SUM(BE88:BE122)),  2)</f>
        <v>0</v>
      </c>
      <c r="I35" s="159">
        <v>0.20999999999999999</v>
      </c>
      <c r="J35" s="158">
        <f>ROUND(((SUM(BE88:BE122))*I35),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ROUND((SUM(BF88:BF122)),  2)</f>
        <v>0</v>
      </c>
      <c r="I36" s="159">
        <v>0.14999999999999999</v>
      </c>
      <c r="J36" s="158">
        <f>ROUND(((SUM(BF88:BF122))*I36),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ROUND((SUM(BG88:BG122)),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ROUND((SUM(BH88:BH122)),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ROUND((SUM(BI88:BI122)),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3071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D.1.4.e-2 -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3073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8" customFormat="1" ht="24.96" customHeight="1">
      <c r="B65" s="180"/>
      <c r="C65" s="181"/>
      <c r="D65" s="182" t="s">
        <v>3074</v>
      </c>
      <c r="E65" s="183"/>
      <c r="F65" s="183"/>
      <c r="G65" s="183"/>
      <c r="H65" s="183"/>
      <c r="I65" s="184"/>
      <c r="J65" s="185">
        <f>J100</f>
        <v>0</v>
      </c>
      <c r="K65" s="181"/>
      <c r="L65" s="186"/>
    </row>
    <row r="66" s="8" customFormat="1" ht="24.96" customHeight="1">
      <c r="B66" s="180"/>
      <c r="C66" s="181"/>
      <c r="D66" s="182" t="s">
        <v>3075</v>
      </c>
      <c r="E66" s="183"/>
      <c r="F66" s="183"/>
      <c r="G66" s="183"/>
      <c r="H66" s="183"/>
      <c r="I66" s="184"/>
      <c r="J66" s="185">
        <f>J109</f>
        <v>0</v>
      </c>
      <c r="K66" s="181"/>
      <c r="L66" s="186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3071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D.1.4.e-2 - Objekt na st.p.č.17/6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P89+P100+P109</f>
        <v>0</v>
      </c>
      <c r="Q88" s="94"/>
      <c r="R88" s="200">
        <f>R89+R100+R109</f>
        <v>0</v>
      </c>
      <c r="S88" s="94"/>
      <c r="T88" s="201">
        <f>T89+T100+T109</f>
        <v>0</v>
      </c>
      <c r="AT88" s="16" t="s">
        <v>72</v>
      </c>
      <c r="AU88" s="16" t="s">
        <v>151</v>
      </c>
      <c r="BK88" s="202">
        <f>BK89+BK100+BK109</f>
        <v>0</v>
      </c>
    </row>
    <row r="89" s="11" customFormat="1" ht="25.92" customHeight="1">
      <c r="B89" s="203"/>
      <c r="C89" s="204"/>
      <c r="D89" s="205" t="s">
        <v>72</v>
      </c>
      <c r="E89" s="206" t="s">
        <v>3076</v>
      </c>
      <c r="F89" s="206" t="s">
        <v>3077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SUM(P90:P99)</f>
        <v>0</v>
      </c>
      <c r="Q89" s="211"/>
      <c r="R89" s="212">
        <f>SUM(R90:R99)</f>
        <v>0</v>
      </c>
      <c r="S89" s="211"/>
      <c r="T89" s="213">
        <f>SUM(T90:T99)</f>
        <v>0</v>
      </c>
      <c r="AR89" s="214" t="s">
        <v>80</v>
      </c>
      <c r="AT89" s="215" t="s">
        <v>72</v>
      </c>
      <c r="AU89" s="215" t="s">
        <v>73</v>
      </c>
      <c r="AY89" s="214" t="s">
        <v>194</v>
      </c>
      <c r="BK89" s="216">
        <f>SUM(BK90:BK99)</f>
        <v>0</v>
      </c>
    </row>
    <row r="90" s="1" customFormat="1" ht="16.5" customHeight="1">
      <c r="B90" s="37"/>
      <c r="C90" s="219" t="s">
        <v>80</v>
      </c>
      <c r="D90" s="219" t="s">
        <v>196</v>
      </c>
      <c r="E90" s="220" t="s">
        <v>3078</v>
      </c>
      <c r="F90" s="221" t="s">
        <v>3083</v>
      </c>
      <c r="G90" s="222" t="s">
        <v>213</v>
      </c>
      <c r="H90" s="223">
        <v>400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201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201</v>
      </c>
      <c r="BM90" s="230" t="s">
        <v>82</v>
      </c>
    </row>
    <row r="91" s="1" customFormat="1" ht="16.5" customHeight="1">
      <c r="B91" s="37"/>
      <c r="C91" s="219" t="s">
        <v>82</v>
      </c>
      <c r="D91" s="219" t="s">
        <v>196</v>
      </c>
      <c r="E91" s="220" t="s">
        <v>3080</v>
      </c>
      <c r="F91" s="221" t="s">
        <v>3085</v>
      </c>
      <c r="G91" s="222" t="s">
        <v>213</v>
      </c>
      <c r="H91" s="223">
        <v>30</v>
      </c>
      <c r="I91" s="224"/>
      <c r="J91" s="225">
        <f>ROUND(I91*H91,2)</f>
        <v>0</v>
      </c>
      <c r="K91" s="221" t="s">
        <v>19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</v>
      </c>
      <c r="R91" s="228">
        <f>Q91*H91</f>
        <v>0</v>
      </c>
      <c r="S91" s="228">
        <v>0</v>
      </c>
      <c r="T91" s="229">
        <f>S91*H91</f>
        <v>0</v>
      </c>
      <c r="AR91" s="230" t="s">
        <v>201</v>
      </c>
      <c r="AT91" s="230" t="s">
        <v>196</v>
      </c>
      <c r="AU91" s="230" t="s">
        <v>80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201</v>
      </c>
      <c r="BM91" s="230" t="s">
        <v>201</v>
      </c>
    </row>
    <row r="92" s="1" customFormat="1" ht="16.5" customHeight="1">
      <c r="B92" s="37"/>
      <c r="C92" s="219" t="s">
        <v>117</v>
      </c>
      <c r="D92" s="219" t="s">
        <v>196</v>
      </c>
      <c r="E92" s="220" t="s">
        <v>3082</v>
      </c>
      <c r="F92" s="221" t="s">
        <v>3087</v>
      </c>
      <c r="G92" s="222" t="s">
        <v>1296</v>
      </c>
      <c r="H92" s="223">
        <v>4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219</v>
      </c>
    </row>
    <row r="93" s="1" customFormat="1" ht="16.5" customHeight="1">
      <c r="B93" s="37"/>
      <c r="C93" s="219" t="s">
        <v>201</v>
      </c>
      <c r="D93" s="219" t="s">
        <v>196</v>
      </c>
      <c r="E93" s="220" t="s">
        <v>3084</v>
      </c>
      <c r="F93" s="221" t="s">
        <v>3089</v>
      </c>
      <c r="G93" s="222" t="s">
        <v>1296</v>
      </c>
      <c r="H93" s="223">
        <v>1</v>
      </c>
      <c r="I93" s="224"/>
      <c r="J93" s="225">
        <f>ROUND(I93*H93,2)</f>
        <v>0</v>
      </c>
      <c r="K93" s="221" t="s">
        <v>19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</v>
      </c>
      <c r="R93" s="228">
        <f>Q93*H93</f>
        <v>0</v>
      </c>
      <c r="S93" s="228">
        <v>0</v>
      </c>
      <c r="T93" s="229">
        <f>S93*H93</f>
        <v>0</v>
      </c>
      <c r="AR93" s="230" t="s">
        <v>201</v>
      </c>
      <c r="AT93" s="230" t="s">
        <v>196</v>
      </c>
      <c r="AU93" s="230" t="s">
        <v>80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201</v>
      </c>
      <c r="BM93" s="230" t="s">
        <v>228</v>
      </c>
    </row>
    <row r="94" s="1" customFormat="1" ht="24" customHeight="1">
      <c r="B94" s="37"/>
      <c r="C94" s="219" t="s">
        <v>215</v>
      </c>
      <c r="D94" s="219" t="s">
        <v>196</v>
      </c>
      <c r="E94" s="220" t="s">
        <v>3086</v>
      </c>
      <c r="F94" s="221" t="s">
        <v>3091</v>
      </c>
      <c r="G94" s="222" t="s">
        <v>1296</v>
      </c>
      <c r="H94" s="223">
        <v>3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236</v>
      </c>
    </row>
    <row r="95" s="1" customFormat="1" ht="16.5" customHeight="1">
      <c r="B95" s="37"/>
      <c r="C95" s="219" t="s">
        <v>219</v>
      </c>
      <c r="D95" s="219" t="s">
        <v>196</v>
      </c>
      <c r="E95" s="220" t="s">
        <v>3088</v>
      </c>
      <c r="F95" s="221" t="s">
        <v>3093</v>
      </c>
      <c r="G95" s="222" t="s">
        <v>1296</v>
      </c>
      <c r="H95" s="223">
        <v>6</v>
      </c>
      <c r="I95" s="224"/>
      <c r="J95" s="225">
        <f>ROUND(I95*H95,2)</f>
        <v>0</v>
      </c>
      <c r="K95" s="221" t="s">
        <v>19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201</v>
      </c>
      <c r="AT95" s="230" t="s">
        <v>196</v>
      </c>
      <c r="AU95" s="230" t="s">
        <v>80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244</v>
      </c>
    </row>
    <row r="96" s="1" customFormat="1" ht="16.5" customHeight="1">
      <c r="B96" s="37"/>
      <c r="C96" s="219" t="s">
        <v>224</v>
      </c>
      <c r="D96" s="219" t="s">
        <v>196</v>
      </c>
      <c r="E96" s="220" t="s">
        <v>3090</v>
      </c>
      <c r="F96" s="221" t="s">
        <v>3099</v>
      </c>
      <c r="G96" s="222" t="s">
        <v>1296</v>
      </c>
      <c r="H96" s="223">
        <v>3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80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252</v>
      </c>
    </row>
    <row r="97" s="1" customFormat="1" ht="16.5" customHeight="1">
      <c r="B97" s="37"/>
      <c r="C97" s="219" t="s">
        <v>228</v>
      </c>
      <c r="D97" s="219" t="s">
        <v>196</v>
      </c>
      <c r="E97" s="220" t="s">
        <v>3092</v>
      </c>
      <c r="F97" s="221" t="s">
        <v>3101</v>
      </c>
      <c r="G97" s="222" t="s">
        <v>1296</v>
      </c>
      <c r="H97" s="223">
        <v>6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201</v>
      </c>
      <c r="AT97" s="230" t="s">
        <v>196</v>
      </c>
      <c r="AU97" s="230" t="s">
        <v>80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201</v>
      </c>
      <c r="BM97" s="230" t="s">
        <v>264</v>
      </c>
    </row>
    <row r="98" s="1" customFormat="1" ht="24" customHeight="1">
      <c r="B98" s="37"/>
      <c r="C98" s="219" t="s">
        <v>232</v>
      </c>
      <c r="D98" s="219" t="s">
        <v>196</v>
      </c>
      <c r="E98" s="220" t="s">
        <v>3094</v>
      </c>
      <c r="F98" s="221" t="s">
        <v>3103</v>
      </c>
      <c r="G98" s="222" t="s">
        <v>1296</v>
      </c>
      <c r="H98" s="223">
        <v>6</v>
      </c>
      <c r="I98" s="224"/>
      <c r="J98" s="225">
        <f>ROUND(I98*H98,2)</f>
        <v>0</v>
      </c>
      <c r="K98" s="221" t="s">
        <v>19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201</v>
      </c>
      <c r="AT98" s="230" t="s">
        <v>196</v>
      </c>
      <c r="AU98" s="230" t="s">
        <v>80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201</v>
      </c>
      <c r="BM98" s="230" t="s">
        <v>278</v>
      </c>
    </row>
    <row r="99" s="1" customFormat="1" ht="16.5" customHeight="1">
      <c r="B99" s="37"/>
      <c r="C99" s="219" t="s">
        <v>236</v>
      </c>
      <c r="D99" s="219" t="s">
        <v>196</v>
      </c>
      <c r="E99" s="220" t="s">
        <v>3096</v>
      </c>
      <c r="F99" s="221" t="s">
        <v>3105</v>
      </c>
      <c r="G99" s="222" t="s">
        <v>3106</v>
      </c>
      <c r="H99" s="278"/>
      <c r="I99" s="224"/>
      <c r="J99" s="225">
        <f>ROUND(I99*H99,2)</f>
        <v>0</v>
      </c>
      <c r="K99" s="221" t="s">
        <v>19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201</v>
      </c>
      <c r="AT99" s="230" t="s">
        <v>196</v>
      </c>
      <c r="AU99" s="230" t="s">
        <v>80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201</v>
      </c>
      <c r="BM99" s="230" t="s">
        <v>288</v>
      </c>
    </row>
    <row r="100" s="11" customFormat="1" ht="25.92" customHeight="1">
      <c r="B100" s="203"/>
      <c r="C100" s="204"/>
      <c r="D100" s="205" t="s">
        <v>72</v>
      </c>
      <c r="E100" s="206" t="s">
        <v>3107</v>
      </c>
      <c r="F100" s="206" t="s">
        <v>3108</v>
      </c>
      <c r="G100" s="204"/>
      <c r="H100" s="204"/>
      <c r="I100" s="207"/>
      <c r="J100" s="208">
        <f>BK100</f>
        <v>0</v>
      </c>
      <c r="K100" s="204"/>
      <c r="L100" s="209"/>
      <c r="M100" s="210"/>
      <c r="N100" s="211"/>
      <c r="O100" s="211"/>
      <c r="P100" s="212">
        <f>SUM(P101:P108)</f>
        <v>0</v>
      </c>
      <c r="Q100" s="211"/>
      <c r="R100" s="212">
        <f>SUM(R101:R108)</f>
        <v>0</v>
      </c>
      <c r="S100" s="211"/>
      <c r="T100" s="213">
        <f>SUM(T101:T108)</f>
        <v>0</v>
      </c>
      <c r="AR100" s="214" t="s">
        <v>80</v>
      </c>
      <c r="AT100" s="215" t="s">
        <v>72</v>
      </c>
      <c r="AU100" s="215" t="s">
        <v>73</v>
      </c>
      <c r="AY100" s="214" t="s">
        <v>194</v>
      </c>
      <c r="BK100" s="216">
        <f>SUM(BK101:BK108)</f>
        <v>0</v>
      </c>
    </row>
    <row r="101" s="1" customFormat="1" ht="16.5" customHeight="1">
      <c r="B101" s="37"/>
      <c r="C101" s="219" t="s">
        <v>240</v>
      </c>
      <c r="D101" s="219" t="s">
        <v>196</v>
      </c>
      <c r="E101" s="220" t="s">
        <v>3098</v>
      </c>
      <c r="F101" s="221" t="s">
        <v>3116</v>
      </c>
      <c r="G101" s="222" t="s">
        <v>1296</v>
      </c>
      <c r="H101" s="223">
        <v>2</v>
      </c>
      <c r="I101" s="224"/>
      <c r="J101" s="225">
        <f>ROUND(I101*H101,2)</f>
        <v>0</v>
      </c>
      <c r="K101" s="221" t="s">
        <v>19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201</v>
      </c>
      <c r="AT101" s="230" t="s">
        <v>196</v>
      </c>
      <c r="AU101" s="230" t="s">
        <v>80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201</v>
      </c>
      <c r="BM101" s="230" t="s">
        <v>295</v>
      </c>
    </row>
    <row r="102" s="1" customFormat="1" ht="16.5" customHeight="1">
      <c r="B102" s="37"/>
      <c r="C102" s="219" t="s">
        <v>244</v>
      </c>
      <c r="D102" s="219" t="s">
        <v>196</v>
      </c>
      <c r="E102" s="220" t="s">
        <v>3102</v>
      </c>
      <c r="F102" s="221" t="s">
        <v>3120</v>
      </c>
      <c r="G102" s="222" t="s">
        <v>1296</v>
      </c>
      <c r="H102" s="223">
        <v>2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80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317</v>
      </c>
    </row>
    <row r="103" s="1" customFormat="1" ht="16.5" customHeight="1">
      <c r="B103" s="37"/>
      <c r="C103" s="219" t="s">
        <v>248</v>
      </c>
      <c r="D103" s="219" t="s">
        <v>196</v>
      </c>
      <c r="E103" s="220" t="s">
        <v>3104</v>
      </c>
      <c r="F103" s="221" t="s">
        <v>3156</v>
      </c>
      <c r="G103" s="222" t="s">
        <v>1296</v>
      </c>
      <c r="H103" s="223">
        <v>4</v>
      </c>
      <c r="I103" s="224"/>
      <c r="J103" s="225">
        <f>ROUND(I103*H103,2)</f>
        <v>0</v>
      </c>
      <c r="K103" s="221" t="s">
        <v>19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201</v>
      </c>
      <c r="AT103" s="230" t="s">
        <v>196</v>
      </c>
      <c r="AU103" s="230" t="s">
        <v>80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328</v>
      </c>
    </row>
    <row r="104" s="1" customFormat="1" ht="16.5" customHeight="1">
      <c r="B104" s="37"/>
      <c r="C104" s="219" t="s">
        <v>252</v>
      </c>
      <c r="D104" s="219" t="s">
        <v>196</v>
      </c>
      <c r="E104" s="220" t="s">
        <v>3109</v>
      </c>
      <c r="F104" s="221" t="s">
        <v>3122</v>
      </c>
      <c r="G104" s="222" t="s">
        <v>1296</v>
      </c>
      <c r="H104" s="223">
        <v>1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80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339</v>
      </c>
    </row>
    <row r="105" s="1" customFormat="1" ht="16.5" customHeight="1">
      <c r="B105" s="37"/>
      <c r="C105" s="219" t="s">
        <v>8</v>
      </c>
      <c r="D105" s="219" t="s">
        <v>196</v>
      </c>
      <c r="E105" s="220" t="s">
        <v>3111</v>
      </c>
      <c r="F105" s="221" t="s">
        <v>3124</v>
      </c>
      <c r="G105" s="222" t="s">
        <v>1296</v>
      </c>
      <c r="H105" s="223">
        <v>1</v>
      </c>
      <c r="I105" s="224"/>
      <c r="J105" s="225">
        <f>ROUND(I105*H105,2)</f>
        <v>0</v>
      </c>
      <c r="K105" s="221" t="s">
        <v>19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201</v>
      </c>
      <c r="AT105" s="230" t="s">
        <v>196</v>
      </c>
      <c r="AU105" s="230" t="s">
        <v>80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350</v>
      </c>
    </row>
    <row r="106" s="1" customFormat="1" ht="16.5" customHeight="1">
      <c r="B106" s="37"/>
      <c r="C106" s="219" t="s">
        <v>264</v>
      </c>
      <c r="D106" s="219" t="s">
        <v>196</v>
      </c>
      <c r="E106" s="220" t="s">
        <v>3113</v>
      </c>
      <c r="F106" s="221" t="s">
        <v>3126</v>
      </c>
      <c r="G106" s="222" t="s">
        <v>213</v>
      </c>
      <c r="H106" s="223">
        <v>130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80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359</v>
      </c>
    </row>
    <row r="107" s="1" customFormat="1" ht="16.5" customHeight="1">
      <c r="B107" s="37"/>
      <c r="C107" s="219" t="s">
        <v>269</v>
      </c>
      <c r="D107" s="219" t="s">
        <v>196</v>
      </c>
      <c r="E107" s="220" t="s">
        <v>3115</v>
      </c>
      <c r="F107" s="221" t="s">
        <v>3128</v>
      </c>
      <c r="G107" s="222" t="s">
        <v>2652</v>
      </c>
      <c r="H107" s="223">
        <v>1</v>
      </c>
      <c r="I107" s="224"/>
      <c r="J107" s="225">
        <f>ROUND(I107*H107,2)</f>
        <v>0</v>
      </c>
      <c r="K107" s="221" t="s">
        <v>19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201</v>
      </c>
      <c r="AT107" s="230" t="s">
        <v>196</v>
      </c>
      <c r="AU107" s="230" t="s">
        <v>80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369</v>
      </c>
    </row>
    <row r="108" s="1" customFormat="1" ht="16.5" customHeight="1">
      <c r="B108" s="37"/>
      <c r="C108" s="219" t="s">
        <v>278</v>
      </c>
      <c r="D108" s="219" t="s">
        <v>196</v>
      </c>
      <c r="E108" s="220" t="s">
        <v>3117</v>
      </c>
      <c r="F108" s="221" t="s">
        <v>3105</v>
      </c>
      <c r="G108" s="222" t="s">
        <v>3106</v>
      </c>
      <c r="H108" s="278"/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80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377</v>
      </c>
    </row>
    <row r="109" s="11" customFormat="1" ht="25.92" customHeight="1">
      <c r="B109" s="203"/>
      <c r="C109" s="204"/>
      <c r="D109" s="205" t="s">
        <v>72</v>
      </c>
      <c r="E109" s="206" t="s">
        <v>3130</v>
      </c>
      <c r="F109" s="206" t="s">
        <v>3131</v>
      </c>
      <c r="G109" s="204"/>
      <c r="H109" s="204"/>
      <c r="I109" s="207"/>
      <c r="J109" s="208">
        <f>BK109</f>
        <v>0</v>
      </c>
      <c r="K109" s="204"/>
      <c r="L109" s="209"/>
      <c r="M109" s="210"/>
      <c r="N109" s="211"/>
      <c r="O109" s="211"/>
      <c r="P109" s="212">
        <f>SUM(P110:P122)</f>
        <v>0</v>
      </c>
      <c r="Q109" s="211"/>
      <c r="R109" s="212">
        <f>SUM(R110:R122)</f>
        <v>0</v>
      </c>
      <c r="S109" s="211"/>
      <c r="T109" s="213">
        <f>SUM(T110:T122)</f>
        <v>0</v>
      </c>
      <c r="AR109" s="214" t="s">
        <v>80</v>
      </c>
      <c r="AT109" s="215" t="s">
        <v>72</v>
      </c>
      <c r="AU109" s="215" t="s">
        <v>73</v>
      </c>
      <c r="AY109" s="214" t="s">
        <v>194</v>
      </c>
      <c r="BK109" s="216">
        <f>SUM(BK110:BK122)</f>
        <v>0</v>
      </c>
    </row>
    <row r="110" s="1" customFormat="1" ht="16.5" customHeight="1">
      <c r="B110" s="37"/>
      <c r="C110" s="219" t="s">
        <v>282</v>
      </c>
      <c r="D110" s="219" t="s">
        <v>196</v>
      </c>
      <c r="E110" s="220" t="s">
        <v>3119</v>
      </c>
      <c r="F110" s="221" t="s">
        <v>3133</v>
      </c>
      <c r="G110" s="222" t="s">
        <v>213</v>
      </c>
      <c r="H110" s="223">
        <v>4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80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388</v>
      </c>
    </row>
    <row r="111" s="1" customFormat="1" ht="16.5" customHeight="1">
      <c r="B111" s="37"/>
      <c r="C111" s="219" t="s">
        <v>288</v>
      </c>
      <c r="D111" s="219" t="s">
        <v>196</v>
      </c>
      <c r="E111" s="220" t="s">
        <v>3121</v>
      </c>
      <c r="F111" s="221" t="s">
        <v>3137</v>
      </c>
      <c r="G111" s="222" t="s">
        <v>213</v>
      </c>
      <c r="H111" s="223">
        <v>10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80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404</v>
      </c>
    </row>
    <row r="112" s="1" customFormat="1" ht="16.5" customHeight="1">
      <c r="B112" s="37"/>
      <c r="C112" s="219" t="s">
        <v>7</v>
      </c>
      <c r="D112" s="219" t="s">
        <v>196</v>
      </c>
      <c r="E112" s="220" t="s">
        <v>3123</v>
      </c>
      <c r="F112" s="221" t="s">
        <v>3157</v>
      </c>
      <c r="G112" s="222" t="s">
        <v>213</v>
      </c>
      <c r="H112" s="223">
        <v>20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80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414</v>
      </c>
    </row>
    <row r="113" s="1" customFormat="1" ht="16.5" customHeight="1">
      <c r="B113" s="37"/>
      <c r="C113" s="219" t="s">
        <v>295</v>
      </c>
      <c r="D113" s="219" t="s">
        <v>196</v>
      </c>
      <c r="E113" s="220" t="s">
        <v>3125</v>
      </c>
      <c r="F113" s="221" t="s">
        <v>3158</v>
      </c>
      <c r="G113" s="222" t="s">
        <v>213</v>
      </c>
      <c r="H113" s="223">
        <v>20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80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424</v>
      </c>
    </row>
    <row r="114" s="1" customFormat="1" ht="16.5" customHeight="1">
      <c r="B114" s="37"/>
      <c r="C114" s="219" t="s">
        <v>300</v>
      </c>
      <c r="D114" s="219" t="s">
        <v>196</v>
      </c>
      <c r="E114" s="220" t="s">
        <v>3127</v>
      </c>
      <c r="F114" s="221" t="s">
        <v>3139</v>
      </c>
      <c r="G114" s="222" t="s">
        <v>1296</v>
      </c>
      <c r="H114" s="223">
        <v>30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80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433</v>
      </c>
    </row>
    <row r="115" s="1" customFormat="1" ht="16.5" customHeight="1">
      <c r="B115" s="37"/>
      <c r="C115" s="219" t="s">
        <v>304</v>
      </c>
      <c r="D115" s="219" t="s">
        <v>196</v>
      </c>
      <c r="E115" s="220" t="s">
        <v>3129</v>
      </c>
      <c r="F115" s="221" t="s">
        <v>3141</v>
      </c>
      <c r="G115" s="222" t="s">
        <v>1296</v>
      </c>
      <c r="H115" s="223">
        <v>30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80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442</v>
      </c>
    </row>
    <row r="116" s="1" customFormat="1" ht="16.5" customHeight="1">
      <c r="B116" s="37"/>
      <c r="C116" s="219" t="s">
        <v>308</v>
      </c>
      <c r="D116" s="219" t="s">
        <v>196</v>
      </c>
      <c r="E116" s="220" t="s">
        <v>3132</v>
      </c>
      <c r="F116" s="221" t="s">
        <v>3143</v>
      </c>
      <c r="G116" s="222" t="s">
        <v>1296</v>
      </c>
      <c r="H116" s="223">
        <v>30</v>
      </c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80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453</v>
      </c>
    </row>
    <row r="117" s="1" customFormat="1" ht="16.5" customHeight="1">
      <c r="B117" s="37"/>
      <c r="C117" s="219" t="s">
        <v>317</v>
      </c>
      <c r="D117" s="219" t="s">
        <v>196</v>
      </c>
      <c r="E117" s="220" t="s">
        <v>3134</v>
      </c>
      <c r="F117" s="221" t="s">
        <v>3145</v>
      </c>
      <c r="G117" s="222" t="s">
        <v>1296</v>
      </c>
      <c r="H117" s="223">
        <v>20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80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463</v>
      </c>
    </row>
    <row r="118" s="1" customFormat="1" ht="16.5" customHeight="1">
      <c r="B118" s="37"/>
      <c r="C118" s="219" t="s">
        <v>322</v>
      </c>
      <c r="D118" s="219" t="s">
        <v>196</v>
      </c>
      <c r="E118" s="220" t="s">
        <v>3136</v>
      </c>
      <c r="F118" s="221" t="s">
        <v>3147</v>
      </c>
      <c r="G118" s="222" t="s">
        <v>1296</v>
      </c>
      <c r="H118" s="223">
        <v>20</v>
      </c>
      <c r="I118" s="224"/>
      <c r="J118" s="225">
        <f>ROUND(I118*H118,2)</f>
        <v>0</v>
      </c>
      <c r="K118" s="221" t="s">
        <v>19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80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472</v>
      </c>
    </row>
    <row r="119" s="1" customFormat="1" ht="16.5" customHeight="1">
      <c r="B119" s="37"/>
      <c r="C119" s="219" t="s">
        <v>328</v>
      </c>
      <c r="D119" s="219" t="s">
        <v>196</v>
      </c>
      <c r="E119" s="220" t="s">
        <v>3159</v>
      </c>
      <c r="F119" s="221" t="s">
        <v>3149</v>
      </c>
      <c r="G119" s="222" t="s">
        <v>1296</v>
      </c>
      <c r="H119" s="223">
        <v>5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80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480</v>
      </c>
    </row>
    <row r="120" s="1" customFormat="1" ht="16.5" customHeight="1">
      <c r="B120" s="37"/>
      <c r="C120" s="219" t="s">
        <v>334</v>
      </c>
      <c r="D120" s="219" t="s">
        <v>196</v>
      </c>
      <c r="E120" s="220" t="s">
        <v>3160</v>
      </c>
      <c r="F120" s="221" t="s">
        <v>3151</v>
      </c>
      <c r="G120" s="222" t="s">
        <v>1296</v>
      </c>
      <c r="H120" s="223">
        <v>1</v>
      </c>
      <c r="I120" s="224"/>
      <c r="J120" s="225">
        <f>ROUND(I120*H120,2)</f>
        <v>0</v>
      </c>
      <c r="K120" s="221" t="s">
        <v>19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80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488</v>
      </c>
    </row>
    <row r="121" s="1" customFormat="1" ht="16.5" customHeight="1">
      <c r="B121" s="37"/>
      <c r="C121" s="219" t="s">
        <v>339</v>
      </c>
      <c r="D121" s="219" t="s">
        <v>196</v>
      </c>
      <c r="E121" s="220" t="s">
        <v>3138</v>
      </c>
      <c r="F121" s="221" t="s">
        <v>3153</v>
      </c>
      <c r="G121" s="222" t="s">
        <v>1296</v>
      </c>
      <c r="H121" s="223">
        <v>15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80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496</v>
      </c>
    </row>
    <row r="122" s="1" customFormat="1" ht="16.5" customHeight="1">
      <c r="B122" s="37"/>
      <c r="C122" s="219" t="s">
        <v>344</v>
      </c>
      <c r="D122" s="219" t="s">
        <v>196</v>
      </c>
      <c r="E122" s="220" t="s">
        <v>3140</v>
      </c>
      <c r="F122" s="221" t="s">
        <v>3105</v>
      </c>
      <c r="G122" s="222" t="s">
        <v>3106</v>
      </c>
      <c r="H122" s="278"/>
      <c r="I122" s="224"/>
      <c r="J122" s="225">
        <f>ROUND(I122*H122,2)</f>
        <v>0</v>
      </c>
      <c r="K122" s="221" t="s">
        <v>19</v>
      </c>
      <c r="L122" s="42"/>
      <c r="M122" s="275" t="s">
        <v>19</v>
      </c>
      <c r="N122" s="276" t="s">
        <v>44</v>
      </c>
      <c r="O122" s="269"/>
      <c r="P122" s="270">
        <f>O122*H122</f>
        <v>0</v>
      </c>
      <c r="Q122" s="270">
        <v>0</v>
      </c>
      <c r="R122" s="270">
        <f>Q122*H122</f>
        <v>0</v>
      </c>
      <c r="S122" s="270">
        <v>0</v>
      </c>
      <c r="T122" s="271">
        <f>S122*H122</f>
        <v>0</v>
      </c>
      <c r="AR122" s="230" t="s">
        <v>201</v>
      </c>
      <c r="AT122" s="230" t="s">
        <v>196</v>
      </c>
      <c r="AU122" s="230" t="s">
        <v>80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505</v>
      </c>
    </row>
    <row r="123" s="1" customFormat="1" ht="6.96" customHeight="1">
      <c r="B123" s="57"/>
      <c r="C123" s="58"/>
      <c r="D123" s="58"/>
      <c r="E123" s="58"/>
      <c r="F123" s="58"/>
      <c r="G123" s="58"/>
      <c r="H123" s="58"/>
      <c r="I123" s="170"/>
      <c r="J123" s="58"/>
      <c r="K123" s="58"/>
      <c r="L123" s="42"/>
    </row>
  </sheetData>
  <sheetProtection sheet="1" autoFilter="0" formatColumns="0" formatRows="0" objects="1" scenarios="1" spinCount="100000" saltValue="BKMq+TgeWSS2feoh8wl5GIMr32PgcsmBJDlJrQWDaPDuvaarNk/fdiGN9AOP9hELL48HVyWEiD9heDTnvn70Qg==" hashValue="+s+zVWY8TYQQfqDm4iWmkJwe0DRO42oYNSaDRWx5AQqi3s8PhCYM3j1bgGNYpcEOnHf40zBB69OC17FYqS3AGA==" algorithmName="SHA-512" password="C87A"/>
  <autoFilter ref="C87:K12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139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3161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22. 6. 2019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ROUND(J99,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ROUND((SUM(BE99:BE244)),  2)</f>
        <v>0</v>
      </c>
      <c r="I33" s="159">
        <v>0.20999999999999999</v>
      </c>
      <c r="J33" s="158">
        <f>ROUND(((SUM(BE99:BE244))*I33),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ROUND((SUM(BF99:BF244)),  2)</f>
        <v>0</v>
      </c>
      <c r="I34" s="159">
        <v>0.14999999999999999</v>
      </c>
      <c r="J34" s="158">
        <f>ROUND(((SUM(BF99:BF244))*I34),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ROUND((SUM(BG99:BG244)),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ROUND((SUM(BH99:BH244)),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ROUND((SUM(BI99:BI244)),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 - revize č.01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D.1.4.f - Rozvod plynu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22. 6. 2019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J99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3162</v>
      </c>
      <c r="E60" s="183"/>
      <c r="F60" s="183"/>
      <c r="G60" s="183"/>
      <c r="H60" s="183"/>
      <c r="I60" s="184"/>
      <c r="J60" s="185">
        <f>J100</f>
        <v>0</v>
      </c>
      <c r="K60" s="181"/>
      <c r="L60" s="186"/>
    </row>
    <row r="61" s="9" customFormat="1" ht="19.92" customHeight="1">
      <c r="B61" s="187"/>
      <c r="C61" s="123"/>
      <c r="D61" s="188" t="s">
        <v>3163</v>
      </c>
      <c r="E61" s="189"/>
      <c r="F61" s="189"/>
      <c r="G61" s="189"/>
      <c r="H61" s="189"/>
      <c r="I61" s="190"/>
      <c r="J61" s="191">
        <f>J101</f>
        <v>0</v>
      </c>
      <c r="K61" s="123"/>
      <c r="L61" s="192"/>
    </row>
    <row r="62" s="9" customFormat="1" ht="19.92" customHeight="1">
      <c r="B62" s="187"/>
      <c r="C62" s="123"/>
      <c r="D62" s="188" t="s">
        <v>3164</v>
      </c>
      <c r="E62" s="189"/>
      <c r="F62" s="189"/>
      <c r="G62" s="189"/>
      <c r="H62" s="189"/>
      <c r="I62" s="190"/>
      <c r="J62" s="191">
        <f>J123</f>
        <v>0</v>
      </c>
      <c r="K62" s="123"/>
      <c r="L62" s="192"/>
    </row>
    <row r="63" s="8" customFormat="1" ht="24.96" customHeight="1">
      <c r="B63" s="180"/>
      <c r="C63" s="181"/>
      <c r="D63" s="182" t="s">
        <v>3165</v>
      </c>
      <c r="E63" s="183"/>
      <c r="F63" s="183"/>
      <c r="G63" s="183"/>
      <c r="H63" s="183"/>
      <c r="I63" s="184"/>
      <c r="J63" s="185">
        <f>J129</f>
        <v>0</v>
      </c>
      <c r="K63" s="181"/>
      <c r="L63" s="186"/>
    </row>
    <row r="64" s="9" customFormat="1" ht="19.92" customHeight="1">
      <c r="B64" s="187"/>
      <c r="C64" s="123"/>
      <c r="D64" s="188" t="s">
        <v>3163</v>
      </c>
      <c r="E64" s="189"/>
      <c r="F64" s="189"/>
      <c r="G64" s="189"/>
      <c r="H64" s="189"/>
      <c r="I64" s="190"/>
      <c r="J64" s="191">
        <f>J130</f>
        <v>0</v>
      </c>
      <c r="K64" s="123"/>
      <c r="L64" s="192"/>
    </row>
    <row r="65" s="9" customFormat="1" ht="19.92" customHeight="1">
      <c r="B65" s="187"/>
      <c r="C65" s="123"/>
      <c r="D65" s="188" t="s">
        <v>3166</v>
      </c>
      <c r="E65" s="189"/>
      <c r="F65" s="189"/>
      <c r="G65" s="189"/>
      <c r="H65" s="189"/>
      <c r="I65" s="190"/>
      <c r="J65" s="191">
        <f>J137</f>
        <v>0</v>
      </c>
      <c r="K65" s="123"/>
      <c r="L65" s="192"/>
    </row>
    <row r="66" s="9" customFormat="1" ht="19.92" customHeight="1">
      <c r="B66" s="187"/>
      <c r="C66" s="123"/>
      <c r="D66" s="188" t="s">
        <v>3163</v>
      </c>
      <c r="E66" s="189"/>
      <c r="F66" s="189"/>
      <c r="G66" s="189"/>
      <c r="H66" s="189"/>
      <c r="I66" s="190"/>
      <c r="J66" s="191">
        <f>J138</f>
        <v>0</v>
      </c>
      <c r="K66" s="123"/>
      <c r="L66" s="192"/>
    </row>
    <row r="67" s="9" customFormat="1" ht="19.92" customHeight="1">
      <c r="B67" s="187"/>
      <c r="C67" s="123"/>
      <c r="D67" s="188" t="s">
        <v>3167</v>
      </c>
      <c r="E67" s="189"/>
      <c r="F67" s="189"/>
      <c r="G67" s="189"/>
      <c r="H67" s="189"/>
      <c r="I67" s="190"/>
      <c r="J67" s="191">
        <f>J149</f>
        <v>0</v>
      </c>
      <c r="K67" s="123"/>
      <c r="L67" s="192"/>
    </row>
    <row r="68" s="9" customFormat="1" ht="19.92" customHeight="1">
      <c r="B68" s="187"/>
      <c r="C68" s="123"/>
      <c r="D68" s="188" t="s">
        <v>3163</v>
      </c>
      <c r="E68" s="189"/>
      <c r="F68" s="189"/>
      <c r="G68" s="189"/>
      <c r="H68" s="189"/>
      <c r="I68" s="190"/>
      <c r="J68" s="191">
        <f>J150</f>
        <v>0</v>
      </c>
      <c r="K68" s="123"/>
      <c r="L68" s="192"/>
    </row>
    <row r="69" s="8" customFormat="1" ht="24.96" customHeight="1">
      <c r="B69" s="180"/>
      <c r="C69" s="181"/>
      <c r="D69" s="182" t="s">
        <v>3162</v>
      </c>
      <c r="E69" s="183"/>
      <c r="F69" s="183"/>
      <c r="G69" s="183"/>
      <c r="H69" s="183"/>
      <c r="I69" s="184"/>
      <c r="J69" s="185">
        <f>J152</f>
        <v>0</v>
      </c>
      <c r="K69" s="181"/>
      <c r="L69" s="186"/>
    </row>
    <row r="70" s="9" customFormat="1" ht="19.92" customHeight="1">
      <c r="B70" s="187"/>
      <c r="C70" s="123"/>
      <c r="D70" s="188" t="s">
        <v>3168</v>
      </c>
      <c r="E70" s="189"/>
      <c r="F70" s="189"/>
      <c r="G70" s="189"/>
      <c r="H70" s="189"/>
      <c r="I70" s="190"/>
      <c r="J70" s="191">
        <f>J153</f>
        <v>0</v>
      </c>
      <c r="K70" s="123"/>
      <c r="L70" s="192"/>
    </row>
    <row r="71" s="9" customFormat="1" ht="19.92" customHeight="1">
      <c r="B71" s="187"/>
      <c r="C71" s="123"/>
      <c r="D71" s="188" t="s">
        <v>3164</v>
      </c>
      <c r="E71" s="189"/>
      <c r="F71" s="189"/>
      <c r="G71" s="189"/>
      <c r="H71" s="189"/>
      <c r="I71" s="190"/>
      <c r="J71" s="191">
        <f>J176</f>
        <v>0</v>
      </c>
      <c r="K71" s="123"/>
      <c r="L71" s="192"/>
    </row>
    <row r="72" s="9" customFormat="1" ht="19.92" customHeight="1">
      <c r="B72" s="187"/>
      <c r="C72" s="123"/>
      <c r="D72" s="188" t="s">
        <v>3167</v>
      </c>
      <c r="E72" s="189"/>
      <c r="F72" s="189"/>
      <c r="G72" s="189"/>
      <c r="H72" s="189"/>
      <c r="I72" s="190"/>
      <c r="J72" s="191">
        <f>J179</f>
        <v>0</v>
      </c>
      <c r="K72" s="123"/>
      <c r="L72" s="192"/>
    </row>
    <row r="73" s="9" customFormat="1" ht="19.92" customHeight="1">
      <c r="B73" s="187"/>
      <c r="C73" s="123"/>
      <c r="D73" s="188" t="s">
        <v>3168</v>
      </c>
      <c r="E73" s="189"/>
      <c r="F73" s="189"/>
      <c r="G73" s="189"/>
      <c r="H73" s="189"/>
      <c r="I73" s="190"/>
      <c r="J73" s="191">
        <f>J180</f>
        <v>0</v>
      </c>
      <c r="K73" s="123"/>
      <c r="L73" s="192"/>
    </row>
    <row r="74" s="8" customFormat="1" ht="24.96" customHeight="1">
      <c r="B74" s="180"/>
      <c r="C74" s="181"/>
      <c r="D74" s="182" t="s">
        <v>3169</v>
      </c>
      <c r="E74" s="183"/>
      <c r="F74" s="183"/>
      <c r="G74" s="183"/>
      <c r="H74" s="183"/>
      <c r="I74" s="184"/>
      <c r="J74" s="185">
        <f>J182</f>
        <v>0</v>
      </c>
      <c r="K74" s="181"/>
      <c r="L74" s="186"/>
    </row>
    <row r="75" s="9" customFormat="1" ht="19.92" customHeight="1">
      <c r="B75" s="187"/>
      <c r="C75" s="123"/>
      <c r="D75" s="188" t="s">
        <v>3168</v>
      </c>
      <c r="E75" s="189"/>
      <c r="F75" s="189"/>
      <c r="G75" s="189"/>
      <c r="H75" s="189"/>
      <c r="I75" s="190"/>
      <c r="J75" s="191">
        <f>J183</f>
        <v>0</v>
      </c>
      <c r="K75" s="123"/>
      <c r="L75" s="192"/>
    </row>
    <row r="76" s="8" customFormat="1" ht="24.96" customHeight="1">
      <c r="B76" s="180"/>
      <c r="C76" s="181"/>
      <c r="D76" s="182" t="s">
        <v>3170</v>
      </c>
      <c r="E76" s="183"/>
      <c r="F76" s="183"/>
      <c r="G76" s="183"/>
      <c r="H76" s="183"/>
      <c r="I76" s="184"/>
      <c r="J76" s="185">
        <f>J232</f>
        <v>0</v>
      </c>
      <c r="K76" s="181"/>
      <c r="L76" s="186"/>
    </row>
    <row r="77" s="9" customFormat="1" ht="19.92" customHeight="1">
      <c r="B77" s="187"/>
      <c r="C77" s="123"/>
      <c r="D77" s="188" t="s">
        <v>3168</v>
      </c>
      <c r="E77" s="189"/>
      <c r="F77" s="189"/>
      <c r="G77" s="189"/>
      <c r="H77" s="189"/>
      <c r="I77" s="190"/>
      <c r="J77" s="191">
        <f>J233</f>
        <v>0</v>
      </c>
      <c r="K77" s="123"/>
      <c r="L77" s="192"/>
    </row>
    <row r="78" s="8" customFormat="1" ht="24.96" customHeight="1">
      <c r="B78" s="180"/>
      <c r="C78" s="181"/>
      <c r="D78" s="182" t="s">
        <v>3171</v>
      </c>
      <c r="E78" s="183"/>
      <c r="F78" s="183"/>
      <c r="G78" s="183"/>
      <c r="H78" s="183"/>
      <c r="I78" s="184"/>
      <c r="J78" s="185">
        <f>J238</f>
        <v>0</v>
      </c>
      <c r="K78" s="181"/>
      <c r="L78" s="186"/>
    </row>
    <row r="79" s="9" customFormat="1" ht="19.92" customHeight="1">
      <c r="B79" s="187"/>
      <c r="C79" s="123"/>
      <c r="D79" s="188" t="s">
        <v>3168</v>
      </c>
      <c r="E79" s="189"/>
      <c r="F79" s="189"/>
      <c r="G79" s="189"/>
      <c r="H79" s="189"/>
      <c r="I79" s="190"/>
      <c r="J79" s="191">
        <f>J239</f>
        <v>0</v>
      </c>
      <c r="K79" s="123"/>
      <c r="L79" s="192"/>
    </row>
    <row r="80" s="1" customFormat="1" ht="21.84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57"/>
      <c r="C81" s="58"/>
      <c r="D81" s="58"/>
      <c r="E81" s="58"/>
      <c r="F81" s="58"/>
      <c r="G81" s="58"/>
      <c r="H81" s="58"/>
      <c r="I81" s="170"/>
      <c r="J81" s="58"/>
      <c r="K81" s="58"/>
      <c r="L81" s="42"/>
    </row>
    <row r="85" s="1" customFormat="1" ht="6.96" customHeight="1">
      <c r="B85" s="59"/>
      <c r="C85" s="60"/>
      <c r="D85" s="60"/>
      <c r="E85" s="60"/>
      <c r="F85" s="60"/>
      <c r="G85" s="60"/>
      <c r="H85" s="60"/>
      <c r="I85" s="173"/>
      <c r="J85" s="60"/>
      <c r="K85" s="60"/>
      <c r="L85" s="42"/>
    </row>
    <row r="86" s="1" customFormat="1" ht="24.96" customHeight="1">
      <c r="B86" s="37"/>
      <c r="C86" s="22" t="s">
        <v>179</v>
      </c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6.96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" customFormat="1" ht="12" customHeight="1">
      <c r="B88" s="37"/>
      <c r="C88" s="31" t="s">
        <v>16</v>
      </c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16.5" customHeight="1">
      <c r="B89" s="37"/>
      <c r="C89" s="38"/>
      <c r="D89" s="38"/>
      <c r="E89" s="174" t="str">
        <f>E7</f>
        <v>Stavební úpravy objektů č.p. 6 a st.p.č. 17-6, obec Malšovice - revize č.01</v>
      </c>
      <c r="F89" s="31"/>
      <c r="G89" s="31"/>
      <c r="H89" s="31"/>
      <c r="I89" s="145"/>
      <c r="J89" s="38"/>
      <c r="K89" s="38"/>
      <c r="L89" s="42"/>
    </row>
    <row r="90" s="1" customFormat="1" ht="12" customHeight="1">
      <c r="B90" s="37"/>
      <c r="C90" s="31" t="s">
        <v>144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16.5" customHeight="1">
      <c r="B91" s="37"/>
      <c r="C91" s="38"/>
      <c r="D91" s="38"/>
      <c r="E91" s="67" t="str">
        <f>E9</f>
        <v>D.1.4.f - Rozvod plynu</v>
      </c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37"/>
      <c r="C92" s="38"/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2" customHeight="1">
      <c r="B93" s="37"/>
      <c r="C93" s="31" t="s">
        <v>21</v>
      </c>
      <c r="D93" s="38"/>
      <c r="E93" s="38"/>
      <c r="F93" s="26" t="str">
        <f>F12</f>
        <v>Malšovice</v>
      </c>
      <c r="G93" s="38"/>
      <c r="H93" s="38"/>
      <c r="I93" s="147" t="s">
        <v>23</v>
      </c>
      <c r="J93" s="70" t="str">
        <f>IF(J12="","",J12)</f>
        <v>22. 6. 2019</v>
      </c>
      <c r="K93" s="38"/>
      <c r="L93" s="42"/>
    </row>
    <row r="94" s="1" customFormat="1" ht="6.96" customHeight="1">
      <c r="B94" s="37"/>
      <c r="C94" s="38"/>
      <c r="D94" s="38"/>
      <c r="E94" s="38"/>
      <c r="F94" s="38"/>
      <c r="G94" s="38"/>
      <c r="H94" s="38"/>
      <c r="I94" s="145"/>
      <c r="J94" s="38"/>
      <c r="K94" s="38"/>
      <c r="L94" s="42"/>
    </row>
    <row r="95" s="1" customFormat="1" ht="43.05" customHeight="1">
      <c r="B95" s="37"/>
      <c r="C95" s="31" t="s">
        <v>25</v>
      </c>
      <c r="D95" s="38"/>
      <c r="E95" s="38"/>
      <c r="F95" s="26" t="str">
        <f>E15</f>
        <v>Obec Malšovice, Malšovice 16, 405 02 Děčín 2</v>
      </c>
      <c r="G95" s="38"/>
      <c r="H95" s="38"/>
      <c r="I95" s="147" t="s">
        <v>32</v>
      </c>
      <c r="J95" s="35" t="str">
        <f>E21</f>
        <v>INTECON, spol. s r.o., Ústí nad Labem</v>
      </c>
      <c r="K95" s="38"/>
      <c r="L95" s="42"/>
    </row>
    <row r="96" s="1" customFormat="1" ht="43.05" customHeight="1">
      <c r="B96" s="37"/>
      <c r="C96" s="31" t="s">
        <v>30</v>
      </c>
      <c r="D96" s="38"/>
      <c r="E96" s="38"/>
      <c r="F96" s="26" t="str">
        <f>IF(E18="","",E18)</f>
        <v>Vyplň údaj</v>
      </c>
      <c r="G96" s="38"/>
      <c r="H96" s="38"/>
      <c r="I96" s="147" t="s">
        <v>36</v>
      </c>
      <c r="J96" s="35" t="str">
        <f>E24</f>
        <v>INTECON, spol. s r.o., Ústí nad Labem</v>
      </c>
      <c r="K96" s="38"/>
      <c r="L96" s="42"/>
    </row>
    <row r="97" s="1" customFormat="1" ht="10.32" customHeight="1">
      <c r="B97" s="37"/>
      <c r="C97" s="38"/>
      <c r="D97" s="38"/>
      <c r="E97" s="38"/>
      <c r="F97" s="38"/>
      <c r="G97" s="38"/>
      <c r="H97" s="38"/>
      <c r="I97" s="145"/>
      <c r="J97" s="38"/>
      <c r="K97" s="38"/>
      <c r="L97" s="42"/>
    </row>
    <row r="98" s="10" customFormat="1" ht="29.28" customHeight="1">
      <c r="B98" s="193"/>
      <c r="C98" s="194" t="s">
        <v>180</v>
      </c>
      <c r="D98" s="195" t="s">
        <v>58</v>
      </c>
      <c r="E98" s="195" t="s">
        <v>54</v>
      </c>
      <c r="F98" s="195" t="s">
        <v>55</v>
      </c>
      <c r="G98" s="195" t="s">
        <v>181</v>
      </c>
      <c r="H98" s="195" t="s">
        <v>182</v>
      </c>
      <c r="I98" s="196" t="s">
        <v>183</v>
      </c>
      <c r="J98" s="195" t="s">
        <v>150</v>
      </c>
      <c r="K98" s="197" t="s">
        <v>184</v>
      </c>
      <c r="L98" s="198"/>
      <c r="M98" s="90" t="s">
        <v>19</v>
      </c>
      <c r="N98" s="91" t="s">
        <v>43</v>
      </c>
      <c r="O98" s="91" t="s">
        <v>185</v>
      </c>
      <c r="P98" s="91" t="s">
        <v>186</v>
      </c>
      <c r="Q98" s="91" t="s">
        <v>187</v>
      </c>
      <c r="R98" s="91" t="s">
        <v>188</v>
      </c>
      <c r="S98" s="91" t="s">
        <v>189</v>
      </c>
      <c r="T98" s="92" t="s">
        <v>190</v>
      </c>
    </row>
    <row r="99" s="1" customFormat="1" ht="22.8" customHeight="1">
      <c r="B99" s="37"/>
      <c r="C99" s="97" t="s">
        <v>191</v>
      </c>
      <c r="D99" s="38"/>
      <c r="E99" s="38"/>
      <c r="F99" s="38"/>
      <c r="G99" s="38"/>
      <c r="H99" s="38"/>
      <c r="I99" s="145"/>
      <c r="J99" s="199">
        <f>BK99</f>
        <v>0</v>
      </c>
      <c r="K99" s="38"/>
      <c r="L99" s="42"/>
      <c r="M99" s="93"/>
      <c r="N99" s="94"/>
      <c r="O99" s="94"/>
      <c r="P99" s="200">
        <f>P100+P129+P152+P182+P232+P238</f>
        <v>0</v>
      </c>
      <c r="Q99" s="94"/>
      <c r="R99" s="200">
        <f>R100+R129+R152+R182+R232+R238</f>
        <v>0.00124</v>
      </c>
      <c r="S99" s="94"/>
      <c r="T99" s="201">
        <f>T100+T129+T152+T182+T232+T238</f>
        <v>0</v>
      </c>
      <c r="AT99" s="16" t="s">
        <v>72</v>
      </c>
      <c r="AU99" s="16" t="s">
        <v>151</v>
      </c>
      <c r="BK99" s="202">
        <f>BK100+BK129+BK152+BK182+BK232+BK238</f>
        <v>0</v>
      </c>
    </row>
    <row r="100" s="11" customFormat="1" ht="25.92" customHeight="1">
      <c r="B100" s="203"/>
      <c r="C100" s="204"/>
      <c r="D100" s="205" t="s">
        <v>72</v>
      </c>
      <c r="E100" s="206" t="s">
        <v>3172</v>
      </c>
      <c r="F100" s="206" t="s">
        <v>195</v>
      </c>
      <c r="G100" s="204"/>
      <c r="H100" s="204"/>
      <c r="I100" s="207"/>
      <c r="J100" s="208">
        <f>BK100</f>
        <v>0</v>
      </c>
      <c r="K100" s="204"/>
      <c r="L100" s="209"/>
      <c r="M100" s="210"/>
      <c r="N100" s="211"/>
      <c r="O100" s="211"/>
      <c r="P100" s="212">
        <f>P101+P123</f>
        <v>0</v>
      </c>
      <c r="Q100" s="211"/>
      <c r="R100" s="212">
        <f>R101+R123</f>
        <v>0.00031</v>
      </c>
      <c r="S100" s="211"/>
      <c r="T100" s="213">
        <f>T101+T123</f>
        <v>0</v>
      </c>
      <c r="AR100" s="214" t="s">
        <v>80</v>
      </c>
      <c r="AT100" s="215" t="s">
        <v>72</v>
      </c>
      <c r="AU100" s="215" t="s">
        <v>73</v>
      </c>
      <c r="AY100" s="214" t="s">
        <v>194</v>
      </c>
      <c r="BK100" s="216">
        <f>BK101+BK123</f>
        <v>0</v>
      </c>
    </row>
    <row r="101" s="11" customFormat="1" ht="22.8" customHeight="1">
      <c r="B101" s="203"/>
      <c r="C101" s="204"/>
      <c r="D101" s="205" t="s">
        <v>72</v>
      </c>
      <c r="E101" s="217" t="s">
        <v>3076</v>
      </c>
      <c r="F101" s="217" t="s">
        <v>3173</v>
      </c>
      <c r="G101" s="204"/>
      <c r="H101" s="204"/>
      <c r="I101" s="207"/>
      <c r="J101" s="218">
        <f>BK101</f>
        <v>0</v>
      </c>
      <c r="K101" s="204"/>
      <c r="L101" s="209"/>
      <c r="M101" s="210"/>
      <c r="N101" s="211"/>
      <c r="O101" s="211"/>
      <c r="P101" s="212">
        <f>SUM(P102:P122)</f>
        <v>0</v>
      </c>
      <c r="Q101" s="211"/>
      <c r="R101" s="212">
        <f>SUM(R102:R122)</f>
        <v>0</v>
      </c>
      <c r="S101" s="211"/>
      <c r="T101" s="213">
        <f>SUM(T102:T122)</f>
        <v>0</v>
      </c>
      <c r="AR101" s="214" t="s">
        <v>80</v>
      </c>
      <c r="AT101" s="215" t="s">
        <v>72</v>
      </c>
      <c r="AU101" s="215" t="s">
        <v>80</v>
      </c>
      <c r="AY101" s="214" t="s">
        <v>194</v>
      </c>
      <c r="BK101" s="216">
        <f>SUM(BK102:BK122)</f>
        <v>0</v>
      </c>
    </row>
    <row r="102" s="1" customFormat="1" ht="16.5" customHeight="1">
      <c r="B102" s="37"/>
      <c r="C102" s="219" t="s">
        <v>80</v>
      </c>
      <c r="D102" s="219" t="s">
        <v>196</v>
      </c>
      <c r="E102" s="220" t="s">
        <v>3174</v>
      </c>
      <c r="F102" s="221" t="s">
        <v>3175</v>
      </c>
      <c r="G102" s="222" t="s">
        <v>213</v>
      </c>
      <c r="H102" s="223">
        <v>2</v>
      </c>
      <c r="I102" s="224"/>
      <c r="J102" s="225">
        <f>ROUND(I102*H102,2)</f>
        <v>0</v>
      </c>
      <c r="K102" s="221" t="s">
        <v>19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201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201</v>
      </c>
      <c r="BM102" s="230" t="s">
        <v>82</v>
      </c>
    </row>
    <row r="103" s="1" customFormat="1" ht="16.5" customHeight="1">
      <c r="B103" s="37"/>
      <c r="C103" s="219" t="s">
        <v>82</v>
      </c>
      <c r="D103" s="219" t="s">
        <v>196</v>
      </c>
      <c r="E103" s="220" t="s">
        <v>3176</v>
      </c>
      <c r="F103" s="221" t="s">
        <v>3177</v>
      </c>
      <c r="G103" s="222" t="s">
        <v>213</v>
      </c>
      <c r="H103" s="223">
        <v>1</v>
      </c>
      <c r="I103" s="224"/>
      <c r="J103" s="225">
        <f>ROUND(I103*H103,2)</f>
        <v>0</v>
      </c>
      <c r="K103" s="221" t="s">
        <v>19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201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201</v>
      </c>
      <c r="BM103" s="230" t="s">
        <v>201</v>
      </c>
    </row>
    <row r="104" s="1" customFormat="1" ht="16.5" customHeight="1">
      <c r="B104" s="37"/>
      <c r="C104" s="219" t="s">
        <v>117</v>
      </c>
      <c r="D104" s="219" t="s">
        <v>196</v>
      </c>
      <c r="E104" s="220" t="s">
        <v>3178</v>
      </c>
      <c r="F104" s="221" t="s">
        <v>3179</v>
      </c>
      <c r="G104" s="222" t="s">
        <v>255</v>
      </c>
      <c r="H104" s="223">
        <v>2</v>
      </c>
      <c r="I104" s="224"/>
      <c r="J104" s="225">
        <f>ROUND(I104*H104,2)</f>
        <v>0</v>
      </c>
      <c r="K104" s="221" t="s">
        <v>19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201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201</v>
      </c>
      <c r="BM104" s="230" t="s">
        <v>219</v>
      </c>
    </row>
    <row r="105" s="1" customFormat="1" ht="16.5" customHeight="1">
      <c r="B105" s="37"/>
      <c r="C105" s="219" t="s">
        <v>201</v>
      </c>
      <c r="D105" s="219" t="s">
        <v>196</v>
      </c>
      <c r="E105" s="220" t="s">
        <v>3180</v>
      </c>
      <c r="F105" s="221" t="s">
        <v>3181</v>
      </c>
      <c r="G105" s="222" t="s">
        <v>255</v>
      </c>
      <c r="H105" s="223">
        <v>3.8399999999999999</v>
      </c>
      <c r="I105" s="224"/>
      <c r="J105" s="225">
        <f>ROUND(I105*H105,2)</f>
        <v>0</v>
      </c>
      <c r="K105" s="221" t="s">
        <v>19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201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201</v>
      </c>
      <c r="BM105" s="230" t="s">
        <v>228</v>
      </c>
    </row>
    <row r="106" s="1" customFormat="1" ht="16.5" customHeight="1">
      <c r="B106" s="37"/>
      <c r="C106" s="219" t="s">
        <v>215</v>
      </c>
      <c r="D106" s="219" t="s">
        <v>196</v>
      </c>
      <c r="E106" s="220" t="s">
        <v>3182</v>
      </c>
      <c r="F106" s="221" t="s">
        <v>3183</v>
      </c>
      <c r="G106" s="222" t="s">
        <v>255</v>
      </c>
      <c r="H106" s="223">
        <v>1.9199999999999999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201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201</v>
      </c>
      <c r="BM106" s="230" t="s">
        <v>236</v>
      </c>
    </row>
    <row r="107" s="1" customFormat="1" ht="16.5" customHeight="1">
      <c r="B107" s="37"/>
      <c r="C107" s="219" t="s">
        <v>219</v>
      </c>
      <c r="D107" s="219" t="s">
        <v>196</v>
      </c>
      <c r="E107" s="220" t="s">
        <v>3184</v>
      </c>
      <c r="F107" s="221" t="s">
        <v>3185</v>
      </c>
      <c r="G107" s="222" t="s">
        <v>255</v>
      </c>
      <c r="H107" s="223">
        <v>4.5</v>
      </c>
      <c r="I107" s="224"/>
      <c r="J107" s="225">
        <f>ROUND(I107*H107,2)</f>
        <v>0</v>
      </c>
      <c r="K107" s="221" t="s">
        <v>19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201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201</v>
      </c>
      <c r="BM107" s="230" t="s">
        <v>244</v>
      </c>
    </row>
    <row r="108" s="1" customFormat="1" ht="16.5" customHeight="1">
      <c r="B108" s="37"/>
      <c r="C108" s="219" t="s">
        <v>224</v>
      </c>
      <c r="D108" s="219" t="s">
        <v>196</v>
      </c>
      <c r="E108" s="220" t="s">
        <v>3186</v>
      </c>
      <c r="F108" s="221" t="s">
        <v>3183</v>
      </c>
      <c r="G108" s="222" t="s">
        <v>255</v>
      </c>
      <c r="H108" s="223">
        <v>2.25</v>
      </c>
      <c r="I108" s="224"/>
      <c r="J108" s="225">
        <f>ROUND(I108*H108,2)</f>
        <v>0</v>
      </c>
      <c r="K108" s="221" t="s">
        <v>19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252</v>
      </c>
    </row>
    <row r="109" s="1" customFormat="1" ht="16.5" customHeight="1">
      <c r="B109" s="37"/>
      <c r="C109" s="219" t="s">
        <v>228</v>
      </c>
      <c r="D109" s="219" t="s">
        <v>196</v>
      </c>
      <c r="E109" s="220" t="s">
        <v>3187</v>
      </c>
      <c r="F109" s="221" t="s">
        <v>3188</v>
      </c>
      <c r="G109" s="222" t="s">
        <v>199</v>
      </c>
      <c r="H109" s="223">
        <v>12</v>
      </c>
      <c r="I109" s="224"/>
      <c r="J109" s="225">
        <f>ROUND(I109*H109,2)</f>
        <v>0</v>
      </c>
      <c r="K109" s="221" t="s">
        <v>19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</v>
      </c>
      <c r="T109" s="229">
        <f>S109*H109</f>
        <v>0</v>
      </c>
      <c r="AR109" s="230" t="s">
        <v>201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264</v>
      </c>
    </row>
    <row r="110" s="1" customFormat="1" ht="16.5" customHeight="1">
      <c r="B110" s="37"/>
      <c r="C110" s="219" t="s">
        <v>232</v>
      </c>
      <c r="D110" s="219" t="s">
        <v>196</v>
      </c>
      <c r="E110" s="220" t="s">
        <v>3189</v>
      </c>
      <c r="F110" s="221" t="s">
        <v>3190</v>
      </c>
      <c r="G110" s="222" t="s">
        <v>199</v>
      </c>
      <c r="H110" s="223">
        <v>12</v>
      </c>
      <c r="I110" s="224"/>
      <c r="J110" s="225">
        <f>ROUND(I110*H110,2)</f>
        <v>0</v>
      </c>
      <c r="K110" s="221" t="s">
        <v>19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201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201</v>
      </c>
      <c r="BM110" s="230" t="s">
        <v>278</v>
      </c>
    </row>
    <row r="111" s="1" customFormat="1" ht="16.5" customHeight="1">
      <c r="B111" s="37"/>
      <c r="C111" s="219" t="s">
        <v>236</v>
      </c>
      <c r="D111" s="219" t="s">
        <v>196</v>
      </c>
      <c r="E111" s="220" t="s">
        <v>3191</v>
      </c>
      <c r="F111" s="221" t="s">
        <v>3192</v>
      </c>
      <c r="G111" s="222" t="s">
        <v>255</v>
      </c>
      <c r="H111" s="223">
        <v>8.3399999999999999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288</v>
      </c>
    </row>
    <row r="112" s="1" customFormat="1" ht="16.5" customHeight="1">
      <c r="B112" s="37"/>
      <c r="C112" s="219" t="s">
        <v>240</v>
      </c>
      <c r="D112" s="219" t="s">
        <v>196</v>
      </c>
      <c r="E112" s="220" t="s">
        <v>3193</v>
      </c>
      <c r="F112" s="221" t="s">
        <v>3194</v>
      </c>
      <c r="G112" s="222" t="s">
        <v>255</v>
      </c>
      <c r="H112" s="223">
        <v>2.7000000000000002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201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201</v>
      </c>
      <c r="BM112" s="230" t="s">
        <v>295</v>
      </c>
    </row>
    <row r="113" s="1" customFormat="1" ht="16.5" customHeight="1">
      <c r="B113" s="37"/>
      <c r="C113" s="219" t="s">
        <v>244</v>
      </c>
      <c r="D113" s="219" t="s">
        <v>196</v>
      </c>
      <c r="E113" s="220" t="s">
        <v>3195</v>
      </c>
      <c r="F113" s="221" t="s">
        <v>3196</v>
      </c>
      <c r="G113" s="222" t="s">
        <v>255</v>
      </c>
      <c r="H113" s="223">
        <v>5.4000000000000004</v>
      </c>
      <c r="I113" s="224"/>
      <c r="J113" s="225">
        <f>ROUND(I113*H113,2)</f>
        <v>0</v>
      </c>
      <c r="K113" s="221" t="s">
        <v>19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201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201</v>
      </c>
      <c r="BM113" s="230" t="s">
        <v>304</v>
      </c>
    </row>
    <row r="114" s="1" customFormat="1" ht="16.5" customHeight="1">
      <c r="B114" s="37"/>
      <c r="C114" s="219" t="s">
        <v>248</v>
      </c>
      <c r="D114" s="219" t="s">
        <v>196</v>
      </c>
      <c r="E114" s="220" t="s">
        <v>3197</v>
      </c>
      <c r="F114" s="221" t="s">
        <v>3198</v>
      </c>
      <c r="G114" s="222" t="s">
        <v>255</v>
      </c>
      <c r="H114" s="223">
        <v>2.7000000000000002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317</v>
      </c>
    </row>
    <row r="115" s="1" customFormat="1" ht="16.5" customHeight="1">
      <c r="B115" s="37"/>
      <c r="C115" s="219" t="s">
        <v>252</v>
      </c>
      <c r="D115" s="219" t="s">
        <v>196</v>
      </c>
      <c r="E115" s="220" t="s">
        <v>3199</v>
      </c>
      <c r="F115" s="221" t="s">
        <v>3200</v>
      </c>
      <c r="G115" s="222" t="s">
        <v>255</v>
      </c>
      <c r="H115" s="223">
        <v>2.7000000000000002</v>
      </c>
      <c r="I115" s="224"/>
      <c r="J115" s="225">
        <f>ROUND(I115*H115,2)</f>
        <v>0</v>
      </c>
      <c r="K115" s="221" t="s">
        <v>19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328</v>
      </c>
    </row>
    <row r="116" s="1" customFormat="1" ht="16.5" customHeight="1">
      <c r="B116" s="37"/>
      <c r="C116" s="219" t="s">
        <v>8</v>
      </c>
      <c r="D116" s="219" t="s">
        <v>196</v>
      </c>
      <c r="E116" s="220" t="s">
        <v>3201</v>
      </c>
      <c r="F116" s="221" t="s">
        <v>3202</v>
      </c>
      <c r="G116" s="222" t="s">
        <v>255</v>
      </c>
      <c r="H116" s="223">
        <v>2.5</v>
      </c>
      <c r="I116" s="224"/>
      <c r="J116" s="225">
        <f>ROUND(I116*H116,2)</f>
        <v>0</v>
      </c>
      <c r="K116" s="221" t="s">
        <v>19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339</v>
      </c>
    </row>
    <row r="117" s="1" customFormat="1" ht="16.5" customHeight="1">
      <c r="B117" s="37"/>
      <c r="C117" s="219" t="s">
        <v>264</v>
      </c>
      <c r="D117" s="219" t="s">
        <v>196</v>
      </c>
      <c r="E117" s="220" t="s">
        <v>3203</v>
      </c>
      <c r="F117" s="221" t="s">
        <v>3204</v>
      </c>
      <c r="G117" s="222" t="s">
        <v>255</v>
      </c>
      <c r="H117" s="223">
        <v>5.6399999999999997</v>
      </c>
      <c r="I117" s="224"/>
      <c r="J117" s="225">
        <f>ROUND(I117*H117,2)</f>
        <v>0</v>
      </c>
      <c r="K117" s="221" t="s">
        <v>19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350</v>
      </c>
    </row>
    <row r="118" s="1" customFormat="1" ht="16.5" customHeight="1">
      <c r="B118" s="37"/>
      <c r="C118" s="219" t="s">
        <v>269</v>
      </c>
      <c r="D118" s="219" t="s">
        <v>196</v>
      </c>
      <c r="E118" s="220" t="s">
        <v>3205</v>
      </c>
      <c r="F118" s="221" t="s">
        <v>3206</v>
      </c>
      <c r="G118" s="222" t="s">
        <v>255</v>
      </c>
      <c r="H118" s="223">
        <v>1.6000000000000001</v>
      </c>
      <c r="I118" s="224"/>
      <c r="J118" s="225">
        <f>ROUND(I118*H118,2)</f>
        <v>0</v>
      </c>
      <c r="K118" s="221" t="s">
        <v>19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359</v>
      </c>
    </row>
    <row r="119" s="1" customFormat="1" ht="16.5" customHeight="1">
      <c r="B119" s="37"/>
      <c r="C119" s="219" t="s">
        <v>278</v>
      </c>
      <c r="D119" s="219" t="s">
        <v>196</v>
      </c>
      <c r="E119" s="220" t="s">
        <v>3207</v>
      </c>
      <c r="F119" s="221" t="s">
        <v>3208</v>
      </c>
      <c r="G119" s="222" t="s">
        <v>255</v>
      </c>
      <c r="H119" s="223">
        <v>2</v>
      </c>
      <c r="I119" s="224"/>
      <c r="J119" s="225">
        <f>ROUND(I119*H119,2)</f>
        <v>0</v>
      </c>
      <c r="K119" s="221" t="s">
        <v>19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369</v>
      </c>
    </row>
    <row r="120" s="1" customFormat="1" ht="16.5" customHeight="1">
      <c r="B120" s="37"/>
      <c r="C120" s="219" t="s">
        <v>282</v>
      </c>
      <c r="D120" s="219" t="s">
        <v>196</v>
      </c>
      <c r="E120" s="220" t="s">
        <v>3209</v>
      </c>
      <c r="F120" s="221" t="s">
        <v>3210</v>
      </c>
      <c r="G120" s="222" t="s">
        <v>199</v>
      </c>
      <c r="H120" s="223">
        <v>10</v>
      </c>
      <c r="I120" s="224"/>
      <c r="J120" s="225">
        <f>ROUND(I120*H120,2)</f>
        <v>0</v>
      </c>
      <c r="K120" s="221" t="s">
        <v>19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377</v>
      </c>
    </row>
    <row r="121" s="1" customFormat="1" ht="16.5" customHeight="1">
      <c r="B121" s="37"/>
      <c r="C121" s="219" t="s">
        <v>288</v>
      </c>
      <c r="D121" s="219" t="s">
        <v>196</v>
      </c>
      <c r="E121" s="220" t="s">
        <v>3211</v>
      </c>
      <c r="F121" s="221" t="s">
        <v>3212</v>
      </c>
      <c r="G121" s="222" t="s">
        <v>311</v>
      </c>
      <c r="H121" s="223">
        <v>3.6499999999999999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388</v>
      </c>
    </row>
    <row r="122" s="1" customFormat="1" ht="16.5" customHeight="1">
      <c r="B122" s="37"/>
      <c r="C122" s="219" t="s">
        <v>7</v>
      </c>
      <c r="D122" s="219" t="s">
        <v>196</v>
      </c>
      <c r="E122" s="220" t="s">
        <v>3213</v>
      </c>
      <c r="F122" s="221" t="s">
        <v>3214</v>
      </c>
      <c r="G122" s="222" t="s">
        <v>199</v>
      </c>
      <c r="H122" s="223">
        <v>20</v>
      </c>
      <c r="I122" s="224"/>
      <c r="J122" s="225">
        <f>ROUND(I122*H122,2)</f>
        <v>0</v>
      </c>
      <c r="K122" s="221" t="s">
        <v>19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201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396</v>
      </c>
    </row>
    <row r="123" s="11" customFormat="1" ht="22.8" customHeight="1">
      <c r="B123" s="203"/>
      <c r="C123" s="204"/>
      <c r="D123" s="205" t="s">
        <v>72</v>
      </c>
      <c r="E123" s="217" t="s">
        <v>3215</v>
      </c>
      <c r="F123" s="217" t="s">
        <v>3215</v>
      </c>
      <c r="G123" s="204"/>
      <c r="H123" s="204"/>
      <c r="I123" s="207"/>
      <c r="J123" s="218">
        <f>BK123</f>
        <v>0</v>
      </c>
      <c r="K123" s="204"/>
      <c r="L123" s="209"/>
      <c r="M123" s="210"/>
      <c r="N123" s="211"/>
      <c r="O123" s="211"/>
      <c r="P123" s="212">
        <f>SUM(P124:P128)</f>
        <v>0</v>
      </c>
      <c r="Q123" s="211"/>
      <c r="R123" s="212">
        <f>SUM(R124:R128)</f>
        <v>0.00031</v>
      </c>
      <c r="S123" s="211"/>
      <c r="T123" s="213">
        <f>SUM(T124:T128)</f>
        <v>0</v>
      </c>
      <c r="AR123" s="214" t="s">
        <v>80</v>
      </c>
      <c r="AT123" s="215" t="s">
        <v>72</v>
      </c>
      <c r="AU123" s="215" t="s">
        <v>80</v>
      </c>
      <c r="AY123" s="214" t="s">
        <v>194</v>
      </c>
      <c r="BK123" s="216">
        <f>SUM(BK124:BK128)</f>
        <v>0</v>
      </c>
    </row>
    <row r="124" s="1" customFormat="1" ht="16.5" customHeight="1">
      <c r="B124" s="37"/>
      <c r="C124" s="219" t="s">
        <v>295</v>
      </c>
      <c r="D124" s="219" t="s">
        <v>196</v>
      </c>
      <c r="E124" s="220" t="s">
        <v>3216</v>
      </c>
      <c r="F124" s="221" t="s">
        <v>3217</v>
      </c>
      <c r="G124" s="222" t="s">
        <v>255</v>
      </c>
      <c r="H124" s="223">
        <v>1.1000000000000001</v>
      </c>
      <c r="I124" s="224"/>
      <c r="J124" s="225">
        <f>ROUND(I124*H124,2)</f>
        <v>0</v>
      </c>
      <c r="K124" s="221" t="s">
        <v>19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404</v>
      </c>
    </row>
    <row r="125" s="1" customFormat="1" ht="16.5" customHeight="1">
      <c r="B125" s="37"/>
      <c r="C125" s="219" t="s">
        <v>300</v>
      </c>
      <c r="D125" s="219" t="s">
        <v>196</v>
      </c>
      <c r="E125" s="220" t="s">
        <v>3078</v>
      </c>
      <c r="F125" s="221" t="s">
        <v>3218</v>
      </c>
      <c r="G125" s="222" t="s">
        <v>2652</v>
      </c>
      <c r="H125" s="223">
        <v>1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414</v>
      </c>
    </row>
    <row r="126" s="1" customFormat="1" ht="16.5" customHeight="1">
      <c r="B126" s="37"/>
      <c r="C126" s="219" t="s">
        <v>304</v>
      </c>
      <c r="D126" s="219" t="s">
        <v>196</v>
      </c>
      <c r="E126" s="220" t="s">
        <v>3080</v>
      </c>
      <c r="F126" s="221" t="s">
        <v>3219</v>
      </c>
      <c r="G126" s="222" t="s">
        <v>3220</v>
      </c>
      <c r="H126" s="223">
        <v>1</v>
      </c>
      <c r="I126" s="224"/>
      <c r="J126" s="225">
        <f>ROUND(I126*H126,2)</f>
        <v>0</v>
      </c>
      <c r="K126" s="221" t="s">
        <v>19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201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201</v>
      </c>
      <c r="BM126" s="230" t="s">
        <v>424</v>
      </c>
    </row>
    <row r="127" s="1" customFormat="1" ht="16.5" customHeight="1">
      <c r="B127" s="37"/>
      <c r="C127" s="219" t="s">
        <v>308</v>
      </c>
      <c r="D127" s="219" t="s">
        <v>196</v>
      </c>
      <c r="E127" s="220" t="s">
        <v>3082</v>
      </c>
      <c r="F127" s="221" t="s">
        <v>3221</v>
      </c>
      <c r="G127" s="222" t="s">
        <v>1296</v>
      </c>
      <c r="H127" s="223">
        <v>4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433</v>
      </c>
    </row>
    <row r="128" s="1" customFormat="1" ht="16.5" customHeight="1">
      <c r="B128" s="37"/>
      <c r="C128" s="219" t="s">
        <v>317</v>
      </c>
      <c r="D128" s="219" t="s">
        <v>196</v>
      </c>
      <c r="E128" s="220" t="s">
        <v>3084</v>
      </c>
      <c r="F128" s="221" t="s">
        <v>3222</v>
      </c>
      <c r="G128" s="222" t="s">
        <v>1296</v>
      </c>
      <c r="H128" s="223">
        <v>1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0.00031</v>
      </c>
      <c r="R128" s="228">
        <f>Q128*H128</f>
        <v>0.00031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442</v>
      </c>
    </row>
    <row r="129" s="11" customFormat="1" ht="25.92" customHeight="1">
      <c r="B129" s="203"/>
      <c r="C129" s="204"/>
      <c r="D129" s="205" t="s">
        <v>72</v>
      </c>
      <c r="E129" s="206" t="s">
        <v>3223</v>
      </c>
      <c r="F129" s="206" t="s">
        <v>3224</v>
      </c>
      <c r="G129" s="204"/>
      <c r="H129" s="204"/>
      <c r="I129" s="207"/>
      <c r="J129" s="208">
        <f>BK129</f>
        <v>0</v>
      </c>
      <c r="K129" s="204"/>
      <c r="L129" s="209"/>
      <c r="M129" s="210"/>
      <c r="N129" s="211"/>
      <c r="O129" s="211"/>
      <c r="P129" s="212">
        <f>P130+P137+P138+P149+P150</f>
        <v>0</v>
      </c>
      <c r="Q129" s="211"/>
      <c r="R129" s="212">
        <f>R130+R137+R138+R149+R150</f>
        <v>0</v>
      </c>
      <c r="S129" s="211"/>
      <c r="T129" s="213">
        <f>T130+T137+T138+T149+T150</f>
        <v>0</v>
      </c>
      <c r="AR129" s="214" t="s">
        <v>80</v>
      </c>
      <c r="AT129" s="215" t="s">
        <v>72</v>
      </c>
      <c r="AU129" s="215" t="s">
        <v>73</v>
      </c>
      <c r="AY129" s="214" t="s">
        <v>194</v>
      </c>
      <c r="BK129" s="216">
        <f>BK130+BK137+BK138+BK149+BK150</f>
        <v>0</v>
      </c>
    </row>
    <row r="130" s="11" customFormat="1" ht="22.8" customHeight="1">
      <c r="B130" s="203"/>
      <c r="C130" s="204"/>
      <c r="D130" s="205" t="s">
        <v>72</v>
      </c>
      <c r="E130" s="217" t="s">
        <v>3076</v>
      </c>
      <c r="F130" s="217" t="s">
        <v>3173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SUM(P131:P136)</f>
        <v>0</v>
      </c>
      <c r="Q130" s="211"/>
      <c r="R130" s="212">
        <f>SUM(R131:R136)</f>
        <v>0</v>
      </c>
      <c r="S130" s="211"/>
      <c r="T130" s="213">
        <f>SUM(T131:T136)</f>
        <v>0</v>
      </c>
      <c r="AR130" s="214" t="s">
        <v>80</v>
      </c>
      <c r="AT130" s="215" t="s">
        <v>72</v>
      </c>
      <c r="AU130" s="215" t="s">
        <v>80</v>
      </c>
      <c r="AY130" s="214" t="s">
        <v>194</v>
      </c>
      <c r="BK130" s="216">
        <f>SUM(BK131:BK136)</f>
        <v>0</v>
      </c>
    </row>
    <row r="131" s="1" customFormat="1" ht="16.5" customHeight="1">
      <c r="B131" s="37"/>
      <c r="C131" s="219" t="s">
        <v>322</v>
      </c>
      <c r="D131" s="219" t="s">
        <v>196</v>
      </c>
      <c r="E131" s="220" t="s">
        <v>3225</v>
      </c>
      <c r="F131" s="221" t="s">
        <v>3226</v>
      </c>
      <c r="G131" s="222" t="s">
        <v>213</v>
      </c>
      <c r="H131" s="223">
        <v>4</v>
      </c>
      <c r="I131" s="224"/>
      <c r="J131" s="225">
        <f>ROUND(I131*H131,2)</f>
        <v>0</v>
      </c>
      <c r="K131" s="221" t="s">
        <v>19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201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201</v>
      </c>
      <c r="BM131" s="230" t="s">
        <v>453</v>
      </c>
    </row>
    <row r="132" s="1" customFormat="1" ht="16.5" customHeight="1">
      <c r="B132" s="37"/>
      <c r="C132" s="219" t="s">
        <v>328</v>
      </c>
      <c r="D132" s="219" t="s">
        <v>196</v>
      </c>
      <c r="E132" s="220" t="s">
        <v>3227</v>
      </c>
      <c r="F132" s="221" t="s">
        <v>3228</v>
      </c>
      <c r="G132" s="222" t="s">
        <v>1296</v>
      </c>
      <c r="H132" s="223">
        <v>5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201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201</v>
      </c>
      <c r="BM132" s="230" t="s">
        <v>463</v>
      </c>
    </row>
    <row r="133" s="1" customFormat="1" ht="24" customHeight="1">
      <c r="B133" s="37"/>
      <c r="C133" s="219" t="s">
        <v>334</v>
      </c>
      <c r="D133" s="219" t="s">
        <v>196</v>
      </c>
      <c r="E133" s="220" t="s">
        <v>3229</v>
      </c>
      <c r="F133" s="221" t="s">
        <v>3230</v>
      </c>
      <c r="G133" s="222" t="s">
        <v>213</v>
      </c>
      <c r="H133" s="223">
        <v>4</v>
      </c>
      <c r="I133" s="224"/>
      <c r="J133" s="225">
        <f>ROUND(I133*H133,2)</f>
        <v>0</v>
      </c>
      <c r="K133" s="221" t="s">
        <v>19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480</v>
      </c>
    </row>
    <row r="134" s="1" customFormat="1" ht="16.5" customHeight="1">
      <c r="B134" s="37"/>
      <c r="C134" s="219" t="s">
        <v>339</v>
      </c>
      <c r="D134" s="219" t="s">
        <v>196</v>
      </c>
      <c r="E134" s="220" t="s">
        <v>3231</v>
      </c>
      <c r="F134" s="221" t="s">
        <v>3232</v>
      </c>
      <c r="G134" s="222" t="s">
        <v>1296</v>
      </c>
      <c r="H134" s="223">
        <v>4</v>
      </c>
      <c r="I134" s="224"/>
      <c r="J134" s="225">
        <f>ROUND(I134*H134,2)</f>
        <v>0</v>
      </c>
      <c r="K134" s="221" t="s">
        <v>19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488</v>
      </c>
    </row>
    <row r="135" s="1" customFormat="1" ht="16.5" customHeight="1">
      <c r="B135" s="37"/>
      <c r="C135" s="219" t="s">
        <v>344</v>
      </c>
      <c r="D135" s="219" t="s">
        <v>196</v>
      </c>
      <c r="E135" s="220" t="s">
        <v>3233</v>
      </c>
      <c r="F135" s="221" t="s">
        <v>3234</v>
      </c>
      <c r="G135" s="222" t="s">
        <v>1296</v>
      </c>
      <c r="H135" s="223">
        <v>1</v>
      </c>
      <c r="I135" s="224"/>
      <c r="J135" s="225">
        <f>ROUND(I135*H135,2)</f>
        <v>0</v>
      </c>
      <c r="K135" s="221" t="s">
        <v>19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496</v>
      </c>
    </row>
    <row r="136" s="1" customFormat="1" ht="24" customHeight="1">
      <c r="B136" s="37"/>
      <c r="C136" s="219" t="s">
        <v>350</v>
      </c>
      <c r="D136" s="219" t="s">
        <v>196</v>
      </c>
      <c r="E136" s="220" t="s">
        <v>3235</v>
      </c>
      <c r="F136" s="221" t="s">
        <v>3236</v>
      </c>
      <c r="G136" s="222" t="s">
        <v>1296</v>
      </c>
      <c r="H136" s="223">
        <v>1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505</v>
      </c>
    </row>
    <row r="137" s="11" customFormat="1" ht="22.8" customHeight="1">
      <c r="B137" s="203"/>
      <c r="C137" s="204"/>
      <c r="D137" s="205" t="s">
        <v>72</v>
      </c>
      <c r="E137" s="217" t="s">
        <v>3107</v>
      </c>
      <c r="F137" s="217" t="s">
        <v>3237</v>
      </c>
      <c r="G137" s="204"/>
      <c r="H137" s="204"/>
      <c r="I137" s="207"/>
      <c r="J137" s="218">
        <f>BK137</f>
        <v>0</v>
      </c>
      <c r="K137" s="204"/>
      <c r="L137" s="209"/>
      <c r="M137" s="210"/>
      <c r="N137" s="211"/>
      <c r="O137" s="211"/>
      <c r="P137" s="212">
        <v>0</v>
      </c>
      <c r="Q137" s="211"/>
      <c r="R137" s="212">
        <v>0</v>
      </c>
      <c r="S137" s="211"/>
      <c r="T137" s="213">
        <v>0</v>
      </c>
      <c r="AR137" s="214" t="s">
        <v>80</v>
      </c>
      <c r="AT137" s="215" t="s">
        <v>72</v>
      </c>
      <c r="AU137" s="215" t="s">
        <v>80</v>
      </c>
      <c r="AY137" s="214" t="s">
        <v>194</v>
      </c>
      <c r="BK137" s="216">
        <v>0</v>
      </c>
    </row>
    <row r="138" s="11" customFormat="1" ht="22.8" customHeight="1">
      <c r="B138" s="203"/>
      <c r="C138" s="204"/>
      <c r="D138" s="205" t="s">
        <v>72</v>
      </c>
      <c r="E138" s="217" t="s">
        <v>3076</v>
      </c>
      <c r="F138" s="217" t="s">
        <v>3173</v>
      </c>
      <c r="G138" s="204"/>
      <c r="H138" s="204"/>
      <c r="I138" s="207"/>
      <c r="J138" s="218">
        <f>BK138</f>
        <v>0</v>
      </c>
      <c r="K138" s="204"/>
      <c r="L138" s="209"/>
      <c r="M138" s="210"/>
      <c r="N138" s="211"/>
      <c r="O138" s="211"/>
      <c r="P138" s="212">
        <f>SUM(P139:P148)</f>
        <v>0</v>
      </c>
      <c r="Q138" s="211"/>
      <c r="R138" s="212">
        <f>SUM(R139:R148)</f>
        <v>0</v>
      </c>
      <c r="S138" s="211"/>
      <c r="T138" s="213">
        <f>SUM(T139:T148)</f>
        <v>0</v>
      </c>
      <c r="AR138" s="214" t="s">
        <v>80</v>
      </c>
      <c r="AT138" s="215" t="s">
        <v>72</v>
      </c>
      <c r="AU138" s="215" t="s">
        <v>80</v>
      </c>
      <c r="AY138" s="214" t="s">
        <v>194</v>
      </c>
      <c r="BK138" s="216">
        <f>SUM(BK139:BK148)</f>
        <v>0</v>
      </c>
    </row>
    <row r="139" s="1" customFormat="1" ht="16.5" customHeight="1">
      <c r="B139" s="37"/>
      <c r="C139" s="219" t="s">
        <v>355</v>
      </c>
      <c r="D139" s="219" t="s">
        <v>196</v>
      </c>
      <c r="E139" s="220" t="s">
        <v>3238</v>
      </c>
      <c r="F139" s="221" t="s">
        <v>3239</v>
      </c>
      <c r="G139" s="222" t="s">
        <v>213</v>
      </c>
      <c r="H139" s="223">
        <v>5</v>
      </c>
      <c r="I139" s="224"/>
      <c r="J139" s="225">
        <f>ROUND(I139*H139,2)</f>
        <v>0</v>
      </c>
      <c r="K139" s="221" t="s">
        <v>19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511</v>
      </c>
    </row>
    <row r="140" s="1" customFormat="1" ht="16.5" customHeight="1">
      <c r="B140" s="37"/>
      <c r="C140" s="219" t="s">
        <v>359</v>
      </c>
      <c r="D140" s="219" t="s">
        <v>196</v>
      </c>
      <c r="E140" s="220" t="s">
        <v>3240</v>
      </c>
      <c r="F140" s="221" t="s">
        <v>3241</v>
      </c>
      <c r="G140" s="222" t="s">
        <v>213</v>
      </c>
      <c r="H140" s="223">
        <v>4</v>
      </c>
      <c r="I140" s="224"/>
      <c r="J140" s="225">
        <f>ROUND(I140*H140,2)</f>
        <v>0</v>
      </c>
      <c r="K140" s="221" t="s">
        <v>19</v>
      </c>
      <c r="L140" s="42"/>
      <c r="M140" s="226" t="s">
        <v>19</v>
      </c>
      <c r="N140" s="227" t="s">
        <v>44</v>
      </c>
      <c r="O140" s="82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AR140" s="230" t="s">
        <v>201</v>
      </c>
      <c r="AT140" s="230" t="s">
        <v>196</v>
      </c>
      <c r="AU140" s="230" t="s">
        <v>82</v>
      </c>
      <c r="AY140" s="16" t="s">
        <v>194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80</v>
      </c>
      <c r="BK140" s="231">
        <f>ROUND(I140*H140,2)</f>
        <v>0</v>
      </c>
      <c r="BL140" s="16" t="s">
        <v>201</v>
      </c>
      <c r="BM140" s="230" t="s">
        <v>520</v>
      </c>
    </row>
    <row r="141" s="1" customFormat="1" ht="16.5" customHeight="1">
      <c r="B141" s="37"/>
      <c r="C141" s="219" t="s">
        <v>364</v>
      </c>
      <c r="D141" s="219" t="s">
        <v>196</v>
      </c>
      <c r="E141" s="220" t="s">
        <v>3242</v>
      </c>
      <c r="F141" s="221" t="s">
        <v>3243</v>
      </c>
      <c r="G141" s="222" t="s">
        <v>213</v>
      </c>
      <c r="H141" s="223">
        <v>5</v>
      </c>
      <c r="I141" s="224"/>
      <c r="J141" s="225">
        <f>ROUND(I141*H141,2)</f>
        <v>0</v>
      </c>
      <c r="K141" s="221" t="s">
        <v>19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201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201</v>
      </c>
      <c r="BM141" s="230" t="s">
        <v>528</v>
      </c>
    </row>
    <row r="142" s="1" customFormat="1" ht="24" customHeight="1">
      <c r="B142" s="37"/>
      <c r="C142" s="219" t="s">
        <v>369</v>
      </c>
      <c r="D142" s="219" t="s">
        <v>196</v>
      </c>
      <c r="E142" s="220" t="s">
        <v>3086</v>
      </c>
      <c r="F142" s="221" t="s">
        <v>3244</v>
      </c>
      <c r="G142" s="222" t="s">
        <v>2652</v>
      </c>
      <c r="H142" s="223">
        <v>1</v>
      </c>
      <c r="I142" s="224"/>
      <c r="J142" s="225">
        <f>ROUND(I142*H142,2)</f>
        <v>0</v>
      </c>
      <c r="K142" s="221" t="s">
        <v>19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544</v>
      </c>
    </row>
    <row r="143" s="1" customFormat="1" ht="16.5" customHeight="1">
      <c r="B143" s="37"/>
      <c r="C143" s="219" t="s">
        <v>373</v>
      </c>
      <c r="D143" s="219" t="s">
        <v>196</v>
      </c>
      <c r="E143" s="220" t="s">
        <v>3245</v>
      </c>
      <c r="F143" s="221" t="s">
        <v>3246</v>
      </c>
      <c r="G143" s="222" t="s">
        <v>2652</v>
      </c>
      <c r="H143" s="223">
        <v>1</v>
      </c>
      <c r="I143" s="224"/>
      <c r="J143" s="225">
        <f>ROUND(I143*H143,2)</f>
        <v>0</v>
      </c>
      <c r="K143" s="221" t="s">
        <v>19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AR143" s="230" t="s">
        <v>201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201</v>
      </c>
      <c r="BM143" s="230" t="s">
        <v>557</v>
      </c>
    </row>
    <row r="144" s="1" customFormat="1" ht="16.5" customHeight="1">
      <c r="B144" s="37"/>
      <c r="C144" s="219" t="s">
        <v>377</v>
      </c>
      <c r="D144" s="219" t="s">
        <v>196</v>
      </c>
      <c r="E144" s="220" t="s">
        <v>3088</v>
      </c>
      <c r="F144" s="221" t="s">
        <v>3247</v>
      </c>
      <c r="G144" s="222" t="s">
        <v>3220</v>
      </c>
      <c r="H144" s="223">
        <v>1</v>
      </c>
      <c r="I144" s="224"/>
      <c r="J144" s="225">
        <f>ROUND(I144*H144,2)</f>
        <v>0</v>
      </c>
      <c r="K144" s="221" t="s">
        <v>19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578</v>
      </c>
    </row>
    <row r="145" s="1" customFormat="1" ht="16.5" customHeight="1">
      <c r="B145" s="37"/>
      <c r="C145" s="219" t="s">
        <v>383</v>
      </c>
      <c r="D145" s="219" t="s">
        <v>196</v>
      </c>
      <c r="E145" s="220" t="s">
        <v>3248</v>
      </c>
      <c r="F145" s="221" t="s">
        <v>3249</v>
      </c>
      <c r="G145" s="222" t="s">
        <v>2652</v>
      </c>
      <c r="H145" s="223">
        <v>1</v>
      </c>
      <c r="I145" s="224"/>
      <c r="J145" s="225">
        <f>ROUND(I145*H145,2)</f>
        <v>0</v>
      </c>
      <c r="K145" s="221" t="s">
        <v>19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586</v>
      </c>
    </row>
    <row r="146" s="1" customFormat="1" ht="16.5" customHeight="1">
      <c r="B146" s="37"/>
      <c r="C146" s="219" t="s">
        <v>388</v>
      </c>
      <c r="D146" s="219" t="s">
        <v>196</v>
      </c>
      <c r="E146" s="220" t="s">
        <v>3090</v>
      </c>
      <c r="F146" s="221" t="s">
        <v>3250</v>
      </c>
      <c r="G146" s="222" t="s">
        <v>3220</v>
      </c>
      <c r="H146" s="223">
        <v>1</v>
      </c>
      <c r="I146" s="224"/>
      <c r="J146" s="225">
        <f>ROUND(I146*H146,2)</f>
        <v>0</v>
      </c>
      <c r="K146" s="221" t="s">
        <v>19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82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594</v>
      </c>
    </row>
    <row r="147" s="1" customFormat="1" ht="16.5" customHeight="1">
      <c r="B147" s="37"/>
      <c r="C147" s="219" t="s">
        <v>392</v>
      </c>
      <c r="D147" s="219" t="s">
        <v>196</v>
      </c>
      <c r="E147" s="220" t="s">
        <v>3092</v>
      </c>
      <c r="F147" s="221" t="s">
        <v>3251</v>
      </c>
      <c r="G147" s="222" t="s">
        <v>1296</v>
      </c>
      <c r="H147" s="223">
        <v>1</v>
      </c>
      <c r="I147" s="224"/>
      <c r="J147" s="225">
        <f>ROUND(I147*H147,2)</f>
        <v>0</v>
      </c>
      <c r="K147" s="221" t="s">
        <v>19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AR147" s="230" t="s">
        <v>201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201</v>
      </c>
      <c r="BM147" s="230" t="s">
        <v>604</v>
      </c>
    </row>
    <row r="148" s="1" customFormat="1" ht="16.5" customHeight="1">
      <c r="B148" s="37"/>
      <c r="C148" s="219" t="s">
        <v>396</v>
      </c>
      <c r="D148" s="219" t="s">
        <v>196</v>
      </c>
      <c r="E148" s="220" t="s">
        <v>3094</v>
      </c>
      <c r="F148" s="221" t="s">
        <v>3252</v>
      </c>
      <c r="G148" s="222" t="s">
        <v>3220</v>
      </c>
      <c r="H148" s="223">
        <v>1</v>
      </c>
      <c r="I148" s="224"/>
      <c r="J148" s="225">
        <f>ROUND(I148*H148,2)</f>
        <v>0</v>
      </c>
      <c r="K148" s="221" t="s">
        <v>19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201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201</v>
      </c>
      <c r="BM148" s="230" t="s">
        <v>613</v>
      </c>
    </row>
    <row r="149" s="11" customFormat="1" ht="22.8" customHeight="1">
      <c r="B149" s="203"/>
      <c r="C149" s="204"/>
      <c r="D149" s="205" t="s">
        <v>72</v>
      </c>
      <c r="E149" s="217" t="s">
        <v>3130</v>
      </c>
      <c r="F149" s="217" t="s">
        <v>3253</v>
      </c>
      <c r="G149" s="204"/>
      <c r="H149" s="204"/>
      <c r="I149" s="207"/>
      <c r="J149" s="218">
        <f>BK149</f>
        <v>0</v>
      </c>
      <c r="K149" s="204"/>
      <c r="L149" s="209"/>
      <c r="M149" s="210"/>
      <c r="N149" s="211"/>
      <c r="O149" s="211"/>
      <c r="P149" s="212">
        <v>0</v>
      </c>
      <c r="Q149" s="211"/>
      <c r="R149" s="212">
        <v>0</v>
      </c>
      <c r="S149" s="211"/>
      <c r="T149" s="213">
        <v>0</v>
      </c>
      <c r="AR149" s="214" t="s">
        <v>80</v>
      </c>
      <c r="AT149" s="215" t="s">
        <v>72</v>
      </c>
      <c r="AU149" s="215" t="s">
        <v>80</v>
      </c>
      <c r="AY149" s="214" t="s">
        <v>194</v>
      </c>
      <c r="BK149" s="216">
        <v>0</v>
      </c>
    </row>
    <row r="150" s="11" customFormat="1" ht="22.8" customHeight="1">
      <c r="B150" s="203"/>
      <c r="C150" s="204"/>
      <c r="D150" s="205" t="s">
        <v>72</v>
      </c>
      <c r="E150" s="217" t="s">
        <v>3076</v>
      </c>
      <c r="F150" s="217" t="s">
        <v>3173</v>
      </c>
      <c r="G150" s="204"/>
      <c r="H150" s="204"/>
      <c r="I150" s="207"/>
      <c r="J150" s="218">
        <f>BK150</f>
        <v>0</v>
      </c>
      <c r="K150" s="204"/>
      <c r="L150" s="209"/>
      <c r="M150" s="210"/>
      <c r="N150" s="211"/>
      <c r="O150" s="211"/>
      <c r="P150" s="212">
        <f>P151</f>
        <v>0</v>
      </c>
      <c r="Q150" s="211"/>
      <c r="R150" s="212">
        <f>R151</f>
        <v>0</v>
      </c>
      <c r="S150" s="211"/>
      <c r="T150" s="213">
        <f>T151</f>
        <v>0</v>
      </c>
      <c r="AR150" s="214" t="s">
        <v>80</v>
      </c>
      <c r="AT150" s="215" t="s">
        <v>72</v>
      </c>
      <c r="AU150" s="215" t="s">
        <v>80</v>
      </c>
      <c r="AY150" s="214" t="s">
        <v>194</v>
      </c>
      <c r="BK150" s="216">
        <f>BK151</f>
        <v>0</v>
      </c>
    </row>
    <row r="151" s="1" customFormat="1" ht="16.5" customHeight="1">
      <c r="B151" s="37"/>
      <c r="C151" s="219" t="s">
        <v>400</v>
      </c>
      <c r="D151" s="219" t="s">
        <v>196</v>
      </c>
      <c r="E151" s="220" t="s">
        <v>3096</v>
      </c>
      <c r="F151" s="221" t="s">
        <v>3254</v>
      </c>
      <c r="G151" s="222" t="s">
        <v>311</v>
      </c>
      <c r="H151" s="223">
        <v>4.5999999999999996</v>
      </c>
      <c r="I151" s="224"/>
      <c r="J151" s="225">
        <f>ROUND(I151*H151,2)</f>
        <v>0</v>
      </c>
      <c r="K151" s="221" t="s">
        <v>19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AR151" s="230" t="s">
        <v>201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201</v>
      </c>
      <c r="BM151" s="230" t="s">
        <v>625</v>
      </c>
    </row>
    <row r="152" s="11" customFormat="1" ht="25.92" customHeight="1">
      <c r="B152" s="203"/>
      <c r="C152" s="204"/>
      <c r="D152" s="205" t="s">
        <v>72</v>
      </c>
      <c r="E152" s="206" t="s">
        <v>3172</v>
      </c>
      <c r="F152" s="206" t="s">
        <v>195</v>
      </c>
      <c r="G152" s="204"/>
      <c r="H152" s="204"/>
      <c r="I152" s="207"/>
      <c r="J152" s="208">
        <f>BK152</f>
        <v>0</v>
      </c>
      <c r="K152" s="204"/>
      <c r="L152" s="209"/>
      <c r="M152" s="210"/>
      <c r="N152" s="211"/>
      <c r="O152" s="211"/>
      <c r="P152" s="212">
        <f>P153+P176+P179+P180</f>
        <v>0</v>
      </c>
      <c r="Q152" s="211"/>
      <c r="R152" s="212">
        <f>R153+R176+R179+R180</f>
        <v>0.00093000000000000005</v>
      </c>
      <c r="S152" s="211"/>
      <c r="T152" s="213">
        <f>T153+T176+T179+T180</f>
        <v>0</v>
      </c>
      <c r="AR152" s="214" t="s">
        <v>80</v>
      </c>
      <c r="AT152" s="215" t="s">
        <v>72</v>
      </c>
      <c r="AU152" s="215" t="s">
        <v>73</v>
      </c>
      <c r="AY152" s="214" t="s">
        <v>194</v>
      </c>
      <c r="BK152" s="216">
        <f>BK153+BK176+BK179+BK180</f>
        <v>0</v>
      </c>
    </row>
    <row r="153" s="11" customFormat="1" ht="22.8" customHeight="1">
      <c r="B153" s="203"/>
      <c r="C153" s="204"/>
      <c r="D153" s="205" t="s">
        <v>72</v>
      </c>
      <c r="E153" s="217" t="s">
        <v>3255</v>
      </c>
      <c r="F153" s="217" t="s">
        <v>3256</v>
      </c>
      <c r="G153" s="204"/>
      <c r="H153" s="204"/>
      <c r="I153" s="207"/>
      <c r="J153" s="218">
        <f>BK153</f>
        <v>0</v>
      </c>
      <c r="K153" s="204"/>
      <c r="L153" s="209"/>
      <c r="M153" s="210"/>
      <c r="N153" s="211"/>
      <c r="O153" s="211"/>
      <c r="P153" s="212">
        <f>SUM(P154:P175)</f>
        <v>0</v>
      </c>
      <c r="Q153" s="211"/>
      <c r="R153" s="212">
        <f>SUM(R154:R175)</f>
        <v>0</v>
      </c>
      <c r="S153" s="211"/>
      <c r="T153" s="213">
        <f>SUM(T154:T175)</f>
        <v>0</v>
      </c>
      <c r="AR153" s="214" t="s">
        <v>80</v>
      </c>
      <c r="AT153" s="215" t="s">
        <v>72</v>
      </c>
      <c r="AU153" s="215" t="s">
        <v>80</v>
      </c>
      <c r="AY153" s="214" t="s">
        <v>194</v>
      </c>
      <c r="BK153" s="216">
        <f>SUM(BK154:BK175)</f>
        <v>0</v>
      </c>
    </row>
    <row r="154" s="1" customFormat="1" ht="16.5" customHeight="1">
      <c r="B154" s="37"/>
      <c r="C154" s="219" t="s">
        <v>404</v>
      </c>
      <c r="D154" s="219" t="s">
        <v>196</v>
      </c>
      <c r="E154" s="220" t="s">
        <v>3174</v>
      </c>
      <c r="F154" s="221" t="s">
        <v>3175</v>
      </c>
      <c r="G154" s="222" t="s">
        <v>213</v>
      </c>
      <c r="H154" s="223">
        <v>3</v>
      </c>
      <c r="I154" s="224"/>
      <c r="J154" s="225">
        <f>ROUND(I154*H154,2)</f>
        <v>0</v>
      </c>
      <c r="K154" s="221" t="s">
        <v>19</v>
      </c>
      <c r="L154" s="42"/>
      <c r="M154" s="226" t="s">
        <v>19</v>
      </c>
      <c r="N154" s="227" t="s">
        <v>44</v>
      </c>
      <c r="O154" s="82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AR154" s="230" t="s">
        <v>201</v>
      </c>
      <c r="AT154" s="230" t="s">
        <v>196</v>
      </c>
      <c r="AU154" s="230" t="s">
        <v>82</v>
      </c>
      <c r="AY154" s="16" t="s">
        <v>194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80</v>
      </c>
      <c r="BK154" s="231">
        <f>ROUND(I154*H154,2)</f>
        <v>0</v>
      </c>
      <c r="BL154" s="16" t="s">
        <v>201</v>
      </c>
      <c r="BM154" s="230" t="s">
        <v>639</v>
      </c>
    </row>
    <row r="155" s="1" customFormat="1" ht="16.5" customHeight="1">
      <c r="B155" s="37"/>
      <c r="C155" s="219" t="s">
        <v>408</v>
      </c>
      <c r="D155" s="219" t="s">
        <v>196</v>
      </c>
      <c r="E155" s="220" t="s">
        <v>3176</v>
      </c>
      <c r="F155" s="221" t="s">
        <v>3177</v>
      </c>
      <c r="G155" s="222" t="s">
        <v>213</v>
      </c>
      <c r="H155" s="223">
        <v>2</v>
      </c>
      <c r="I155" s="224"/>
      <c r="J155" s="225">
        <f>ROUND(I155*H155,2)</f>
        <v>0</v>
      </c>
      <c r="K155" s="221" t="s">
        <v>19</v>
      </c>
      <c r="L155" s="42"/>
      <c r="M155" s="226" t="s">
        <v>19</v>
      </c>
      <c r="N155" s="227" t="s">
        <v>44</v>
      </c>
      <c r="O155" s="82"/>
      <c r="P155" s="228">
        <f>O155*H155</f>
        <v>0</v>
      </c>
      <c r="Q155" s="228">
        <v>0</v>
      </c>
      <c r="R155" s="228">
        <f>Q155*H155</f>
        <v>0</v>
      </c>
      <c r="S155" s="228">
        <v>0</v>
      </c>
      <c r="T155" s="229">
        <f>S155*H155</f>
        <v>0</v>
      </c>
      <c r="AR155" s="230" t="s">
        <v>201</v>
      </c>
      <c r="AT155" s="230" t="s">
        <v>196</v>
      </c>
      <c r="AU155" s="230" t="s">
        <v>82</v>
      </c>
      <c r="AY155" s="16" t="s">
        <v>194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80</v>
      </c>
      <c r="BK155" s="231">
        <f>ROUND(I155*H155,2)</f>
        <v>0</v>
      </c>
      <c r="BL155" s="16" t="s">
        <v>201</v>
      </c>
      <c r="BM155" s="230" t="s">
        <v>651</v>
      </c>
    </row>
    <row r="156" s="1" customFormat="1" ht="16.5" customHeight="1">
      <c r="B156" s="37"/>
      <c r="C156" s="219" t="s">
        <v>414</v>
      </c>
      <c r="D156" s="219" t="s">
        <v>196</v>
      </c>
      <c r="E156" s="220" t="s">
        <v>3178</v>
      </c>
      <c r="F156" s="221" t="s">
        <v>3179</v>
      </c>
      <c r="G156" s="222" t="s">
        <v>255</v>
      </c>
      <c r="H156" s="223">
        <v>4</v>
      </c>
      <c r="I156" s="224"/>
      <c r="J156" s="225">
        <f>ROUND(I156*H156,2)</f>
        <v>0</v>
      </c>
      <c r="K156" s="221" t="s">
        <v>19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AR156" s="230" t="s">
        <v>201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201</v>
      </c>
      <c r="BM156" s="230" t="s">
        <v>663</v>
      </c>
    </row>
    <row r="157" s="1" customFormat="1" ht="16.5" customHeight="1">
      <c r="B157" s="37"/>
      <c r="C157" s="219" t="s">
        <v>420</v>
      </c>
      <c r="D157" s="219" t="s">
        <v>196</v>
      </c>
      <c r="E157" s="220" t="s">
        <v>3180</v>
      </c>
      <c r="F157" s="221" t="s">
        <v>3181</v>
      </c>
      <c r="G157" s="222" t="s">
        <v>255</v>
      </c>
      <c r="H157" s="223">
        <v>20</v>
      </c>
      <c r="I157" s="224"/>
      <c r="J157" s="225">
        <f>ROUND(I157*H157,2)</f>
        <v>0</v>
      </c>
      <c r="K157" s="221" t="s">
        <v>19</v>
      </c>
      <c r="L157" s="42"/>
      <c r="M157" s="226" t="s">
        <v>19</v>
      </c>
      <c r="N157" s="227" t="s">
        <v>44</v>
      </c>
      <c r="O157" s="82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AR157" s="230" t="s">
        <v>201</v>
      </c>
      <c r="AT157" s="230" t="s">
        <v>196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201</v>
      </c>
      <c r="BM157" s="230" t="s">
        <v>673</v>
      </c>
    </row>
    <row r="158" s="1" customFormat="1" ht="16.5" customHeight="1">
      <c r="B158" s="37"/>
      <c r="C158" s="219" t="s">
        <v>424</v>
      </c>
      <c r="D158" s="219" t="s">
        <v>196</v>
      </c>
      <c r="E158" s="220" t="s">
        <v>3182</v>
      </c>
      <c r="F158" s="221" t="s">
        <v>3183</v>
      </c>
      <c r="G158" s="222" t="s">
        <v>255</v>
      </c>
      <c r="H158" s="223">
        <v>10</v>
      </c>
      <c r="I158" s="224"/>
      <c r="J158" s="225">
        <f>ROUND(I158*H158,2)</f>
        <v>0</v>
      </c>
      <c r="K158" s="221" t="s">
        <v>19</v>
      </c>
      <c r="L158" s="42"/>
      <c r="M158" s="226" t="s">
        <v>19</v>
      </c>
      <c r="N158" s="227" t="s">
        <v>44</v>
      </c>
      <c r="O158" s="82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AR158" s="230" t="s">
        <v>201</v>
      </c>
      <c r="AT158" s="230" t="s">
        <v>196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684</v>
      </c>
    </row>
    <row r="159" s="1" customFormat="1" ht="16.5" customHeight="1">
      <c r="B159" s="37"/>
      <c r="C159" s="219" t="s">
        <v>429</v>
      </c>
      <c r="D159" s="219" t="s">
        <v>196</v>
      </c>
      <c r="E159" s="220" t="s">
        <v>3184</v>
      </c>
      <c r="F159" s="221" t="s">
        <v>3185</v>
      </c>
      <c r="G159" s="222" t="s">
        <v>255</v>
      </c>
      <c r="H159" s="223">
        <v>4.5</v>
      </c>
      <c r="I159" s="224"/>
      <c r="J159" s="225">
        <f>ROUND(I159*H159,2)</f>
        <v>0</v>
      </c>
      <c r="K159" s="221" t="s">
        <v>19</v>
      </c>
      <c r="L159" s="42"/>
      <c r="M159" s="226" t="s">
        <v>19</v>
      </c>
      <c r="N159" s="227" t="s">
        <v>44</v>
      </c>
      <c r="O159" s="82"/>
      <c r="P159" s="228">
        <f>O159*H159</f>
        <v>0</v>
      </c>
      <c r="Q159" s="228">
        <v>0</v>
      </c>
      <c r="R159" s="228">
        <f>Q159*H159</f>
        <v>0</v>
      </c>
      <c r="S159" s="228">
        <v>0</v>
      </c>
      <c r="T159" s="229">
        <f>S159*H159</f>
        <v>0</v>
      </c>
      <c r="AR159" s="230" t="s">
        <v>201</v>
      </c>
      <c r="AT159" s="230" t="s">
        <v>196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201</v>
      </c>
      <c r="BM159" s="230" t="s">
        <v>696</v>
      </c>
    </row>
    <row r="160" s="1" customFormat="1" ht="16.5" customHeight="1">
      <c r="B160" s="37"/>
      <c r="C160" s="219" t="s">
        <v>433</v>
      </c>
      <c r="D160" s="219" t="s">
        <v>196</v>
      </c>
      <c r="E160" s="220" t="s">
        <v>3186</v>
      </c>
      <c r="F160" s="221" t="s">
        <v>3183</v>
      </c>
      <c r="G160" s="222" t="s">
        <v>255</v>
      </c>
      <c r="H160" s="223">
        <v>2.25</v>
      </c>
      <c r="I160" s="224"/>
      <c r="J160" s="225">
        <f>ROUND(I160*H160,2)</f>
        <v>0</v>
      </c>
      <c r="K160" s="221" t="s">
        <v>19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705</v>
      </c>
    </row>
    <row r="161" s="1" customFormat="1" ht="16.5" customHeight="1">
      <c r="B161" s="37"/>
      <c r="C161" s="219" t="s">
        <v>437</v>
      </c>
      <c r="D161" s="219" t="s">
        <v>196</v>
      </c>
      <c r="E161" s="220" t="s">
        <v>3187</v>
      </c>
      <c r="F161" s="221" t="s">
        <v>3188</v>
      </c>
      <c r="G161" s="222" t="s">
        <v>199</v>
      </c>
      <c r="H161" s="223">
        <v>12</v>
      </c>
      <c r="I161" s="224"/>
      <c r="J161" s="225">
        <f>ROUND(I161*H161,2)</f>
        <v>0</v>
      </c>
      <c r="K161" s="221" t="s">
        <v>19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717</v>
      </c>
    </row>
    <row r="162" s="1" customFormat="1" ht="16.5" customHeight="1">
      <c r="B162" s="37"/>
      <c r="C162" s="219" t="s">
        <v>442</v>
      </c>
      <c r="D162" s="219" t="s">
        <v>196</v>
      </c>
      <c r="E162" s="220" t="s">
        <v>3189</v>
      </c>
      <c r="F162" s="221" t="s">
        <v>3190</v>
      </c>
      <c r="G162" s="222" t="s">
        <v>199</v>
      </c>
      <c r="H162" s="223">
        <v>12</v>
      </c>
      <c r="I162" s="224"/>
      <c r="J162" s="225">
        <f>ROUND(I162*H162,2)</f>
        <v>0</v>
      </c>
      <c r="K162" s="221" t="s">
        <v>19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201</v>
      </c>
      <c r="AT162" s="230" t="s">
        <v>196</v>
      </c>
      <c r="AU162" s="230" t="s">
        <v>82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201</v>
      </c>
      <c r="BM162" s="230" t="s">
        <v>726</v>
      </c>
    </row>
    <row r="163" s="1" customFormat="1" ht="16.5" customHeight="1">
      <c r="B163" s="37"/>
      <c r="C163" s="219" t="s">
        <v>447</v>
      </c>
      <c r="D163" s="219" t="s">
        <v>196</v>
      </c>
      <c r="E163" s="220" t="s">
        <v>3191</v>
      </c>
      <c r="F163" s="221" t="s">
        <v>3192</v>
      </c>
      <c r="G163" s="222" t="s">
        <v>255</v>
      </c>
      <c r="H163" s="223">
        <v>22.5</v>
      </c>
      <c r="I163" s="224"/>
      <c r="J163" s="225">
        <f>ROUND(I163*H163,2)</f>
        <v>0</v>
      </c>
      <c r="K163" s="221" t="s">
        <v>19</v>
      </c>
      <c r="L163" s="42"/>
      <c r="M163" s="226" t="s">
        <v>19</v>
      </c>
      <c r="N163" s="227" t="s">
        <v>44</v>
      </c>
      <c r="O163" s="82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AR163" s="230" t="s">
        <v>201</v>
      </c>
      <c r="AT163" s="230" t="s">
        <v>196</v>
      </c>
      <c r="AU163" s="230" t="s">
        <v>82</v>
      </c>
      <c r="AY163" s="16" t="s">
        <v>194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80</v>
      </c>
      <c r="BK163" s="231">
        <f>ROUND(I163*H163,2)</f>
        <v>0</v>
      </c>
      <c r="BL163" s="16" t="s">
        <v>201</v>
      </c>
      <c r="BM163" s="230" t="s">
        <v>736</v>
      </c>
    </row>
    <row r="164" s="1" customFormat="1" ht="16.5" customHeight="1">
      <c r="B164" s="37"/>
      <c r="C164" s="219" t="s">
        <v>453</v>
      </c>
      <c r="D164" s="219" t="s">
        <v>196</v>
      </c>
      <c r="E164" s="220" t="s">
        <v>3193</v>
      </c>
      <c r="F164" s="221" t="s">
        <v>3194</v>
      </c>
      <c r="G164" s="222" t="s">
        <v>255</v>
      </c>
      <c r="H164" s="223">
        <v>21.449999999999999</v>
      </c>
      <c r="I164" s="224"/>
      <c r="J164" s="225">
        <f>ROUND(I164*H164,2)</f>
        <v>0</v>
      </c>
      <c r="K164" s="221" t="s">
        <v>19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201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746</v>
      </c>
    </row>
    <row r="165" s="1" customFormat="1" ht="16.5" customHeight="1">
      <c r="B165" s="37"/>
      <c r="C165" s="219" t="s">
        <v>458</v>
      </c>
      <c r="D165" s="219" t="s">
        <v>196</v>
      </c>
      <c r="E165" s="220" t="s">
        <v>3195</v>
      </c>
      <c r="F165" s="221" t="s">
        <v>3196</v>
      </c>
      <c r="G165" s="222" t="s">
        <v>255</v>
      </c>
      <c r="H165" s="223">
        <v>42.899999999999999</v>
      </c>
      <c r="I165" s="224"/>
      <c r="J165" s="225">
        <f>ROUND(I165*H165,2)</f>
        <v>0</v>
      </c>
      <c r="K165" s="221" t="s">
        <v>19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754</v>
      </c>
    </row>
    <row r="166" s="1" customFormat="1" ht="16.5" customHeight="1">
      <c r="B166" s="37"/>
      <c r="C166" s="219" t="s">
        <v>463</v>
      </c>
      <c r="D166" s="219" t="s">
        <v>196</v>
      </c>
      <c r="E166" s="220" t="s">
        <v>3197</v>
      </c>
      <c r="F166" s="221" t="s">
        <v>3198</v>
      </c>
      <c r="G166" s="222" t="s">
        <v>255</v>
      </c>
      <c r="H166" s="223">
        <v>21.449999999999999</v>
      </c>
      <c r="I166" s="224"/>
      <c r="J166" s="225">
        <f>ROUND(I166*H166,2)</f>
        <v>0</v>
      </c>
      <c r="K166" s="221" t="s">
        <v>19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201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201</v>
      </c>
      <c r="BM166" s="230" t="s">
        <v>762</v>
      </c>
    </row>
    <row r="167" s="1" customFormat="1" ht="16.5" customHeight="1">
      <c r="B167" s="37"/>
      <c r="C167" s="219" t="s">
        <v>467</v>
      </c>
      <c r="D167" s="219" t="s">
        <v>196</v>
      </c>
      <c r="E167" s="220" t="s">
        <v>3199</v>
      </c>
      <c r="F167" s="221" t="s">
        <v>3200</v>
      </c>
      <c r="G167" s="222" t="s">
        <v>255</v>
      </c>
      <c r="H167" s="223">
        <v>21.449999999999999</v>
      </c>
      <c r="I167" s="224"/>
      <c r="J167" s="225">
        <f>ROUND(I167*H167,2)</f>
        <v>0</v>
      </c>
      <c r="K167" s="221" t="s">
        <v>19</v>
      </c>
      <c r="L167" s="42"/>
      <c r="M167" s="226" t="s">
        <v>19</v>
      </c>
      <c r="N167" s="227" t="s">
        <v>44</v>
      </c>
      <c r="O167" s="82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AR167" s="230" t="s">
        <v>201</v>
      </c>
      <c r="AT167" s="230" t="s">
        <v>196</v>
      </c>
      <c r="AU167" s="230" t="s">
        <v>82</v>
      </c>
      <c r="AY167" s="16" t="s">
        <v>194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80</v>
      </c>
      <c r="BK167" s="231">
        <f>ROUND(I167*H167,2)</f>
        <v>0</v>
      </c>
      <c r="BL167" s="16" t="s">
        <v>201</v>
      </c>
      <c r="BM167" s="230" t="s">
        <v>770</v>
      </c>
    </row>
    <row r="168" s="1" customFormat="1" ht="16.5" customHeight="1">
      <c r="B168" s="37"/>
      <c r="C168" s="219" t="s">
        <v>472</v>
      </c>
      <c r="D168" s="219" t="s">
        <v>196</v>
      </c>
      <c r="E168" s="220" t="s">
        <v>3201</v>
      </c>
      <c r="F168" s="221" t="s">
        <v>3202</v>
      </c>
      <c r="G168" s="222" t="s">
        <v>255</v>
      </c>
      <c r="H168" s="223">
        <v>14.25</v>
      </c>
      <c r="I168" s="224"/>
      <c r="J168" s="225">
        <f>ROUND(I168*H168,2)</f>
        <v>0</v>
      </c>
      <c r="K168" s="221" t="s">
        <v>19</v>
      </c>
      <c r="L168" s="42"/>
      <c r="M168" s="226" t="s">
        <v>19</v>
      </c>
      <c r="N168" s="227" t="s">
        <v>44</v>
      </c>
      <c r="O168" s="8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AR168" s="230" t="s">
        <v>201</v>
      </c>
      <c r="AT168" s="230" t="s">
        <v>196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201</v>
      </c>
      <c r="BM168" s="230" t="s">
        <v>778</v>
      </c>
    </row>
    <row r="169" s="1" customFormat="1" ht="16.5" customHeight="1">
      <c r="B169" s="37"/>
      <c r="C169" s="219" t="s">
        <v>476</v>
      </c>
      <c r="D169" s="219" t="s">
        <v>196</v>
      </c>
      <c r="E169" s="220" t="s">
        <v>3203</v>
      </c>
      <c r="F169" s="221" t="s">
        <v>3204</v>
      </c>
      <c r="G169" s="222" t="s">
        <v>255</v>
      </c>
      <c r="H169" s="223">
        <v>1.05</v>
      </c>
      <c r="I169" s="224"/>
      <c r="J169" s="225">
        <f>ROUND(I169*H169,2)</f>
        <v>0</v>
      </c>
      <c r="K169" s="221" t="s">
        <v>19</v>
      </c>
      <c r="L169" s="42"/>
      <c r="M169" s="226" t="s">
        <v>19</v>
      </c>
      <c r="N169" s="227" t="s">
        <v>44</v>
      </c>
      <c r="O169" s="82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AR169" s="230" t="s">
        <v>201</v>
      </c>
      <c r="AT169" s="230" t="s">
        <v>196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201</v>
      </c>
      <c r="BM169" s="230" t="s">
        <v>787</v>
      </c>
    </row>
    <row r="170" s="1" customFormat="1" ht="16.5" customHeight="1">
      <c r="B170" s="37"/>
      <c r="C170" s="219" t="s">
        <v>480</v>
      </c>
      <c r="D170" s="219" t="s">
        <v>196</v>
      </c>
      <c r="E170" s="220" t="s">
        <v>3205</v>
      </c>
      <c r="F170" s="221" t="s">
        <v>3206</v>
      </c>
      <c r="G170" s="222" t="s">
        <v>255</v>
      </c>
      <c r="H170" s="223">
        <v>4</v>
      </c>
      <c r="I170" s="224"/>
      <c r="J170" s="225">
        <f>ROUND(I170*H170,2)</f>
        <v>0</v>
      </c>
      <c r="K170" s="221" t="s">
        <v>19</v>
      </c>
      <c r="L170" s="42"/>
      <c r="M170" s="226" t="s">
        <v>19</v>
      </c>
      <c r="N170" s="227" t="s">
        <v>44</v>
      </c>
      <c r="O170" s="82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AR170" s="230" t="s">
        <v>201</v>
      </c>
      <c r="AT170" s="230" t="s">
        <v>196</v>
      </c>
      <c r="AU170" s="230" t="s">
        <v>82</v>
      </c>
      <c r="AY170" s="16" t="s">
        <v>194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80</v>
      </c>
      <c r="BK170" s="231">
        <f>ROUND(I170*H170,2)</f>
        <v>0</v>
      </c>
      <c r="BL170" s="16" t="s">
        <v>201</v>
      </c>
      <c r="BM170" s="230" t="s">
        <v>795</v>
      </c>
    </row>
    <row r="171" s="1" customFormat="1" ht="16.5" customHeight="1">
      <c r="B171" s="37"/>
      <c r="C171" s="219" t="s">
        <v>484</v>
      </c>
      <c r="D171" s="219" t="s">
        <v>196</v>
      </c>
      <c r="E171" s="220" t="s">
        <v>3257</v>
      </c>
      <c r="F171" s="221" t="s">
        <v>3208</v>
      </c>
      <c r="G171" s="222" t="s">
        <v>255</v>
      </c>
      <c r="H171" s="223">
        <v>1</v>
      </c>
      <c r="I171" s="224"/>
      <c r="J171" s="225">
        <f>ROUND(I171*H171,2)</f>
        <v>0</v>
      </c>
      <c r="K171" s="221" t="s">
        <v>19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0</v>
      </c>
      <c r="T171" s="229">
        <f>S171*H171</f>
        <v>0</v>
      </c>
      <c r="AR171" s="230" t="s">
        <v>201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201</v>
      </c>
      <c r="BM171" s="230" t="s">
        <v>806</v>
      </c>
    </row>
    <row r="172" s="1" customFormat="1" ht="16.5" customHeight="1">
      <c r="B172" s="37"/>
      <c r="C172" s="219" t="s">
        <v>488</v>
      </c>
      <c r="D172" s="219" t="s">
        <v>196</v>
      </c>
      <c r="E172" s="220" t="s">
        <v>3258</v>
      </c>
      <c r="F172" s="221" t="s">
        <v>3210</v>
      </c>
      <c r="G172" s="222" t="s">
        <v>199</v>
      </c>
      <c r="H172" s="223">
        <v>5</v>
      </c>
      <c r="I172" s="224"/>
      <c r="J172" s="225">
        <f>ROUND(I172*H172,2)</f>
        <v>0</v>
      </c>
      <c r="K172" s="221" t="s">
        <v>19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AR172" s="230" t="s">
        <v>201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201</v>
      </c>
      <c r="BM172" s="230" t="s">
        <v>814</v>
      </c>
    </row>
    <row r="173" s="1" customFormat="1" ht="16.5" customHeight="1">
      <c r="B173" s="37"/>
      <c r="C173" s="219" t="s">
        <v>492</v>
      </c>
      <c r="D173" s="219" t="s">
        <v>196</v>
      </c>
      <c r="E173" s="220" t="s">
        <v>3211</v>
      </c>
      <c r="F173" s="221" t="s">
        <v>3212</v>
      </c>
      <c r="G173" s="222" t="s">
        <v>311</v>
      </c>
      <c r="H173" s="223">
        <v>9.1199999999999992</v>
      </c>
      <c r="I173" s="224"/>
      <c r="J173" s="225">
        <f>ROUND(I173*H173,2)</f>
        <v>0</v>
      </c>
      <c r="K173" s="221" t="s">
        <v>19</v>
      </c>
      <c r="L173" s="42"/>
      <c r="M173" s="226" t="s">
        <v>19</v>
      </c>
      <c r="N173" s="227" t="s">
        <v>44</v>
      </c>
      <c r="O173" s="82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AR173" s="230" t="s">
        <v>201</v>
      </c>
      <c r="AT173" s="230" t="s">
        <v>196</v>
      </c>
      <c r="AU173" s="230" t="s">
        <v>82</v>
      </c>
      <c r="AY173" s="16" t="s">
        <v>194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80</v>
      </c>
      <c r="BK173" s="231">
        <f>ROUND(I173*H173,2)</f>
        <v>0</v>
      </c>
      <c r="BL173" s="16" t="s">
        <v>201</v>
      </c>
      <c r="BM173" s="230" t="s">
        <v>822</v>
      </c>
    </row>
    <row r="174" s="1" customFormat="1" ht="16.5" customHeight="1">
      <c r="B174" s="37"/>
      <c r="C174" s="219" t="s">
        <v>496</v>
      </c>
      <c r="D174" s="219" t="s">
        <v>196</v>
      </c>
      <c r="E174" s="220" t="s">
        <v>3098</v>
      </c>
      <c r="F174" s="221" t="s">
        <v>3259</v>
      </c>
      <c r="G174" s="222" t="s">
        <v>311</v>
      </c>
      <c r="H174" s="223">
        <v>28.199999999999999</v>
      </c>
      <c r="I174" s="224"/>
      <c r="J174" s="225">
        <f>ROUND(I174*H174,2)</f>
        <v>0</v>
      </c>
      <c r="K174" s="221" t="s">
        <v>19</v>
      </c>
      <c r="L174" s="42"/>
      <c r="M174" s="226" t="s">
        <v>19</v>
      </c>
      <c r="N174" s="227" t="s">
        <v>44</v>
      </c>
      <c r="O174" s="82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AR174" s="230" t="s">
        <v>201</v>
      </c>
      <c r="AT174" s="230" t="s">
        <v>196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201</v>
      </c>
      <c r="BM174" s="230" t="s">
        <v>830</v>
      </c>
    </row>
    <row r="175" s="1" customFormat="1" ht="16.5" customHeight="1">
      <c r="B175" s="37"/>
      <c r="C175" s="219" t="s">
        <v>501</v>
      </c>
      <c r="D175" s="219" t="s">
        <v>196</v>
      </c>
      <c r="E175" s="220" t="s">
        <v>3213</v>
      </c>
      <c r="F175" s="221" t="s">
        <v>3214</v>
      </c>
      <c r="G175" s="222" t="s">
        <v>199</v>
      </c>
      <c r="H175" s="223">
        <v>5</v>
      </c>
      <c r="I175" s="224"/>
      <c r="J175" s="225">
        <f>ROUND(I175*H175,2)</f>
        <v>0</v>
      </c>
      <c r="K175" s="221" t="s">
        <v>19</v>
      </c>
      <c r="L175" s="42"/>
      <c r="M175" s="226" t="s">
        <v>19</v>
      </c>
      <c r="N175" s="227" t="s">
        <v>44</v>
      </c>
      <c r="O175" s="82"/>
      <c r="P175" s="228">
        <f>O175*H175</f>
        <v>0</v>
      </c>
      <c r="Q175" s="228">
        <v>0</v>
      </c>
      <c r="R175" s="228">
        <f>Q175*H175</f>
        <v>0</v>
      </c>
      <c r="S175" s="228">
        <v>0</v>
      </c>
      <c r="T175" s="229">
        <f>S175*H175</f>
        <v>0</v>
      </c>
      <c r="AR175" s="230" t="s">
        <v>201</v>
      </c>
      <c r="AT175" s="230" t="s">
        <v>196</v>
      </c>
      <c r="AU175" s="230" t="s">
        <v>82</v>
      </c>
      <c r="AY175" s="16" t="s">
        <v>194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80</v>
      </c>
      <c r="BK175" s="231">
        <f>ROUND(I175*H175,2)</f>
        <v>0</v>
      </c>
      <c r="BL175" s="16" t="s">
        <v>201</v>
      </c>
      <c r="BM175" s="230" t="s">
        <v>838</v>
      </c>
    </row>
    <row r="176" s="11" customFormat="1" ht="22.8" customHeight="1">
      <c r="B176" s="203"/>
      <c r="C176" s="204"/>
      <c r="D176" s="205" t="s">
        <v>72</v>
      </c>
      <c r="E176" s="217" t="s">
        <v>3215</v>
      </c>
      <c r="F176" s="217" t="s">
        <v>3215</v>
      </c>
      <c r="G176" s="204"/>
      <c r="H176" s="204"/>
      <c r="I176" s="207"/>
      <c r="J176" s="218">
        <f>BK176</f>
        <v>0</v>
      </c>
      <c r="K176" s="204"/>
      <c r="L176" s="209"/>
      <c r="M176" s="210"/>
      <c r="N176" s="211"/>
      <c r="O176" s="211"/>
      <c r="P176" s="212">
        <f>SUM(P177:P178)</f>
        <v>0</v>
      </c>
      <c r="Q176" s="211"/>
      <c r="R176" s="212">
        <f>SUM(R177:R178)</f>
        <v>0.00093000000000000005</v>
      </c>
      <c r="S176" s="211"/>
      <c r="T176" s="213">
        <f>SUM(T177:T178)</f>
        <v>0</v>
      </c>
      <c r="AR176" s="214" t="s">
        <v>80</v>
      </c>
      <c r="AT176" s="215" t="s">
        <v>72</v>
      </c>
      <c r="AU176" s="215" t="s">
        <v>80</v>
      </c>
      <c r="AY176" s="214" t="s">
        <v>194</v>
      </c>
      <c r="BK176" s="216">
        <f>SUM(BK177:BK178)</f>
        <v>0</v>
      </c>
    </row>
    <row r="177" s="1" customFormat="1" ht="16.5" customHeight="1">
      <c r="B177" s="37"/>
      <c r="C177" s="219" t="s">
        <v>505</v>
      </c>
      <c r="D177" s="219" t="s">
        <v>196</v>
      </c>
      <c r="E177" s="220" t="s">
        <v>3216</v>
      </c>
      <c r="F177" s="221" t="s">
        <v>3217</v>
      </c>
      <c r="G177" s="222" t="s">
        <v>255</v>
      </c>
      <c r="H177" s="223">
        <v>3.2000000000000002</v>
      </c>
      <c r="I177" s="224"/>
      <c r="J177" s="225">
        <f>ROUND(I177*H177,2)</f>
        <v>0</v>
      </c>
      <c r="K177" s="221" t="s">
        <v>19</v>
      </c>
      <c r="L177" s="42"/>
      <c r="M177" s="226" t="s">
        <v>19</v>
      </c>
      <c r="N177" s="227" t="s">
        <v>44</v>
      </c>
      <c r="O177" s="82"/>
      <c r="P177" s="228">
        <f>O177*H177</f>
        <v>0</v>
      </c>
      <c r="Q177" s="228">
        <v>0</v>
      </c>
      <c r="R177" s="228">
        <f>Q177*H177</f>
        <v>0</v>
      </c>
      <c r="S177" s="228">
        <v>0</v>
      </c>
      <c r="T177" s="229">
        <f>S177*H177</f>
        <v>0</v>
      </c>
      <c r="AR177" s="230" t="s">
        <v>201</v>
      </c>
      <c r="AT177" s="230" t="s">
        <v>196</v>
      </c>
      <c r="AU177" s="230" t="s">
        <v>82</v>
      </c>
      <c r="AY177" s="16" t="s">
        <v>194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80</v>
      </c>
      <c r="BK177" s="231">
        <f>ROUND(I177*H177,2)</f>
        <v>0</v>
      </c>
      <c r="BL177" s="16" t="s">
        <v>201</v>
      </c>
      <c r="BM177" s="230" t="s">
        <v>846</v>
      </c>
    </row>
    <row r="178" s="1" customFormat="1" ht="16.5" customHeight="1">
      <c r="B178" s="37"/>
      <c r="C178" s="219" t="s">
        <v>507</v>
      </c>
      <c r="D178" s="219" t="s">
        <v>196</v>
      </c>
      <c r="E178" s="220" t="s">
        <v>3260</v>
      </c>
      <c r="F178" s="221" t="s">
        <v>3222</v>
      </c>
      <c r="G178" s="222" t="s">
        <v>1296</v>
      </c>
      <c r="H178" s="223">
        <v>3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0.00031</v>
      </c>
      <c r="R178" s="228">
        <f>Q178*H178</f>
        <v>0.00093000000000000005</v>
      </c>
      <c r="S178" s="228">
        <v>0</v>
      </c>
      <c r="T178" s="229">
        <f>S178*H178</f>
        <v>0</v>
      </c>
      <c r="AR178" s="230" t="s">
        <v>201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201</v>
      </c>
      <c r="BM178" s="230" t="s">
        <v>854</v>
      </c>
    </row>
    <row r="179" s="11" customFormat="1" ht="22.8" customHeight="1">
      <c r="B179" s="203"/>
      <c r="C179" s="204"/>
      <c r="D179" s="205" t="s">
        <v>72</v>
      </c>
      <c r="E179" s="217" t="s">
        <v>3130</v>
      </c>
      <c r="F179" s="217" t="s">
        <v>3253</v>
      </c>
      <c r="G179" s="204"/>
      <c r="H179" s="204"/>
      <c r="I179" s="207"/>
      <c r="J179" s="218">
        <f>BK179</f>
        <v>0</v>
      </c>
      <c r="K179" s="204"/>
      <c r="L179" s="209"/>
      <c r="M179" s="210"/>
      <c r="N179" s="211"/>
      <c r="O179" s="211"/>
      <c r="P179" s="212">
        <v>0</v>
      </c>
      <c r="Q179" s="211"/>
      <c r="R179" s="212">
        <v>0</v>
      </c>
      <c r="S179" s="211"/>
      <c r="T179" s="213">
        <v>0</v>
      </c>
      <c r="AR179" s="214" t="s">
        <v>80</v>
      </c>
      <c r="AT179" s="215" t="s">
        <v>72</v>
      </c>
      <c r="AU179" s="215" t="s">
        <v>80</v>
      </c>
      <c r="AY179" s="214" t="s">
        <v>194</v>
      </c>
      <c r="BK179" s="216">
        <v>0</v>
      </c>
    </row>
    <row r="180" s="11" customFormat="1" ht="22.8" customHeight="1">
      <c r="B180" s="203"/>
      <c r="C180" s="204"/>
      <c r="D180" s="205" t="s">
        <v>72</v>
      </c>
      <c r="E180" s="217" t="s">
        <v>3255</v>
      </c>
      <c r="F180" s="217" t="s">
        <v>3256</v>
      </c>
      <c r="G180" s="204"/>
      <c r="H180" s="204"/>
      <c r="I180" s="207"/>
      <c r="J180" s="218">
        <f>BK180</f>
        <v>0</v>
      </c>
      <c r="K180" s="204"/>
      <c r="L180" s="209"/>
      <c r="M180" s="210"/>
      <c r="N180" s="211"/>
      <c r="O180" s="211"/>
      <c r="P180" s="212">
        <f>P181</f>
        <v>0</v>
      </c>
      <c r="Q180" s="211"/>
      <c r="R180" s="212">
        <f>R181</f>
        <v>0</v>
      </c>
      <c r="S180" s="211"/>
      <c r="T180" s="213">
        <f>T181</f>
        <v>0</v>
      </c>
      <c r="AR180" s="214" t="s">
        <v>80</v>
      </c>
      <c r="AT180" s="215" t="s">
        <v>72</v>
      </c>
      <c r="AU180" s="215" t="s">
        <v>80</v>
      </c>
      <c r="AY180" s="214" t="s">
        <v>194</v>
      </c>
      <c r="BK180" s="216">
        <f>BK181</f>
        <v>0</v>
      </c>
    </row>
    <row r="181" s="1" customFormat="1" ht="16.5" customHeight="1">
      <c r="B181" s="37"/>
      <c r="C181" s="219" t="s">
        <v>511</v>
      </c>
      <c r="D181" s="219" t="s">
        <v>196</v>
      </c>
      <c r="E181" s="220" t="s">
        <v>3096</v>
      </c>
      <c r="F181" s="221" t="s">
        <v>3254</v>
      </c>
      <c r="G181" s="222" t="s">
        <v>311</v>
      </c>
      <c r="H181" s="223">
        <v>36.5</v>
      </c>
      <c r="I181" s="224"/>
      <c r="J181" s="225">
        <f>ROUND(I181*H181,2)</f>
        <v>0</v>
      </c>
      <c r="K181" s="221" t="s">
        <v>19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</v>
      </c>
      <c r="T181" s="229">
        <f>S181*H181</f>
        <v>0</v>
      </c>
      <c r="AR181" s="230" t="s">
        <v>201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201</v>
      </c>
      <c r="BM181" s="230" t="s">
        <v>862</v>
      </c>
    </row>
    <row r="182" s="11" customFormat="1" ht="25.92" customHeight="1">
      <c r="B182" s="203"/>
      <c r="C182" s="204"/>
      <c r="D182" s="205" t="s">
        <v>72</v>
      </c>
      <c r="E182" s="206" t="s">
        <v>3261</v>
      </c>
      <c r="F182" s="206" t="s">
        <v>138</v>
      </c>
      <c r="G182" s="204"/>
      <c r="H182" s="204"/>
      <c r="I182" s="207"/>
      <c r="J182" s="208">
        <f>BK182</f>
        <v>0</v>
      </c>
      <c r="K182" s="204"/>
      <c r="L182" s="209"/>
      <c r="M182" s="210"/>
      <c r="N182" s="211"/>
      <c r="O182" s="211"/>
      <c r="P182" s="212">
        <f>P183</f>
        <v>0</v>
      </c>
      <c r="Q182" s="211"/>
      <c r="R182" s="212">
        <f>R183</f>
        <v>0</v>
      </c>
      <c r="S182" s="211"/>
      <c r="T182" s="213">
        <f>T183</f>
        <v>0</v>
      </c>
      <c r="AR182" s="214" t="s">
        <v>80</v>
      </c>
      <c r="AT182" s="215" t="s">
        <v>72</v>
      </c>
      <c r="AU182" s="215" t="s">
        <v>73</v>
      </c>
      <c r="AY182" s="214" t="s">
        <v>194</v>
      </c>
      <c r="BK182" s="216">
        <f>BK183</f>
        <v>0</v>
      </c>
    </row>
    <row r="183" s="11" customFormat="1" ht="22.8" customHeight="1">
      <c r="B183" s="203"/>
      <c r="C183" s="204"/>
      <c r="D183" s="205" t="s">
        <v>72</v>
      </c>
      <c r="E183" s="217" t="s">
        <v>3255</v>
      </c>
      <c r="F183" s="217" t="s">
        <v>3256</v>
      </c>
      <c r="G183" s="204"/>
      <c r="H183" s="204"/>
      <c r="I183" s="207"/>
      <c r="J183" s="218">
        <f>BK183</f>
        <v>0</v>
      </c>
      <c r="K183" s="204"/>
      <c r="L183" s="209"/>
      <c r="M183" s="210"/>
      <c r="N183" s="211"/>
      <c r="O183" s="211"/>
      <c r="P183" s="212">
        <f>SUM(P184:P231)</f>
        <v>0</v>
      </c>
      <c r="Q183" s="211"/>
      <c r="R183" s="212">
        <f>SUM(R184:R231)</f>
        <v>0</v>
      </c>
      <c r="S183" s="211"/>
      <c r="T183" s="213">
        <f>SUM(T184:T231)</f>
        <v>0</v>
      </c>
      <c r="AR183" s="214" t="s">
        <v>80</v>
      </c>
      <c r="AT183" s="215" t="s">
        <v>72</v>
      </c>
      <c r="AU183" s="215" t="s">
        <v>80</v>
      </c>
      <c r="AY183" s="214" t="s">
        <v>194</v>
      </c>
      <c r="BK183" s="216">
        <f>SUM(BK184:BK231)</f>
        <v>0</v>
      </c>
    </row>
    <row r="184" s="1" customFormat="1" ht="24" customHeight="1">
      <c r="B184" s="37"/>
      <c r="C184" s="219" t="s">
        <v>516</v>
      </c>
      <c r="D184" s="219" t="s">
        <v>196</v>
      </c>
      <c r="E184" s="220" t="s">
        <v>3262</v>
      </c>
      <c r="F184" s="221" t="s">
        <v>3263</v>
      </c>
      <c r="G184" s="222" t="s">
        <v>213</v>
      </c>
      <c r="H184" s="223">
        <v>16</v>
      </c>
      <c r="I184" s="224"/>
      <c r="J184" s="225">
        <f>ROUND(I184*H184,2)</f>
        <v>0</v>
      </c>
      <c r="K184" s="221" t="s">
        <v>19</v>
      </c>
      <c r="L184" s="42"/>
      <c r="M184" s="226" t="s">
        <v>19</v>
      </c>
      <c r="N184" s="227" t="s">
        <v>44</v>
      </c>
      <c r="O184" s="82"/>
      <c r="P184" s="228">
        <f>O184*H184</f>
        <v>0</v>
      </c>
      <c r="Q184" s="228">
        <v>0</v>
      </c>
      <c r="R184" s="228">
        <f>Q184*H184</f>
        <v>0</v>
      </c>
      <c r="S184" s="228">
        <v>0</v>
      </c>
      <c r="T184" s="229">
        <f>S184*H184</f>
        <v>0</v>
      </c>
      <c r="AR184" s="230" t="s">
        <v>201</v>
      </c>
      <c r="AT184" s="230" t="s">
        <v>196</v>
      </c>
      <c r="AU184" s="230" t="s">
        <v>82</v>
      </c>
      <c r="AY184" s="16" t="s">
        <v>194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80</v>
      </c>
      <c r="BK184" s="231">
        <f>ROUND(I184*H184,2)</f>
        <v>0</v>
      </c>
      <c r="BL184" s="16" t="s">
        <v>201</v>
      </c>
      <c r="BM184" s="230" t="s">
        <v>870</v>
      </c>
    </row>
    <row r="185" s="1" customFormat="1" ht="24" customHeight="1">
      <c r="B185" s="37"/>
      <c r="C185" s="219" t="s">
        <v>520</v>
      </c>
      <c r="D185" s="219" t="s">
        <v>196</v>
      </c>
      <c r="E185" s="220" t="s">
        <v>3264</v>
      </c>
      <c r="F185" s="221" t="s">
        <v>3265</v>
      </c>
      <c r="G185" s="222" t="s">
        <v>213</v>
      </c>
      <c r="H185" s="223">
        <v>4</v>
      </c>
      <c r="I185" s="224"/>
      <c r="J185" s="225">
        <f>ROUND(I185*H185,2)</f>
        <v>0</v>
      </c>
      <c r="K185" s="221" t="s">
        <v>19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887</v>
      </c>
    </row>
    <row r="186" s="1" customFormat="1" ht="16.5" customHeight="1">
      <c r="B186" s="37"/>
      <c r="C186" s="219" t="s">
        <v>524</v>
      </c>
      <c r="D186" s="219" t="s">
        <v>196</v>
      </c>
      <c r="E186" s="220" t="s">
        <v>3266</v>
      </c>
      <c r="F186" s="221" t="s">
        <v>3267</v>
      </c>
      <c r="G186" s="222" t="s">
        <v>1296</v>
      </c>
      <c r="H186" s="223">
        <v>1</v>
      </c>
      <c r="I186" s="224"/>
      <c r="J186" s="225">
        <f>ROUND(I186*H186,2)</f>
        <v>0</v>
      </c>
      <c r="K186" s="221" t="s">
        <v>19</v>
      </c>
      <c r="L186" s="42"/>
      <c r="M186" s="226" t="s">
        <v>19</v>
      </c>
      <c r="N186" s="227" t="s">
        <v>44</v>
      </c>
      <c r="O186" s="82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AR186" s="230" t="s">
        <v>201</v>
      </c>
      <c r="AT186" s="230" t="s">
        <v>196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201</v>
      </c>
      <c r="BM186" s="230" t="s">
        <v>895</v>
      </c>
    </row>
    <row r="187" s="1" customFormat="1" ht="16.5" customHeight="1">
      <c r="B187" s="37"/>
      <c r="C187" s="219" t="s">
        <v>528</v>
      </c>
      <c r="D187" s="219" t="s">
        <v>196</v>
      </c>
      <c r="E187" s="220" t="s">
        <v>3268</v>
      </c>
      <c r="F187" s="221" t="s">
        <v>3269</v>
      </c>
      <c r="G187" s="222" t="s">
        <v>1296</v>
      </c>
      <c r="H187" s="223">
        <v>4</v>
      </c>
      <c r="I187" s="224"/>
      <c r="J187" s="225">
        <f>ROUND(I187*H187,2)</f>
        <v>0</v>
      </c>
      <c r="K187" s="221" t="s">
        <v>19</v>
      </c>
      <c r="L187" s="42"/>
      <c r="M187" s="226" t="s">
        <v>19</v>
      </c>
      <c r="N187" s="227" t="s">
        <v>44</v>
      </c>
      <c r="O187" s="82"/>
      <c r="P187" s="228">
        <f>O187*H187</f>
        <v>0</v>
      </c>
      <c r="Q187" s="228">
        <v>0</v>
      </c>
      <c r="R187" s="228">
        <f>Q187*H187</f>
        <v>0</v>
      </c>
      <c r="S187" s="228">
        <v>0</v>
      </c>
      <c r="T187" s="229">
        <f>S187*H187</f>
        <v>0</v>
      </c>
      <c r="AR187" s="230" t="s">
        <v>201</v>
      </c>
      <c r="AT187" s="230" t="s">
        <v>196</v>
      </c>
      <c r="AU187" s="230" t="s">
        <v>82</v>
      </c>
      <c r="AY187" s="16" t="s">
        <v>194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80</v>
      </c>
      <c r="BK187" s="231">
        <f>ROUND(I187*H187,2)</f>
        <v>0</v>
      </c>
      <c r="BL187" s="16" t="s">
        <v>201</v>
      </c>
      <c r="BM187" s="230" t="s">
        <v>903</v>
      </c>
    </row>
    <row r="188" s="1" customFormat="1" ht="16.5" customHeight="1">
      <c r="B188" s="37"/>
      <c r="C188" s="219" t="s">
        <v>532</v>
      </c>
      <c r="D188" s="219" t="s">
        <v>196</v>
      </c>
      <c r="E188" s="220" t="s">
        <v>3270</v>
      </c>
      <c r="F188" s="221" t="s">
        <v>3271</v>
      </c>
      <c r="G188" s="222" t="s">
        <v>1296</v>
      </c>
      <c r="H188" s="223">
        <v>2</v>
      </c>
      <c r="I188" s="224"/>
      <c r="J188" s="225">
        <f>ROUND(I188*H188,2)</f>
        <v>0</v>
      </c>
      <c r="K188" s="221" t="s">
        <v>19</v>
      </c>
      <c r="L188" s="42"/>
      <c r="M188" s="226" t="s">
        <v>19</v>
      </c>
      <c r="N188" s="227" t="s">
        <v>44</v>
      </c>
      <c r="O188" s="8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AR188" s="230" t="s">
        <v>201</v>
      </c>
      <c r="AT188" s="230" t="s">
        <v>196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201</v>
      </c>
      <c r="BM188" s="230" t="s">
        <v>911</v>
      </c>
    </row>
    <row r="189" s="1" customFormat="1" ht="16.5" customHeight="1">
      <c r="B189" s="37"/>
      <c r="C189" s="219" t="s">
        <v>536</v>
      </c>
      <c r="D189" s="219" t="s">
        <v>196</v>
      </c>
      <c r="E189" s="220" t="s">
        <v>3272</v>
      </c>
      <c r="F189" s="221" t="s">
        <v>3273</v>
      </c>
      <c r="G189" s="222" t="s">
        <v>1296</v>
      </c>
      <c r="H189" s="223">
        <v>1</v>
      </c>
      <c r="I189" s="224"/>
      <c r="J189" s="225">
        <f>ROUND(I189*H189,2)</f>
        <v>0</v>
      </c>
      <c r="K189" s="221" t="s">
        <v>19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AR189" s="230" t="s">
        <v>201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201</v>
      </c>
      <c r="BM189" s="230" t="s">
        <v>919</v>
      </c>
    </row>
    <row r="190" s="1" customFormat="1" ht="16.5" customHeight="1">
      <c r="B190" s="37"/>
      <c r="C190" s="219" t="s">
        <v>540</v>
      </c>
      <c r="D190" s="219" t="s">
        <v>196</v>
      </c>
      <c r="E190" s="220" t="s">
        <v>3233</v>
      </c>
      <c r="F190" s="221" t="s">
        <v>3234</v>
      </c>
      <c r="G190" s="222" t="s">
        <v>1296</v>
      </c>
      <c r="H190" s="223">
        <v>2</v>
      </c>
      <c r="I190" s="224"/>
      <c r="J190" s="225">
        <f>ROUND(I190*H190,2)</f>
        <v>0</v>
      </c>
      <c r="K190" s="221" t="s">
        <v>19</v>
      </c>
      <c r="L190" s="42"/>
      <c r="M190" s="226" t="s">
        <v>19</v>
      </c>
      <c r="N190" s="227" t="s">
        <v>44</v>
      </c>
      <c r="O190" s="82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AR190" s="230" t="s">
        <v>201</v>
      </c>
      <c r="AT190" s="230" t="s">
        <v>196</v>
      </c>
      <c r="AU190" s="230" t="s">
        <v>82</v>
      </c>
      <c r="AY190" s="16" t="s">
        <v>194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80</v>
      </c>
      <c r="BK190" s="231">
        <f>ROUND(I190*H190,2)</f>
        <v>0</v>
      </c>
      <c r="BL190" s="16" t="s">
        <v>201</v>
      </c>
      <c r="BM190" s="230" t="s">
        <v>927</v>
      </c>
    </row>
    <row r="191" s="1" customFormat="1" ht="24" customHeight="1">
      <c r="B191" s="37"/>
      <c r="C191" s="219" t="s">
        <v>544</v>
      </c>
      <c r="D191" s="219" t="s">
        <v>196</v>
      </c>
      <c r="E191" s="220" t="s">
        <v>3274</v>
      </c>
      <c r="F191" s="221" t="s">
        <v>3275</v>
      </c>
      <c r="G191" s="222" t="s">
        <v>1296</v>
      </c>
      <c r="H191" s="223">
        <v>1</v>
      </c>
      <c r="I191" s="224"/>
      <c r="J191" s="225">
        <f>ROUND(I191*H191,2)</f>
        <v>0</v>
      </c>
      <c r="K191" s="221" t="s">
        <v>19</v>
      </c>
      <c r="L191" s="42"/>
      <c r="M191" s="226" t="s">
        <v>19</v>
      </c>
      <c r="N191" s="227" t="s">
        <v>44</v>
      </c>
      <c r="O191" s="8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AR191" s="230" t="s">
        <v>201</v>
      </c>
      <c r="AT191" s="230" t="s">
        <v>196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201</v>
      </c>
      <c r="BM191" s="230" t="s">
        <v>936</v>
      </c>
    </row>
    <row r="192" s="1" customFormat="1" ht="16.5" customHeight="1">
      <c r="B192" s="37"/>
      <c r="C192" s="219" t="s">
        <v>552</v>
      </c>
      <c r="D192" s="219" t="s">
        <v>196</v>
      </c>
      <c r="E192" s="220" t="s">
        <v>3276</v>
      </c>
      <c r="F192" s="221" t="s">
        <v>3277</v>
      </c>
      <c r="G192" s="222" t="s">
        <v>1296</v>
      </c>
      <c r="H192" s="223">
        <v>1</v>
      </c>
      <c r="I192" s="224"/>
      <c r="J192" s="225">
        <f>ROUND(I192*H192,2)</f>
        <v>0</v>
      </c>
      <c r="K192" s="221" t="s">
        <v>19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201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201</v>
      </c>
      <c r="BM192" s="230" t="s">
        <v>952</v>
      </c>
    </row>
    <row r="193" s="1" customFormat="1" ht="16.5" customHeight="1">
      <c r="B193" s="37"/>
      <c r="C193" s="219" t="s">
        <v>557</v>
      </c>
      <c r="D193" s="219" t="s">
        <v>196</v>
      </c>
      <c r="E193" s="220" t="s">
        <v>3278</v>
      </c>
      <c r="F193" s="221" t="s">
        <v>3279</v>
      </c>
      <c r="G193" s="222" t="s">
        <v>1296</v>
      </c>
      <c r="H193" s="223">
        <v>2</v>
      </c>
      <c r="I193" s="224"/>
      <c r="J193" s="225">
        <f>ROUND(I193*H193,2)</f>
        <v>0</v>
      </c>
      <c r="K193" s="221" t="s">
        <v>19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201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201</v>
      </c>
      <c r="BM193" s="230" t="s">
        <v>962</v>
      </c>
    </row>
    <row r="194" s="1" customFormat="1">
      <c r="B194" s="37"/>
      <c r="C194" s="38"/>
      <c r="D194" s="234" t="s">
        <v>286</v>
      </c>
      <c r="E194" s="38"/>
      <c r="F194" s="255" t="s">
        <v>3280</v>
      </c>
      <c r="G194" s="38"/>
      <c r="H194" s="38"/>
      <c r="I194" s="145"/>
      <c r="J194" s="38"/>
      <c r="K194" s="38"/>
      <c r="L194" s="42"/>
      <c r="M194" s="256"/>
      <c r="N194" s="82"/>
      <c r="O194" s="82"/>
      <c r="P194" s="82"/>
      <c r="Q194" s="82"/>
      <c r="R194" s="82"/>
      <c r="S194" s="82"/>
      <c r="T194" s="83"/>
      <c r="AT194" s="16" t="s">
        <v>286</v>
      </c>
      <c r="AU194" s="16" t="s">
        <v>82</v>
      </c>
    </row>
    <row r="195" s="1" customFormat="1" ht="24" customHeight="1">
      <c r="B195" s="37"/>
      <c r="C195" s="219" t="s">
        <v>563</v>
      </c>
      <c r="D195" s="219" t="s">
        <v>196</v>
      </c>
      <c r="E195" s="220" t="s">
        <v>3281</v>
      </c>
      <c r="F195" s="221" t="s">
        <v>3282</v>
      </c>
      <c r="G195" s="222" t="s">
        <v>213</v>
      </c>
      <c r="H195" s="223">
        <v>4</v>
      </c>
      <c r="I195" s="224"/>
      <c r="J195" s="225">
        <f>ROUND(I195*H195,2)</f>
        <v>0</v>
      </c>
      <c r="K195" s="221" t="s">
        <v>19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AR195" s="230" t="s">
        <v>201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201</v>
      </c>
      <c r="BM195" s="230" t="s">
        <v>972</v>
      </c>
    </row>
    <row r="196" s="1" customFormat="1" ht="24" customHeight="1">
      <c r="B196" s="37"/>
      <c r="C196" s="219" t="s">
        <v>569</v>
      </c>
      <c r="D196" s="219" t="s">
        <v>196</v>
      </c>
      <c r="E196" s="220" t="s">
        <v>3283</v>
      </c>
      <c r="F196" s="221" t="s">
        <v>3284</v>
      </c>
      <c r="G196" s="222" t="s">
        <v>213</v>
      </c>
      <c r="H196" s="223">
        <v>1.5</v>
      </c>
      <c r="I196" s="224"/>
      <c r="J196" s="225">
        <f>ROUND(I196*H196,2)</f>
        <v>0</v>
      </c>
      <c r="K196" s="221" t="s">
        <v>19</v>
      </c>
      <c r="L196" s="42"/>
      <c r="M196" s="226" t="s">
        <v>19</v>
      </c>
      <c r="N196" s="227" t="s">
        <v>44</v>
      </c>
      <c r="O196" s="82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AR196" s="230" t="s">
        <v>201</v>
      </c>
      <c r="AT196" s="230" t="s">
        <v>196</v>
      </c>
      <c r="AU196" s="230" t="s">
        <v>82</v>
      </c>
      <c r="AY196" s="16" t="s">
        <v>194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80</v>
      </c>
      <c r="BK196" s="231">
        <f>ROUND(I196*H196,2)</f>
        <v>0</v>
      </c>
      <c r="BL196" s="16" t="s">
        <v>201</v>
      </c>
      <c r="BM196" s="230" t="s">
        <v>983</v>
      </c>
    </row>
    <row r="197" s="1" customFormat="1" ht="16.5" customHeight="1">
      <c r="B197" s="37"/>
      <c r="C197" s="219" t="s">
        <v>573</v>
      </c>
      <c r="D197" s="219" t="s">
        <v>196</v>
      </c>
      <c r="E197" s="220" t="s">
        <v>3285</v>
      </c>
      <c r="F197" s="221" t="s">
        <v>3286</v>
      </c>
      <c r="G197" s="222" t="s">
        <v>213</v>
      </c>
      <c r="H197" s="223">
        <v>1</v>
      </c>
      <c r="I197" s="224"/>
      <c r="J197" s="225">
        <f>ROUND(I197*H197,2)</f>
        <v>0</v>
      </c>
      <c r="K197" s="221" t="s">
        <v>19</v>
      </c>
      <c r="L197" s="42"/>
      <c r="M197" s="226" t="s">
        <v>19</v>
      </c>
      <c r="N197" s="227" t="s">
        <v>44</v>
      </c>
      <c r="O197" s="82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AR197" s="230" t="s">
        <v>201</v>
      </c>
      <c r="AT197" s="230" t="s">
        <v>196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201</v>
      </c>
      <c r="BM197" s="230" t="s">
        <v>993</v>
      </c>
    </row>
    <row r="198" s="1" customFormat="1" ht="16.5" customHeight="1">
      <c r="B198" s="37"/>
      <c r="C198" s="219" t="s">
        <v>578</v>
      </c>
      <c r="D198" s="219" t="s">
        <v>196</v>
      </c>
      <c r="E198" s="220" t="s">
        <v>3287</v>
      </c>
      <c r="F198" s="221" t="s">
        <v>3288</v>
      </c>
      <c r="G198" s="222" t="s">
        <v>213</v>
      </c>
      <c r="H198" s="223">
        <v>8</v>
      </c>
      <c r="I198" s="224"/>
      <c r="J198" s="225">
        <f>ROUND(I198*H198,2)</f>
        <v>0</v>
      </c>
      <c r="K198" s="221" t="s">
        <v>19</v>
      </c>
      <c r="L198" s="42"/>
      <c r="M198" s="226" t="s">
        <v>19</v>
      </c>
      <c r="N198" s="227" t="s">
        <v>44</v>
      </c>
      <c r="O198" s="82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AR198" s="230" t="s">
        <v>201</v>
      </c>
      <c r="AT198" s="230" t="s">
        <v>196</v>
      </c>
      <c r="AU198" s="230" t="s">
        <v>82</v>
      </c>
      <c r="AY198" s="16" t="s">
        <v>194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80</v>
      </c>
      <c r="BK198" s="231">
        <f>ROUND(I198*H198,2)</f>
        <v>0</v>
      </c>
      <c r="BL198" s="16" t="s">
        <v>201</v>
      </c>
      <c r="BM198" s="230" t="s">
        <v>1003</v>
      </c>
    </row>
    <row r="199" s="1" customFormat="1" ht="16.5" customHeight="1">
      <c r="B199" s="37"/>
      <c r="C199" s="219" t="s">
        <v>582</v>
      </c>
      <c r="D199" s="219" t="s">
        <v>196</v>
      </c>
      <c r="E199" s="220" t="s">
        <v>3289</v>
      </c>
      <c r="F199" s="221" t="s">
        <v>3290</v>
      </c>
      <c r="G199" s="222" t="s">
        <v>1296</v>
      </c>
      <c r="H199" s="223">
        <v>1</v>
      </c>
      <c r="I199" s="224"/>
      <c r="J199" s="225">
        <f>ROUND(I199*H199,2)</f>
        <v>0</v>
      </c>
      <c r="K199" s="221" t="s">
        <v>19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1012</v>
      </c>
    </row>
    <row r="200" s="1" customFormat="1" ht="16.5" customHeight="1">
      <c r="B200" s="37"/>
      <c r="C200" s="219" t="s">
        <v>586</v>
      </c>
      <c r="D200" s="219" t="s">
        <v>196</v>
      </c>
      <c r="E200" s="220" t="s">
        <v>3291</v>
      </c>
      <c r="F200" s="221" t="s">
        <v>3292</v>
      </c>
      <c r="G200" s="222" t="s">
        <v>1296</v>
      </c>
      <c r="H200" s="223">
        <v>1</v>
      </c>
      <c r="I200" s="224"/>
      <c r="J200" s="225">
        <f>ROUND(I200*H200,2)</f>
        <v>0</v>
      </c>
      <c r="K200" s="221" t="s">
        <v>19</v>
      </c>
      <c r="L200" s="42"/>
      <c r="M200" s="226" t="s">
        <v>19</v>
      </c>
      <c r="N200" s="227" t="s">
        <v>44</v>
      </c>
      <c r="O200" s="82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AR200" s="230" t="s">
        <v>201</v>
      </c>
      <c r="AT200" s="230" t="s">
        <v>196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201</v>
      </c>
      <c r="BM200" s="230" t="s">
        <v>1022</v>
      </c>
    </row>
    <row r="201" s="1" customFormat="1" ht="16.5" customHeight="1">
      <c r="B201" s="37"/>
      <c r="C201" s="219" t="s">
        <v>590</v>
      </c>
      <c r="D201" s="219" t="s">
        <v>196</v>
      </c>
      <c r="E201" s="220" t="s">
        <v>3293</v>
      </c>
      <c r="F201" s="221" t="s">
        <v>3294</v>
      </c>
      <c r="G201" s="222" t="s">
        <v>213</v>
      </c>
      <c r="H201" s="223">
        <v>2</v>
      </c>
      <c r="I201" s="224"/>
      <c r="J201" s="225">
        <f>ROUND(I201*H201,2)</f>
        <v>0</v>
      </c>
      <c r="K201" s="221" t="s">
        <v>19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AR201" s="230" t="s">
        <v>201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201</v>
      </c>
      <c r="BM201" s="230" t="s">
        <v>1031</v>
      </c>
    </row>
    <row r="202" s="1" customFormat="1" ht="16.5" customHeight="1">
      <c r="B202" s="37"/>
      <c r="C202" s="219" t="s">
        <v>594</v>
      </c>
      <c r="D202" s="219" t="s">
        <v>196</v>
      </c>
      <c r="E202" s="220" t="s">
        <v>3295</v>
      </c>
      <c r="F202" s="221" t="s">
        <v>3296</v>
      </c>
      <c r="G202" s="222" t="s">
        <v>213</v>
      </c>
      <c r="H202" s="223">
        <v>1</v>
      </c>
      <c r="I202" s="224"/>
      <c r="J202" s="225">
        <f>ROUND(I202*H202,2)</f>
        <v>0</v>
      </c>
      <c r="K202" s="221" t="s">
        <v>19</v>
      </c>
      <c r="L202" s="42"/>
      <c r="M202" s="226" t="s">
        <v>19</v>
      </c>
      <c r="N202" s="227" t="s">
        <v>44</v>
      </c>
      <c r="O202" s="82"/>
      <c r="P202" s="228">
        <f>O202*H202</f>
        <v>0</v>
      </c>
      <c r="Q202" s="228">
        <v>0</v>
      </c>
      <c r="R202" s="228">
        <f>Q202*H202</f>
        <v>0</v>
      </c>
      <c r="S202" s="228">
        <v>0</v>
      </c>
      <c r="T202" s="229">
        <f>S202*H202</f>
        <v>0</v>
      </c>
      <c r="AR202" s="230" t="s">
        <v>201</v>
      </c>
      <c r="AT202" s="230" t="s">
        <v>196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201</v>
      </c>
      <c r="BM202" s="230" t="s">
        <v>1039</v>
      </c>
    </row>
    <row r="203" s="1" customFormat="1" ht="16.5" customHeight="1">
      <c r="B203" s="37"/>
      <c r="C203" s="219" t="s">
        <v>598</v>
      </c>
      <c r="D203" s="219" t="s">
        <v>196</v>
      </c>
      <c r="E203" s="220" t="s">
        <v>3297</v>
      </c>
      <c r="F203" s="221" t="s">
        <v>3298</v>
      </c>
      <c r="G203" s="222" t="s">
        <v>2652</v>
      </c>
      <c r="H203" s="223">
        <v>1</v>
      </c>
      <c r="I203" s="224"/>
      <c r="J203" s="225">
        <f>ROUND(I203*H203,2)</f>
        <v>0</v>
      </c>
      <c r="K203" s="221" t="s">
        <v>19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1050</v>
      </c>
    </row>
    <row r="204" s="1" customFormat="1" ht="16.5" customHeight="1">
      <c r="B204" s="37"/>
      <c r="C204" s="219" t="s">
        <v>604</v>
      </c>
      <c r="D204" s="219" t="s">
        <v>196</v>
      </c>
      <c r="E204" s="220" t="s">
        <v>3299</v>
      </c>
      <c r="F204" s="221" t="s">
        <v>3300</v>
      </c>
      <c r="G204" s="222" t="s">
        <v>2652</v>
      </c>
      <c r="H204" s="223">
        <v>1</v>
      </c>
      <c r="I204" s="224"/>
      <c r="J204" s="225">
        <f>ROUND(I204*H204,2)</f>
        <v>0</v>
      </c>
      <c r="K204" s="221" t="s">
        <v>19</v>
      </c>
      <c r="L204" s="42"/>
      <c r="M204" s="226" t="s">
        <v>19</v>
      </c>
      <c r="N204" s="227" t="s">
        <v>44</v>
      </c>
      <c r="O204" s="82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AR204" s="230" t="s">
        <v>201</v>
      </c>
      <c r="AT204" s="230" t="s">
        <v>196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201</v>
      </c>
      <c r="BM204" s="230" t="s">
        <v>1061</v>
      </c>
    </row>
    <row r="205" s="1" customFormat="1" ht="16.5" customHeight="1">
      <c r="B205" s="37"/>
      <c r="C205" s="219" t="s">
        <v>609</v>
      </c>
      <c r="D205" s="219" t="s">
        <v>196</v>
      </c>
      <c r="E205" s="220" t="s">
        <v>3301</v>
      </c>
      <c r="F205" s="221" t="s">
        <v>3302</v>
      </c>
      <c r="G205" s="222" t="s">
        <v>213</v>
      </c>
      <c r="H205" s="223">
        <v>1</v>
      </c>
      <c r="I205" s="224"/>
      <c r="J205" s="225">
        <f>ROUND(I205*H205,2)</f>
        <v>0</v>
      </c>
      <c r="K205" s="221" t="s">
        <v>19</v>
      </c>
      <c r="L205" s="42"/>
      <c r="M205" s="226" t="s">
        <v>19</v>
      </c>
      <c r="N205" s="227" t="s">
        <v>44</v>
      </c>
      <c r="O205" s="82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AR205" s="230" t="s">
        <v>201</v>
      </c>
      <c r="AT205" s="230" t="s">
        <v>196</v>
      </c>
      <c r="AU205" s="230" t="s">
        <v>82</v>
      </c>
      <c r="AY205" s="16" t="s">
        <v>194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80</v>
      </c>
      <c r="BK205" s="231">
        <f>ROUND(I205*H205,2)</f>
        <v>0</v>
      </c>
      <c r="BL205" s="16" t="s">
        <v>201</v>
      </c>
      <c r="BM205" s="230" t="s">
        <v>1071</v>
      </c>
    </row>
    <row r="206" s="1" customFormat="1" ht="16.5" customHeight="1">
      <c r="B206" s="37"/>
      <c r="C206" s="219" t="s">
        <v>613</v>
      </c>
      <c r="D206" s="219" t="s">
        <v>196</v>
      </c>
      <c r="E206" s="220" t="s">
        <v>3303</v>
      </c>
      <c r="F206" s="221" t="s">
        <v>3304</v>
      </c>
      <c r="G206" s="222" t="s">
        <v>213</v>
      </c>
      <c r="H206" s="223">
        <v>33</v>
      </c>
      <c r="I206" s="224"/>
      <c r="J206" s="225">
        <f>ROUND(I206*H206,2)</f>
        <v>0</v>
      </c>
      <c r="K206" s="221" t="s">
        <v>19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AR206" s="230" t="s">
        <v>201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201</v>
      </c>
      <c r="BM206" s="230" t="s">
        <v>1080</v>
      </c>
    </row>
    <row r="207" s="1" customFormat="1" ht="16.5" customHeight="1">
      <c r="B207" s="37"/>
      <c r="C207" s="219" t="s">
        <v>617</v>
      </c>
      <c r="D207" s="219" t="s">
        <v>196</v>
      </c>
      <c r="E207" s="220" t="s">
        <v>3305</v>
      </c>
      <c r="F207" s="221" t="s">
        <v>3306</v>
      </c>
      <c r="G207" s="222" t="s">
        <v>213</v>
      </c>
      <c r="H207" s="223">
        <v>10</v>
      </c>
      <c r="I207" s="224"/>
      <c r="J207" s="225">
        <f>ROUND(I207*H207,2)</f>
        <v>0</v>
      </c>
      <c r="K207" s="221" t="s">
        <v>19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AR207" s="230" t="s">
        <v>201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201</v>
      </c>
      <c r="BM207" s="230" t="s">
        <v>1090</v>
      </c>
    </row>
    <row r="208" s="1" customFormat="1" ht="16.5" customHeight="1">
      <c r="B208" s="37"/>
      <c r="C208" s="219" t="s">
        <v>625</v>
      </c>
      <c r="D208" s="219" t="s">
        <v>196</v>
      </c>
      <c r="E208" s="220" t="s">
        <v>3307</v>
      </c>
      <c r="F208" s="221" t="s">
        <v>3308</v>
      </c>
      <c r="G208" s="222" t="s">
        <v>213</v>
      </c>
      <c r="H208" s="223">
        <v>3</v>
      </c>
      <c r="I208" s="224"/>
      <c r="J208" s="225">
        <f>ROUND(I208*H208,2)</f>
        <v>0</v>
      </c>
      <c r="K208" s="221" t="s">
        <v>19</v>
      </c>
      <c r="L208" s="42"/>
      <c r="M208" s="226" t="s">
        <v>19</v>
      </c>
      <c r="N208" s="227" t="s">
        <v>44</v>
      </c>
      <c r="O208" s="82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AR208" s="230" t="s">
        <v>201</v>
      </c>
      <c r="AT208" s="230" t="s">
        <v>196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201</v>
      </c>
      <c r="BM208" s="230" t="s">
        <v>1103</v>
      </c>
    </row>
    <row r="209" s="1" customFormat="1" ht="16.5" customHeight="1">
      <c r="B209" s="37"/>
      <c r="C209" s="219" t="s">
        <v>634</v>
      </c>
      <c r="D209" s="219" t="s">
        <v>196</v>
      </c>
      <c r="E209" s="220" t="s">
        <v>3309</v>
      </c>
      <c r="F209" s="221" t="s">
        <v>3310</v>
      </c>
      <c r="G209" s="222" t="s">
        <v>213</v>
      </c>
      <c r="H209" s="223">
        <v>1</v>
      </c>
      <c r="I209" s="224"/>
      <c r="J209" s="225">
        <f>ROUND(I209*H209,2)</f>
        <v>0</v>
      </c>
      <c r="K209" s="221" t="s">
        <v>19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</v>
      </c>
      <c r="T209" s="229">
        <f>S209*H209</f>
        <v>0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1113</v>
      </c>
    </row>
    <row r="210" s="1" customFormat="1" ht="16.5" customHeight="1">
      <c r="B210" s="37"/>
      <c r="C210" s="219" t="s">
        <v>639</v>
      </c>
      <c r="D210" s="219" t="s">
        <v>196</v>
      </c>
      <c r="E210" s="220" t="s">
        <v>3311</v>
      </c>
      <c r="F210" s="221" t="s">
        <v>3312</v>
      </c>
      <c r="G210" s="222" t="s">
        <v>1296</v>
      </c>
      <c r="H210" s="223">
        <v>1</v>
      </c>
      <c r="I210" s="224"/>
      <c r="J210" s="225">
        <f>ROUND(I210*H210,2)</f>
        <v>0</v>
      </c>
      <c r="K210" s="221" t="s">
        <v>19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AR210" s="230" t="s">
        <v>201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201</v>
      </c>
      <c r="BM210" s="230" t="s">
        <v>1123</v>
      </c>
    </row>
    <row r="211" s="1" customFormat="1" ht="16.5" customHeight="1">
      <c r="B211" s="37"/>
      <c r="C211" s="219" t="s">
        <v>643</v>
      </c>
      <c r="D211" s="219" t="s">
        <v>196</v>
      </c>
      <c r="E211" s="220" t="s">
        <v>3313</v>
      </c>
      <c r="F211" s="221" t="s">
        <v>3314</v>
      </c>
      <c r="G211" s="222" t="s">
        <v>1296</v>
      </c>
      <c r="H211" s="223">
        <v>1</v>
      </c>
      <c r="I211" s="224"/>
      <c r="J211" s="225">
        <f>ROUND(I211*H211,2)</f>
        <v>0</v>
      </c>
      <c r="K211" s="221" t="s">
        <v>19</v>
      </c>
      <c r="L211" s="42"/>
      <c r="M211" s="226" t="s">
        <v>19</v>
      </c>
      <c r="N211" s="227" t="s">
        <v>44</v>
      </c>
      <c r="O211" s="82"/>
      <c r="P211" s="228">
        <f>O211*H211</f>
        <v>0</v>
      </c>
      <c r="Q211" s="228">
        <v>0</v>
      </c>
      <c r="R211" s="228">
        <f>Q211*H211</f>
        <v>0</v>
      </c>
      <c r="S211" s="228">
        <v>0</v>
      </c>
      <c r="T211" s="229">
        <f>S211*H211</f>
        <v>0</v>
      </c>
      <c r="AR211" s="230" t="s">
        <v>201</v>
      </c>
      <c r="AT211" s="230" t="s">
        <v>196</v>
      </c>
      <c r="AU211" s="230" t="s">
        <v>82</v>
      </c>
      <c r="AY211" s="16" t="s">
        <v>194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80</v>
      </c>
      <c r="BK211" s="231">
        <f>ROUND(I211*H211,2)</f>
        <v>0</v>
      </c>
      <c r="BL211" s="16" t="s">
        <v>201</v>
      </c>
      <c r="BM211" s="230" t="s">
        <v>1132</v>
      </c>
    </row>
    <row r="212" s="1" customFormat="1" ht="16.5" customHeight="1">
      <c r="B212" s="37"/>
      <c r="C212" s="219" t="s">
        <v>651</v>
      </c>
      <c r="D212" s="219" t="s">
        <v>196</v>
      </c>
      <c r="E212" s="220" t="s">
        <v>3315</v>
      </c>
      <c r="F212" s="221" t="s">
        <v>3316</v>
      </c>
      <c r="G212" s="222" t="s">
        <v>1296</v>
      </c>
      <c r="H212" s="223">
        <v>1</v>
      </c>
      <c r="I212" s="224"/>
      <c r="J212" s="225">
        <f>ROUND(I212*H212,2)</f>
        <v>0</v>
      </c>
      <c r="K212" s="221" t="s">
        <v>19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</v>
      </c>
      <c r="R212" s="228">
        <f>Q212*H212</f>
        <v>0</v>
      </c>
      <c r="S212" s="228">
        <v>0</v>
      </c>
      <c r="T212" s="229">
        <f>S212*H212</f>
        <v>0</v>
      </c>
      <c r="AR212" s="230" t="s">
        <v>201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201</v>
      </c>
      <c r="BM212" s="230" t="s">
        <v>1140</v>
      </c>
    </row>
    <row r="213" s="1" customFormat="1" ht="16.5" customHeight="1">
      <c r="B213" s="37"/>
      <c r="C213" s="219" t="s">
        <v>657</v>
      </c>
      <c r="D213" s="219" t="s">
        <v>196</v>
      </c>
      <c r="E213" s="220" t="s">
        <v>3317</v>
      </c>
      <c r="F213" s="221" t="s">
        <v>3318</v>
      </c>
      <c r="G213" s="222" t="s">
        <v>1296</v>
      </c>
      <c r="H213" s="223">
        <v>1</v>
      </c>
      <c r="I213" s="224"/>
      <c r="J213" s="225">
        <f>ROUND(I213*H213,2)</f>
        <v>0</v>
      </c>
      <c r="K213" s="221" t="s">
        <v>19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1151</v>
      </c>
    </row>
    <row r="214" s="1" customFormat="1" ht="16.5" customHeight="1">
      <c r="B214" s="37"/>
      <c r="C214" s="219" t="s">
        <v>663</v>
      </c>
      <c r="D214" s="219" t="s">
        <v>196</v>
      </c>
      <c r="E214" s="220" t="s">
        <v>3319</v>
      </c>
      <c r="F214" s="221" t="s">
        <v>3320</v>
      </c>
      <c r="G214" s="222" t="s">
        <v>1296</v>
      </c>
      <c r="H214" s="223">
        <v>2</v>
      </c>
      <c r="I214" s="224"/>
      <c r="J214" s="225">
        <f>ROUND(I214*H214,2)</f>
        <v>0</v>
      </c>
      <c r="K214" s="221" t="s">
        <v>19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</v>
      </c>
      <c r="R214" s="228">
        <f>Q214*H214</f>
        <v>0</v>
      </c>
      <c r="S214" s="228">
        <v>0</v>
      </c>
      <c r="T214" s="229">
        <f>S214*H214</f>
        <v>0</v>
      </c>
      <c r="AR214" s="230" t="s">
        <v>201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201</v>
      </c>
      <c r="BM214" s="230" t="s">
        <v>1159</v>
      </c>
    </row>
    <row r="215" s="1" customFormat="1" ht="16.5" customHeight="1">
      <c r="B215" s="37"/>
      <c r="C215" s="219" t="s">
        <v>669</v>
      </c>
      <c r="D215" s="219" t="s">
        <v>196</v>
      </c>
      <c r="E215" s="220" t="s">
        <v>3321</v>
      </c>
      <c r="F215" s="221" t="s">
        <v>3322</v>
      </c>
      <c r="G215" s="222" t="s">
        <v>1296</v>
      </c>
      <c r="H215" s="223">
        <v>1</v>
      </c>
      <c r="I215" s="224"/>
      <c r="J215" s="225">
        <f>ROUND(I215*H215,2)</f>
        <v>0</v>
      </c>
      <c r="K215" s="221" t="s">
        <v>19</v>
      </c>
      <c r="L215" s="42"/>
      <c r="M215" s="226" t="s">
        <v>19</v>
      </c>
      <c r="N215" s="227" t="s">
        <v>44</v>
      </c>
      <c r="O215" s="8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AR215" s="230" t="s">
        <v>201</v>
      </c>
      <c r="AT215" s="230" t="s">
        <v>196</v>
      </c>
      <c r="AU215" s="230" t="s">
        <v>82</v>
      </c>
      <c r="AY215" s="16" t="s">
        <v>194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80</v>
      </c>
      <c r="BK215" s="231">
        <f>ROUND(I215*H215,2)</f>
        <v>0</v>
      </c>
      <c r="BL215" s="16" t="s">
        <v>201</v>
      </c>
      <c r="BM215" s="230" t="s">
        <v>1168</v>
      </c>
    </row>
    <row r="216" s="1" customFormat="1" ht="16.5" customHeight="1">
      <c r="B216" s="37"/>
      <c r="C216" s="219" t="s">
        <v>673</v>
      </c>
      <c r="D216" s="219" t="s">
        <v>196</v>
      </c>
      <c r="E216" s="220" t="s">
        <v>3323</v>
      </c>
      <c r="F216" s="221" t="s">
        <v>3324</v>
      </c>
      <c r="G216" s="222" t="s">
        <v>1296</v>
      </c>
      <c r="H216" s="223">
        <v>1</v>
      </c>
      <c r="I216" s="224"/>
      <c r="J216" s="225">
        <f>ROUND(I216*H216,2)</f>
        <v>0</v>
      </c>
      <c r="K216" s="221" t="s">
        <v>19</v>
      </c>
      <c r="L216" s="42"/>
      <c r="M216" s="226" t="s">
        <v>19</v>
      </c>
      <c r="N216" s="227" t="s">
        <v>44</v>
      </c>
      <c r="O216" s="82"/>
      <c r="P216" s="228">
        <f>O216*H216</f>
        <v>0</v>
      </c>
      <c r="Q216" s="228">
        <v>0</v>
      </c>
      <c r="R216" s="228">
        <f>Q216*H216</f>
        <v>0</v>
      </c>
      <c r="S216" s="228">
        <v>0</v>
      </c>
      <c r="T216" s="229">
        <f>S216*H216</f>
        <v>0</v>
      </c>
      <c r="AR216" s="230" t="s">
        <v>201</v>
      </c>
      <c r="AT216" s="230" t="s">
        <v>196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201</v>
      </c>
      <c r="BM216" s="230" t="s">
        <v>1177</v>
      </c>
    </row>
    <row r="217" s="1" customFormat="1" ht="16.5" customHeight="1">
      <c r="B217" s="37"/>
      <c r="C217" s="219" t="s">
        <v>678</v>
      </c>
      <c r="D217" s="219" t="s">
        <v>196</v>
      </c>
      <c r="E217" s="220" t="s">
        <v>3325</v>
      </c>
      <c r="F217" s="221" t="s">
        <v>3326</v>
      </c>
      <c r="G217" s="222" t="s">
        <v>2652</v>
      </c>
      <c r="H217" s="223">
        <v>1</v>
      </c>
      <c r="I217" s="224"/>
      <c r="J217" s="225">
        <f>ROUND(I217*H217,2)</f>
        <v>0</v>
      </c>
      <c r="K217" s="221" t="s">
        <v>19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1185</v>
      </c>
    </row>
    <row r="218" s="1" customFormat="1" ht="16.5" customHeight="1">
      <c r="B218" s="37"/>
      <c r="C218" s="219" t="s">
        <v>684</v>
      </c>
      <c r="D218" s="219" t="s">
        <v>196</v>
      </c>
      <c r="E218" s="220" t="s">
        <v>3327</v>
      </c>
      <c r="F218" s="221" t="s">
        <v>3328</v>
      </c>
      <c r="G218" s="222" t="s">
        <v>213</v>
      </c>
      <c r="H218" s="223">
        <v>10</v>
      </c>
      <c r="I218" s="224"/>
      <c r="J218" s="225">
        <f>ROUND(I218*H218,2)</f>
        <v>0</v>
      </c>
      <c r="K218" s="221" t="s">
        <v>19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</v>
      </c>
      <c r="T218" s="229">
        <f>S218*H218</f>
        <v>0</v>
      </c>
      <c r="AR218" s="230" t="s">
        <v>201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201</v>
      </c>
      <c r="BM218" s="230" t="s">
        <v>1195</v>
      </c>
    </row>
    <row r="219" s="1" customFormat="1" ht="16.5" customHeight="1">
      <c r="B219" s="37"/>
      <c r="C219" s="219" t="s">
        <v>691</v>
      </c>
      <c r="D219" s="219" t="s">
        <v>196</v>
      </c>
      <c r="E219" s="220" t="s">
        <v>3329</v>
      </c>
      <c r="F219" s="221" t="s">
        <v>3330</v>
      </c>
      <c r="G219" s="222" t="s">
        <v>2652</v>
      </c>
      <c r="H219" s="223">
        <v>1</v>
      </c>
      <c r="I219" s="224"/>
      <c r="J219" s="225">
        <f>ROUND(I219*H219,2)</f>
        <v>0</v>
      </c>
      <c r="K219" s="221" t="s">
        <v>19</v>
      </c>
      <c r="L219" s="42"/>
      <c r="M219" s="226" t="s">
        <v>19</v>
      </c>
      <c r="N219" s="227" t="s">
        <v>44</v>
      </c>
      <c r="O219" s="82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AR219" s="230" t="s">
        <v>201</v>
      </c>
      <c r="AT219" s="230" t="s">
        <v>196</v>
      </c>
      <c r="AU219" s="230" t="s">
        <v>82</v>
      </c>
      <c r="AY219" s="16" t="s">
        <v>194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80</v>
      </c>
      <c r="BK219" s="231">
        <f>ROUND(I219*H219,2)</f>
        <v>0</v>
      </c>
      <c r="BL219" s="16" t="s">
        <v>201</v>
      </c>
      <c r="BM219" s="230" t="s">
        <v>1204</v>
      </c>
    </row>
    <row r="220" s="1" customFormat="1" ht="16.5" customHeight="1">
      <c r="B220" s="37"/>
      <c r="C220" s="219" t="s">
        <v>696</v>
      </c>
      <c r="D220" s="219" t="s">
        <v>196</v>
      </c>
      <c r="E220" s="220" t="s">
        <v>3331</v>
      </c>
      <c r="F220" s="221" t="s">
        <v>3332</v>
      </c>
      <c r="G220" s="222" t="s">
        <v>213</v>
      </c>
      <c r="H220" s="223">
        <v>5</v>
      </c>
      <c r="I220" s="224"/>
      <c r="J220" s="225">
        <f>ROUND(I220*H220,2)</f>
        <v>0</v>
      </c>
      <c r="K220" s="221" t="s">
        <v>19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</v>
      </c>
      <c r="R220" s="228">
        <f>Q220*H220</f>
        <v>0</v>
      </c>
      <c r="S220" s="228">
        <v>0</v>
      </c>
      <c r="T220" s="229">
        <f>S220*H220</f>
        <v>0</v>
      </c>
      <c r="AR220" s="230" t="s">
        <v>201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1212</v>
      </c>
    </row>
    <row r="221" s="1" customFormat="1" ht="16.5" customHeight="1">
      <c r="B221" s="37"/>
      <c r="C221" s="219" t="s">
        <v>701</v>
      </c>
      <c r="D221" s="219" t="s">
        <v>196</v>
      </c>
      <c r="E221" s="220" t="s">
        <v>3333</v>
      </c>
      <c r="F221" s="221" t="s">
        <v>3334</v>
      </c>
      <c r="G221" s="222" t="s">
        <v>213</v>
      </c>
      <c r="H221" s="223">
        <v>5</v>
      </c>
      <c r="I221" s="224"/>
      <c r="J221" s="225">
        <f>ROUND(I221*H221,2)</f>
        <v>0</v>
      </c>
      <c r="K221" s="221" t="s">
        <v>19</v>
      </c>
      <c r="L221" s="42"/>
      <c r="M221" s="226" t="s">
        <v>19</v>
      </c>
      <c r="N221" s="227" t="s">
        <v>44</v>
      </c>
      <c r="O221" s="82"/>
      <c r="P221" s="228">
        <f>O221*H221</f>
        <v>0</v>
      </c>
      <c r="Q221" s="228">
        <v>0</v>
      </c>
      <c r="R221" s="228">
        <f>Q221*H221</f>
        <v>0</v>
      </c>
      <c r="S221" s="228">
        <v>0</v>
      </c>
      <c r="T221" s="229">
        <f>S221*H221</f>
        <v>0</v>
      </c>
      <c r="AR221" s="230" t="s">
        <v>201</v>
      </c>
      <c r="AT221" s="230" t="s">
        <v>196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201</v>
      </c>
      <c r="BM221" s="230" t="s">
        <v>1222</v>
      </c>
    </row>
    <row r="222" s="1" customFormat="1" ht="16.5" customHeight="1">
      <c r="B222" s="37"/>
      <c r="C222" s="219" t="s">
        <v>705</v>
      </c>
      <c r="D222" s="219" t="s">
        <v>196</v>
      </c>
      <c r="E222" s="220" t="s">
        <v>3335</v>
      </c>
      <c r="F222" s="221" t="s">
        <v>3336</v>
      </c>
      <c r="G222" s="222" t="s">
        <v>199</v>
      </c>
      <c r="H222" s="223">
        <v>1</v>
      </c>
      <c r="I222" s="224"/>
      <c r="J222" s="225">
        <f>ROUND(I222*H222,2)</f>
        <v>0</v>
      </c>
      <c r="K222" s="221" t="s">
        <v>19</v>
      </c>
      <c r="L222" s="42"/>
      <c r="M222" s="226" t="s">
        <v>19</v>
      </c>
      <c r="N222" s="227" t="s">
        <v>44</v>
      </c>
      <c r="O222" s="82"/>
      <c r="P222" s="228">
        <f>O222*H222</f>
        <v>0</v>
      </c>
      <c r="Q222" s="228">
        <v>0</v>
      </c>
      <c r="R222" s="228">
        <f>Q222*H222</f>
        <v>0</v>
      </c>
      <c r="S222" s="228">
        <v>0</v>
      </c>
      <c r="T222" s="229">
        <f>S222*H222</f>
        <v>0</v>
      </c>
      <c r="AR222" s="230" t="s">
        <v>201</v>
      </c>
      <c r="AT222" s="230" t="s">
        <v>196</v>
      </c>
      <c r="AU222" s="230" t="s">
        <v>82</v>
      </c>
      <c r="AY222" s="16" t="s">
        <v>194</v>
      </c>
      <c r="BE222" s="231">
        <f>IF(N222="základní",J222,0)</f>
        <v>0</v>
      </c>
      <c r="BF222" s="231">
        <f>IF(N222="snížená",J222,0)</f>
        <v>0</v>
      </c>
      <c r="BG222" s="231">
        <f>IF(N222="zákl. přenesená",J222,0)</f>
        <v>0</v>
      </c>
      <c r="BH222" s="231">
        <f>IF(N222="sníž. přenesená",J222,0)</f>
        <v>0</v>
      </c>
      <c r="BI222" s="231">
        <f>IF(N222="nulová",J222,0)</f>
        <v>0</v>
      </c>
      <c r="BJ222" s="16" t="s">
        <v>80</v>
      </c>
      <c r="BK222" s="231">
        <f>ROUND(I222*H222,2)</f>
        <v>0</v>
      </c>
      <c r="BL222" s="16" t="s">
        <v>201</v>
      </c>
      <c r="BM222" s="230" t="s">
        <v>1231</v>
      </c>
    </row>
    <row r="223" s="1" customFormat="1" ht="16.5" customHeight="1">
      <c r="B223" s="37"/>
      <c r="C223" s="219" t="s">
        <v>711</v>
      </c>
      <c r="D223" s="219" t="s">
        <v>196</v>
      </c>
      <c r="E223" s="220" t="s">
        <v>3337</v>
      </c>
      <c r="F223" s="221" t="s">
        <v>3338</v>
      </c>
      <c r="G223" s="222" t="s">
        <v>1296</v>
      </c>
      <c r="H223" s="223">
        <v>10</v>
      </c>
      <c r="I223" s="224"/>
      <c r="J223" s="225">
        <f>ROUND(I223*H223,2)</f>
        <v>0</v>
      </c>
      <c r="K223" s="221" t="s">
        <v>19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</v>
      </c>
      <c r="R223" s="228">
        <f>Q223*H223</f>
        <v>0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1246</v>
      </c>
    </row>
    <row r="224" s="1" customFormat="1" ht="16.5" customHeight="1">
      <c r="B224" s="37"/>
      <c r="C224" s="219" t="s">
        <v>717</v>
      </c>
      <c r="D224" s="219" t="s">
        <v>196</v>
      </c>
      <c r="E224" s="220" t="s">
        <v>3339</v>
      </c>
      <c r="F224" s="221" t="s">
        <v>3340</v>
      </c>
      <c r="G224" s="222" t="s">
        <v>1296</v>
      </c>
      <c r="H224" s="223">
        <v>1</v>
      </c>
      <c r="I224" s="224"/>
      <c r="J224" s="225">
        <f>ROUND(I224*H224,2)</f>
        <v>0</v>
      </c>
      <c r="K224" s="221" t="s">
        <v>19</v>
      </c>
      <c r="L224" s="42"/>
      <c r="M224" s="226" t="s">
        <v>19</v>
      </c>
      <c r="N224" s="227" t="s">
        <v>44</v>
      </c>
      <c r="O224" s="82"/>
      <c r="P224" s="228">
        <f>O224*H224</f>
        <v>0</v>
      </c>
      <c r="Q224" s="228">
        <v>0</v>
      </c>
      <c r="R224" s="228">
        <f>Q224*H224</f>
        <v>0</v>
      </c>
      <c r="S224" s="228">
        <v>0</v>
      </c>
      <c r="T224" s="229">
        <f>S224*H224</f>
        <v>0</v>
      </c>
      <c r="AR224" s="230" t="s">
        <v>201</v>
      </c>
      <c r="AT224" s="230" t="s">
        <v>196</v>
      </c>
      <c r="AU224" s="230" t="s">
        <v>82</v>
      </c>
      <c r="AY224" s="16" t="s">
        <v>194</v>
      </c>
      <c r="BE224" s="231">
        <f>IF(N224="základní",J224,0)</f>
        <v>0</v>
      </c>
      <c r="BF224" s="231">
        <f>IF(N224="snížená",J224,0)</f>
        <v>0</v>
      </c>
      <c r="BG224" s="231">
        <f>IF(N224="zákl. přenesená",J224,0)</f>
        <v>0</v>
      </c>
      <c r="BH224" s="231">
        <f>IF(N224="sníž. přenesená",J224,0)</f>
        <v>0</v>
      </c>
      <c r="BI224" s="231">
        <f>IF(N224="nulová",J224,0)</f>
        <v>0</v>
      </c>
      <c r="BJ224" s="16" t="s">
        <v>80</v>
      </c>
      <c r="BK224" s="231">
        <f>ROUND(I224*H224,2)</f>
        <v>0</v>
      </c>
      <c r="BL224" s="16" t="s">
        <v>201</v>
      </c>
      <c r="BM224" s="230" t="s">
        <v>1256</v>
      </c>
    </row>
    <row r="225" s="1" customFormat="1" ht="16.5" customHeight="1">
      <c r="B225" s="37"/>
      <c r="C225" s="219" t="s">
        <v>721</v>
      </c>
      <c r="D225" s="219" t="s">
        <v>196</v>
      </c>
      <c r="E225" s="220" t="s">
        <v>3341</v>
      </c>
      <c r="F225" s="221" t="s">
        <v>3342</v>
      </c>
      <c r="G225" s="222" t="s">
        <v>1296</v>
      </c>
      <c r="H225" s="223">
        <v>1</v>
      </c>
      <c r="I225" s="224"/>
      <c r="J225" s="225">
        <f>ROUND(I225*H225,2)</f>
        <v>0</v>
      </c>
      <c r="K225" s="221" t="s">
        <v>19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1266</v>
      </c>
    </row>
    <row r="226" s="1" customFormat="1" ht="16.5" customHeight="1">
      <c r="B226" s="37"/>
      <c r="C226" s="219" t="s">
        <v>726</v>
      </c>
      <c r="D226" s="219" t="s">
        <v>196</v>
      </c>
      <c r="E226" s="220" t="s">
        <v>3343</v>
      </c>
      <c r="F226" s="221" t="s">
        <v>3344</v>
      </c>
      <c r="G226" s="222" t="s">
        <v>1296</v>
      </c>
      <c r="H226" s="223">
        <v>35</v>
      </c>
      <c r="I226" s="224"/>
      <c r="J226" s="225">
        <f>ROUND(I226*H226,2)</f>
        <v>0</v>
      </c>
      <c r="K226" s="221" t="s">
        <v>19</v>
      </c>
      <c r="L226" s="42"/>
      <c r="M226" s="226" t="s">
        <v>19</v>
      </c>
      <c r="N226" s="227" t="s">
        <v>44</v>
      </c>
      <c r="O226" s="82"/>
      <c r="P226" s="228">
        <f>O226*H226</f>
        <v>0</v>
      </c>
      <c r="Q226" s="228">
        <v>0</v>
      </c>
      <c r="R226" s="228">
        <f>Q226*H226</f>
        <v>0</v>
      </c>
      <c r="S226" s="228">
        <v>0</v>
      </c>
      <c r="T226" s="229">
        <f>S226*H226</f>
        <v>0</v>
      </c>
      <c r="AR226" s="230" t="s">
        <v>201</v>
      </c>
      <c r="AT226" s="230" t="s">
        <v>196</v>
      </c>
      <c r="AU226" s="230" t="s">
        <v>82</v>
      </c>
      <c r="AY226" s="16" t="s">
        <v>194</v>
      </c>
      <c r="BE226" s="231">
        <f>IF(N226="základní",J226,0)</f>
        <v>0</v>
      </c>
      <c r="BF226" s="231">
        <f>IF(N226="snížená",J226,0)</f>
        <v>0</v>
      </c>
      <c r="BG226" s="231">
        <f>IF(N226="zákl. přenesená",J226,0)</f>
        <v>0</v>
      </c>
      <c r="BH226" s="231">
        <f>IF(N226="sníž. přenesená",J226,0)</f>
        <v>0</v>
      </c>
      <c r="BI226" s="231">
        <f>IF(N226="nulová",J226,0)</f>
        <v>0</v>
      </c>
      <c r="BJ226" s="16" t="s">
        <v>80</v>
      </c>
      <c r="BK226" s="231">
        <f>ROUND(I226*H226,2)</f>
        <v>0</v>
      </c>
      <c r="BL226" s="16" t="s">
        <v>201</v>
      </c>
      <c r="BM226" s="230" t="s">
        <v>1275</v>
      </c>
    </row>
    <row r="227" s="1" customFormat="1" ht="16.5" customHeight="1">
      <c r="B227" s="37"/>
      <c r="C227" s="219" t="s">
        <v>731</v>
      </c>
      <c r="D227" s="219" t="s">
        <v>196</v>
      </c>
      <c r="E227" s="220" t="s">
        <v>3345</v>
      </c>
      <c r="F227" s="221" t="s">
        <v>3346</v>
      </c>
      <c r="G227" s="222" t="s">
        <v>1296</v>
      </c>
      <c r="H227" s="223">
        <v>2</v>
      </c>
      <c r="I227" s="224"/>
      <c r="J227" s="225">
        <f>ROUND(I227*H227,2)</f>
        <v>0</v>
      </c>
      <c r="K227" s="221" t="s">
        <v>19</v>
      </c>
      <c r="L227" s="42"/>
      <c r="M227" s="226" t="s">
        <v>19</v>
      </c>
      <c r="N227" s="227" t="s">
        <v>44</v>
      </c>
      <c r="O227" s="8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AR227" s="230" t="s">
        <v>201</v>
      </c>
      <c r="AT227" s="230" t="s">
        <v>196</v>
      </c>
      <c r="AU227" s="230" t="s">
        <v>82</v>
      </c>
      <c r="AY227" s="16" t="s">
        <v>194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80</v>
      </c>
      <c r="BK227" s="231">
        <f>ROUND(I227*H227,2)</f>
        <v>0</v>
      </c>
      <c r="BL227" s="16" t="s">
        <v>201</v>
      </c>
      <c r="BM227" s="230" t="s">
        <v>1283</v>
      </c>
    </row>
    <row r="228" s="1" customFormat="1" ht="16.5" customHeight="1">
      <c r="B228" s="37"/>
      <c r="C228" s="219" t="s">
        <v>736</v>
      </c>
      <c r="D228" s="219" t="s">
        <v>196</v>
      </c>
      <c r="E228" s="220" t="s">
        <v>3347</v>
      </c>
      <c r="F228" s="221" t="s">
        <v>3348</v>
      </c>
      <c r="G228" s="222" t="s">
        <v>1296</v>
      </c>
      <c r="H228" s="223">
        <v>8</v>
      </c>
      <c r="I228" s="224"/>
      <c r="J228" s="225">
        <f>ROUND(I228*H228,2)</f>
        <v>0</v>
      </c>
      <c r="K228" s="221" t="s">
        <v>19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201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201</v>
      </c>
      <c r="BM228" s="230" t="s">
        <v>1293</v>
      </c>
    </row>
    <row r="229" s="1" customFormat="1" ht="16.5" customHeight="1">
      <c r="B229" s="37"/>
      <c r="C229" s="219" t="s">
        <v>742</v>
      </c>
      <c r="D229" s="219" t="s">
        <v>196</v>
      </c>
      <c r="E229" s="220" t="s">
        <v>3349</v>
      </c>
      <c r="F229" s="221" t="s">
        <v>3350</v>
      </c>
      <c r="G229" s="222" t="s">
        <v>2652</v>
      </c>
      <c r="H229" s="223">
        <v>1</v>
      </c>
      <c r="I229" s="224"/>
      <c r="J229" s="225">
        <f>ROUND(I229*H229,2)</f>
        <v>0</v>
      </c>
      <c r="K229" s="221" t="s">
        <v>19</v>
      </c>
      <c r="L229" s="42"/>
      <c r="M229" s="226" t="s">
        <v>19</v>
      </c>
      <c r="N229" s="227" t="s">
        <v>44</v>
      </c>
      <c r="O229" s="82"/>
      <c r="P229" s="228">
        <f>O229*H229</f>
        <v>0</v>
      </c>
      <c r="Q229" s="228">
        <v>0</v>
      </c>
      <c r="R229" s="228">
        <f>Q229*H229</f>
        <v>0</v>
      </c>
      <c r="S229" s="228">
        <v>0</v>
      </c>
      <c r="T229" s="229">
        <f>S229*H229</f>
        <v>0</v>
      </c>
      <c r="AR229" s="230" t="s">
        <v>201</v>
      </c>
      <c r="AT229" s="230" t="s">
        <v>196</v>
      </c>
      <c r="AU229" s="230" t="s">
        <v>82</v>
      </c>
      <c r="AY229" s="16" t="s">
        <v>194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80</v>
      </c>
      <c r="BK229" s="231">
        <f>ROUND(I229*H229,2)</f>
        <v>0</v>
      </c>
      <c r="BL229" s="16" t="s">
        <v>201</v>
      </c>
      <c r="BM229" s="230" t="s">
        <v>1302</v>
      </c>
    </row>
    <row r="230" s="1" customFormat="1" ht="16.5" customHeight="1">
      <c r="B230" s="37"/>
      <c r="C230" s="219" t="s">
        <v>746</v>
      </c>
      <c r="D230" s="219" t="s">
        <v>196</v>
      </c>
      <c r="E230" s="220" t="s">
        <v>3351</v>
      </c>
      <c r="F230" s="221" t="s">
        <v>3249</v>
      </c>
      <c r="G230" s="222" t="s">
        <v>2652</v>
      </c>
      <c r="H230" s="223">
        <v>1</v>
      </c>
      <c r="I230" s="224"/>
      <c r="J230" s="225">
        <f>ROUND(I230*H230,2)</f>
        <v>0</v>
      </c>
      <c r="K230" s="221" t="s">
        <v>19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</v>
      </c>
      <c r="T230" s="229">
        <f>S230*H230</f>
        <v>0</v>
      </c>
      <c r="AR230" s="230" t="s">
        <v>201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201</v>
      </c>
      <c r="BM230" s="230" t="s">
        <v>1310</v>
      </c>
    </row>
    <row r="231" s="1" customFormat="1" ht="16.5" customHeight="1">
      <c r="B231" s="37"/>
      <c r="C231" s="219" t="s">
        <v>750</v>
      </c>
      <c r="D231" s="219" t="s">
        <v>196</v>
      </c>
      <c r="E231" s="220" t="s">
        <v>3352</v>
      </c>
      <c r="F231" s="221" t="s">
        <v>3353</v>
      </c>
      <c r="G231" s="222" t="s">
        <v>2652</v>
      </c>
      <c r="H231" s="223">
        <v>1</v>
      </c>
      <c r="I231" s="224"/>
      <c r="J231" s="225">
        <f>ROUND(I231*H231,2)</f>
        <v>0</v>
      </c>
      <c r="K231" s="221" t="s">
        <v>19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</v>
      </c>
      <c r="R231" s="228">
        <f>Q231*H231</f>
        <v>0</v>
      </c>
      <c r="S231" s="228">
        <v>0</v>
      </c>
      <c r="T231" s="229">
        <f>S231*H231</f>
        <v>0</v>
      </c>
      <c r="AR231" s="230" t="s">
        <v>201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201</v>
      </c>
      <c r="BM231" s="230" t="s">
        <v>1318</v>
      </c>
    </row>
    <row r="232" s="11" customFormat="1" ht="25.92" customHeight="1">
      <c r="B232" s="203"/>
      <c r="C232" s="204"/>
      <c r="D232" s="205" t="s">
        <v>72</v>
      </c>
      <c r="E232" s="206" t="s">
        <v>3107</v>
      </c>
      <c r="F232" s="206" t="s">
        <v>3237</v>
      </c>
      <c r="G232" s="204"/>
      <c r="H232" s="204"/>
      <c r="I232" s="207"/>
      <c r="J232" s="208">
        <f>BK232</f>
        <v>0</v>
      </c>
      <c r="K232" s="204"/>
      <c r="L232" s="209"/>
      <c r="M232" s="210"/>
      <c r="N232" s="211"/>
      <c r="O232" s="211"/>
      <c r="P232" s="212">
        <f>P233</f>
        <v>0</v>
      </c>
      <c r="Q232" s="211"/>
      <c r="R232" s="212">
        <f>R233</f>
        <v>0</v>
      </c>
      <c r="S232" s="211"/>
      <c r="T232" s="213">
        <f>T233</f>
        <v>0</v>
      </c>
      <c r="AR232" s="214" t="s">
        <v>80</v>
      </c>
      <c r="AT232" s="215" t="s">
        <v>72</v>
      </c>
      <c r="AU232" s="215" t="s">
        <v>73</v>
      </c>
      <c r="AY232" s="214" t="s">
        <v>194</v>
      </c>
      <c r="BK232" s="216">
        <f>BK233</f>
        <v>0</v>
      </c>
    </row>
    <row r="233" s="11" customFormat="1" ht="22.8" customHeight="1">
      <c r="B233" s="203"/>
      <c r="C233" s="204"/>
      <c r="D233" s="205" t="s">
        <v>72</v>
      </c>
      <c r="E233" s="217" t="s">
        <v>3255</v>
      </c>
      <c r="F233" s="217" t="s">
        <v>3256</v>
      </c>
      <c r="G233" s="204"/>
      <c r="H233" s="204"/>
      <c r="I233" s="207"/>
      <c r="J233" s="218">
        <f>BK233</f>
        <v>0</v>
      </c>
      <c r="K233" s="204"/>
      <c r="L233" s="209"/>
      <c r="M233" s="210"/>
      <c r="N233" s="211"/>
      <c r="O233" s="211"/>
      <c r="P233" s="212">
        <f>SUM(P234:P237)</f>
        <v>0</v>
      </c>
      <c r="Q233" s="211"/>
      <c r="R233" s="212">
        <f>SUM(R234:R237)</f>
        <v>0</v>
      </c>
      <c r="S233" s="211"/>
      <c r="T233" s="213">
        <f>SUM(T234:T237)</f>
        <v>0</v>
      </c>
      <c r="AR233" s="214" t="s">
        <v>80</v>
      </c>
      <c r="AT233" s="215" t="s">
        <v>72</v>
      </c>
      <c r="AU233" s="215" t="s">
        <v>80</v>
      </c>
      <c r="AY233" s="214" t="s">
        <v>194</v>
      </c>
      <c r="BK233" s="216">
        <f>SUM(BK234:BK237)</f>
        <v>0</v>
      </c>
    </row>
    <row r="234" s="1" customFormat="1" ht="16.5" customHeight="1">
      <c r="B234" s="37"/>
      <c r="C234" s="219" t="s">
        <v>754</v>
      </c>
      <c r="D234" s="219" t="s">
        <v>196</v>
      </c>
      <c r="E234" s="220" t="s">
        <v>3238</v>
      </c>
      <c r="F234" s="221" t="s">
        <v>3239</v>
      </c>
      <c r="G234" s="222" t="s">
        <v>213</v>
      </c>
      <c r="H234" s="223">
        <v>28</v>
      </c>
      <c r="I234" s="224"/>
      <c r="J234" s="225">
        <f>ROUND(I234*H234,2)</f>
        <v>0</v>
      </c>
      <c r="K234" s="221" t="s">
        <v>19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AR234" s="230" t="s">
        <v>201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201</v>
      </c>
      <c r="BM234" s="230" t="s">
        <v>1327</v>
      </c>
    </row>
    <row r="235" s="1" customFormat="1" ht="16.5" customHeight="1">
      <c r="B235" s="37"/>
      <c r="C235" s="219" t="s">
        <v>758</v>
      </c>
      <c r="D235" s="219" t="s">
        <v>196</v>
      </c>
      <c r="E235" s="220" t="s">
        <v>3240</v>
      </c>
      <c r="F235" s="221" t="s">
        <v>3241</v>
      </c>
      <c r="G235" s="222" t="s">
        <v>213</v>
      </c>
      <c r="H235" s="223">
        <v>20</v>
      </c>
      <c r="I235" s="224"/>
      <c r="J235" s="225">
        <f>ROUND(I235*H235,2)</f>
        <v>0</v>
      </c>
      <c r="K235" s="221" t="s">
        <v>19</v>
      </c>
      <c r="L235" s="42"/>
      <c r="M235" s="226" t="s">
        <v>19</v>
      </c>
      <c r="N235" s="227" t="s">
        <v>44</v>
      </c>
      <c r="O235" s="82"/>
      <c r="P235" s="228">
        <f>O235*H235</f>
        <v>0</v>
      </c>
      <c r="Q235" s="228">
        <v>0</v>
      </c>
      <c r="R235" s="228">
        <f>Q235*H235</f>
        <v>0</v>
      </c>
      <c r="S235" s="228">
        <v>0</v>
      </c>
      <c r="T235" s="229">
        <f>S235*H235</f>
        <v>0</v>
      </c>
      <c r="AR235" s="230" t="s">
        <v>201</v>
      </c>
      <c r="AT235" s="230" t="s">
        <v>196</v>
      </c>
      <c r="AU235" s="230" t="s">
        <v>82</v>
      </c>
      <c r="AY235" s="16" t="s">
        <v>194</v>
      </c>
      <c r="BE235" s="231">
        <f>IF(N235="základní",J235,0)</f>
        <v>0</v>
      </c>
      <c r="BF235" s="231">
        <f>IF(N235="snížená",J235,0)</f>
        <v>0</v>
      </c>
      <c r="BG235" s="231">
        <f>IF(N235="zákl. přenesená",J235,0)</f>
        <v>0</v>
      </c>
      <c r="BH235" s="231">
        <f>IF(N235="sníž. přenesená",J235,0)</f>
        <v>0</v>
      </c>
      <c r="BI235" s="231">
        <f>IF(N235="nulová",J235,0)</f>
        <v>0</v>
      </c>
      <c r="BJ235" s="16" t="s">
        <v>80</v>
      </c>
      <c r="BK235" s="231">
        <f>ROUND(I235*H235,2)</f>
        <v>0</v>
      </c>
      <c r="BL235" s="16" t="s">
        <v>201</v>
      </c>
      <c r="BM235" s="230" t="s">
        <v>1335</v>
      </c>
    </row>
    <row r="236" s="1" customFormat="1" ht="16.5" customHeight="1">
      <c r="B236" s="37"/>
      <c r="C236" s="219" t="s">
        <v>762</v>
      </c>
      <c r="D236" s="219" t="s">
        <v>196</v>
      </c>
      <c r="E236" s="220" t="s">
        <v>3242</v>
      </c>
      <c r="F236" s="221" t="s">
        <v>3243</v>
      </c>
      <c r="G236" s="222" t="s">
        <v>213</v>
      </c>
      <c r="H236" s="223">
        <v>28</v>
      </c>
      <c r="I236" s="224"/>
      <c r="J236" s="225">
        <f>ROUND(I236*H236,2)</f>
        <v>0</v>
      </c>
      <c r="K236" s="221" t="s">
        <v>19</v>
      </c>
      <c r="L236" s="42"/>
      <c r="M236" s="226" t="s">
        <v>19</v>
      </c>
      <c r="N236" s="227" t="s">
        <v>44</v>
      </c>
      <c r="O236" s="82"/>
      <c r="P236" s="228">
        <f>O236*H236</f>
        <v>0</v>
      </c>
      <c r="Q236" s="228">
        <v>0</v>
      </c>
      <c r="R236" s="228">
        <f>Q236*H236</f>
        <v>0</v>
      </c>
      <c r="S236" s="228">
        <v>0</v>
      </c>
      <c r="T236" s="229">
        <f>S236*H236</f>
        <v>0</v>
      </c>
      <c r="AR236" s="230" t="s">
        <v>201</v>
      </c>
      <c r="AT236" s="230" t="s">
        <v>196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201</v>
      </c>
      <c r="BM236" s="230" t="s">
        <v>1343</v>
      </c>
    </row>
    <row r="237" s="1" customFormat="1" ht="16.5" customHeight="1">
      <c r="B237" s="37"/>
      <c r="C237" s="219" t="s">
        <v>766</v>
      </c>
      <c r="D237" s="219" t="s">
        <v>196</v>
      </c>
      <c r="E237" s="220" t="s">
        <v>3354</v>
      </c>
      <c r="F237" s="221" t="s">
        <v>3355</v>
      </c>
      <c r="G237" s="222" t="s">
        <v>2652</v>
      </c>
      <c r="H237" s="223">
        <v>1</v>
      </c>
      <c r="I237" s="224"/>
      <c r="J237" s="225">
        <f>ROUND(I237*H237,2)</f>
        <v>0</v>
      </c>
      <c r="K237" s="221" t="s">
        <v>19</v>
      </c>
      <c r="L237" s="42"/>
      <c r="M237" s="226" t="s">
        <v>19</v>
      </c>
      <c r="N237" s="227" t="s">
        <v>44</v>
      </c>
      <c r="O237" s="82"/>
      <c r="P237" s="228">
        <f>O237*H237</f>
        <v>0</v>
      </c>
      <c r="Q237" s="228">
        <v>0</v>
      </c>
      <c r="R237" s="228">
        <f>Q237*H237</f>
        <v>0</v>
      </c>
      <c r="S237" s="228">
        <v>0</v>
      </c>
      <c r="T237" s="229">
        <f>S237*H237</f>
        <v>0</v>
      </c>
      <c r="AR237" s="230" t="s">
        <v>201</v>
      </c>
      <c r="AT237" s="230" t="s">
        <v>196</v>
      </c>
      <c r="AU237" s="230" t="s">
        <v>82</v>
      </c>
      <c r="AY237" s="16" t="s">
        <v>194</v>
      </c>
      <c r="BE237" s="231">
        <f>IF(N237="základní",J237,0)</f>
        <v>0</v>
      </c>
      <c r="BF237" s="231">
        <f>IF(N237="snížená",J237,0)</f>
        <v>0</v>
      </c>
      <c r="BG237" s="231">
        <f>IF(N237="zákl. přenesená",J237,0)</f>
        <v>0</v>
      </c>
      <c r="BH237" s="231">
        <f>IF(N237="sníž. přenesená",J237,0)</f>
        <v>0</v>
      </c>
      <c r="BI237" s="231">
        <f>IF(N237="nulová",J237,0)</f>
        <v>0</v>
      </c>
      <c r="BJ237" s="16" t="s">
        <v>80</v>
      </c>
      <c r="BK237" s="231">
        <f>ROUND(I237*H237,2)</f>
        <v>0</v>
      </c>
      <c r="BL237" s="16" t="s">
        <v>201</v>
      </c>
      <c r="BM237" s="230" t="s">
        <v>1351</v>
      </c>
    </row>
    <row r="238" s="11" customFormat="1" ht="25.92" customHeight="1">
      <c r="B238" s="203"/>
      <c r="C238" s="204"/>
      <c r="D238" s="205" t="s">
        <v>72</v>
      </c>
      <c r="E238" s="206" t="s">
        <v>3356</v>
      </c>
      <c r="F238" s="206" t="s">
        <v>3357</v>
      </c>
      <c r="G238" s="204"/>
      <c r="H238" s="204"/>
      <c r="I238" s="207"/>
      <c r="J238" s="208">
        <f>BK238</f>
        <v>0</v>
      </c>
      <c r="K238" s="204"/>
      <c r="L238" s="209"/>
      <c r="M238" s="210"/>
      <c r="N238" s="211"/>
      <c r="O238" s="211"/>
      <c r="P238" s="212">
        <f>P239</f>
        <v>0</v>
      </c>
      <c r="Q238" s="211"/>
      <c r="R238" s="212">
        <f>R239</f>
        <v>0</v>
      </c>
      <c r="S238" s="211"/>
      <c r="T238" s="213">
        <f>T239</f>
        <v>0</v>
      </c>
      <c r="AR238" s="214" t="s">
        <v>80</v>
      </c>
      <c r="AT238" s="215" t="s">
        <v>72</v>
      </c>
      <c r="AU238" s="215" t="s">
        <v>73</v>
      </c>
      <c r="AY238" s="214" t="s">
        <v>194</v>
      </c>
      <c r="BK238" s="216">
        <f>BK239</f>
        <v>0</v>
      </c>
    </row>
    <row r="239" s="11" customFormat="1" ht="22.8" customHeight="1">
      <c r="B239" s="203"/>
      <c r="C239" s="204"/>
      <c r="D239" s="205" t="s">
        <v>72</v>
      </c>
      <c r="E239" s="217" t="s">
        <v>3255</v>
      </c>
      <c r="F239" s="217" t="s">
        <v>3256</v>
      </c>
      <c r="G239" s="204"/>
      <c r="H239" s="204"/>
      <c r="I239" s="207"/>
      <c r="J239" s="218">
        <f>BK239</f>
        <v>0</v>
      </c>
      <c r="K239" s="204"/>
      <c r="L239" s="209"/>
      <c r="M239" s="210"/>
      <c r="N239" s="211"/>
      <c r="O239" s="211"/>
      <c r="P239" s="212">
        <f>SUM(P240:P244)</f>
        <v>0</v>
      </c>
      <c r="Q239" s="211"/>
      <c r="R239" s="212">
        <f>SUM(R240:R244)</f>
        <v>0</v>
      </c>
      <c r="S239" s="211"/>
      <c r="T239" s="213">
        <f>SUM(T240:T244)</f>
        <v>0</v>
      </c>
      <c r="AR239" s="214" t="s">
        <v>80</v>
      </c>
      <c r="AT239" s="215" t="s">
        <v>72</v>
      </c>
      <c r="AU239" s="215" t="s">
        <v>80</v>
      </c>
      <c r="AY239" s="214" t="s">
        <v>194</v>
      </c>
      <c r="BK239" s="216">
        <f>SUM(BK240:BK244)</f>
        <v>0</v>
      </c>
    </row>
    <row r="240" s="1" customFormat="1" ht="16.5" customHeight="1">
      <c r="B240" s="37"/>
      <c r="C240" s="219" t="s">
        <v>770</v>
      </c>
      <c r="D240" s="219" t="s">
        <v>196</v>
      </c>
      <c r="E240" s="220" t="s">
        <v>3358</v>
      </c>
      <c r="F240" s="221" t="s">
        <v>3359</v>
      </c>
      <c r="G240" s="222" t="s">
        <v>1296</v>
      </c>
      <c r="H240" s="223">
        <v>10</v>
      </c>
      <c r="I240" s="224"/>
      <c r="J240" s="225">
        <f>ROUND(I240*H240,2)</f>
        <v>0</v>
      </c>
      <c r="K240" s="221" t="s">
        <v>19</v>
      </c>
      <c r="L240" s="42"/>
      <c r="M240" s="226" t="s">
        <v>19</v>
      </c>
      <c r="N240" s="227" t="s">
        <v>44</v>
      </c>
      <c r="O240" s="82"/>
      <c r="P240" s="228">
        <f>O240*H240</f>
        <v>0</v>
      </c>
      <c r="Q240" s="228">
        <v>0</v>
      </c>
      <c r="R240" s="228">
        <f>Q240*H240</f>
        <v>0</v>
      </c>
      <c r="S240" s="228">
        <v>0</v>
      </c>
      <c r="T240" s="229">
        <f>S240*H240</f>
        <v>0</v>
      </c>
      <c r="AR240" s="230" t="s">
        <v>201</v>
      </c>
      <c r="AT240" s="230" t="s">
        <v>196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201</v>
      </c>
      <c r="BM240" s="230" t="s">
        <v>1359</v>
      </c>
    </row>
    <row r="241" s="1" customFormat="1" ht="16.5" customHeight="1">
      <c r="B241" s="37"/>
      <c r="C241" s="219" t="s">
        <v>774</v>
      </c>
      <c r="D241" s="219" t="s">
        <v>196</v>
      </c>
      <c r="E241" s="220" t="s">
        <v>3360</v>
      </c>
      <c r="F241" s="221" t="s">
        <v>3361</v>
      </c>
      <c r="G241" s="222" t="s">
        <v>213</v>
      </c>
      <c r="H241" s="223">
        <v>10</v>
      </c>
      <c r="I241" s="224"/>
      <c r="J241" s="225">
        <f>ROUND(I241*H241,2)</f>
        <v>0</v>
      </c>
      <c r="K241" s="221" t="s">
        <v>19</v>
      </c>
      <c r="L241" s="42"/>
      <c r="M241" s="226" t="s">
        <v>19</v>
      </c>
      <c r="N241" s="227" t="s">
        <v>44</v>
      </c>
      <c r="O241" s="82"/>
      <c r="P241" s="228">
        <f>O241*H241</f>
        <v>0</v>
      </c>
      <c r="Q241" s="228">
        <v>0</v>
      </c>
      <c r="R241" s="228">
        <f>Q241*H241</f>
        <v>0</v>
      </c>
      <c r="S241" s="228">
        <v>0</v>
      </c>
      <c r="T241" s="229">
        <f>S241*H241</f>
        <v>0</v>
      </c>
      <c r="AR241" s="230" t="s">
        <v>201</v>
      </c>
      <c r="AT241" s="230" t="s">
        <v>196</v>
      </c>
      <c r="AU241" s="230" t="s">
        <v>82</v>
      </c>
      <c r="AY241" s="16" t="s">
        <v>194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80</v>
      </c>
      <c r="BK241" s="231">
        <f>ROUND(I241*H241,2)</f>
        <v>0</v>
      </c>
      <c r="BL241" s="16" t="s">
        <v>201</v>
      </c>
      <c r="BM241" s="230" t="s">
        <v>1375</v>
      </c>
    </row>
    <row r="242" s="1" customFormat="1" ht="16.5" customHeight="1">
      <c r="B242" s="37"/>
      <c r="C242" s="219" t="s">
        <v>778</v>
      </c>
      <c r="D242" s="219" t="s">
        <v>196</v>
      </c>
      <c r="E242" s="220" t="s">
        <v>3362</v>
      </c>
      <c r="F242" s="221" t="s">
        <v>3363</v>
      </c>
      <c r="G242" s="222" t="s">
        <v>213</v>
      </c>
      <c r="H242" s="223">
        <v>10</v>
      </c>
      <c r="I242" s="224"/>
      <c r="J242" s="225">
        <f>ROUND(I242*H242,2)</f>
        <v>0</v>
      </c>
      <c r="K242" s="221" t="s">
        <v>19</v>
      </c>
      <c r="L242" s="42"/>
      <c r="M242" s="226" t="s">
        <v>19</v>
      </c>
      <c r="N242" s="227" t="s">
        <v>44</v>
      </c>
      <c r="O242" s="82"/>
      <c r="P242" s="228">
        <f>O242*H242</f>
        <v>0</v>
      </c>
      <c r="Q242" s="228">
        <v>0</v>
      </c>
      <c r="R242" s="228">
        <f>Q242*H242</f>
        <v>0</v>
      </c>
      <c r="S242" s="228">
        <v>0</v>
      </c>
      <c r="T242" s="229">
        <f>S242*H242</f>
        <v>0</v>
      </c>
      <c r="AR242" s="230" t="s">
        <v>201</v>
      </c>
      <c r="AT242" s="230" t="s">
        <v>196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201</v>
      </c>
      <c r="BM242" s="230" t="s">
        <v>1384</v>
      </c>
    </row>
    <row r="243" s="1" customFormat="1" ht="16.5" customHeight="1">
      <c r="B243" s="37"/>
      <c r="C243" s="219" t="s">
        <v>782</v>
      </c>
      <c r="D243" s="219" t="s">
        <v>196</v>
      </c>
      <c r="E243" s="220" t="s">
        <v>3364</v>
      </c>
      <c r="F243" s="221" t="s">
        <v>3365</v>
      </c>
      <c r="G243" s="222" t="s">
        <v>2652</v>
      </c>
      <c r="H243" s="223">
        <v>1</v>
      </c>
      <c r="I243" s="224"/>
      <c r="J243" s="225">
        <f>ROUND(I243*H243,2)</f>
        <v>0</v>
      </c>
      <c r="K243" s="221" t="s">
        <v>19</v>
      </c>
      <c r="L243" s="42"/>
      <c r="M243" s="226" t="s">
        <v>19</v>
      </c>
      <c r="N243" s="227" t="s">
        <v>44</v>
      </c>
      <c r="O243" s="82"/>
      <c r="P243" s="228">
        <f>O243*H243</f>
        <v>0</v>
      </c>
      <c r="Q243" s="228">
        <v>0</v>
      </c>
      <c r="R243" s="228">
        <f>Q243*H243</f>
        <v>0</v>
      </c>
      <c r="S243" s="228">
        <v>0</v>
      </c>
      <c r="T243" s="229">
        <f>S243*H243</f>
        <v>0</v>
      </c>
      <c r="AR243" s="230" t="s">
        <v>201</v>
      </c>
      <c r="AT243" s="230" t="s">
        <v>196</v>
      </c>
      <c r="AU243" s="230" t="s">
        <v>82</v>
      </c>
      <c r="AY243" s="16" t="s">
        <v>194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80</v>
      </c>
      <c r="BK243" s="231">
        <f>ROUND(I243*H243,2)</f>
        <v>0</v>
      </c>
      <c r="BL243" s="16" t="s">
        <v>201</v>
      </c>
      <c r="BM243" s="230" t="s">
        <v>1392</v>
      </c>
    </row>
    <row r="244" s="1" customFormat="1" ht="16.5" customHeight="1">
      <c r="B244" s="37"/>
      <c r="C244" s="219" t="s">
        <v>787</v>
      </c>
      <c r="D244" s="219" t="s">
        <v>196</v>
      </c>
      <c r="E244" s="220" t="s">
        <v>3366</v>
      </c>
      <c r="F244" s="221" t="s">
        <v>3367</v>
      </c>
      <c r="G244" s="222" t="s">
        <v>1296</v>
      </c>
      <c r="H244" s="223">
        <v>35</v>
      </c>
      <c r="I244" s="224"/>
      <c r="J244" s="225">
        <f>ROUND(I244*H244,2)</f>
        <v>0</v>
      </c>
      <c r="K244" s="221" t="s">
        <v>19</v>
      </c>
      <c r="L244" s="42"/>
      <c r="M244" s="275" t="s">
        <v>19</v>
      </c>
      <c r="N244" s="276" t="s">
        <v>44</v>
      </c>
      <c r="O244" s="269"/>
      <c r="P244" s="270">
        <f>O244*H244</f>
        <v>0</v>
      </c>
      <c r="Q244" s="270">
        <v>0</v>
      </c>
      <c r="R244" s="270">
        <f>Q244*H244</f>
        <v>0</v>
      </c>
      <c r="S244" s="270">
        <v>0</v>
      </c>
      <c r="T244" s="271">
        <f>S244*H244</f>
        <v>0</v>
      </c>
      <c r="AR244" s="230" t="s">
        <v>201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201</v>
      </c>
      <c r="BM244" s="230" t="s">
        <v>1400</v>
      </c>
    </row>
    <row r="245" s="1" customFormat="1" ht="6.96" customHeight="1">
      <c r="B245" s="57"/>
      <c r="C245" s="58"/>
      <c r="D245" s="58"/>
      <c r="E245" s="58"/>
      <c r="F245" s="58"/>
      <c r="G245" s="58"/>
      <c r="H245" s="58"/>
      <c r="I245" s="170"/>
      <c r="J245" s="58"/>
      <c r="K245" s="58"/>
      <c r="L245" s="42"/>
    </row>
  </sheetData>
  <sheetProtection sheet="1" autoFilter="0" formatColumns="0" formatRows="0" objects="1" scenarios="1" spinCount="100000" saltValue="G8AOT3OlCj0niej9ZEatRetDGhOIQFivtnCElZzgl2aw7LcHu0GvHbalds/tiIJgGC5yjBAIP3dyToMqUZ7PQw==" hashValue="u3CR+T/e45c7t16BohzjJdgzZlSXFKW0YYUenmFoRXfx4CPjXM/ppHCRt18pmm1yY0IwKMNnUCaMJFiUGRbveg==" algorithmName="SHA-512" password="C87A"/>
  <autoFilter ref="C98:K244"/>
  <mergeCells count="9">
    <mergeCell ref="E7:H7"/>
    <mergeCell ref="E9:H9"/>
    <mergeCell ref="E18:H18"/>
    <mergeCell ref="E27:H27"/>
    <mergeCell ref="E48:H48"/>
    <mergeCell ref="E50:H50"/>
    <mergeCell ref="E89:H89"/>
    <mergeCell ref="E91:H9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142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s="1" customFormat="1" ht="12" customHeight="1">
      <c r="B8" s="42"/>
      <c r="D8" s="143" t="s">
        <v>144</v>
      </c>
      <c r="I8" s="145"/>
      <c r="L8" s="42"/>
    </row>
    <row r="9" s="1" customFormat="1" ht="36.96" customHeight="1">
      <c r="B9" s="42"/>
      <c r="E9" s="146" t="s">
        <v>3368</v>
      </c>
      <c r="F9" s="1"/>
      <c r="G9" s="1"/>
      <c r="H9" s="1"/>
      <c r="I9" s="145"/>
      <c r="L9" s="42"/>
    </row>
    <row r="10" s="1" customFormat="1">
      <c r="B10" s="42"/>
      <c r="I10" s="145"/>
      <c r="L10" s="42"/>
    </row>
    <row r="11" s="1" customFormat="1" ht="12" customHeight="1">
      <c r="B11" s="42"/>
      <c r="D11" s="143" t="s">
        <v>18</v>
      </c>
      <c r="F11" s="131" t="s">
        <v>19</v>
      </c>
      <c r="I11" s="147" t="s">
        <v>20</v>
      </c>
      <c r="J11" s="131" t="s">
        <v>19</v>
      </c>
      <c r="L11" s="42"/>
    </row>
    <row r="12" s="1" customFormat="1" ht="12" customHeight="1">
      <c r="B12" s="42"/>
      <c r="D12" s="143" t="s">
        <v>21</v>
      </c>
      <c r="F12" s="131" t="s">
        <v>22</v>
      </c>
      <c r="I12" s="147" t="s">
        <v>23</v>
      </c>
      <c r="J12" s="148" t="str">
        <f>'Rekapitulace stavby'!AN8</f>
        <v>22. 6. 2019</v>
      </c>
      <c r="L12" s="42"/>
    </row>
    <row r="13" s="1" customFormat="1" ht="10.8" customHeight="1">
      <c r="B13" s="42"/>
      <c r="I13" s="145"/>
      <c r="L13" s="42"/>
    </row>
    <row r="14" s="1" customFormat="1" ht="12" customHeight="1">
      <c r="B14" s="42"/>
      <c r="D14" s="143" t="s">
        <v>25</v>
      </c>
      <c r="I14" s="147" t="s">
        <v>26</v>
      </c>
      <c r="J14" s="131" t="s">
        <v>27</v>
      </c>
      <c r="L14" s="42"/>
    </row>
    <row r="15" s="1" customFormat="1" ht="18" customHeight="1">
      <c r="B15" s="42"/>
      <c r="E15" s="131" t="s">
        <v>28</v>
      </c>
      <c r="I15" s="147" t="s">
        <v>29</v>
      </c>
      <c r="J15" s="131" t="s">
        <v>19</v>
      </c>
      <c r="L15" s="42"/>
    </row>
    <row r="16" s="1" customFormat="1" ht="6.96" customHeight="1">
      <c r="B16" s="42"/>
      <c r="I16" s="145"/>
      <c r="L16" s="42"/>
    </row>
    <row r="17" s="1" customFormat="1" ht="12" customHeight="1">
      <c r="B17" s="42"/>
      <c r="D17" s="143" t="s">
        <v>30</v>
      </c>
      <c r="I17" s="147" t="s">
        <v>26</v>
      </c>
      <c r="J17" s="32" t="str">
        <f>'Rekapitulace stavby'!AN13</f>
        <v>Vyplň údaj</v>
      </c>
      <c r="L17" s="42"/>
    </row>
    <row r="18" s="1" customFormat="1" ht="18" customHeight="1">
      <c r="B18" s="42"/>
      <c r="E18" s="32" t="str">
        <f>'Rekapitulace stavby'!E14</f>
        <v>Vyplň údaj</v>
      </c>
      <c r="F18" s="131"/>
      <c r="G18" s="131"/>
      <c r="H18" s="131"/>
      <c r="I18" s="147" t="s">
        <v>29</v>
      </c>
      <c r="J18" s="32" t="str">
        <f>'Rekapitulace stavby'!AN14</f>
        <v>Vyplň údaj</v>
      </c>
      <c r="L18" s="42"/>
    </row>
    <row r="19" s="1" customFormat="1" ht="6.96" customHeight="1">
      <c r="B19" s="42"/>
      <c r="I19" s="145"/>
      <c r="L19" s="42"/>
    </row>
    <row r="20" s="1" customFormat="1" ht="12" customHeight="1">
      <c r="B20" s="42"/>
      <c r="D20" s="143" t="s">
        <v>32</v>
      </c>
      <c r="I20" s="147" t="s">
        <v>26</v>
      </c>
      <c r="J20" s="131" t="s">
        <v>33</v>
      </c>
      <c r="L20" s="42"/>
    </row>
    <row r="21" s="1" customFormat="1" ht="18" customHeight="1">
      <c r="B21" s="42"/>
      <c r="E21" s="131" t="s">
        <v>34</v>
      </c>
      <c r="I21" s="147" t="s">
        <v>29</v>
      </c>
      <c r="J21" s="131" t="s">
        <v>19</v>
      </c>
      <c r="L21" s="42"/>
    </row>
    <row r="22" s="1" customFormat="1" ht="6.96" customHeight="1">
      <c r="B22" s="42"/>
      <c r="I22" s="145"/>
      <c r="L22" s="42"/>
    </row>
    <row r="23" s="1" customFormat="1" ht="12" customHeight="1">
      <c r="B23" s="42"/>
      <c r="D23" s="143" t="s">
        <v>36</v>
      </c>
      <c r="I23" s="147" t="s">
        <v>26</v>
      </c>
      <c r="J23" s="131" t="s">
        <v>33</v>
      </c>
      <c r="L23" s="42"/>
    </row>
    <row r="24" s="1" customFormat="1" ht="18" customHeight="1">
      <c r="B24" s="42"/>
      <c r="E24" s="131" t="s">
        <v>34</v>
      </c>
      <c r="I24" s="147" t="s">
        <v>29</v>
      </c>
      <c r="J24" s="131" t="s">
        <v>19</v>
      </c>
      <c r="L24" s="42"/>
    </row>
    <row r="25" s="1" customFormat="1" ht="6.96" customHeight="1">
      <c r="B25" s="42"/>
      <c r="I25" s="145"/>
      <c r="L25" s="42"/>
    </row>
    <row r="26" s="1" customFormat="1" ht="12" customHeight="1">
      <c r="B26" s="42"/>
      <c r="D26" s="143" t="s">
        <v>37</v>
      </c>
      <c r="I26" s="145"/>
      <c r="L26" s="42"/>
    </row>
    <row r="27" s="7" customFormat="1" ht="16.5" customHeight="1">
      <c r="B27" s="149"/>
      <c r="E27" s="150" t="s">
        <v>19</v>
      </c>
      <c r="F27" s="150"/>
      <c r="G27" s="150"/>
      <c r="H27" s="150"/>
      <c r="I27" s="151"/>
      <c r="L27" s="149"/>
    </row>
    <row r="28" s="1" customFormat="1" ht="6.96" customHeight="1">
      <c r="B28" s="42"/>
      <c r="I28" s="145"/>
      <c r="L28" s="42"/>
    </row>
    <row r="29" s="1" customFormat="1" ht="6.96" customHeight="1">
      <c r="B29" s="42"/>
      <c r="D29" s="74"/>
      <c r="E29" s="74"/>
      <c r="F29" s="74"/>
      <c r="G29" s="74"/>
      <c r="H29" s="74"/>
      <c r="I29" s="152"/>
      <c r="J29" s="74"/>
      <c r="K29" s="74"/>
      <c r="L29" s="42"/>
    </row>
    <row r="30" s="1" customFormat="1" ht="25.44" customHeight="1">
      <c r="B30" s="42"/>
      <c r="D30" s="153" t="s">
        <v>39</v>
      </c>
      <c r="I30" s="145"/>
      <c r="J30" s="154">
        <f>ROUND(J80, 2)</f>
        <v>0</v>
      </c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14.4" customHeight="1">
      <c r="B32" s="42"/>
      <c r="F32" s="155" t="s">
        <v>41</v>
      </c>
      <c r="I32" s="156" t="s">
        <v>40</v>
      </c>
      <c r="J32" s="155" t="s">
        <v>42</v>
      </c>
      <c r="L32" s="42"/>
    </row>
    <row r="33" s="1" customFormat="1" ht="14.4" customHeight="1">
      <c r="B33" s="42"/>
      <c r="D33" s="157" t="s">
        <v>43</v>
      </c>
      <c r="E33" s="143" t="s">
        <v>44</v>
      </c>
      <c r="F33" s="158">
        <f>ROUND((SUM(BE80:BE95)),  2)</f>
        <v>0</v>
      </c>
      <c r="I33" s="159">
        <v>0.20999999999999999</v>
      </c>
      <c r="J33" s="158">
        <f>ROUND(((SUM(BE80:BE95))*I33),  2)</f>
        <v>0</v>
      </c>
      <c r="L33" s="42"/>
    </row>
    <row r="34" s="1" customFormat="1" ht="14.4" customHeight="1">
      <c r="B34" s="42"/>
      <c r="E34" s="143" t="s">
        <v>45</v>
      </c>
      <c r="F34" s="158">
        <f>ROUND((SUM(BF80:BF95)),  2)</f>
        <v>0</v>
      </c>
      <c r="I34" s="159">
        <v>0.14999999999999999</v>
      </c>
      <c r="J34" s="158">
        <f>ROUND(((SUM(BF80:BF95))*I34),  2)</f>
        <v>0</v>
      </c>
      <c r="L34" s="42"/>
    </row>
    <row r="35" hidden="1" s="1" customFormat="1" ht="14.4" customHeight="1">
      <c r="B35" s="42"/>
      <c r="E35" s="143" t="s">
        <v>46</v>
      </c>
      <c r="F35" s="158">
        <f>ROUND((SUM(BG80:BG95)),  2)</f>
        <v>0</v>
      </c>
      <c r="I35" s="159">
        <v>0.20999999999999999</v>
      </c>
      <c r="J35" s="158">
        <f>0</f>
        <v>0</v>
      </c>
      <c r="L35" s="42"/>
    </row>
    <row r="36" hidden="1" s="1" customFormat="1" ht="14.4" customHeight="1">
      <c r="B36" s="42"/>
      <c r="E36" s="143" t="s">
        <v>47</v>
      </c>
      <c r="F36" s="158">
        <f>ROUND((SUM(BH80:BH95)),  2)</f>
        <v>0</v>
      </c>
      <c r="I36" s="159">
        <v>0.14999999999999999</v>
      </c>
      <c r="J36" s="158">
        <f>0</f>
        <v>0</v>
      </c>
      <c r="L36" s="42"/>
    </row>
    <row r="37" hidden="1" s="1" customFormat="1" ht="14.4" customHeight="1">
      <c r="B37" s="42"/>
      <c r="E37" s="143" t="s">
        <v>48</v>
      </c>
      <c r="F37" s="158">
        <f>ROUND((SUM(BI80:BI95)),  2)</f>
        <v>0</v>
      </c>
      <c r="I37" s="159">
        <v>0</v>
      </c>
      <c r="J37" s="158">
        <f>0</f>
        <v>0</v>
      </c>
      <c r="L37" s="42"/>
    </row>
    <row r="38" s="1" customFormat="1" ht="6.96" customHeight="1">
      <c r="B38" s="42"/>
      <c r="I38" s="145"/>
      <c r="L38" s="42"/>
    </row>
    <row r="39" s="1" customFormat="1" ht="25.44" customHeight="1">
      <c r="B39" s="42"/>
      <c r="C39" s="160"/>
      <c r="D39" s="161" t="s">
        <v>49</v>
      </c>
      <c r="E39" s="162"/>
      <c r="F39" s="162"/>
      <c r="G39" s="163" t="s">
        <v>50</v>
      </c>
      <c r="H39" s="164" t="s">
        <v>51</v>
      </c>
      <c r="I39" s="165"/>
      <c r="J39" s="166">
        <f>SUM(J30:J37)</f>
        <v>0</v>
      </c>
      <c r="K39" s="167"/>
      <c r="L39" s="42"/>
    </row>
    <row r="40" s="1" customFormat="1" ht="14.4" customHeight="1">
      <c r="B40" s="168"/>
      <c r="C40" s="169"/>
      <c r="D40" s="169"/>
      <c r="E40" s="169"/>
      <c r="F40" s="169"/>
      <c r="G40" s="169"/>
      <c r="H40" s="169"/>
      <c r="I40" s="170"/>
      <c r="J40" s="169"/>
      <c r="K40" s="169"/>
      <c r="L40" s="42"/>
    </row>
    <row r="44" s="1" customFormat="1" ht="6.96" customHeight="1">
      <c r="B44" s="171"/>
      <c r="C44" s="172"/>
      <c r="D44" s="172"/>
      <c r="E44" s="172"/>
      <c r="F44" s="172"/>
      <c r="G44" s="172"/>
      <c r="H44" s="172"/>
      <c r="I44" s="173"/>
      <c r="J44" s="172"/>
      <c r="K44" s="172"/>
      <c r="L44" s="42"/>
    </row>
    <row r="45" s="1" customFormat="1" ht="24.96" customHeight="1">
      <c r="B45" s="37"/>
      <c r="C45" s="22" t="s">
        <v>148</v>
      </c>
      <c r="D45" s="38"/>
      <c r="E45" s="38"/>
      <c r="F45" s="38"/>
      <c r="G45" s="38"/>
      <c r="H45" s="38"/>
      <c r="I45" s="145"/>
      <c r="J45" s="38"/>
      <c r="K45" s="38"/>
      <c r="L45" s="42"/>
    </row>
    <row r="46" s="1" customFormat="1" ht="6.96" customHeight="1">
      <c r="B46" s="37"/>
      <c r="C46" s="38"/>
      <c r="D46" s="38"/>
      <c r="E46" s="38"/>
      <c r="F46" s="38"/>
      <c r="G46" s="38"/>
      <c r="H46" s="38"/>
      <c r="I46" s="145"/>
      <c r="J46" s="38"/>
      <c r="K46" s="38"/>
      <c r="L46" s="42"/>
    </row>
    <row r="47" s="1" customFormat="1" ht="12" customHeight="1">
      <c r="B47" s="37"/>
      <c r="C47" s="31" t="s">
        <v>16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16.5" customHeight="1">
      <c r="B48" s="37"/>
      <c r="C48" s="38"/>
      <c r="D48" s="38"/>
      <c r="E48" s="174" t="str">
        <f>E7</f>
        <v>Stavební úpravy objektů č.p. 6 a st.p.č. 17-6, obec Malšovice - revize č.01</v>
      </c>
      <c r="F48" s="31"/>
      <c r="G48" s="31"/>
      <c r="H48" s="31"/>
      <c r="I48" s="145"/>
      <c r="J48" s="38"/>
      <c r="K48" s="38"/>
      <c r="L48" s="42"/>
    </row>
    <row r="49" s="1" customFormat="1" ht="12" customHeight="1">
      <c r="B49" s="37"/>
      <c r="C49" s="31" t="s">
        <v>144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67" t="str">
        <f>E9</f>
        <v>VRN - Vedlejší rozpočtové náklady</v>
      </c>
      <c r="F50" s="38"/>
      <c r="G50" s="38"/>
      <c r="H50" s="38"/>
      <c r="I50" s="145"/>
      <c r="J50" s="38"/>
      <c r="K50" s="38"/>
      <c r="L50" s="42"/>
    </row>
    <row r="51" s="1" customFormat="1" ht="6.96" customHeight="1">
      <c r="B51" s="37"/>
      <c r="C51" s="38"/>
      <c r="D51" s="38"/>
      <c r="E51" s="38"/>
      <c r="F51" s="38"/>
      <c r="G51" s="38"/>
      <c r="H51" s="38"/>
      <c r="I51" s="145"/>
      <c r="J51" s="38"/>
      <c r="K51" s="38"/>
      <c r="L51" s="42"/>
    </row>
    <row r="52" s="1" customFormat="1" ht="12" customHeight="1">
      <c r="B52" s="37"/>
      <c r="C52" s="31" t="s">
        <v>21</v>
      </c>
      <c r="D52" s="38"/>
      <c r="E52" s="38"/>
      <c r="F52" s="26" t="str">
        <f>F12</f>
        <v>Malšovice</v>
      </c>
      <c r="G52" s="38"/>
      <c r="H52" s="38"/>
      <c r="I52" s="147" t="s">
        <v>23</v>
      </c>
      <c r="J52" s="70" t="str">
        <f>IF(J12="","",J12)</f>
        <v>22. 6. 2019</v>
      </c>
      <c r="K52" s="38"/>
      <c r="L52" s="42"/>
    </row>
    <row r="53" s="1" customFormat="1" ht="6.96" customHeight="1">
      <c r="B53" s="37"/>
      <c r="C53" s="38"/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43.05" customHeight="1">
      <c r="B54" s="37"/>
      <c r="C54" s="31" t="s">
        <v>25</v>
      </c>
      <c r="D54" s="38"/>
      <c r="E54" s="38"/>
      <c r="F54" s="26" t="str">
        <f>E15</f>
        <v>Obec Malšovice, Malšovice 16, 405 02 Děčín 2</v>
      </c>
      <c r="G54" s="38"/>
      <c r="H54" s="38"/>
      <c r="I54" s="147" t="s">
        <v>32</v>
      </c>
      <c r="J54" s="35" t="str">
        <f>E21</f>
        <v>INTECON, spol. s r.o., Ústí nad Labem</v>
      </c>
      <c r="K54" s="38"/>
      <c r="L54" s="42"/>
    </row>
    <row r="55" s="1" customFormat="1" ht="43.05" customHeight="1">
      <c r="B55" s="37"/>
      <c r="C55" s="31" t="s">
        <v>30</v>
      </c>
      <c r="D55" s="38"/>
      <c r="E55" s="38"/>
      <c r="F55" s="26" t="str">
        <f>IF(E18="","",E18)</f>
        <v>Vyplň údaj</v>
      </c>
      <c r="G55" s="38"/>
      <c r="H55" s="38"/>
      <c r="I55" s="147" t="s">
        <v>36</v>
      </c>
      <c r="J55" s="35" t="str">
        <f>E24</f>
        <v>INTECON, spol. s r.o., Ústí nad Labem</v>
      </c>
      <c r="K55" s="38"/>
      <c r="L55" s="42"/>
    </row>
    <row r="56" s="1" customFormat="1" ht="10.32" customHeight="1">
      <c r="B56" s="37"/>
      <c r="C56" s="38"/>
      <c r="D56" s="38"/>
      <c r="E56" s="38"/>
      <c r="F56" s="38"/>
      <c r="G56" s="38"/>
      <c r="H56" s="38"/>
      <c r="I56" s="145"/>
      <c r="J56" s="38"/>
      <c r="K56" s="38"/>
      <c r="L56" s="42"/>
    </row>
    <row r="57" s="1" customFormat="1" ht="29.28" customHeight="1">
      <c r="B57" s="37"/>
      <c r="C57" s="175" t="s">
        <v>149</v>
      </c>
      <c r="D57" s="176"/>
      <c r="E57" s="176"/>
      <c r="F57" s="176"/>
      <c r="G57" s="176"/>
      <c r="H57" s="176"/>
      <c r="I57" s="177"/>
      <c r="J57" s="178" t="s">
        <v>150</v>
      </c>
      <c r="K57" s="176"/>
      <c r="L57" s="42"/>
    </row>
    <row r="58" s="1" customFormat="1" ht="10.32" customHeight="1">
      <c r="B58" s="37"/>
      <c r="C58" s="38"/>
      <c r="D58" s="38"/>
      <c r="E58" s="38"/>
      <c r="F58" s="38"/>
      <c r="G58" s="38"/>
      <c r="H58" s="38"/>
      <c r="I58" s="145"/>
      <c r="J58" s="38"/>
      <c r="K58" s="38"/>
      <c r="L58" s="42"/>
    </row>
    <row r="59" s="1" customFormat="1" ht="22.8" customHeight="1">
      <c r="B59" s="37"/>
      <c r="C59" s="179" t="s">
        <v>71</v>
      </c>
      <c r="D59" s="38"/>
      <c r="E59" s="38"/>
      <c r="F59" s="38"/>
      <c r="G59" s="38"/>
      <c r="H59" s="38"/>
      <c r="I59" s="145"/>
      <c r="J59" s="100">
        <f>J80</f>
        <v>0</v>
      </c>
      <c r="K59" s="38"/>
      <c r="L59" s="42"/>
      <c r="AU59" s="16" t="s">
        <v>151</v>
      </c>
    </row>
    <row r="60" s="8" customFormat="1" ht="24.96" customHeight="1">
      <c r="B60" s="180"/>
      <c r="C60" s="181"/>
      <c r="D60" s="182" t="s">
        <v>3368</v>
      </c>
      <c r="E60" s="183"/>
      <c r="F60" s="183"/>
      <c r="G60" s="183"/>
      <c r="H60" s="183"/>
      <c r="I60" s="184"/>
      <c r="J60" s="185">
        <f>J81</f>
        <v>0</v>
      </c>
      <c r="K60" s="181"/>
      <c r="L60" s="186"/>
    </row>
    <row r="61" s="1" customFormat="1" ht="21.84" customHeight="1">
      <c r="B61" s="37"/>
      <c r="C61" s="38"/>
      <c r="D61" s="38"/>
      <c r="E61" s="38"/>
      <c r="F61" s="38"/>
      <c r="G61" s="38"/>
      <c r="H61" s="38"/>
      <c r="I61" s="145"/>
      <c r="J61" s="38"/>
      <c r="K61" s="38"/>
      <c r="L61" s="42"/>
    </row>
    <row r="62" s="1" customFormat="1" ht="6.96" customHeight="1">
      <c r="B62" s="57"/>
      <c r="C62" s="58"/>
      <c r="D62" s="58"/>
      <c r="E62" s="58"/>
      <c r="F62" s="58"/>
      <c r="G62" s="58"/>
      <c r="H62" s="58"/>
      <c r="I62" s="170"/>
      <c r="J62" s="58"/>
      <c r="K62" s="58"/>
      <c r="L62" s="42"/>
    </row>
    <row r="66" s="1" customFormat="1" ht="6.96" customHeight="1">
      <c r="B66" s="59"/>
      <c r="C66" s="60"/>
      <c r="D66" s="60"/>
      <c r="E66" s="60"/>
      <c r="F66" s="60"/>
      <c r="G66" s="60"/>
      <c r="H66" s="60"/>
      <c r="I66" s="173"/>
      <c r="J66" s="60"/>
      <c r="K66" s="60"/>
      <c r="L66" s="42"/>
    </row>
    <row r="67" s="1" customFormat="1" ht="24.96" customHeight="1">
      <c r="B67" s="37"/>
      <c r="C67" s="22" t="s">
        <v>179</v>
      </c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12" customHeight="1">
      <c r="B69" s="37"/>
      <c r="C69" s="31" t="s">
        <v>16</v>
      </c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16.5" customHeight="1">
      <c r="B70" s="37"/>
      <c r="C70" s="38"/>
      <c r="D70" s="38"/>
      <c r="E70" s="174" t="str">
        <f>E7</f>
        <v>Stavební úpravy objektů č.p. 6 a st.p.č. 17-6, obec Malšovice - revize č.01</v>
      </c>
      <c r="F70" s="31"/>
      <c r="G70" s="31"/>
      <c r="H70" s="31"/>
      <c r="I70" s="145"/>
      <c r="J70" s="38"/>
      <c r="K70" s="38"/>
      <c r="L70" s="42"/>
    </row>
    <row r="71" s="1" customFormat="1" ht="12" customHeight="1">
      <c r="B71" s="37"/>
      <c r="C71" s="31" t="s">
        <v>144</v>
      </c>
      <c r="D71" s="38"/>
      <c r="E71" s="38"/>
      <c r="F71" s="38"/>
      <c r="G71" s="38"/>
      <c r="H71" s="38"/>
      <c r="I71" s="145"/>
      <c r="J71" s="38"/>
      <c r="K71" s="38"/>
      <c r="L71" s="42"/>
    </row>
    <row r="72" s="1" customFormat="1" ht="16.5" customHeight="1">
      <c r="B72" s="37"/>
      <c r="C72" s="38"/>
      <c r="D72" s="38"/>
      <c r="E72" s="67" t="str">
        <f>E9</f>
        <v>VRN - Vedlejší rozpočtové náklady</v>
      </c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21</v>
      </c>
      <c r="D74" s="38"/>
      <c r="E74" s="38"/>
      <c r="F74" s="26" t="str">
        <f>F12</f>
        <v>Malšovice</v>
      </c>
      <c r="G74" s="38"/>
      <c r="H74" s="38"/>
      <c r="I74" s="147" t="s">
        <v>23</v>
      </c>
      <c r="J74" s="70" t="str">
        <f>IF(J12="","",J12)</f>
        <v>22. 6. 2019</v>
      </c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43.05" customHeight="1">
      <c r="B76" s="37"/>
      <c r="C76" s="31" t="s">
        <v>25</v>
      </c>
      <c r="D76" s="38"/>
      <c r="E76" s="38"/>
      <c r="F76" s="26" t="str">
        <f>E15</f>
        <v>Obec Malšovice, Malšovice 16, 405 02 Děčín 2</v>
      </c>
      <c r="G76" s="38"/>
      <c r="H76" s="38"/>
      <c r="I76" s="147" t="s">
        <v>32</v>
      </c>
      <c r="J76" s="35" t="str">
        <f>E21</f>
        <v>INTECON, spol. s r.o., Ústí nad Labem</v>
      </c>
      <c r="K76" s="38"/>
      <c r="L76" s="42"/>
    </row>
    <row r="77" s="1" customFormat="1" ht="43.05" customHeight="1">
      <c r="B77" s="37"/>
      <c r="C77" s="31" t="s">
        <v>30</v>
      </c>
      <c r="D77" s="38"/>
      <c r="E77" s="38"/>
      <c r="F77" s="26" t="str">
        <f>IF(E18="","",E18)</f>
        <v>Vyplň údaj</v>
      </c>
      <c r="G77" s="38"/>
      <c r="H77" s="38"/>
      <c r="I77" s="147" t="s">
        <v>36</v>
      </c>
      <c r="J77" s="35" t="str">
        <f>E24</f>
        <v>INTECON, spol. s r.o., Ústí nad Labem</v>
      </c>
      <c r="K77" s="38"/>
      <c r="L77" s="42"/>
    </row>
    <row r="78" s="1" customFormat="1" ht="10.32" customHeight="1">
      <c r="B78" s="37"/>
      <c r="C78" s="38"/>
      <c r="D78" s="38"/>
      <c r="E78" s="38"/>
      <c r="F78" s="38"/>
      <c r="G78" s="38"/>
      <c r="H78" s="38"/>
      <c r="I78" s="145"/>
      <c r="J78" s="38"/>
      <c r="K78" s="38"/>
      <c r="L78" s="42"/>
    </row>
    <row r="79" s="10" customFormat="1" ht="29.28" customHeight="1">
      <c r="B79" s="193"/>
      <c r="C79" s="194" t="s">
        <v>180</v>
      </c>
      <c r="D79" s="195" t="s">
        <v>58</v>
      </c>
      <c r="E79" s="195" t="s">
        <v>54</v>
      </c>
      <c r="F79" s="195" t="s">
        <v>55</v>
      </c>
      <c r="G79" s="195" t="s">
        <v>181</v>
      </c>
      <c r="H79" s="195" t="s">
        <v>182</v>
      </c>
      <c r="I79" s="196" t="s">
        <v>183</v>
      </c>
      <c r="J79" s="195" t="s">
        <v>150</v>
      </c>
      <c r="K79" s="197" t="s">
        <v>184</v>
      </c>
      <c r="L79" s="198"/>
      <c r="M79" s="90" t="s">
        <v>19</v>
      </c>
      <c r="N79" s="91" t="s">
        <v>43</v>
      </c>
      <c r="O79" s="91" t="s">
        <v>185</v>
      </c>
      <c r="P79" s="91" t="s">
        <v>186</v>
      </c>
      <c r="Q79" s="91" t="s">
        <v>187</v>
      </c>
      <c r="R79" s="91" t="s">
        <v>188</v>
      </c>
      <c r="S79" s="91" t="s">
        <v>189</v>
      </c>
      <c r="T79" s="92" t="s">
        <v>190</v>
      </c>
    </row>
    <row r="80" s="1" customFormat="1" ht="22.8" customHeight="1">
      <c r="B80" s="37"/>
      <c r="C80" s="97" t="s">
        <v>191</v>
      </c>
      <c r="D80" s="38"/>
      <c r="E80" s="38"/>
      <c r="F80" s="38"/>
      <c r="G80" s="38"/>
      <c r="H80" s="38"/>
      <c r="I80" s="145"/>
      <c r="J80" s="199">
        <f>BK80</f>
        <v>0</v>
      </c>
      <c r="K80" s="38"/>
      <c r="L80" s="42"/>
      <c r="M80" s="93"/>
      <c r="N80" s="94"/>
      <c r="O80" s="94"/>
      <c r="P80" s="200">
        <f>P81</f>
        <v>0</v>
      </c>
      <c r="Q80" s="94"/>
      <c r="R80" s="200">
        <f>R81</f>
        <v>0</v>
      </c>
      <c r="S80" s="94"/>
      <c r="T80" s="201">
        <f>T81</f>
        <v>0</v>
      </c>
      <c r="AT80" s="16" t="s">
        <v>72</v>
      </c>
      <c r="AU80" s="16" t="s">
        <v>151</v>
      </c>
      <c r="BK80" s="202">
        <f>BK81</f>
        <v>0</v>
      </c>
    </row>
    <row r="81" s="11" customFormat="1" ht="25.92" customHeight="1">
      <c r="B81" s="203"/>
      <c r="C81" s="204"/>
      <c r="D81" s="205" t="s">
        <v>72</v>
      </c>
      <c r="E81" s="206" t="s">
        <v>140</v>
      </c>
      <c r="F81" s="206" t="s">
        <v>141</v>
      </c>
      <c r="G81" s="204"/>
      <c r="H81" s="204"/>
      <c r="I81" s="207"/>
      <c r="J81" s="208">
        <f>BK81</f>
        <v>0</v>
      </c>
      <c r="K81" s="204"/>
      <c r="L81" s="209"/>
      <c r="M81" s="210"/>
      <c r="N81" s="211"/>
      <c r="O81" s="211"/>
      <c r="P81" s="212">
        <f>SUM(P82:P95)</f>
        <v>0</v>
      </c>
      <c r="Q81" s="211"/>
      <c r="R81" s="212">
        <f>SUM(R82:R95)</f>
        <v>0</v>
      </c>
      <c r="S81" s="211"/>
      <c r="T81" s="213">
        <f>SUM(T82:T95)</f>
        <v>0</v>
      </c>
      <c r="AR81" s="214" t="s">
        <v>215</v>
      </c>
      <c r="AT81" s="215" t="s">
        <v>72</v>
      </c>
      <c r="AU81" s="215" t="s">
        <v>73</v>
      </c>
      <c r="AY81" s="214" t="s">
        <v>194</v>
      </c>
      <c r="BK81" s="216">
        <f>SUM(BK82:BK95)</f>
        <v>0</v>
      </c>
    </row>
    <row r="82" s="1" customFormat="1" ht="120" customHeight="1">
      <c r="B82" s="37"/>
      <c r="C82" s="219" t="s">
        <v>80</v>
      </c>
      <c r="D82" s="219" t="s">
        <v>196</v>
      </c>
      <c r="E82" s="220" t="s">
        <v>678</v>
      </c>
      <c r="F82" s="221" t="s">
        <v>3369</v>
      </c>
      <c r="G82" s="222" t="s">
        <v>2652</v>
      </c>
      <c r="H82" s="223">
        <v>1</v>
      </c>
      <c r="I82" s="224"/>
      <c r="J82" s="225">
        <f>ROUND(I82*H82,2)</f>
        <v>0</v>
      </c>
      <c r="K82" s="221" t="s">
        <v>19</v>
      </c>
      <c r="L82" s="42"/>
      <c r="M82" s="226" t="s">
        <v>19</v>
      </c>
      <c r="N82" s="227" t="s">
        <v>44</v>
      </c>
      <c r="O82" s="82"/>
      <c r="P82" s="228">
        <f>O82*H82</f>
        <v>0</v>
      </c>
      <c r="Q82" s="228">
        <v>0</v>
      </c>
      <c r="R82" s="228">
        <f>Q82*H82</f>
        <v>0</v>
      </c>
      <c r="S82" s="228">
        <v>0</v>
      </c>
      <c r="T82" s="229">
        <f>S82*H82</f>
        <v>0</v>
      </c>
      <c r="AR82" s="230" t="s">
        <v>201</v>
      </c>
      <c r="AT82" s="230" t="s">
        <v>196</v>
      </c>
      <c r="AU82" s="230" t="s">
        <v>80</v>
      </c>
      <c r="AY82" s="16" t="s">
        <v>194</v>
      </c>
      <c r="BE82" s="231">
        <f>IF(N82="základní",J82,0)</f>
        <v>0</v>
      </c>
      <c r="BF82" s="231">
        <f>IF(N82="snížená",J82,0)</f>
        <v>0</v>
      </c>
      <c r="BG82" s="231">
        <f>IF(N82="zákl. přenesená",J82,0)</f>
        <v>0</v>
      </c>
      <c r="BH82" s="231">
        <f>IF(N82="sníž. přenesená",J82,0)</f>
        <v>0</v>
      </c>
      <c r="BI82" s="231">
        <f>IF(N82="nulová",J82,0)</f>
        <v>0</v>
      </c>
      <c r="BJ82" s="16" t="s">
        <v>80</v>
      </c>
      <c r="BK82" s="231">
        <f>ROUND(I82*H82,2)</f>
        <v>0</v>
      </c>
      <c r="BL82" s="16" t="s">
        <v>201</v>
      </c>
      <c r="BM82" s="230" t="s">
        <v>3370</v>
      </c>
    </row>
    <row r="83" s="1" customFormat="1" ht="16.5" customHeight="1">
      <c r="B83" s="37"/>
      <c r="C83" s="219" t="s">
        <v>82</v>
      </c>
      <c r="D83" s="219" t="s">
        <v>196</v>
      </c>
      <c r="E83" s="220" t="s">
        <v>684</v>
      </c>
      <c r="F83" s="221" t="s">
        <v>3371</v>
      </c>
      <c r="G83" s="222" t="s">
        <v>2652</v>
      </c>
      <c r="H83" s="223">
        <v>1</v>
      </c>
      <c r="I83" s="224"/>
      <c r="J83" s="225">
        <f>ROUND(I83*H83,2)</f>
        <v>0</v>
      </c>
      <c r="K83" s="221" t="s">
        <v>19</v>
      </c>
      <c r="L83" s="42"/>
      <c r="M83" s="226" t="s">
        <v>19</v>
      </c>
      <c r="N83" s="227" t="s">
        <v>44</v>
      </c>
      <c r="O83" s="82"/>
      <c r="P83" s="228">
        <f>O83*H83</f>
        <v>0</v>
      </c>
      <c r="Q83" s="228">
        <v>0</v>
      </c>
      <c r="R83" s="228">
        <f>Q83*H83</f>
        <v>0</v>
      </c>
      <c r="S83" s="228">
        <v>0</v>
      </c>
      <c r="T83" s="229">
        <f>S83*H83</f>
        <v>0</v>
      </c>
      <c r="AR83" s="230" t="s">
        <v>201</v>
      </c>
      <c r="AT83" s="230" t="s">
        <v>196</v>
      </c>
      <c r="AU83" s="230" t="s">
        <v>80</v>
      </c>
      <c r="AY83" s="16" t="s">
        <v>194</v>
      </c>
      <c r="BE83" s="231">
        <f>IF(N83="základní",J83,0)</f>
        <v>0</v>
      </c>
      <c r="BF83" s="231">
        <f>IF(N83="snížená",J83,0)</f>
        <v>0</v>
      </c>
      <c r="BG83" s="231">
        <f>IF(N83="zákl. přenesená",J83,0)</f>
        <v>0</v>
      </c>
      <c r="BH83" s="231">
        <f>IF(N83="sníž. přenesená",J83,0)</f>
        <v>0</v>
      </c>
      <c r="BI83" s="231">
        <f>IF(N83="nulová",J83,0)</f>
        <v>0</v>
      </c>
      <c r="BJ83" s="16" t="s">
        <v>80</v>
      </c>
      <c r="BK83" s="231">
        <f>ROUND(I83*H83,2)</f>
        <v>0</v>
      </c>
      <c r="BL83" s="16" t="s">
        <v>201</v>
      </c>
      <c r="BM83" s="230" t="s">
        <v>3372</v>
      </c>
    </row>
    <row r="84" s="1" customFormat="1" ht="60" customHeight="1">
      <c r="B84" s="37"/>
      <c r="C84" s="219" t="s">
        <v>117</v>
      </c>
      <c r="D84" s="219" t="s">
        <v>196</v>
      </c>
      <c r="E84" s="220" t="s">
        <v>691</v>
      </c>
      <c r="F84" s="221" t="s">
        <v>3373</v>
      </c>
      <c r="G84" s="222" t="s">
        <v>2652</v>
      </c>
      <c r="H84" s="223">
        <v>1</v>
      </c>
      <c r="I84" s="224"/>
      <c r="J84" s="225">
        <f>ROUND(I84*H84,2)</f>
        <v>0</v>
      </c>
      <c r="K84" s="221" t="s">
        <v>19</v>
      </c>
      <c r="L84" s="42"/>
      <c r="M84" s="226" t="s">
        <v>19</v>
      </c>
      <c r="N84" s="227" t="s">
        <v>44</v>
      </c>
      <c r="O84" s="82"/>
      <c r="P84" s="228">
        <f>O84*H84</f>
        <v>0</v>
      </c>
      <c r="Q84" s="228">
        <v>0</v>
      </c>
      <c r="R84" s="228">
        <f>Q84*H84</f>
        <v>0</v>
      </c>
      <c r="S84" s="228">
        <v>0</v>
      </c>
      <c r="T84" s="229">
        <f>S84*H84</f>
        <v>0</v>
      </c>
      <c r="AR84" s="230" t="s">
        <v>201</v>
      </c>
      <c r="AT84" s="230" t="s">
        <v>196</v>
      </c>
      <c r="AU84" s="230" t="s">
        <v>80</v>
      </c>
      <c r="AY84" s="16" t="s">
        <v>194</v>
      </c>
      <c r="BE84" s="231">
        <f>IF(N84="základní",J84,0)</f>
        <v>0</v>
      </c>
      <c r="BF84" s="231">
        <f>IF(N84="snížená",J84,0)</f>
        <v>0</v>
      </c>
      <c r="BG84" s="231">
        <f>IF(N84="zákl. přenesená",J84,0)</f>
        <v>0</v>
      </c>
      <c r="BH84" s="231">
        <f>IF(N84="sníž. přenesená",J84,0)</f>
        <v>0</v>
      </c>
      <c r="BI84" s="231">
        <f>IF(N84="nulová",J84,0)</f>
        <v>0</v>
      </c>
      <c r="BJ84" s="16" t="s">
        <v>80</v>
      </c>
      <c r="BK84" s="231">
        <f>ROUND(I84*H84,2)</f>
        <v>0</v>
      </c>
      <c r="BL84" s="16" t="s">
        <v>201</v>
      </c>
      <c r="BM84" s="230" t="s">
        <v>3374</v>
      </c>
    </row>
    <row r="85" s="1" customFormat="1" ht="60" customHeight="1">
      <c r="B85" s="37"/>
      <c r="C85" s="219" t="s">
        <v>201</v>
      </c>
      <c r="D85" s="219" t="s">
        <v>196</v>
      </c>
      <c r="E85" s="220" t="s">
        <v>696</v>
      </c>
      <c r="F85" s="221" t="s">
        <v>3375</v>
      </c>
      <c r="G85" s="222" t="s">
        <v>2652</v>
      </c>
      <c r="H85" s="223">
        <v>1</v>
      </c>
      <c r="I85" s="224"/>
      <c r="J85" s="225">
        <f>ROUND(I85*H85,2)</f>
        <v>0</v>
      </c>
      <c r="K85" s="221" t="s">
        <v>19</v>
      </c>
      <c r="L85" s="42"/>
      <c r="M85" s="226" t="s">
        <v>19</v>
      </c>
      <c r="N85" s="227" t="s">
        <v>44</v>
      </c>
      <c r="O85" s="82"/>
      <c r="P85" s="228">
        <f>O85*H85</f>
        <v>0</v>
      </c>
      <c r="Q85" s="228">
        <v>0</v>
      </c>
      <c r="R85" s="228">
        <f>Q85*H85</f>
        <v>0</v>
      </c>
      <c r="S85" s="228">
        <v>0</v>
      </c>
      <c r="T85" s="229">
        <f>S85*H85</f>
        <v>0</v>
      </c>
      <c r="AR85" s="230" t="s">
        <v>201</v>
      </c>
      <c r="AT85" s="230" t="s">
        <v>196</v>
      </c>
      <c r="AU85" s="230" t="s">
        <v>80</v>
      </c>
      <c r="AY85" s="16" t="s">
        <v>194</v>
      </c>
      <c r="BE85" s="231">
        <f>IF(N85="základní",J85,0)</f>
        <v>0</v>
      </c>
      <c r="BF85" s="231">
        <f>IF(N85="snížená",J85,0)</f>
        <v>0</v>
      </c>
      <c r="BG85" s="231">
        <f>IF(N85="zákl. přenesená",J85,0)</f>
        <v>0</v>
      </c>
      <c r="BH85" s="231">
        <f>IF(N85="sníž. přenesená",J85,0)</f>
        <v>0</v>
      </c>
      <c r="BI85" s="231">
        <f>IF(N85="nulová",J85,0)</f>
        <v>0</v>
      </c>
      <c r="BJ85" s="16" t="s">
        <v>80</v>
      </c>
      <c r="BK85" s="231">
        <f>ROUND(I85*H85,2)</f>
        <v>0</v>
      </c>
      <c r="BL85" s="16" t="s">
        <v>201</v>
      </c>
      <c r="BM85" s="230" t="s">
        <v>3376</v>
      </c>
    </row>
    <row r="86" s="1" customFormat="1" ht="24" customHeight="1">
      <c r="B86" s="37"/>
      <c r="C86" s="219" t="s">
        <v>215</v>
      </c>
      <c r="D86" s="219" t="s">
        <v>196</v>
      </c>
      <c r="E86" s="220" t="s">
        <v>701</v>
      </c>
      <c r="F86" s="221" t="s">
        <v>3377</v>
      </c>
      <c r="G86" s="222" t="s">
        <v>2652</v>
      </c>
      <c r="H86" s="223">
        <v>1</v>
      </c>
      <c r="I86" s="224"/>
      <c r="J86" s="225">
        <f>ROUND(I86*H86,2)</f>
        <v>0</v>
      </c>
      <c r="K86" s="221" t="s">
        <v>19</v>
      </c>
      <c r="L86" s="42"/>
      <c r="M86" s="226" t="s">
        <v>19</v>
      </c>
      <c r="N86" s="227" t="s">
        <v>44</v>
      </c>
      <c r="O86" s="82"/>
      <c r="P86" s="228">
        <f>O86*H86</f>
        <v>0</v>
      </c>
      <c r="Q86" s="228">
        <v>0</v>
      </c>
      <c r="R86" s="228">
        <f>Q86*H86</f>
        <v>0</v>
      </c>
      <c r="S86" s="228">
        <v>0</v>
      </c>
      <c r="T86" s="229">
        <f>S86*H86</f>
        <v>0</v>
      </c>
      <c r="AR86" s="230" t="s">
        <v>201</v>
      </c>
      <c r="AT86" s="230" t="s">
        <v>196</v>
      </c>
      <c r="AU86" s="230" t="s">
        <v>80</v>
      </c>
      <c r="AY86" s="16" t="s">
        <v>194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16" t="s">
        <v>80</v>
      </c>
      <c r="BK86" s="231">
        <f>ROUND(I86*H86,2)</f>
        <v>0</v>
      </c>
      <c r="BL86" s="16" t="s">
        <v>201</v>
      </c>
      <c r="BM86" s="230" t="s">
        <v>3378</v>
      </c>
    </row>
    <row r="87" s="1" customFormat="1" ht="48" customHeight="1">
      <c r="B87" s="37"/>
      <c r="C87" s="219" t="s">
        <v>219</v>
      </c>
      <c r="D87" s="219" t="s">
        <v>196</v>
      </c>
      <c r="E87" s="220" t="s">
        <v>705</v>
      </c>
      <c r="F87" s="221" t="s">
        <v>3379</v>
      </c>
      <c r="G87" s="222" t="s">
        <v>2652</v>
      </c>
      <c r="H87" s="223">
        <v>1</v>
      </c>
      <c r="I87" s="224"/>
      <c r="J87" s="225">
        <f>ROUND(I87*H87,2)</f>
        <v>0</v>
      </c>
      <c r="K87" s="221" t="s">
        <v>19</v>
      </c>
      <c r="L87" s="42"/>
      <c r="M87" s="226" t="s">
        <v>19</v>
      </c>
      <c r="N87" s="227" t="s">
        <v>44</v>
      </c>
      <c r="O87" s="82"/>
      <c r="P87" s="228">
        <f>O87*H87</f>
        <v>0</v>
      </c>
      <c r="Q87" s="228">
        <v>0</v>
      </c>
      <c r="R87" s="228">
        <f>Q87*H87</f>
        <v>0</v>
      </c>
      <c r="S87" s="228">
        <v>0</v>
      </c>
      <c r="T87" s="229">
        <f>S87*H87</f>
        <v>0</v>
      </c>
      <c r="AR87" s="230" t="s">
        <v>201</v>
      </c>
      <c r="AT87" s="230" t="s">
        <v>196</v>
      </c>
      <c r="AU87" s="230" t="s">
        <v>80</v>
      </c>
      <c r="AY87" s="16" t="s">
        <v>194</v>
      </c>
      <c r="BE87" s="231">
        <f>IF(N87="základní",J87,0)</f>
        <v>0</v>
      </c>
      <c r="BF87" s="231">
        <f>IF(N87="snížená",J87,0)</f>
        <v>0</v>
      </c>
      <c r="BG87" s="231">
        <f>IF(N87="zákl. přenesená",J87,0)</f>
        <v>0</v>
      </c>
      <c r="BH87" s="231">
        <f>IF(N87="sníž. přenesená",J87,0)</f>
        <v>0</v>
      </c>
      <c r="BI87" s="231">
        <f>IF(N87="nulová",J87,0)</f>
        <v>0</v>
      </c>
      <c r="BJ87" s="16" t="s">
        <v>80</v>
      </c>
      <c r="BK87" s="231">
        <f>ROUND(I87*H87,2)</f>
        <v>0</v>
      </c>
      <c r="BL87" s="16" t="s">
        <v>201</v>
      </c>
      <c r="BM87" s="230" t="s">
        <v>3380</v>
      </c>
    </row>
    <row r="88" s="1" customFormat="1" ht="60" customHeight="1">
      <c r="B88" s="37"/>
      <c r="C88" s="219" t="s">
        <v>224</v>
      </c>
      <c r="D88" s="219" t="s">
        <v>196</v>
      </c>
      <c r="E88" s="220" t="s">
        <v>711</v>
      </c>
      <c r="F88" s="221" t="s">
        <v>3381</v>
      </c>
      <c r="G88" s="222" t="s">
        <v>2652</v>
      </c>
      <c r="H88" s="223">
        <v>1</v>
      </c>
      <c r="I88" s="224"/>
      <c r="J88" s="225">
        <f>ROUND(I88*H88,2)</f>
        <v>0</v>
      </c>
      <c r="K88" s="221" t="s">
        <v>19</v>
      </c>
      <c r="L88" s="42"/>
      <c r="M88" s="226" t="s">
        <v>19</v>
      </c>
      <c r="N88" s="227" t="s">
        <v>44</v>
      </c>
      <c r="O88" s="82"/>
      <c r="P88" s="228">
        <f>O88*H88</f>
        <v>0</v>
      </c>
      <c r="Q88" s="228">
        <v>0</v>
      </c>
      <c r="R88" s="228">
        <f>Q88*H88</f>
        <v>0</v>
      </c>
      <c r="S88" s="228">
        <v>0</v>
      </c>
      <c r="T88" s="229">
        <f>S88*H88</f>
        <v>0</v>
      </c>
      <c r="AR88" s="230" t="s">
        <v>201</v>
      </c>
      <c r="AT88" s="230" t="s">
        <v>196</v>
      </c>
      <c r="AU88" s="230" t="s">
        <v>80</v>
      </c>
      <c r="AY88" s="16" t="s">
        <v>194</v>
      </c>
      <c r="BE88" s="231">
        <f>IF(N88="základní",J88,0)</f>
        <v>0</v>
      </c>
      <c r="BF88" s="231">
        <f>IF(N88="snížená",J88,0)</f>
        <v>0</v>
      </c>
      <c r="BG88" s="231">
        <f>IF(N88="zákl. přenesená",J88,0)</f>
        <v>0</v>
      </c>
      <c r="BH88" s="231">
        <f>IF(N88="sníž. přenesená",J88,0)</f>
        <v>0</v>
      </c>
      <c r="BI88" s="231">
        <f>IF(N88="nulová",J88,0)</f>
        <v>0</v>
      </c>
      <c r="BJ88" s="16" t="s">
        <v>80</v>
      </c>
      <c r="BK88" s="231">
        <f>ROUND(I88*H88,2)</f>
        <v>0</v>
      </c>
      <c r="BL88" s="16" t="s">
        <v>201</v>
      </c>
      <c r="BM88" s="230" t="s">
        <v>3382</v>
      </c>
    </row>
    <row r="89" s="1" customFormat="1" ht="24" customHeight="1">
      <c r="B89" s="37"/>
      <c r="C89" s="219" t="s">
        <v>228</v>
      </c>
      <c r="D89" s="219" t="s">
        <v>196</v>
      </c>
      <c r="E89" s="220" t="s">
        <v>717</v>
      </c>
      <c r="F89" s="221" t="s">
        <v>3383</v>
      </c>
      <c r="G89" s="222" t="s">
        <v>2652</v>
      </c>
      <c r="H89" s="223">
        <v>1</v>
      </c>
      <c r="I89" s="224"/>
      <c r="J89" s="225">
        <f>ROUND(I89*H89,2)</f>
        <v>0</v>
      </c>
      <c r="K89" s="221" t="s">
        <v>19</v>
      </c>
      <c r="L89" s="42"/>
      <c r="M89" s="226" t="s">
        <v>19</v>
      </c>
      <c r="N89" s="227" t="s">
        <v>44</v>
      </c>
      <c r="O89" s="82"/>
      <c r="P89" s="228">
        <f>O89*H89</f>
        <v>0</v>
      </c>
      <c r="Q89" s="228">
        <v>0</v>
      </c>
      <c r="R89" s="228">
        <f>Q89*H89</f>
        <v>0</v>
      </c>
      <c r="S89" s="228">
        <v>0</v>
      </c>
      <c r="T89" s="229">
        <f>S89*H89</f>
        <v>0</v>
      </c>
      <c r="AR89" s="230" t="s">
        <v>3384</v>
      </c>
      <c r="AT89" s="230" t="s">
        <v>196</v>
      </c>
      <c r="AU89" s="230" t="s">
        <v>80</v>
      </c>
      <c r="AY89" s="16" t="s">
        <v>194</v>
      </c>
      <c r="BE89" s="231">
        <f>IF(N89="základní",J89,0)</f>
        <v>0</v>
      </c>
      <c r="BF89" s="231">
        <f>IF(N89="snížená",J89,0)</f>
        <v>0</v>
      </c>
      <c r="BG89" s="231">
        <f>IF(N89="zákl. přenesená",J89,0)</f>
        <v>0</v>
      </c>
      <c r="BH89" s="231">
        <f>IF(N89="sníž. přenesená",J89,0)</f>
        <v>0</v>
      </c>
      <c r="BI89" s="231">
        <f>IF(N89="nulová",J89,0)</f>
        <v>0</v>
      </c>
      <c r="BJ89" s="16" t="s">
        <v>80</v>
      </c>
      <c r="BK89" s="231">
        <f>ROUND(I89*H89,2)</f>
        <v>0</v>
      </c>
      <c r="BL89" s="16" t="s">
        <v>3384</v>
      </c>
      <c r="BM89" s="230" t="s">
        <v>3385</v>
      </c>
    </row>
    <row r="90" s="1" customFormat="1" ht="16.5" customHeight="1">
      <c r="B90" s="37"/>
      <c r="C90" s="219" t="s">
        <v>232</v>
      </c>
      <c r="D90" s="219" t="s">
        <v>196</v>
      </c>
      <c r="E90" s="220" t="s">
        <v>721</v>
      </c>
      <c r="F90" s="221" t="s">
        <v>3386</v>
      </c>
      <c r="G90" s="222" t="s">
        <v>2652</v>
      </c>
      <c r="H90" s="223">
        <v>1</v>
      </c>
      <c r="I90" s="224"/>
      <c r="J90" s="225">
        <f>ROUND(I90*H90,2)</f>
        <v>0</v>
      </c>
      <c r="K90" s="221" t="s">
        <v>19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</v>
      </c>
      <c r="R90" s="228">
        <f>Q90*H90</f>
        <v>0</v>
      </c>
      <c r="S90" s="228">
        <v>0</v>
      </c>
      <c r="T90" s="229">
        <f>S90*H90</f>
        <v>0</v>
      </c>
      <c r="AR90" s="230" t="s">
        <v>3384</v>
      </c>
      <c r="AT90" s="230" t="s">
        <v>196</v>
      </c>
      <c r="AU90" s="230" t="s">
        <v>80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3384</v>
      </c>
      <c r="BM90" s="230" t="s">
        <v>3387</v>
      </c>
    </row>
    <row r="91" s="1" customFormat="1" ht="16.5" customHeight="1">
      <c r="B91" s="37"/>
      <c r="C91" s="219" t="s">
        <v>236</v>
      </c>
      <c r="D91" s="219" t="s">
        <v>196</v>
      </c>
      <c r="E91" s="220" t="s">
        <v>726</v>
      </c>
      <c r="F91" s="221" t="s">
        <v>3388</v>
      </c>
      <c r="G91" s="222" t="s">
        <v>2652</v>
      </c>
      <c r="H91" s="223">
        <v>1</v>
      </c>
      <c r="I91" s="224"/>
      <c r="J91" s="225">
        <f>ROUND(I91*H91,2)</f>
        <v>0</v>
      </c>
      <c r="K91" s="221" t="s">
        <v>19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</v>
      </c>
      <c r="R91" s="228">
        <f>Q91*H91</f>
        <v>0</v>
      </c>
      <c r="S91" s="228">
        <v>0</v>
      </c>
      <c r="T91" s="229">
        <f>S91*H91</f>
        <v>0</v>
      </c>
      <c r="AR91" s="230" t="s">
        <v>201</v>
      </c>
      <c r="AT91" s="230" t="s">
        <v>196</v>
      </c>
      <c r="AU91" s="230" t="s">
        <v>80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201</v>
      </c>
      <c r="BM91" s="230" t="s">
        <v>3389</v>
      </c>
    </row>
    <row r="92" s="1" customFormat="1" ht="36" customHeight="1">
      <c r="B92" s="37"/>
      <c r="C92" s="219" t="s">
        <v>240</v>
      </c>
      <c r="D92" s="219" t="s">
        <v>196</v>
      </c>
      <c r="E92" s="220" t="s">
        <v>731</v>
      </c>
      <c r="F92" s="221" t="s">
        <v>3390</v>
      </c>
      <c r="G92" s="222" t="s">
        <v>2652</v>
      </c>
      <c r="H92" s="223">
        <v>1</v>
      </c>
      <c r="I92" s="224"/>
      <c r="J92" s="225">
        <f>ROUND(I92*H92,2)</f>
        <v>0</v>
      </c>
      <c r="K92" s="221" t="s">
        <v>19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201</v>
      </c>
      <c r="AT92" s="230" t="s">
        <v>196</v>
      </c>
      <c r="AU92" s="230" t="s">
        <v>80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201</v>
      </c>
      <c r="BM92" s="230" t="s">
        <v>3391</v>
      </c>
    </row>
    <row r="93" s="1" customFormat="1" ht="16.5" customHeight="1">
      <c r="B93" s="37"/>
      <c r="C93" s="219" t="s">
        <v>244</v>
      </c>
      <c r="D93" s="219" t="s">
        <v>196</v>
      </c>
      <c r="E93" s="220" t="s">
        <v>736</v>
      </c>
      <c r="F93" s="221" t="s">
        <v>3392</v>
      </c>
      <c r="G93" s="222" t="s">
        <v>2652</v>
      </c>
      <c r="H93" s="223">
        <v>1</v>
      </c>
      <c r="I93" s="224"/>
      <c r="J93" s="225">
        <f>ROUND(I93*H93,2)</f>
        <v>0</v>
      </c>
      <c r="K93" s="221" t="s">
        <v>19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</v>
      </c>
      <c r="R93" s="228">
        <f>Q93*H93</f>
        <v>0</v>
      </c>
      <c r="S93" s="228">
        <v>0</v>
      </c>
      <c r="T93" s="229">
        <f>S93*H93</f>
        <v>0</v>
      </c>
      <c r="AR93" s="230" t="s">
        <v>201</v>
      </c>
      <c r="AT93" s="230" t="s">
        <v>196</v>
      </c>
      <c r="AU93" s="230" t="s">
        <v>80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201</v>
      </c>
      <c r="BM93" s="230" t="s">
        <v>3393</v>
      </c>
    </row>
    <row r="94" s="1" customFormat="1" ht="16.5" customHeight="1">
      <c r="B94" s="37"/>
      <c r="C94" s="219" t="s">
        <v>248</v>
      </c>
      <c r="D94" s="219" t="s">
        <v>196</v>
      </c>
      <c r="E94" s="220" t="s">
        <v>742</v>
      </c>
      <c r="F94" s="221" t="s">
        <v>3394</v>
      </c>
      <c r="G94" s="222" t="s">
        <v>2652</v>
      </c>
      <c r="H94" s="223">
        <v>1</v>
      </c>
      <c r="I94" s="224"/>
      <c r="J94" s="225">
        <f>ROUND(I94*H94,2)</f>
        <v>0</v>
      </c>
      <c r="K94" s="221" t="s">
        <v>19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201</v>
      </c>
      <c r="AT94" s="230" t="s">
        <v>196</v>
      </c>
      <c r="AU94" s="230" t="s">
        <v>80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201</v>
      </c>
      <c r="BM94" s="230" t="s">
        <v>3395</v>
      </c>
    </row>
    <row r="95" s="1" customFormat="1" ht="48" customHeight="1">
      <c r="B95" s="37"/>
      <c r="C95" s="219" t="s">
        <v>252</v>
      </c>
      <c r="D95" s="219" t="s">
        <v>196</v>
      </c>
      <c r="E95" s="220" t="s">
        <v>746</v>
      </c>
      <c r="F95" s="221" t="s">
        <v>3396</v>
      </c>
      <c r="G95" s="222" t="s">
        <v>2652</v>
      </c>
      <c r="H95" s="223">
        <v>1</v>
      </c>
      <c r="I95" s="224"/>
      <c r="J95" s="225">
        <f>ROUND(I95*H95,2)</f>
        <v>0</v>
      </c>
      <c r="K95" s="221" t="s">
        <v>19</v>
      </c>
      <c r="L95" s="42"/>
      <c r="M95" s="275" t="s">
        <v>19</v>
      </c>
      <c r="N95" s="276" t="s">
        <v>44</v>
      </c>
      <c r="O95" s="269"/>
      <c r="P95" s="270">
        <f>O95*H95</f>
        <v>0</v>
      </c>
      <c r="Q95" s="270">
        <v>0</v>
      </c>
      <c r="R95" s="270">
        <f>Q95*H95</f>
        <v>0</v>
      </c>
      <c r="S95" s="270">
        <v>0</v>
      </c>
      <c r="T95" s="271">
        <f>S95*H95</f>
        <v>0</v>
      </c>
      <c r="AR95" s="230" t="s">
        <v>201</v>
      </c>
      <c r="AT95" s="230" t="s">
        <v>196</v>
      </c>
      <c r="AU95" s="230" t="s">
        <v>80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201</v>
      </c>
      <c r="BM95" s="230" t="s">
        <v>3397</v>
      </c>
    </row>
    <row r="96" s="1" customFormat="1" ht="6.96" customHeight="1">
      <c r="B96" s="57"/>
      <c r="C96" s="58"/>
      <c r="D96" s="58"/>
      <c r="E96" s="58"/>
      <c r="F96" s="58"/>
      <c r="G96" s="58"/>
      <c r="H96" s="58"/>
      <c r="I96" s="170"/>
      <c r="J96" s="58"/>
      <c r="K96" s="58"/>
      <c r="L96" s="42"/>
    </row>
  </sheetData>
  <sheetProtection sheet="1" autoFilter="0" formatColumns="0" formatRows="0" objects="1" scenarios="1" spinCount="100000" saltValue="X6O8CjpRvoh+kMBFn+nIZOADhSkVXiDqrF66MzDPyGTgNoJO/9A+ovvCjrSC3yVdE2bivyu9zgJioNFYIQv18w==" hashValue="2/0Z4fWZ5KmgIbPPA3rFBCxErmwa61/oDN8Fg/Hd3bLE6CIu1PZs6xLFO82yL/H6Va26VPSDJuFD9U0CHvt0HA==" algorithmName="SHA-512" password="C87A"/>
  <autoFilter ref="C79:K9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79" customWidth="1"/>
    <col min="2" max="2" width="1.664063" style="279" customWidth="1"/>
    <col min="3" max="4" width="5" style="279" customWidth="1"/>
    <col min="5" max="5" width="11.67" style="279" customWidth="1"/>
    <col min="6" max="6" width="9.17" style="279" customWidth="1"/>
    <col min="7" max="7" width="5" style="279" customWidth="1"/>
    <col min="8" max="8" width="77.83" style="279" customWidth="1"/>
    <col min="9" max="10" width="20" style="279" customWidth="1"/>
    <col min="11" max="11" width="1.664063" style="279" customWidth="1"/>
  </cols>
  <sheetData>
    <row r="1" ht="37.5" customHeight="1"/>
    <row r="2" ht="7.5" customHeight="1">
      <c r="B2" s="280"/>
      <c r="C2" s="281"/>
      <c r="D2" s="281"/>
      <c r="E2" s="281"/>
      <c r="F2" s="281"/>
      <c r="G2" s="281"/>
      <c r="H2" s="281"/>
      <c r="I2" s="281"/>
      <c r="J2" s="281"/>
      <c r="K2" s="282"/>
    </row>
    <row r="3" s="14" customFormat="1" ht="45" customHeight="1">
      <c r="B3" s="283"/>
      <c r="C3" s="284" t="s">
        <v>3398</v>
      </c>
      <c r="D3" s="284"/>
      <c r="E3" s="284"/>
      <c r="F3" s="284"/>
      <c r="G3" s="284"/>
      <c r="H3" s="284"/>
      <c r="I3" s="284"/>
      <c r="J3" s="284"/>
      <c r="K3" s="285"/>
    </row>
    <row r="4" ht="25.5" customHeight="1">
      <c r="B4" s="286"/>
      <c r="C4" s="287" t="s">
        <v>3399</v>
      </c>
      <c r="D4" s="287"/>
      <c r="E4" s="287"/>
      <c r="F4" s="287"/>
      <c r="G4" s="287"/>
      <c r="H4" s="287"/>
      <c r="I4" s="287"/>
      <c r="J4" s="287"/>
      <c r="K4" s="288"/>
    </row>
    <row r="5" ht="5.25" customHeight="1">
      <c r="B5" s="286"/>
      <c r="C5" s="289"/>
      <c r="D5" s="289"/>
      <c r="E5" s="289"/>
      <c r="F5" s="289"/>
      <c r="G5" s="289"/>
      <c r="H5" s="289"/>
      <c r="I5" s="289"/>
      <c r="J5" s="289"/>
      <c r="K5" s="288"/>
    </row>
    <row r="6" ht="15" customHeight="1">
      <c r="B6" s="286"/>
      <c r="C6" s="290" t="s">
        <v>3400</v>
      </c>
      <c r="D6" s="290"/>
      <c r="E6" s="290"/>
      <c r="F6" s="290"/>
      <c r="G6" s="290"/>
      <c r="H6" s="290"/>
      <c r="I6" s="290"/>
      <c r="J6" s="290"/>
      <c r="K6" s="288"/>
    </row>
    <row r="7" ht="15" customHeight="1">
      <c r="B7" s="291"/>
      <c r="C7" s="290" t="s">
        <v>3401</v>
      </c>
      <c r="D7" s="290"/>
      <c r="E7" s="290"/>
      <c r="F7" s="290"/>
      <c r="G7" s="290"/>
      <c r="H7" s="290"/>
      <c r="I7" s="290"/>
      <c r="J7" s="290"/>
      <c r="K7" s="288"/>
    </row>
    <row r="8" ht="12.75" customHeight="1">
      <c r="B8" s="291"/>
      <c r="C8" s="290"/>
      <c r="D8" s="290"/>
      <c r="E8" s="290"/>
      <c r="F8" s="290"/>
      <c r="G8" s="290"/>
      <c r="H8" s="290"/>
      <c r="I8" s="290"/>
      <c r="J8" s="290"/>
      <c r="K8" s="288"/>
    </row>
    <row r="9" ht="15" customHeight="1">
      <c r="B9" s="291"/>
      <c r="C9" s="290" t="s">
        <v>3402</v>
      </c>
      <c r="D9" s="290"/>
      <c r="E9" s="290"/>
      <c r="F9" s="290"/>
      <c r="G9" s="290"/>
      <c r="H9" s="290"/>
      <c r="I9" s="290"/>
      <c r="J9" s="290"/>
      <c r="K9" s="288"/>
    </row>
    <row r="10" ht="15" customHeight="1">
      <c r="B10" s="291"/>
      <c r="C10" s="290"/>
      <c r="D10" s="290" t="s">
        <v>3403</v>
      </c>
      <c r="E10" s="290"/>
      <c r="F10" s="290"/>
      <c r="G10" s="290"/>
      <c r="H10" s="290"/>
      <c r="I10" s="290"/>
      <c r="J10" s="290"/>
      <c r="K10" s="288"/>
    </row>
    <row r="11" ht="15" customHeight="1">
      <c r="B11" s="291"/>
      <c r="C11" s="292"/>
      <c r="D11" s="290" t="s">
        <v>3404</v>
      </c>
      <c r="E11" s="290"/>
      <c r="F11" s="290"/>
      <c r="G11" s="290"/>
      <c r="H11" s="290"/>
      <c r="I11" s="290"/>
      <c r="J11" s="290"/>
      <c r="K11" s="288"/>
    </row>
    <row r="12" ht="15" customHeight="1">
      <c r="B12" s="291"/>
      <c r="C12" s="292"/>
      <c r="D12" s="290"/>
      <c r="E12" s="290"/>
      <c r="F12" s="290"/>
      <c r="G12" s="290"/>
      <c r="H12" s="290"/>
      <c r="I12" s="290"/>
      <c r="J12" s="290"/>
      <c r="K12" s="288"/>
    </row>
    <row r="13" ht="15" customHeight="1">
      <c r="B13" s="291"/>
      <c r="C13" s="292"/>
      <c r="D13" s="293" t="s">
        <v>3405</v>
      </c>
      <c r="E13" s="290"/>
      <c r="F13" s="290"/>
      <c r="G13" s="290"/>
      <c r="H13" s="290"/>
      <c r="I13" s="290"/>
      <c r="J13" s="290"/>
      <c r="K13" s="288"/>
    </row>
    <row r="14" ht="12.75" customHeight="1">
      <c r="B14" s="291"/>
      <c r="C14" s="292"/>
      <c r="D14" s="292"/>
      <c r="E14" s="292"/>
      <c r="F14" s="292"/>
      <c r="G14" s="292"/>
      <c r="H14" s="292"/>
      <c r="I14" s="292"/>
      <c r="J14" s="292"/>
      <c r="K14" s="288"/>
    </row>
    <row r="15" ht="15" customHeight="1">
      <c r="B15" s="291"/>
      <c r="C15" s="292"/>
      <c r="D15" s="290" t="s">
        <v>3406</v>
      </c>
      <c r="E15" s="290"/>
      <c r="F15" s="290"/>
      <c r="G15" s="290"/>
      <c r="H15" s="290"/>
      <c r="I15" s="290"/>
      <c r="J15" s="290"/>
      <c r="K15" s="288"/>
    </row>
    <row r="16" ht="15" customHeight="1">
      <c r="B16" s="291"/>
      <c r="C16" s="292"/>
      <c r="D16" s="290" t="s">
        <v>3407</v>
      </c>
      <c r="E16" s="290"/>
      <c r="F16" s="290"/>
      <c r="G16" s="290"/>
      <c r="H16" s="290"/>
      <c r="I16" s="290"/>
      <c r="J16" s="290"/>
      <c r="K16" s="288"/>
    </row>
    <row r="17" ht="15" customHeight="1">
      <c r="B17" s="291"/>
      <c r="C17" s="292"/>
      <c r="D17" s="290" t="s">
        <v>3408</v>
      </c>
      <c r="E17" s="290"/>
      <c r="F17" s="290"/>
      <c r="G17" s="290"/>
      <c r="H17" s="290"/>
      <c r="I17" s="290"/>
      <c r="J17" s="290"/>
      <c r="K17" s="288"/>
    </row>
    <row r="18" ht="15" customHeight="1">
      <c r="B18" s="291"/>
      <c r="C18" s="292"/>
      <c r="D18" s="292"/>
      <c r="E18" s="294" t="s">
        <v>79</v>
      </c>
      <c r="F18" s="290" t="s">
        <v>3409</v>
      </c>
      <c r="G18" s="290"/>
      <c r="H18" s="290"/>
      <c r="I18" s="290"/>
      <c r="J18" s="290"/>
      <c r="K18" s="288"/>
    </row>
    <row r="19" ht="15" customHeight="1">
      <c r="B19" s="291"/>
      <c r="C19" s="292"/>
      <c r="D19" s="292"/>
      <c r="E19" s="294" t="s">
        <v>3410</v>
      </c>
      <c r="F19" s="290" t="s">
        <v>3411</v>
      </c>
      <c r="G19" s="290"/>
      <c r="H19" s="290"/>
      <c r="I19" s="290"/>
      <c r="J19" s="290"/>
      <c r="K19" s="288"/>
    </row>
    <row r="20" ht="15" customHeight="1">
      <c r="B20" s="291"/>
      <c r="C20" s="292"/>
      <c r="D20" s="292"/>
      <c r="E20" s="294" t="s">
        <v>3412</v>
      </c>
      <c r="F20" s="290" t="s">
        <v>3413</v>
      </c>
      <c r="G20" s="290"/>
      <c r="H20" s="290"/>
      <c r="I20" s="290"/>
      <c r="J20" s="290"/>
      <c r="K20" s="288"/>
    </row>
    <row r="21" ht="15" customHeight="1">
      <c r="B21" s="291"/>
      <c r="C21" s="292"/>
      <c r="D21" s="292"/>
      <c r="E21" s="294" t="s">
        <v>3414</v>
      </c>
      <c r="F21" s="290" t="s">
        <v>3415</v>
      </c>
      <c r="G21" s="290"/>
      <c r="H21" s="290"/>
      <c r="I21" s="290"/>
      <c r="J21" s="290"/>
      <c r="K21" s="288"/>
    </row>
    <row r="22" ht="15" customHeight="1">
      <c r="B22" s="291"/>
      <c r="C22" s="292"/>
      <c r="D22" s="292"/>
      <c r="E22" s="294" t="s">
        <v>3416</v>
      </c>
      <c r="F22" s="290" t="s">
        <v>2922</v>
      </c>
      <c r="G22" s="290"/>
      <c r="H22" s="290"/>
      <c r="I22" s="290"/>
      <c r="J22" s="290"/>
      <c r="K22" s="288"/>
    </row>
    <row r="23" ht="15" customHeight="1">
      <c r="B23" s="291"/>
      <c r="C23" s="292"/>
      <c r="D23" s="292"/>
      <c r="E23" s="294" t="s">
        <v>86</v>
      </c>
      <c r="F23" s="290" t="s">
        <v>3417</v>
      </c>
      <c r="G23" s="290"/>
      <c r="H23" s="290"/>
      <c r="I23" s="290"/>
      <c r="J23" s="290"/>
      <c r="K23" s="288"/>
    </row>
    <row r="24" ht="12.75" customHeight="1">
      <c r="B24" s="291"/>
      <c r="C24" s="292"/>
      <c r="D24" s="292"/>
      <c r="E24" s="292"/>
      <c r="F24" s="292"/>
      <c r="G24" s="292"/>
      <c r="H24" s="292"/>
      <c r="I24" s="292"/>
      <c r="J24" s="292"/>
      <c r="K24" s="288"/>
    </row>
    <row r="25" ht="15" customHeight="1">
      <c r="B25" s="291"/>
      <c r="C25" s="290" t="s">
        <v>3418</v>
      </c>
      <c r="D25" s="290"/>
      <c r="E25" s="290"/>
      <c r="F25" s="290"/>
      <c r="G25" s="290"/>
      <c r="H25" s="290"/>
      <c r="I25" s="290"/>
      <c r="J25" s="290"/>
      <c r="K25" s="288"/>
    </row>
    <row r="26" ht="15" customHeight="1">
      <c r="B26" s="291"/>
      <c r="C26" s="290" t="s">
        <v>3419</v>
      </c>
      <c r="D26" s="290"/>
      <c r="E26" s="290"/>
      <c r="F26" s="290"/>
      <c r="G26" s="290"/>
      <c r="H26" s="290"/>
      <c r="I26" s="290"/>
      <c r="J26" s="290"/>
      <c r="K26" s="288"/>
    </row>
    <row r="27" ht="15" customHeight="1">
      <c r="B27" s="291"/>
      <c r="C27" s="290"/>
      <c r="D27" s="290" t="s">
        <v>3420</v>
      </c>
      <c r="E27" s="290"/>
      <c r="F27" s="290"/>
      <c r="G27" s="290"/>
      <c r="H27" s="290"/>
      <c r="I27" s="290"/>
      <c r="J27" s="290"/>
      <c r="K27" s="288"/>
    </row>
    <row r="28" ht="15" customHeight="1">
      <c r="B28" s="291"/>
      <c r="C28" s="292"/>
      <c r="D28" s="290" t="s">
        <v>3421</v>
      </c>
      <c r="E28" s="290"/>
      <c r="F28" s="290"/>
      <c r="G28" s="290"/>
      <c r="H28" s="290"/>
      <c r="I28" s="290"/>
      <c r="J28" s="290"/>
      <c r="K28" s="288"/>
    </row>
    <row r="29" ht="12.75" customHeight="1">
      <c r="B29" s="291"/>
      <c r="C29" s="292"/>
      <c r="D29" s="292"/>
      <c r="E29" s="292"/>
      <c r="F29" s="292"/>
      <c r="G29" s="292"/>
      <c r="H29" s="292"/>
      <c r="I29" s="292"/>
      <c r="J29" s="292"/>
      <c r="K29" s="288"/>
    </row>
    <row r="30" ht="15" customHeight="1">
      <c r="B30" s="291"/>
      <c r="C30" s="292"/>
      <c r="D30" s="290" t="s">
        <v>3422</v>
      </c>
      <c r="E30" s="290"/>
      <c r="F30" s="290"/>
      <c r="G30" s="290"/>
      <c r="H30" s="290"/>
      <c r="I30" s="290"/>
      <c r="J30" s="290"/>
      <c r="K30" s="288"/>
    </row>
    <row r="31" ht="15" customHeight="1">
      <c r="B31" s="291"/>
      <c r="C31" s="292"/>
      <c r="D31" s="290" t="s">
        <v>3423</v>
      </c>
      <c r="E31" s="290"/>
      <c r="F31" s="290"/>
      <c r="G31" s="290"/>
      <c r="H31" s="290"/>
      <c r="I31" s="290"/>
      <c r="J31" s="290"/>
      <c r="K31" s="288"/>
    </row>
    <row r="32" ht="12.75" customHeight="1">
      <c r="B32" s="291"/>
      <c r="C32" s="292"/>
      <c r="D32" s="292"/>
      <c r="E32" s="292"/>
      <c r="F32" s="292"/>
      <c r="G32" s="292"/>
      <c r="H32" s="292"/>
      <c r="I32" s="292"/>
      <c r="J32" s="292"/>
      <c r="K32" s="288"/>
    </row>
    <row r="33" ht="15" customHeight="1">
      <c r="B33" s="291"/>
      <c r="C33" s="292"/>
      <c r="D33" s="290" t="s">
        <v>3424</v>
      </c>
      <c r="E33" s="290"/>
      <c r="F33" s="290"/>
      <c r="G33" s="290"/>
      <c r="H33" s="290"/>
      <c r="I33" s="290"/>
      <c r="J33" s="290"/>
      <c r="K33" s="288"/>
    </row>
    <row r="34" ht="15" customHeight="1">
      <c r="B34" s="291"/>
      <c r="C34" s="292"/>
      <c r="D34" s="290" t="s">
        <v>3425</v>
      </c>
      <c r="E34" s="290"/>
      <c r="F34" s="290"/>
      <c r="G34" s="290"/>
      <c r="H34" s="290"/>
      <c r="I34" s="290"/>
      <c r="J34" s="290"/>
      <c r="K34" s="288"/>
    </row>
    <row r="35" ht="15" customHeight="1">
      <c r="B35" s="291"/>
      <c r="C35" s="292"/>
      <c r="D35" s="290" t="s">
        <v>3426</v>
      </c>
      <c r="E35" s="290"/>
      <c r="F35" s="290"/>
      <c r="G35" s="290"/>
      <c r="H35" s="290"/>
      <c r="I35" s="290"/>
      <c r="J35" s="290"/>
      <c r="K35" s="288"/>
    </row>
    <row r="36" ht="15" customHeight="1">
      <c r="B36" s="291"/>
      <c r="C36" s="292"/>
      <c r="D36" s="290"/>
      <c r="E36" s="293" t="s">
        <v>180</v>
      </c>
      <c r="F36" s="290"/>
      <c r="G36" s="290" t="s">
        <v>3427</v>
      </c>
      <c r="H36" s="290"/>
      <c r="I36" s="290"/>
      <c r="J36" s="290"/>
      <c r="K36" s="288"/>
    </row>
    <row r="37" ht="30.75" customHeight="1">
      <c r="B37" s="291"/>
      <c r="C37" s="292"/>
      <c r="D37" s="290"/>
      <c r="E37" s="293" t="s">
        <v>3428</v>
      </c>
      <c r="F37" s="290"/>
      <c r="G37" s="290" t="s">
        <v>3429</v>
      </c>
      <c r="H37" s="290"/>
      <c r="I37" s="290"/>
      <c r="J37" s="290"/>
      <c r="K37" s="288"/>
    </row>
    <row r="38" ht="15" customHeight="1">
      <c r="B38" s="291"/>
      <c r="C38" s="292"/>
      <c r="D38" s="290"/>
      <c r="E38" s="293" t="s">
        <v>54</v>
      </c>
      <c r="F38" s="290"/>
      <c r="G38" s="290" t="s">
        <v>3430</v>
      </c>
      <c r="H38" s="290"/>
      <c r="I38" s="290"/>
      <c r="J38" s="290"/>
      <c r="K38" s="288"/>
    </row>
    <row r="39" ht="15" customHeight="1">
      <c r="B39" s="291"/>
      <c r="C39" s="292"/>
      <c r="D39" s="290"/>
      <c r="E39" s="293" t="s">
        <v>55</v>
      </c>
      <c r="F39" s="290"/>
      <c r="G39" s="290" t="s">
        <v>3431</v>
      </c>
      <c r="H39" s="290"/>
      <c r="I39" s="290"/>
      <c r="J39" s="290"/>
      <c r="K39" s="288"/>
    </row>
    <row r="40" ht="15" customHeight="1">
      <c r="B40" s="291"/>
      <c r="C40" s="292"/>
      <c r="D40" s="290"/>
      <c r="E40" s="293" t="s">
        <v>181</v>
      </c>
      <c r="F40" s="290"/>
      <c r="G40" s="290" t="s">
        <v>3432</v>
      </c>
      <c r="H40" s="290"/>
      <c r="I40" s="290"/>
      <c r="J40" s="290"/>
      <c r="K40" s="288"/>
    </row>
    <row r="41" ht="15" customHeight="1">
      <c r="B41" s="291"/>
      <c r="C41" s="292"/>
      <c r="D41" s="290"/>
      <c r="E41" s="293" t="s">
        <v>182</v>
      </c>
      <c r="F41" s="290"/>
      <c r="G41" s="290" t="s">
        <v>3433</v>
      </c>
      <c r="H41" s="290"/>
      <c r="I41" s="290"/>
      <c r="J41" s="290"/>
      <c r="K41" s="288"/>
    </row>
    <row r="42" ht="15" customHeight="1">
      <c r="B42" s="291"/>
      <c r="C42" s="292"/>
      <c r="D42" s="290"/>
      <c r="E42" s="293" t="s">
        <v>3434</v>
      </c>
      <c r="F42" s="290"/>
      <c r="G42" s="290" t="s">
        <v>3435</v>
      </c>
      <c r="H42" s="290"/>
      <c r="I42" s="290"/>
      <c r="J42" s="290"/>
      <c r="K42" s="288"/>
    </row>
    <row r="43" ht="15" customHeight="1">
      <c r="B43" s="291"/>
      <c r="C43" s="292"/>
      <c r="D43" s="290"/>
      <c r="E43" s="293"/>
      <c r="F43" s="290"/>
      <c r="G43" s="290" t="s">
        <v>3436</v>
      </c>
      <c r="H43" s="290"/>
      <c r="I43" s="290"/>
      <c r="J43" s="290"/>
      <c r="K43" s="288"/>
    </row>
    <row r="44" ht="15" customHeight="1">
      <c r="B44" s="291"/>
      <c r="C44" s="292"/>
      <c r="D44" s="290"/>
      <c r="E44" s="293" t="s">
        <v>3437</v>
      </c>
      <c r="F44" s="290"/>
      <c r="G44" s="290" t="s">
        <v>3438</v>
      </c>
      <c r="H44" s="290"/>
      <c r="I44" s="290"/>
      <c r="J44" s="290"/>
      <c r="K44" s="288"/>
    </row>
    <row r="45" ht="15" customHeight="1">
      <c r="B45" s="291"/>
      <c r="C45" s="292"/>
      <c r="D45" s="290"/>
      <c r="E45" s="293" t="s">
        <v>184</v>
      </c>
      <c r="F45" s="290"/>
      <c r="G45" s="290" t="s">
        <v>3439</v>
      </c>
      <c r="H45" s="290"/>
      <c r="I45" s="290"/>
      <c r="J45" s="290"/>
      <c r="K45" s="288"/>
    </row>
    <row r="46" ht="12.75" customHeight="1">
      <c r="B46" s="291"/>
      <c r="C46" s="292"/>
      <c r="D46" s="290"/>
      <c r="E46" s="290"/>
      <c r="F46" s="290"/>
      <c r="G46" s="290"/>
      <c r="H46" s="290"/>
      <c r="I46" s="290"/>
      <c r="J46" s="290"/>
      <c r="K46" s="288"/>
    </row>
    <row r="47" ht="15" customHeight="1">
      <c r="B47" s="291"/>
      <c r="C47" s="292"/>
      <c r="D47" s="290" t="s">
        <v>3440</v>
      </c>
      <c r="E47" s="290"/>
      <c r="F47" s="290"/>
      <c r="G47" s="290"/>
      <c r="H47" s="290"/>
      <c r="I47" s="290"/>
      <c r="J47" s="290"/>
      <c r="K47" s="288"/>
    </row>
    <row r="48" ht="15" customHeight="1">
      <c r="B48" s="291"/>
      <c r="C48" s="292"/>
      <c r="D48" s="292"/>
      <c r="E48" s="290" t="s">
        <v>3441</v>
      </c>
      <c r="F48" s="290"/>
      <c r="G48" s="290"/>
      <c r="H48" s="290"/>
      <c r="I48" s="290"/>
      <c r="J48" s="290"/>
      <c r="K48" s="288"/>
    </row>
    <row r="49" ht="15" customHeight="1">
      <c r="B49" s="291"/>
      <c r="C49" s="292"/>
      <c r="D49" s="292"/>
      <c r="E49" s="290" t="s">
        <v>3442</v>
      </c>
      <c r="F49" s="290"/>
      <c r="G49" s="290"/>
      <c r="H49" s="290"/>
      <c r="I49" s="290"/>
      <c r="J49" s="290"/>
      <c r="K49" s="288"/>
    </row>
    <row r="50" ht="15" customHeight="1">
      <c r="B50" s="291"/>
      <c r="C50" s="292"/>
      <c r="D50" s="292"/>
      <c r="E50" s="290" t="s">
        <v>3443</v>
      </c>
      <c r="F50" s="290"/>
      <c r="G50" s="290"/>
      <c r="H50" s="290"/>
      <c r="I50" s="290"/>
      <c r="J50" s="290"/>
      <c r="K50" s="288"/>
    </row>
    <row r="51" ht="15" customHeight="1">
      <c r="B51" s="291"/>
      <c r="C51" s="292"/>
      <c r="D51" s="290" t="s">
        <v>3444</v>
      </c>
      <c r="E51" s="290"/>
      <c r="F51" s="290"/>
      <c r="G51" s="290"/>
      <c r="H51" s="290"/>
      <c r="I51" s="290"/>
      <c r="J51" s="290"/>
      <c r="K51" s="288"/>
    </row>
    <row r="52" ht="25.5" customHeight="1">
      <c r="B52" s="286"/>
      <c r="C52" s="287" t="s">
        <v>3445</v>
      </c>
      <c r="D52" s="287"/>
      <c r="E52" s="287"/>
      <c r="F52" s="287"/>
      <c r="G52" s="287"/>
      <c r="H52" s="287"/>
      <c r="I52" s="287"/>
      <c r="J52" s="287"/>
      <c r="K52" s="288"/>
    </row>
    <row r="53" ht="5.25" customHeight="1">
      <c r="B53" s="286"/>
      <c r="C53" s="289"/>
      <c r="D53" s="289"/>
      <c r="E53" s="289"/>
      <c r="F53" s="289"/>
      <c r="G53" s="289"/>
      <c r="H53" s="289"/>
      <c r="I53" s="289"/>
      <c r="J53" s="289"/>
      <c r="K53" s="288"/>
    </row>
    <row r="54" ht="15" customHeight="1">
      <c r="B54" s="286"/>
      <c r="C54" s="290" t="s">
        <v>3446</v>
      </c>
      <c r="D54" s="290"/>
      <c r="E54" s="290"/>
      <c r="F54" s="290"/>
      <c r="G54" s="290"/>
      <c r="H54" s="290"/>
      <c r="I54" s="290"/>
      <c r="J54" s="290"/>
      <c r="K54" s="288"/>
    </row>
    <row r="55" ht="15" customHeight="1">
      <c r="B55" s="286"/>
      <c r="C55" s="290" t="s">
        <v>3447</v>
      </c>
      <c r="D55" s="290"/>
      <c r="E55" s="290"/>
      <c r="F55" s="290"/>
      <c r="G55" s="290"/>
      <c r="H55" s="290"/>
      <c r="I55" s="290"/>
      <c r="J55" s="290"/>
      <c r="K55" s="288"/>
    </row>
    <row r="56" ht="12.75" customHeight="1">
      <c r="B56" s="286"/>
      <c r="C56" s="290"/>
      <c r="D56" s="290"/>
      <c r="E56" s="290"/>
      <c r="F56" s="290"/>
      <c r="G56" s="290"/>
      <c r="H56" s="290"/>
      <c r="I56" s="290"/>
      <c r="J56" s="290"/>
      <c r="K56" s="288"/>
    </row>
    <row r="57" ht="15" customHeight="1">
      <c r="B57" s="286"/>
      <c r="C57" s="290" t="s">
        <v>3448</v>
      </c>
      <c r="D57" s="290"/>
      <c r="E57" s="290"/>
      <c r="F57" s="290"/>
      <c r="G57" s="290"/>
      <c r="H57" s="290"/>
      <c r="I57" s="290"/>
      <c r="J57" s="290"/>
      <c r="K57" s="288"/>
    </row>
    <row r="58" ht="15" customHeight="1">
      <c r="B58" s="286"/>
      <c r="C58" s="292"/>
      <c r="D58" s="290" t="s">
        <v>3449</v>
      </c>
      <c r="E58" s="290"/>
      <c r="F58" s="290"/>
      <c r="G58" s="290"/>
      <c r="H58" s="290"/>
      <c r="I58" s="290"/>
      <c r="J58" s="290"/>
      <c r="K58" s="288"/>
    </row>
    <row r="59" ht="15" customHeight="1">
      <c r="B59" s="286"/>
      <c r="C59" s="292"/>
      <c r="D59" s="290" t="s">
        <v>3450</v>
      </c>
      <c r="E59" s="290"/>
      <c r="F59" s="290"/>
      <c r="G59" s="290"/>
      <c r="H59" s="290"/>
      <c r="I59" s="290"/>
      <c r="J59" s="290"/>
      <c r="K59" s="288"/>
    </row>
    <row r="60" ht="15" customHeight="1">
      <c r="B60" s="286"/>
      <c r="C60" s="292"/>
      <c r="D60" s="290" t="s">
        <v>3451</v>
      </c>
      <c r="E60" s="290"/>
      <c r="F60" s="290"/>
      <c r="G60" s="290"/>
      <c r="H60" s="290"/>
      <c r="I60" s="290"/>
      <c r="J60" s="290"/>
      <c r="K60" s="288"/>
    </row>
    <row r="61" ht="15" customHeight="1">
      <c r="B61" s="286"/>
      <c r="C61" s="292"/>
      <c r="D61" s="290" t="s">
        <v>3452</v>
      </c>
      <c r="E61" s="290"/>
      <c r="F61" s="290"/>
      <c r="G61" s="290"/>
      <c r="H61" s="290"/>
      <c r="I61" s="290"/>
      <c r="J61" s="290"/>
      <c r="K61" s="288"/>
    </row>
    <row r="62" ht="15" customHeight="1">
      <c r="B62" s="286"/>
      <c r="C62" s="292"/>
      <c r="D62" s="295" t="s">
        <v>3453</v>
      </c>
      <c r="E62" s="295"/>
      <c r="F62" s="295"/>
      <c r="G62" s="295"/>
      <c r="H62" s="295"/>
      <c r="I62" s="295"/>
      <c r="J62" s="295"/>
      <c r="K62" s="288"/>
    </row>
    <row r="63" ht="15" customHeight="1">
      <c r="B63" s="286"/>
      <c r="C63" s="292"/>
      <c r="D63" s="290" t="s">
        <v>3454</v>
      </c>
      <c r="E63" s="290"/>
      <c r="F63" s="290"/>
      <c r="G63" s="290"/>
      <c r="H63" s="290"/>
      <c r="I63" s="290"/>
      <c r="J63" s="290"/>
      <c r="K63" s="288"/>
    </row>
    <row r="64" ht="12.75" customHeight="1">
      <c r="B64" s="286"/>
      <c r="C64" s="292"/>
      <c r="D64" s="292"/>
      <c r="E64" s="296"/>
      <c r="F64" s="292"/>
      <c r="G64" s="292"/>
      <c r="H64" s="292"/>
      <c r="I64" s="292"/>
      <c r="J64" s="292"/>
      <c r="K64" s="288"/>
    </row>
    <row r="65" ht="15" customHeight="1">
      <c r="B65" s="286"/>
      <c r="C65" s="292"/>
      <c r="D65" s="290" t="s">
        <v>3455</v>
      </c>
      <c r="E65" s="290"/>
      <c r="F65" s="290"/>
      <c r="G65" s="290"/>
      <c r="H65" s="290"/>
      <c r="I65" s="290"/>
      <c r="J65" s="290"/>
      <c r="K65" s="288"/>
    </row>
    <row r="66" ht="15" customHeight="1">
      <c r="B66" s="286"/>
      <c r="C66" s="292"/>
      <c r="D66" s="295" t="s">
        <v>3456</v>
      </c>
      <c r="E66" s="295"/>
      <c r="F66" s="295"/>
      <c r="G66" s="295"/>
      <c r="H66" s="295"/>
      <c r="I66" s="295"/>
      <c r="J66" s="295"/>
      <c r="K66" s="288"/>
    </row>
    <row r="67" ht="15" customHeight="1">
      <c r="B67" s="286"/>
      <c r="C67" s="292"/>
      <c r="D67" s="290" t="s">
        <v>3457</v>
      </c>
      <c r="E67" s="290"/>
      <c r="F67" s="290"/>
      <c r="G67" s="290"/>
      <c r="H67" s="290"/>
      <c r="I67" s="290"/>
      <c r="J67" s="290"/>
      <c r="K67" s="288"/>
    </row>
    <row r="68" ht="15" customHeight="1">
      <c r="B68" s="286"/>
      <c r="C68" s="292"/>
      <c r="D68" s="290" t="s">
        <v>3458</v>
      </c>
      <c r="E68" s="290"/>
      <c r="F68" s="290"/>
      <c r="G68" s="290"/>
      <c r="H68" s="290"/>
      <c r="I68" s="290"/>
      <c r="J68" s="290"/>
      <c r="K68" s="288"/>
    </row>
    <row r="69" ht="15" customHeight="1">
      <c r="B69" s="286"/>
      <c r="C69" s="292"/>
      <c r="D69" s="290" t="s">
        <v>3459</v>
      </c>
      <c r="E69" s="290"/>
      <c r="F69" s="290"/>
      <c r="G69" s="290"/>
      <c r="H69" s="290"/>
      <c r="I69" s="290"/>
      <c r="J69" s="290"/>
      <c r="K69" s="288"/>
    </row>
    <row r="70" ht="15" customHeight="1">
      <c r="B70" s="286"/>
      <c r="C70" s="292"/>
      <c r="D70" s="290" t="s">
        <v>3460</v>
      </c>
      <c r="E70" s="290"/>
      <c r="F70" s="290"/>
      <c r="G70" s="290"/>
      <c r="H70" s="290"/>
      <c r="I70" s="290"/>
      <c r="J70" s="290"/>
      <c r="K70" s="288"/>
    </row>
    <row r="71" ht="12.75" customHeight="1">
      <c r="B71" s="297"/>
      <c r="C71" s="298"/>
      <c r="D71" s="298"/>
      <c r="E71" s="298"/>
      <c r="F71" s="298"/>
      <c r="G71" s="298"/>
      <c r="H71" s="298"/>
      <c r="I71" s="298"/>
      <c r="J71" s="298"/>
      <c r="K71" s="299"/>
    </row>
    <row r="72" ht="18.75" customHeight="1">
      <c r="B72" s="300"/>
      <c r="C72" s="300"/>
      <c r="D72" s="300"/>
      <c r="E72" s="300"/>
      <c r="F72" s="300"/>
      <c r="G72" s="300"/>
      <c r="H72" s="300"/>
      <c r="I72" s="300"/>
      <c r="J72" s="300"/>
      <c r="K72" s="301"/>
    </row>
    <row r="73" ht="18.75" customHeight="1">
      <c r="B73" s="301"/>
      <c r="C73" s="301"/>
      <c r="D73" s="301"/>
      <c r="E73" s="301"/>
      <c r="F73" s="301"/>
      <c r="G73" s="301"/>
      <c r="H73" s="301"/>
      <c r="I73" s="301"/>
      <c r="J73" s="301"/>
      <c r="K73" s="301"/>
    </row>
    <row r="74" ht="7.5" customHeight="1">
      <c r="B74" s="302"/>
      <c r="C74" s="303"/>
      <c r="D74" s="303"/>
      <c r="E74" s="303"/>
      <c r="F74" s="303"/>
      <c r="G74" s="303"/>
      <c r="H74" s="303"/>
      <c r="I74" s="303"/>
      <c r="J74" s="303"/>
      <c r="K74" s="304"/>
    </row>
    <row r="75" ht="45" customHeight="1">
      <c r="B75" s="305"/>
      <c r="C75" s="306" t="s">
        <v>3461</v>
      </c>
      <c r="D75" s="306"/>
      <c r="E75" s="306"/>
      <c r="F75" s="306"/>
      <c r="G75" s="306"/>
      <c r="H75" s="306"/>
      <c r="I75" s="306"/>
      <c r="J75" s="306"/>
      <c r="K75" s="307"/>
    </row>
    <row r="76" ht="17.25" customHeight="1">
      <c r="B76" s="305"/>
      <c r="C76" s="308" t="s">
        <v>3462</v>
      </c>
      <c r="D76" s="308"/>
      <c r="E76" s="308"/>
      <c r="F76" s="308" t="s">
        <v>3463</v>
      </c>
      <c r="G76" s="309"/>
      <c r="H76" s="308" t="s">
        <v>55</v>
      </c>
      <c r="I76" s="308" t="s">
        <v>58</v>
      </c>
      <c r="J76" s="308" t="s">
        <v>3464</v>
      </c>
      <c r="K76" s="307"/>
    </row>
    <row r="77" ht="17.25" customHeight="1">
      <c r="B77" s="305"/>
      <c r="C77" s="310" t="s">
        <v>3465</v>
      </c>
      <c r="D77" s="310"/>
      <c r="E77" s="310"/>
      <c r="F77" s="311" t="s">
        <v>3466</v>
      </c>
      <c r="G77" s="312"/>
      <c r="H77" s="310"/>
      <c r="I77" s="310"/>
      <c r="J77" s="310" t="s">
        <v>3467</v>
      </c>
      <c r="K77" s="307"/>
    </row>
    <row r="78" ht="5.25" customHeight="1">
      <c r="B78" s="305"/>
      <c r="C78" s="313"/>
      <c r="D78" s="313"/>
      <c r="E78" s="313"/>
      <c r="F78" s="313"/>
      <c r="G78" s="314"/>
      <c r="H78" s="313"/>
      <c r="I78" s="313"/>
      <c r="J78" s="313"/>
      <c r="K78" s="307"/>
    </row>
    <row r="79" ht="15" customHeight="1">
      <c r="B79" s="305"/>
      <c r="C79" s="293" t="s">
        <v>54</v>
      </c>
      <c r="D79" s="313"/>
      <c r="E79" s="313"/>
      <c r="F79" s="315" t="s">
        <v>3468</v>
      </c>
      <c r="G79" s="314"/>
      <c r="H79" s="293" t="s">
        <v>3469</v>
      </c>
      <c r="I79" s="293" t="s">
        <v>3470</v>
      </c>
      <c r="J79" s="293">
        <v>20</v>
      </c>
      <c r="K79" s="307"/>
    </row>
    <row r="80" ht="15" customHeight="1">
      <c r="B80" s="305"/>
      <c r="C80" s="293" t="s">
        <v>3471</v>
      </c>
      <c r="D80" s="293"/>
      <c r="E80" s="293"/>
      <c r="F80" s="315" t="s">
        <v>3468</v>
      </c>
      <c r="G80" s="314"/>
      <c r="H80" s="293" t="s">
        <v>3472</v>
      </c>
      <c r="I80" s="293" t="s">
        <v>3470</v>
      </c>
      <c r="J80" s="293">
        <v>120</v>
      </c>
      <c r="K80" s="307"/>
    </row>
    <row r="81" ht="15" customHeight="1">
      <c r="B81" s="316"/>
      <c r="C81" s="293" t="s">
        <v>3473</v>
      </c>
      <c r="D81" s="293"/>
      <c r="E81" s="293"/>
      <c r="F81" s="315" t="s">
        <v>3474</v>
      </c>
      <c r="G81" s="314"/>
      <c r="H81" s="293" t="s">
        <v>3475</v>
      </c>
      <c r="I81" s="293" t="s">
        <v>3470</v>
      </c>
      <c r="J81" s="293">
        <v>50</v>
      </c>
      <c r="K81" s="307"/>
    </row>
    <row r="82" ht="15" customHeight="1">
      <c r="B82" s="316"/>
      <c r="C82" s="293" t="s">
        <v>3476</v>
      </c>
      <c r="D82" s="293"/>
      <c r="E82" s="293"/>
      <c r="F82" s="315" t="s">
        <v>3468</v>
      </c>
      <c r="G82" s="314"/>
      <c r="H82" s="293" t="s">
        <v>3477</v>
      </c>
      <c r="I82" s="293" t="s">
        <v>3478</v>
      </c>
      <c r="J82" s="293"/>
      <c r="K82" s="307"/>
    </row>
    <row r="83" ht="15" customHeight="1">
      <c r="B83" s="316"/>
      <c r="C83" s="317" t="s">
        <v>3479</v>
      </c>
      <c r="D83" s="317"/>
      <c r="E83" s="317"/>
      <c r="F83" s="318" t="s">
        <v>3474</v>
      </c>
      <c r="G83" s="317"/>
      <c r="H83" s="317" t="s">
        <v>3480</v>
      </c>
      <c r="I83" s="317" t="s">
        <v>3470</v>
      </c>
      <c r="J83" s="317">
        <v>15</v>
      </c>
      <c r="K83" s="307"/>
    </row>
    <row r="84" ht="15" customHeight="1">
      <c r="B84" s="316"/>
      <c r="C84" s="317" t="s">
        <v>3481</v>
      </c>
      <c r="D84" s="317"/>
      <c r="E84" s="317"/>
      <c r="F84" s="318" t="s">
        <v>3474</v>
      </c>
      <c r="G84" s="317"/>
      <c r="H84" s="317" t="s">
        <v>3482</v>
      </c>
      <c r="I84" s="317" t="s">
        <v>3470</v>
      </c>
      <c r="J84" s="317">
        <v>15</v>
      </c>
      <c r="K84" s="307"/>
    </row>
    <row r="85" ht="15" customHeight="1">
      <c r="B85" s="316"/>
      <c r="C85" s="317" t="s">
        <v>3483</v>
      </c>
      <c r="D85" s="317"/>
      <c r="E85" s="317"/>
      <c r="F85" s="318" t="s">
        <v>3474</v>
      </c>
      <c r="G85" s="317"/>
      <c r="H85" s="317" t="s">
        <v>3484</v>
      </c>
      <c r="I85" s="317" t="s">
        <v>3470</v>
      </c>
      <c r="J85" s="317">
        <v>20</v>
      </c>
      <c r="K85" s="307"/>
    </row>
    <row r="86" ht="15" customHeight="1">
      <c r="B86" s="316"/>
      <c r="C86" s="317" t="s">
        <v>3485</v>
      </c>
      <c r="D86" s="317"/>
      <c r="E86" s="317"/>
      <c r="F86" s="318" t="s">
        <v>3474</v>
      </c>
      <c r="G86" s="317"/>
      <c r="H86" s="317" t="s">
        <v>3486</v>
      </c>
      <c r="I86" s="317" t="s">
        <v>3470</v>
      </c>
      <c r="J86" s="317">
        <v>20</v>
      </c>
      <c r="K86" s="307"/>
    </row>
    <row r="87" ht="15" customHeight="1">
      <c r="B87" s="316"/>
      <c r="C87" s="293" t="s">
        <v>3487</v>
      </c>
      <c r="D87" s="293"/>
      <c r="E87" s="293"/>
      <c r="F87" s="315" t="s">
        <v>3474</v>
      </c>
      <c r="G87" s="314"/>
      <c r="H87" s="293" t="s">
        <v>3488</v>
      </c>
      <c r="I87" s="293" t="s">
        <v>3470</v>
      </c>
      <c r="J87" s="293">
        <v>50</v>
      </c>
      <c r="K87" s="307"/>
    </row>
    <row r="88" ht="15" customHeight="1">
      <c r="B88" s="316"/>
      <c r="C88" s="293" t="s">
        <v>3489</v>
      </c>
      <c r="D88" s="293"/>
      <c r="E88" s="293"/>
      <c r="F88" s="315" t="s">
        <v>3474</v>
      </c>
      <c r="G88" s="314"/>
      <c r="H88" s="293" t="s">
        <v>3490</v>
      </c>
      <c r="I88" s="293" t="s">
        <v>3470</v>
      </c>
      <c r="J88" s="293">
        <v>20</v>
      </c>
      <c r="K88" s="307"/>
    </row>
    <row r="89" ht="15" customHeight="1">
      <c r="B89" s="316"/>
      <c r="C89" s="293" t="s">
        <v>3491</v>
      </c>
      <c r="D89" s="293"/>
      <c r="E89" s="293"/>
      <c r="F89" s="315" t="s">
        <v>3474</v>
      </c>
      <c r="G89" s="314"/>
      <c r="H89" s="293" t="s">
        <v>3492</v>
      </c>
      <c r="I89" s="293" t="s">
        <v>3470</v>
      </c>
      <c r="J89" s="293">
        <v>20</v>
      </c>
      <c r="K89" s="307"/>
    </row>
    <row r="90" ht="15" customHeight="1">
      <c r="B90" s="316"/>
      <c r="C90" s="293" t="s">
        <v>3493</v>
      </c>
      <c r="D90" s="293"/>
      <c r="E90" s="293"/>
      <c r="F90" s="315" t="s">
        <v>3474</v>
      </c>
      <c r="G90" s="314"/>
      <c r="H90" s="293" t="s">
        <v>3494</v>
      </c>
      <c r="I90" s="293" t="s">
        <v>3470</v>
      </c>
      <c r="J90" s="293">
        <v>50</v>
      </c>
      <c r="K90" s="307"/>
    </row>
    <row r="91" ht="15" customHeight="1">
      <c r="B91" s="316"/>
      <c r="C91" s="293" t="s">
        <v>3495</v>
      </c>
      <c r="D91" s="293"/>
      <c r="E91" s="293"/>
      <c r="F91" s="315" t="s">
        <v>3474</v>
      </c>
      <c r="G91" s="314"/>
      <c r="H91" s="293" t="s">
        <v>3495</v>
      </c>
      <c r="I91" s="293" t="s">
        <v>3470</v>
      </c>
      <c r="J91" s="293">
        <v>50</v>
      </c>
      <c r="K91" s="307"/>
    </row>
    <row r="92" ht="15" customHeight="1">
      <c r="B92" s="316"/>
      <c r="C92" s="293" t="s">
        <v>3496</v>
      </c>
      <c r="D92" s="293"/>
      <c r="E92" s="293"/>
      <c r="F92" s="315" t="s">
        <v>3474</v>
      </c>
      <c r="G92" s="314"/>
      <c r="H92" s="293" t="s">
        <v>3497</v>
      </c>
      <c r="I92" s="293" t="s">
        <v>3470</v>
      </c>
      <c r="J92" s="293">
        <v>255</v>
      </c>
      <c r="K92" s="307"/>
    </row>
    <row r="93" ht="15" customHeight="1">
      <c r="B93" s="316"/>
      <c r="C93" s="293" t="s">
        <v>3498</v>
      </c>
      <c r="D93" s="293"/>
      <c r="E93" s="293"/>
      <c r="F93" s="315" t="s">
        <v>3468</v>
      </c>
      <c r="G93" s="314"/>
      <c r="H93" s="293" t="s">
        <v>3499</v>
      </c>
      <c r="I93" s="293" t="s">
        <v>3500</v>
      </c>
      <c r="J93" s="293"/>
      <c r="K93" s="307"/>
    </row>
    <row r="94" ht="15" customHeight="1">
      <c r="B94" s="316"/>
      <c r="C94" s="293" t="s">
        <v>3501</v>
      </c>
      <c r="D94" s="293"/>
      <c r="E94" s="293"/>
      <c r="F94" s="315" t="s">
        <v>3468</v>
      </c>
      <c r="G94" s="314"/>
      <c r="H94" s="293" t="s">
        <v>3502</v>
      </c>
      <c r="I94" s="293" t="s">
        <v>3503</v>
      </c>
      <c r="J94" s="293"/>
      <c r="K94" s="307"/>
    </row>
    <row r="95" ht="15" customHeight="1">
      <c r="B95" s="316"/>
      <c r="C95" s="293" t="s">
        <v>3504</v>
      </c>
      <c r="D95" s="293"/>
      <c r="E95" s="293"/>
      <c r="F95" s="315" t="s">
        <v>3468</v>
      </c>
      <c r="G95" s="314"/>
      <c r="H95" s="293" t="s">
        <v>3504</v>
      </c>
      <c r="I95" s="293" t="s">
        <v>3503</v>
      </c>
      <c r="J95" s="293"/>
      <c r="K95" s="307"/>
    </row>
    <row r="96" ht="15" customHeight="1">
      <c r="B96" s="316"/>
      <c r="C96" s="293" t="s">
        <v>39</v>
      </c>
      <c r="D96" s="293"/>
      <c r="E96" s="293"/>
      <c r="F96" s="315" t="s">
        <v>3468</v>
      </c>
      <c r="G96" s="314"/>
      <c r="H96" s="293" t="s">
        <v>3505</v>
      </c>
      <c r="I96" s="293" t="s">
        <v>3503</v>
      </c>
      <c r="J96" s="293"/>
      <c r="K96" s="307"/>
    </row>
    <row r="97" ht="15" customHeight="1">
      <c r="B97" s="316"/>
      <c r="C97" s="293" t="s">
        <v>49</v>
      </c>
      <c r="D97" s="293"/>
      <c r="E97" s="293"/>
      <c r="F97" s="315" t="s">
        <v>3468</v>
      </c>
      <c r="G97" s="314"/>
      <c r="H97" s="293" t="s">
        <v>3506</v>
      </c>
      <c r="I97" s="293" t="s">
        <v>3503</v>
      </c>
      <c r="J97" s="293"/>
      <c r="K97" s="307"/>
    </row>
    <row r="98" ht="15" customHeight="1">
      <c r="B98" s="319"/>
      <c r="C98" s="320"/>
      <c r="D98" s="320"/>
      <c r="E98" s="320"/>
      <c r="F98" s="320"/>
      <c r="G98" s="320"/>
      <c r="H98" s="320"/>
      <c r="I98" s="320"/>
      <c r="J98" s="320"/>
      <c r="K98" s="321"/>
    </row>
    <row r="99" ht="18.75" customHeight="1">
      <c r="B99" s="322"/>
      <c r="C99" s="323"/>
      <c r="D99" s="323"/>
      <c r="E99" s="323"/>
      <c r="F99" s="323"/>
      <c r="G99" s="323"/>
      <c r="H99" s="323"/>
      <c r="I99" s="323"/>
      <c r="J99" s="323"/>
      <c r="K99" s="322"/>
    </row>
    <row r="100" ht="18.75" customHeight="1"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</row>
    <row r="101" ht="7.5" customHeight="1">
      <c r="B101" s="302"/>
      <c r="C101" s="303"/>
      <c r="D101" s="303"/>
      <c r="E101" s="303"/>
      <c r="F101" s="303"/>
      <c r="G101" s="303"/>
      <c r="H101" s="303"/>
      <c r="I101" s="303"/>
      <c r="J101" s="303"/>
      <c r="K101" s="304"/>
    </row>
    <row r="102" ht="45" customHeight="1">
      <c r="B102" s="305"/>
      <c r="C102" s="306" t="s">
        <v>3507</v>
      </c>
      <c r="D102" s="306"/>
      <c r="E102" s="306"/>
      <c r="F102" s="306"/>
      <c r="G102" s="306"/>
      <c r="H102" s="306"/>
      <c r="I102" s="306"/>
      <c r="J102" s="306"/>
      <c r="K102" s="307"/>
    </row>
    <row r="103" ht="17.25" customHeight="1">
      <c r="B103" s="305"/>
      <c r="C103" s="308" t="s">
        <v>3462</v>
      </c>
      <c r="D103" s="308"/>
      <c r="E103" s="308"/>
      <c r="F103" s="308" t="s">
        <v>3463</v>
      </c>
      <c r="G103" s="309"/>
      <c r="H103" s="308" t="s">
        <v>55</v>
      </c>
      <c r="I103" s="308" t="s">
        <v>58</v>
      </c>
      <c r="J103" s="308" t="s">
        <v>3464</v>
      </c>
      <c r="K103" s="307"/>
    </row>
    <row r="104" ht="17.25" customHeight="1">
      <c r="B104" s="305"/>
      <c r="C104" s="310" t="s">
        <v>3465</v>
      </c>
      <c r="D104" s="310"/>
      <c r="E104" s="310"/>
      <c r="F104" s="311" t="s">
        <v>3466</v>
      </c>
      <c r="G104" s="312"/>
      <c r="H104" s="310"/>
      <c r="I104" s="310"/>
      <c r="J104" s="310" t="s">
        <v>3467</v>
      </c>
      <c r="K104" s="307"/>
    </row>
    <row r="105" ht="5.25" customHeight="1">
      <c r="B105" s="305"/>
      <c r="C105" s="308"/>
      <c r="D105" s="308"/>
      <c r="E105" s="308"/>
      <c r="F105" s="308"/>
      <c r="G105" s="324"/>
      <c r="H105" s="308"/>
      <c r="I105" s="308"/>
      <c r="J105" s="308"/>
      <c r="K105" s="307"/>
    </row>
    <row r="106" ht="15" customHeight="1">
      <c r="B106" s="305"/>
      <c r="C106" s="293" t="s">
        <v>54</v>
      </c>
      <c r="D106" s="313"/>
      <c r="E106" s="313"/>
      <c r="F106" s="315" t="s">
        <v>3468</v>
      </c>
      <c r="G106" s="324"/>
      <c r="H106" s="293" t="s">
        <v>3508</v>
      </c>
      <c r="I106" s="293" t="s">
        <v>3470</v>
      </c>
      <c r="J106" s="293">
        <v>20</v>
      </c>
      <c r="K106" s="307"/>
    </row>
    <row r="107" ht="15" customHeight="1">
      <c r="B107" s="305"/>
      <c r="C107" s="293" t="s">
        <v>3471</v>
      </c>
      <c r="D107" s="293"/>
      <c r="E107" s="293"/>
      <c r="F107" s="315" t="s">
        <v>3468</v>
      </c>
      <c r="G107" s="293"/>
      <c r="H107" s="293" t="s">
        <v>3508</v>
      </c>
      <c r="I107" s="293" t="s">
        <v>3470</v>
      </c>
      <c r="J107" s="293">
        <v>120</v>
      </c>
      <c r="K107" s="307"/>
    </row>
    <row r="108" ht="15" customHeight="1">
      <c r="B108" s="316"/>
      <c r="C108" s="293" t="s">
        <v>3473</v>
      </c>
      <c r="D108" s="293"/>
      <c r="E108" s="293"/>
      <c r="F108" s="315" t="s">
        <v>3474</v>
      </c>
      <c r="G108" s="293"/>
      <c r="H108" s="293" t="s">
        <v>3508</v>
      </c>
      <c r="I108" s="293" t="s">
        <v>3470</v>
      </c>
      <c r="J108" s="293">
        <v>50</v>
      </c>
      <c r="K108" s="307"/>
    </row>
    <row r="109" ht="15" customHeight="1">
      <c r="B109" s="316"/>
      <c r="C109" s="293" t="s">
        <v>3476</v>
      </c>
      <c r="D109" s="293"/>
      <c r="E109" s="293"/>
      <c r="F109" s="315" t="s">
        <v>3468</v>
      </c>
      <c r="G109" s="293"/>
      <c r="H109" s="293" t="s">
        <v>3508</v>
      </c>
      <c r="I109" s="293" t="s">
        <v>3478</v>
      </c>
      <c r="J109" s="293"/>
      <c r="K109" s="307"/>
    </row>
    <row r="110" ht="15" customHeight="1">
      <c r="B110" s="316"/>
      <c r="C110" s="293" t="s">
        <v>3487</v>
      </c>
      <c r="D110" s="293"/>
      <c r="E110" s="293"/>
      <c r="F110" s="315" t="s">
        <v>3474</v>
      </c>
      <c r="G110" s="293"/>
      <c r="H110" s="293" t="s">
        <v>3508</v>
      </c>
      <c r="I110" s="293" t="s">
        <v>3470</v>
      </c>
      <c r="J110" s="293">
        <v>50</v>
      </c>
      <c r="K110" s="307"/>
    </row>
    <row r="111" ht="15" customHeight="1">
      <c r="B111" s="316"/>
      <c r="C111" s="293" t="s">
        <v>3495</v>
      </c>
      <c r="D111" s="293"/>
      <c r="E111" s="293"/>
      <c r="F111" s="315" t="s">
        <v>3474</v>
      </c>
      <c r="G111" s="293"/>
      <c r="H111" s="293" t="s">
        <v>3508</v>
      </c>
      <c r="I111" s="293" t="s">
        <v>3470</v>
      </c>
      <c r="J111" s="293">
        <v>50</v>
      </c>
      <c r="K111" s="307"/>
    </row>
    <row r="112" ht="15" customHeight="1">
      <c r="B112" s="316"/>
      <c r="C112" s="293" t="s">
        <v>3493</v>
      </c>
      <c r="D112" s="293"/>
      <c r="E112" s="293"/>
      <c r="F112" s="315" t="s">
        <v>3474</v>
      </c>
      <c r="G112" s="293"/>
      <c r="H112" s="293" t="s">
        <v>3508</v>
      </c>
      <c r="I112" s="293" t="s">
        <v>3470</v>
      </c>
      <c r="J112" s="293">
        <v>50</v>
      </c>
      <c r="K112" s="307"/>
    </row>
    <row r="113" ht="15" customHeight="1">
      <c r="B113" s="316"/>
      <c r="C113" s="293" t="s">
        <v>54</v>
      </c>
      <c r="D113" s="293"/>
      <c r="E113" s="293"/>
      <c r="F113" s="315" t="s">
        <v>3468</v>
      </c>
      <c r="G113" s="293"/>
      <c r="H113" s="293" t="s">
        <v>3509</v>
      </c>
      <c r="I113" s="293" t="s">
        <v>3470</v>
      </c>
      <c r="J113" s="293">
        <v>20</v>
      </c>
      <c r="K113" s="307"/>
    </row>
    <row r="114" ht="15" customHeight="1">
      <c r="B114" s="316"/>
      <c r="C114" s="293" t="s">
        <v>3510</v>
      </c>
      <c r="D114" s="293"/>
      <c r="E114" s="293"/>
      <c r="F114" s="315" t="s">
        <v>3468</v>
      </c>
      <c r="G114" s="293"/>
      <c r="H114" s="293" t="s">
        <v>3511</v>
      </c>
      <c r="I114" s="293" t="s">
        <v>3470</v>
      </c>
      <c r="J114" s="293">
        <v>120</v>
      </c>
      <c r="K114" s="307"/>
    </row>
    <row r="115" ht="15" customHeight="1">
      <c r="B115" s="316"/>
      <c r="C115" s="293" t="s">
        <v>39</v>
      </c>
      <c r="D115" s="293"/>
      <c r="E115" s="293"/>
      <c r="F115" s="315" t="s">
        <v>3468</v>
      </c>
      <c r="G115" s="293"/>
      <c r="H115" s="293" t="s">
        <v>3512</v>
      </c>
      <c r="I115" s="293" t="s">
        <v>3503</v>
      </c>
      <c r="J115" s="293"/>
      <c r="K115" s="307"/>
    </row>
    <row r="116" ht="15" customHeight="1">
      <c r="B116" s="316"/>
      <c r="C116" s="293" t="s">
        <v>49</v>
      </c>
      <c r="D116" s="293"/>
      <c r="E116" s="293"/>
      <c r="F116" s="315" t="s">
        <v>3468</v>
      </c>
      <c r="G116" s="293"/>
      <c r="H116" s="293" t="s">
        <v>3513</v>
      </c>
      <c r="I116" s="293" t="s">
        <v>3503</v>
      </c>
      <c r="J116" s="293"/>
      <c r="K116" s="307"/>
    </row>
    <row r="117" ht="15" customHeight="1">
      <c r="B117" s="316"/>
      <c r="C117" s="293" t="s">
        <v>58</v>
      </c>
      <c r="D117" s="293"/>
      <c r="E117" s="293"/>
      <c r="F117" s="315" t="s">
        <v>3468</v>
      </c>
      <c r="G117" s="293"/>
      <c r="H117" s="293" t="s">
        <v>3514</v>
      </c>
      <c r="I117" s="293" t="s">
        <v>3515</v>
      </c>
      <c r="J117" s="293"/>
      <c r="K117" s="307"/>
    </row>
    <row r="118" ht="15" customHeight="1">
      <c r="B118" s="319"/>
      <c r="C118" s="325"/>
      <c r="D118" s="325"/>
      <c r="E118" s="325"/>
      <c r="F118" s="325"/>
      <c r="G118" s="325"/>
      <c r="H118" s="325"/>
      <c r="I118" s="325"/>
      <c r="J118" s="325"/>
      <c r="K118" s="321"/>
    </row>
    <row r="119" ht="18.75" customHeight="1">
      <c r="B119" s="326"/>
      <c r="C119" s="290"/>
      <c r="D119" s="290"/>
      <c r="E119" s="290"/>
      <c r="F119" s="327"/>
      <c r="G119" s="290"/>
      <c r="H119" s="290"/>
      <c r="I119" s="290"/>
      <c r="J119" s="290"/>
      <c r="K119" s="326"/>
    </row>
    <row r="120" ht="18.75" customHeight="1"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</row>
    <row r="121" ht="7.5" customHeight="1">
      <c r="B121" s="328"/>
      <c r="C121" s="329"/>
      <c r="D121" s="329"/>
      <c r="E121" s="329"/>
      <c r="F121" s="329"/>
      <c r="G121" s="329"/>
      <c r="H121" s="329"/>
      <c r="I121" s="329"/>
      <c r="J121" s="329"/>
      <c r="K121" s="330"/>
    </row>
    <row r="122" ht="45" customHeight="1">
      <c r="B122" s="331"/>
      <c r="C122" s="284" t="s">
        <v>3516</v>
      </c>
      <c r="D122" s="284"/>
      <c r="E122" s="284"/>
      <c r="F122" s="284"/>
      <c r="G122" s="284"/>
      <c r="H122" s="284"/>
      <c r="I122" s="284"/>
      <c r="J122" s="284"/>
      <c r="K122" s="332"/>
    </row>
    <row r="123" ht="17.25" customHeight="1">
      <c r="B123" s="333"/>
      <c r="C123" s="308" t="s">
        <v>3462</v>
      </c>
      <c r="D123" s="308"/>
      <c r="E123" s="308"/>
      <c r="F123" s="308" t="s">
        <v>3463</v>
      </c>
      <c r="G123" s="309"/>
      <c r="H123" s="308" t="s">
        <v>55</v>
      </c>
      <c r="I123" s="308" t="s">
        <v>58</v>
      </c>
      <c r="J123" s="308" t="s">
        <v>3464</v>
      </c>
      <c r="K123" s="334"/>
    </row>
    <row r="124" ht="17.25" customHeight="1">
      <c r="B124" s="333"/>
      <c r="C124" s="310" t="s">
        <v>3465</v>
      </c>
      <c r="D124" s="310"/>
      <c r="E124" s="310"/>
      <c r="F124" s="311" t="s">
        <v>3466</v>
      </c>
      <c r="G124" s="312"/>
      <c r="H124" s="310"/>
      <c r="I124" s="310"/>
      <c r="J124" s="310" t="s">
        <v>3467</v>
      </c>
      <c r="K124" s="334"/>
    </row>
    <row r="125" ht="5.25" customHeight="1">
      <c r="B125" s="335"/>
      <c r="C125" s="313"/>
      <c r="D125" s="313"/>
      <c r="E125" s="313"/>
      <c r="F125" s="313"/>
      <c r="G125" s="293"/>
      <c r="H125" s="313"/>
      <c r="I125" s="313"/>
      <c r="J125" s="313"/>
      <c r="K125" s="336"/>
    </row>
    <row r="126" ht="15" customHeight="1">
      <c r="B126" s="335"/>
      <c r="C126" s="293" t="s">
        <v>3471</v>
      </c>
      <c r="D126" s="313"/>
      <c r="E126" s="313"/>
      <c r="F126" s="315" t="s">
        <v>3468</v>
      </c>
      <c r="G126" s="293"/>
      <c r="H126" s="293" t="s">
        <v>3508</v>
      </c>
      <c r="I126" s="293" t="s">
        <v>3470</v>
      </c>
      <c r="J126" s="293">
        <v>120</v>
      </c>
      <c r="K126" s="337"/>
    </row>
    <row r="127" ht="15" customHeight="1">
      <c r="B127" s="335"/>
      <c r="C127" s="293" t="s">
        <v>3517</v>
      </c>
      <c r="D127" s="293"/>
      <c r="E127" s="293"/>
      <c r="F127" s="315" t="s">
        <v>3468</v>
      </c>
      <c r="G127" s="293"/>
      <c r="H127" s="293" t="s">
        <v>3518</v>
      </c>
      <c r="I127" s="293" t="s">
        <v>3470</v>
      </c>
      <c r="J127" s="293" t="s">
        <v>3519</v>
      </c>
      <c r="K127" s="337"/>
    </row>
    <row r="128" ht="15" customHeight="1">
      <c r="B128" s="335"/>
      <c r="C128" s="293" t="s">
        <v>86</v>
      </c>
      <c r="D128" s="293"/>
      <c r="E128" s="293"/>
      <c r="F128" s="315" t="s">
        <v>3468</v>
      </c>
      <c r="G128" s="293"/>
      <c r="H128" s="293" t="s">
        <v>3520</v>
      </c>
      <c r="I128" s="293" t="s">
        <v>3470</v>
      </c>
      <c r="J128" s="293" t="s">
        <v>3519</v>
      </c>
      <c r="K128" s="337"/>
    </row>
    <row r="129" ht="15" customHeight="1">
      <c r="B129" s="335"/>
      <c r="C129" s="293" t="s">
        <v>3479</v>
      </c>
      <c r="D129" s="293"/>
      <c r="E129" s="293"/>
      <c r="F129" s="315" t="s">
        <v>3474</v>
      </c>
      <c r="G129" s="293"/>
      <c r="H129" s="293" t="s">
        <v>3480</v>
      </c>
      <c r="I129" s="293" t="s">
        <v>3470</v>
      </c>
      <c r="J129" s="293">
        <v>15</v>
      </c>
      <c r="K129" s="337"/>
    </row>
    <row r="130" ht="15" customHeight="1">
      <c r="B130" s="335"/>
      <c r="C130" s="317" t="s">
        <v>3481</v>
      </c>
      <c r="D130" s="317"/>
      <c r="E130" s="317"/>
      <c r="F130" s="318" t="s">
        <v>3474</v>
      </c>
      <c r="G130" s="317"/>
      <c r="H130" s="317" t="s">
        <v>3482</v>
      </c>
      <c r="I130" s="317" t="s">
        <v>3470</v>
      </c>
      <c r="J130" s="317">
        <v>15</v>
      </c>
      <c r="K130" s="337"/>
    </row>
    <row r="131" ht="15" customHeight="1">
      <c r="B131" s="335"/>
      <c r="C131" s="317" t="s">
        <v>3483</v>
      </c>
      <c r="D131" s="317"/>
      <c r="E131" s="317"/>
      <c r="F131" s="318" t="s">
        <v>3474</v>
      </c>
      <c r="G131" s="317"/>
      <c r="H131" s="317" t="s">
        <v>3484</v>
      </c>
      <c r="I131" s="317" t="s">
        <v>3470</v>
      </c>
      <c r="J131" s="317">
        <v>20</v>
      </c>
      <c r="K131" s="337"/>
    </row>
    <row r="132" ht="15" customHeight="1">
      <c r="B132" s="335"/>
      <c r="C132" s="317" t="s">
        <v>3485</v>
      </c>
      <c r="D132" s="317"/>
      <c r="E132" s="317"/>
      <c r="F132" s="318" t="s">
        <v>3474</v>
      </c>
      <c r="G132" s="317"/>
      <c r="H132" s="317" t="s">
        <v>3486</v>
      </c>
      <c r="I132" s="317" t="s">
        <v>3470</v>
      </c>
      <c r="J132" s="317">
        <v>20</v>
      </c>
      <c r="K132" s="337"/>
    </row>
    <row r="133" ht="15" customHeight="1">
      <c r="B133" s="335"/>
      <c r="C133" s="293" t="s">
        <v>3473</v>
      </c>
      <c r="D133" s="293"/>
      <c r="E133" s="293"/>
      <c r="F133" s="315" t="s">
        <v>3474</v>
      </c>
      <c r="G133" s="293"/>
      <c r="H133" s="293" t="s">
        <v>3508</v>
      </c>
      <c r="I133" s="293" t="s">
        <v>3470</v>
      </c>
      <c r="J133" s="293">
        <v>50</v>
      </c>
      <c r="K133" s="337"/>
    </row>
    <row r="134" ht="15" customHeight="1">
      <c r="B134" s="335"/>
      <c r="C134" s="293" t="s">
        <v>3487</v>
      </c>
      <c r="D134" s="293"/>
      <c r="E134" s="293"/>
      <c r="F134" s="315" t="s">
        <v>3474</v>
      </c>
      <c r="G134" s="293"/>
      <c r="H134" s="293" t="s">
        <v>3508</v>
      </c>
      <c r="I134" s="293" t="s">
        <v>3470</v>
      </c>
      <c r="J134" s="293">
        <v>50</v>
      </c>
      <c r="K134" s="337"/>
    </row>
    <row r="135" ht="15" customHeight="1">
      <c r="B135" s="335"/>
      <c r="C135" s="293" t="s">
        <v>3493</v>
      </c>
      <c r="D135" s="293"/>
      <c r="E135" s="293"/>
      <c r="F135" s="315" t="s">
        <v>3474</v>
      </c>
      <c r="G135" s="293"/>
      <c r="H135" s="293" t="s">
        <v>3508</v>
      </c>
      <c r="I135" s="293" t="s">
        <v>3470</v>
      </c>
      <c r="J135" s="293">
        <v>50</v>
      </c>
      <c r="K135" s="337"/>
    </row>
    <row r="136" ht="15" customHeight="1">
      <c r="B136" s="335"/>
      <c r="C136" s="293" t="s">
        <v>3495</v>
      </c>
      <c r="D136" s="293"/>
      <c r="E136" s="293"/>
      <c r="F136" s="315" t="s">
        <v>3474</v>
      </c>
      <c r="G136" s="293"/>
      <c r="H136" s="293" t="s">
        <v>3508</v>
      </c>
      <c r="I136" s="293" t="s">
        <v>3470</v>
      </c>
      <c r="J136" s="293">
        <v>50</v>
      </c>
      <c r="K136" s="337"/>
    </row>
    <row r="137" ht="15" customHeight="1">
      <c r="B137" s="335"/>
      <c r="C137" s="293" t="s">
        <v>3496</v>
      </c>
      <c r="D137" s="293"/>
      <c r="E137" s="293"/>
      <c r="F137" s="315" t="s">
        <v>3474</v>
      </c>
      <c r="G137" s="293"/>
      <c r="H137" s="293" t="s">
        <v>3521</v>
      </c>
      <c r="I137" s="293" t="s">
        <v>3470</v>
      </c>
      <c r="J137" s="293">
        <v>255</v>
      </c>
      <c r="K137" s="337"/>
    </row>
    <row r="138" ht="15" customHeight="1">
      <c r="B138" s="335"/>
      <c r="C138" s="293" t="s">
        <v>3498</v>
      </c>
      <c r="D138" s="293"/>
      <c r="E138" s="293"/>
      <c r="F138" s="315" t="s">
        <v>3468</v>
      </c>
      <c r="G138" s="293"/>
      <c r="H138" s="293" t="s">
        <v>3522</v>
      </c>
      <c r="I138" s="293" t="s">
        <v>3500</v>
      </c>
      <c r="J138" s="293"/>
      <c r="K138" s="337"/>
    </row>
    <row r="139" ht="15" customHeight="1">
      <c r="B139" s="335"/>
      <c r="C139" s="293" t="s">
        <v>3501</v>
      </c>
      <c r="D139" s="293"/>
      <c r="E139" s="293"/>
      <c r="F139" s="315" t="s">
        <v>3468</v>
      </c>
      <c r="G139" s="293"/>
      <c r="H139" s="293" t="s">
        <v>3523</v>
      </c>
      <c r="I139" s="293" t="s">
        <v>3503</v>
      </c>
      <c r="J139" s="293"/>
      <c r="K139" s="337"/>
    </row>
    <row r="140" ht="15" customHeight="1">
      <c r="B140" s="335"/>
      <c r="C140" s="293" t="s">
        <v>3504</v>
      </c>
      <c r="D140" s="293"/>
      <c r="E140" s="293"/>
      <c r="F140" s="315" t="s">
        <v>3468</v>
      </c>
      <c r="G140" s="293"/>
      <c r="H140" s="293" t="s">
        <v>3504</v>
      </c>
      <c r="I140" s="293" t="s">
        <v>3503</v>
      </c>
      <c r="J140" s="293"/>
      <c r="K140" s="337"/>
    </row>
    <row r="141" ht="15" customHeight="1">
      <c r="B141" s="335"/>
      <c r="C141" s="293" t="s">
        <v>39</v>
      </c>
      <c r="D141" s="293"/>
      <c r="E141" s="293"/>
      <c r="F141" s="315" t="s">
        <v>3468</v>
      </c>
      <c r="G141" s="293"/>
      <c r="H141" s="293" t="s">
        <v>3524</v>
      </c>
      <c r="I141" s="293" t="s">
        <v>3503</v>
      </c>
      <c r="J141" s="293"/>
      <c r="K141" s="337"/>
    </row>
    <row r="142" ht="15" customHeight="1">
      <c r="B142" s="335"/>
      <c r="C142" s="293" t="s">
        <v>3525</v>
      </c>
      <c r="D142" s="293"/>
      <c r="E142" s="293"/>
      <c r="F142" s="315" t="s">
        <v>3468</v>
      </c>
      <c r="G142" s="293"/>
      <c r="H142" s="293" t="s">
        <v>3526</v>
      </c>
      <c r="I142" s="293" t="s">
        <v>3503</v>
      </c>
      <c r="J142" s="293"/>
      <c r="K142" s="337"/>
    </row>
    <row r="143" ht="15" customHeight="1">
      <c r="B143" s="338"/>
      <c r="C143" s="339"/>
      <c r="D143" s="339"/>
      <c r="E143" s="339"/>
      <c r="F143" s="339"/>
      <c r="G143" s="339"/>
      <c r="H143" s="339"/>
      <c r="I143" s="339"/>
      <c r="J143" s="339"/>
      <c r="K143" s="340"/>
    </row>
    <row r="144" ht="18.75" customHeight="1">
      <c r="B144" s="290"/>
      <c r="C144" s="290"/>
      <c r="D144" s="290"/>
      <c r="E144" s="290"/>
      <c r="F144" s="327"/>
      <c r="G144" s="290"/>
      <c r="H144" s="290"/>
      <c r="I144" s="290"/>
      <c r="J144" s="290"/>
      <c r="K144" s="290"/>
    </row>
    <row r="145" ht="18.75" customHeight="1"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</row>
    <row r="146" ht="7.5" customHeight="1">
      <c r="B146" s="302"/>
      <c r="C146" s="303"/>
      <c r="D146" s="303"/>
      <c r="E146" s="303"/>
      <c r="F146" s="303"/>
      <c r="G146" s="303"/>
      <c r="H146" s="303"/>
      <c r="I146" s="303"/>
      <c r="J146" s="303"/>
      <c r="K146" s="304"/>
    </row>
    <row r="147" ht="45" customHeight="1">
      <c r="B147" s="305"/>
      <c r="C147" s="306" t="s">
        <v>3527</v>
      </c>
      <c r="D147" s="306"/>
      <c r="E147" s="306"/>
      <c r="F147" s="306"/>
      <c r="G147" s="306"/>
      <c r="H147" s="306"/>
      <c r="I147" s="306"/>
      <c r="J147" s="306"/>
      <c r="K147" s="307"/>
    </row>
    <row r="148" ht="17.25" customHeight="1">
      <c r="B148" s="305"/>
      <c r="C148" s="308" t="s">
        <v>3462</v>
      </c>
      <c r="D148" s="308"/>
      <c r="E148" s="308"/>
      <c r="F148" s="308" t="s">
        <v>3463</v>
      </c>
      <c r="G148" s="309"/>
      <c r="H148" s="308" t="s">
        <v>55</v>
      </c>
      <c r="I148" s="308" t="s">
        <v>58</v>
      </c>
      <c r="J148" s="308" t="s">
        <v>3464</v>
      </c>
      <c r="K148" s="307"/>
    </row>
    <row r="149" ht="17.25" customHeight="1">
      <c r="B149" s="305"/>
      <c r="C149" s="310" t="s">
        <v>3465</v>
      </c>
      <c r="D149" s="310"/>
      <c r="E149" s="310"/>
      <c r="F149" s="311" t="s">
        <v>3466</v>
      </c>
      <c r="G149" s="312"/>
      <c r="H149" s="310"/>
      <c r="I149" s="310"/>
      <c r="J149" s="310" t="s">
        <v>3467</v>
      </c>
      <c r="K149" s="307"/>
    </row>
    <row r="150" ht="5.25" customHeight="1">
      <c r="B150" s="316"/>
      <c r="C150" s="313"/>
      <c r="D150" s="313"/>
      <c r="E150" s="313"/>
      <c r="F150" s="313"/>
      <c r="G150" s="314"/>
      <c r="H150" s="313"/>
      <c r="I150" s="313"/>
      <c r="J150" s="313"/>
      <c r="K150" s="337"/>
    </row>
    <row r="151" ht="15" customHeight="1">
      <c r="B151" s="316"/>
      <c r="C151" s="341" t="s">
        <v>3471</v>
      </c>
      <c r="D151" s="293"/>
      <c r="E151" s="293"/>
      <c r="F151" s="342" t="s">
        <v>3468</v>
      </c>
      <c r="G151" s="293"/>
      <c r="H151" s="341" t="s">
        <v>3508</v>
      </c>
      <c r="I151" s="341" t="s">
        <v>3470</v>
      </c>
      <c r="J151" s="341">
        <v>120</v>
      </c>
      <c r="K151" s="337"/>
    </row>
    <row r="152" ht="15" customHeight="1">
      <c r="B152" s="316"/>
      <c r="C152" s="341" t="s">
        <v>3517</v>
      </c>
      <c r="D152" s="293"/>
      <c r="E152" s="293"/>
      <c r="F152" s="342" t="s">
        <v>3468</v>
      </c>
      <c r="G152" s="293"/>
      <c r="H152" s="341" t="s">
        <v>3528</v>
      </c>
      <c r="I152" s="341" t="s">
        <v>3470</v>
      </c>
      <c r="J152" s="341" t="s">
        <v>3519</v>
      </c>
      <c r="K152" s="337"/>
    </row>
    <row r="153" ht="15" customHeight="1">
      <c r="B153" s="316"/>
      <c r="C153" s="341" t="s">
        <v>86</v>
      </c>
      <c r="D153" s="293"/>
      <c r="E153" s="293"/>
      <c r="F153" s="342" t="s">
        <v>3468</v>
      </c>
      <c r="G153" s="293"/>
      <c r="H153" s="341" t="s">
        <v>3529</v>
      </c>
      <c r="I153" s="341" t="s">
        <v>3470</v>
      </c>
      <c r="J153" s="341" t="s">
        <v>3519</v>
      </c>
      <c r="K153" s="337"/>
    </row>
    <row r="154" ht="15" customHeight="1">
      <c r="B154" s="316"/>
      <c r="C154" s="341" t="s">
        <v>3473</v>
      </c>
      <c r="D154" s="293"/>
      <c r="E154" s="293"/>
      <c r="F154" s="342" t="s">
        <v>3474</v>
      </c>
      <c r="G154" s="293"/>
      <c r="H154" s="341" t="s">
        <v>3508</v>
      </c>
      <c r="I154" s="341" t="s">
        <v>3470</v>
      </c>
      <c r="J154" s="341">
        <v>50</v>
      </c>
      <c r="K154" s="337"/>
    </row>
    <row r="155" ht="15" customHeight="1">
      <c r="B155" s="316"/>
      <c r="C155" s="341" t="s">
        <v>3476</v>
      </c>
      <c r="D155" s="293"/>
      <c r="E155" s="293"/>
      <c r="F155" s="342" t="s">
        <v>3468</v>
      </c>
      <c r="G155" s="293"/>
      <c r="H155" s="341" t="s">
        <v>3508</v>
      </c>
      <c r="I155" s="341" t="s">
        <v>3478</v>
      </c>
      <c r="J155" s="341"/>
      <c r="K155" s="337"/>
    </row>
    <row r="156" ht="15" customHeight="1">
      <c r="B156" s="316"/>
      <c r="C156" s="341" t="s">
        <v>3487</v>
      </c>
      <c r="D156" s="293"/>
      <c r="E156" s="293"/>
      <c r="F156" s="342" t="s">
        <v>3474</v>
      </c>
      <c r="G156" s="293"/>
      <c r="H156" s="341" t="s">
        <v>3508</v>
      </c>
      <c r="I156" s="341" t="s">
        <v>3470</v>
      </c>
      <c r="J156" s="341">
        <v>50</v>
      </c>
      <c r="K156" s="337"/>
    </row>
    <row r="157" ht="15" customHeight="1">
      <c r="B157" s="316"/>
      <c r="C157" s="341" t="s">
        <v>3495</v>
      </c>
      <c r="D157" s="293"/>
      <c r="E157" s="293"/>
      <c r="F157" s="342" t="s">
        <v>3474</v>
      </c>
      <c r="G157" s="293"/>
      <c r="H157" s="341" t="s">
        <v>3508</v>
      </c>
      <c r="I157" s="341" t="s">
        <v>3470</v>
      </c>
      <c r="J157" s="341">
        <v>50</v>
      </c>
      <c r="K157" s="337"/>
    </row>
    <row r="158" ht="15" customHeight="1">
      <c r="B158" s="316"/>
      <c r="C158" s="341" t="s">
        <v>3493</v>
      </c>
      <c r="D158" s="293"/>
      <c r="E158" s="293"/>
      <c r="F158" s="342" t="s">
        <v>3474</v>
      </c>
      <c r="G158" s="293"/>
      <c r="H158" s="341" t="s">
        <v>3508</v>
      </c>
      <c r="I158" s="341" t="s">
        <v>3470</v>
      </c>
      <c r="J158" s="341">
        <v>50</v>
      </c>
      <c r="K158" s="337"/>
    </row>
    <row r="159" ht="15" customHeight="1">
      <c r="B159" s="316"/>
      <c r="C159" s="341" t="s">
        <v>149</v>
      </c>
      <c r="D159" s="293"/>
      <c r="E159" s="293"/>
      <c r="F159" s="342" t="s">
        <v>3468</v>
      </c>
      <c r="G159" s="293"/>
      <c r="H159" s="341" t="s">
        <v>3530</v>
      </c>
      <c r="I159" s="341" t="s">
        <v>3470</v>
      </c>
      <c r="J159" s="341" t="s">
        <v>3531</v>
      </c>
      <c r="K159" s="337"/>
    </row>
    <row r="160" ht="15" customHeight="1">
      <c r="B160" s="316"/>
      <c r="C160" s="341" t="s">
        <v>3532</v>
      </c>
      <c r="D160" s="293"/>
      <c r="E160" s="293"/>
      <c r="F160" s="342" t="s">
        <v>3468</v>
      </c>
      <c r="G160" s="293"/>
      <c r="H160" s="341" t="s">
        <v>3533</v>
      </c>
      <c r="I160" s="341" t="s">
        <v>3503</v>
      </c>
      <c r="J160" s="341"/>
      <c r="K160" s="337"/>
    </row>
    <row r="161" ht="15" customHeight="1">
      <c r="B161" s="343"/>
      <c r="C161" s="325"/>
      <c r="D161" s="325"/>
      <c r="E161" s="325"/>
      <c r="F161" s="325"/>
      <c r="G161" s="325"/>
      <c r="H161" s="325"/>
      <c r="I161" s="325"/>
      <c r="J161" s="325"/>
      <c r="K161" s="344"/>
    </row>
    <row r="162" ht="18.75" customHeight="1">
      <c r="B162" s="290"/>
      <c r="C162" s="293"/>
      <c r="D162" s="293"/>
      <c r="E162" s="293"/>
      <c r="F162" s="315"/>
      <c r="G162" s="293"/>
      <c r="H162" s="293"/>
      <c r="I162" s="293"/>
      <c r="J162" s="293"/>
      <c r="K162" s="290"/>
    </row>
    <row r="163" ht="18.75" customHeight="1"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</row>
    <row r="164" ht="7.5" customHeight="1">
      <c r="B164" s="280"/>
      <c r="C164" s="281"/>
      <c r="D164" s="281"/>
      <c r="E164" s="281"/>
      <c r="F164" s="281"/>
      <c r="G164" s="281"/>
      <c r="H164" s="281"/>
      <c r="I164" s="281"/>
      <c r="J164" s="281"/>
      <c r="K164" s="282"/>
    </row>
    <row r="165" ht="45" customHeight="1">
      <c r="B165" s="283"/>
      <c r="C165" s="284" t="s">
        <v>3534</v>
      </c>
      <c r="D165" s="284"/>
      <c r="E165" s="284"/>
      <c r="F165" s="284"/>
      <c r="G165" s="284"/>
      <c r="H165" s="284"/>
      <c r="I165" s="284"/>
      <c r="J165" s="284"/>
      <c r="K165" s="285"/>
    </row>
    <row r="166" ht="17.25" customHeight="1">
      <c r="B166" s="283"/>
      <c r="C166" s="308" t="s">
        <v>3462</v>
      </c>
      <c r="D166" s="308"/>
      <c r="E166" s="308"/>
      <c r="F166" s="308" t="s">
        <v>3463</v>
      </c>
      <c r="G166" s="345"/>
      <c r="H166" s="346" t="s">
        <v>55</v>
      </c>
      <c r="I166" s="346" t="s">
        <v>58</v>
      </c>
      <c r="J166" s="308" t="s">
        <v>3464</v>
      </c>
      <c r="K166" s="285"/>
    </row>
    <row r="167" ht="17.25" customHeight="1">
      <c r="B167" s="286"/>
      <c r="C167" s="310" t="s">
        <v>3465</v>
      </c>
      <c r="D167" s="310"/>
      <c r="E167" s="310"/>
      <c r="F167" s="311" t="s">
        <v>3466</v>
      </c>
      <c r="G167" s="347"/>
      <c r="H167" s="348"/>
      <c r="I167" s="348"/>
      <c r="J167" s="310" t="s">
        <v>3467</v>
      </c>
      <c r="K167" s="288"/>
    </row>
    <row r="168" ht="5.25" customHeight="1">
      <c r="B168" s="316"/>
      <c r="C168" s="313"/>
      <c r="D168" s="313"/>
      <c r="E168" s="313"/>
      <c r="F168" s="313"/>
      <c r="G168" s="314"/>
      <c r="H168" s="313"/>
      <c r="I168" s="313"/>
      <c r="J168" s="313"/>
      <c r="K168" s="337"/>
    </row>
    <row r="169" ht="15" customHeight="1">
      <c r="B169" s="316"/>
      <c r="C169" s="293" t="s">
        <v>3471</v>
      </c>
      <c r="D169" s="293"/>
      <c r="E169" s="293"/>
      <c r="F169" s="315" t="s">
        <v>3468</v>
      </c>
      <c r="G169" s="293"/>
      <c r="H169" s="293" t="s">
        <v>3508</v>
      </c>
      <c r="I169" s="293" t="s">
        <v>3470</v>
      </c>
      <c r="J169" s="293">
        <v>120</v>
      </c>
      <c r="K169" s="337"/>
    </row>
    <row r="170" ht="15" customHeight="1">
      <c r="B170" s="316"/>
      <c r="C170" s="293" t="s">
        <v>3517</v>
      </c>
      <c r="D170" s="293"/>
      <c r="E170" s="293"/>
      <c r="F170" s="315" t="s">
        <v>3468</v>
      </c>
      <c r="G170" s="293"/>
      <c r="H170" s="293" t="s">
        <v>3518</v>
      </c>
      <c r="I170" s="293" t="s">
        <v>3470</v>
      </c>
      <c r="J170" s="293" t="s">
        <v>3519</v>
      </c>
      <c r="K170" s="337"/>
    </row>
    <row r="171" ht="15" customHeight="1">
      <c r="B171" s="316"/>
      <c r="C171" s="293" t="s">
        <v>86</v>
      </c>
      <c r="D171" s="293"/>
      <c r="E171" s="293"/>
      <c r="F171" s="315" t="s">
        <v>3468</v>
      </c>
      <c r="G171" s="293"/>
      <c r="H171" s="293" t="s">
        <v>3535</v>
      </c>
      <c r="I171" s="293" t="s">
        <v>3470</v>
      </c>
      <c r="J171" s="293" t="s">
        <v>3519</v>
      </c>
      <c r="K171" s="337"/>
    </row>
    <row r="172" ht="15" customHeight="1">
      <c r="B172" s="316"/>
      <c r="C172" s="293" t="s">
        <v>3473</v>
      </c>
      <c r="D172" s="293"/>
      <c r="E172" s="293"/>
      <c r="F172" s="315" t="s">
        <v>3474</v>
      </c>
      <c r="G172" s="293"/>
      <c r="H172" s="293" t="s">
        <v>3535</v>
      </c>
      <c r="I172" s="293" t="s">
        <v>3470</v>
      </c>
      <c r="J172" s="293">
        <v>50</v>
      </c>
      <c r="K172" s="337"/>
    </row>
    <row r="173" ht="15" customHeight="1">
      <c r="B173" s="316"/>
      <c r="C173" s="293" t="s">
        <v>3476</v>
      </c>
      <c r="D173" s="293"/>
      <c r="E173" s="293"/>
      <c r="F173" s="315" t="s">
        <v>3468</v>
      </c>
      <c r="G173" s="293"/>
      <c r="H173" s="293" t="s">
        <v>3535</v>
      </c>
      <c r="I173" s="293" t="s">
        <v>3478</v>
      </c>
      <c r="J173" s="293"/>
      <c r="K173" s="337"/>
    </row>
    <row r="174" ht="15" customHeight="1">
      <c r="B174" s="316"/>
      <c r="C174" s="293" t="s">
        <v>3487</v>
      </c>
      <c r="D174" s="293"/>
      <c r="E174" s="293"/>
      <c r="F174" s="315" t="s">
        <v>3474</v>
      </c>
      <c r="G174" s="293"/>
      <c r="H174" s="293" t="s">
        <v>3535</v>
      </c>
      <c r="I174" s="293" t="s">
        <v>3470</v>
      </c>
      <c r="J174" s="293">
        <v>50</v>
      </c>
      <c r="K174" s="337"/>
    </row>
    <row r="175" ht="15" customHeight="1">
      <c r="B175" s="316"/>
      <c r="C175" s="293" t="s">
        <v>3495</v>
      </c>
      <c r="D175" s="293"/>
      <c r="E175" s="293"/>
      <c r="F175" s="315" t="s">
        <v>3474</v>
      </c>
      <c r="G175" s="293"/>
      <c r="H175" s="293" t="s">
        <v>3535</v>
      </c>
      <c r="I175" s="293" t="s">
        <v>3470</v>
      </c>
      <c r="J175" s="293">
        <v>50</v>
      </c>
      <c r="K175" s="337"/>
    </row>
    <row r="176" ht="15" customHeight="1">
      <c r="B176" s="316"/>
      <c r="C176" s="293" t="s">
        <v>3493</v>
      </c>
      <c r="D176" s="293"/>
      <c r="E176" s="293"/>
      <c r="F176" s="315" t="s">
        <v>3474</v>
      </c>
      <c r="G176" s="293"/>
      <c r="H176" s="293" t="s">
        <v>3535</v>
      </c>
      <c r="I176" s="293" t="s">
        <v>3470</v>
      </c>
      <c r="J176" s="293">
        <v>50</v>
      </c>
      <c r="K176" s="337"/>
    </row>
    <row r="177" ht="15" customHeight="1">
      <c r="B177" s="316"/>
      <c r="C177" s="293" t="s">
        <v>180</v>
      </c>
      <c r="D177" s="293"/>
      <c r="E177" s="293"/>
      <c r="F177" s="315" t="s">
        <v>3468</v>
      </c>
      <c r="G177" s="293"/>
      <c r="H177" s="293" t="s">
        <v>3536</v>
      </c>
      <c r="I177" s="293" t="s">
        <v>3537</v>
      </c>
      <c r="J177" s="293"/>
      <c r="K177" s="337"/>
    </row>
    <row r="178" ht="15" customHeight="1">
      <c r="B178" s="316"/>
      <c r="C178" s="293" t="s">
        <v>58</v>
      </c>
      <c r="D178" s="293"/>
      <c r="E178" s="293"/>
      <c r="F178" s="315" t="s">
        <v>3468</v>
      </c>
      <c r="G178" s="293"/>
      <c r="H178" s="293" t="s">
        <v>3538</v>
      </c>
      <c r="I178" s="293" t="s">
        <v>3539</v>
      </c>
      <c r="J178" s="293">
        <v>1</v>
      </c>
      <c r="K178" s="337"/>
    </row>
    <row r="179" ht="15" customHeight="1">
      <c r="B179" s="316"/>
      <c r="C179" s="293" t="s">
        <v>54</v>
      </c>
      <c r="D179" s="293"/>
      <c r="E179" s="293"/>
      <c r="F179" s="315" t="s">
        <v>3468</v>
      </c>
      <c r="G179" s="293"/>
      <c r="H179" s="293" t="s">
        <v>3540</v>
      </c>
      <c r="I179" s="293" t="s">
        <v>3470</v>
      </c>
      <c r="J179" s="293">
        <v>20</v>
      </c>
      <c r="K179" s="337"/>
    </row>
    <row r="180" ht="15" customHeight="1">
      <c r="B180" s="316"/>
      <c r="C180" s="293" t="s">
        <v>55</v>
      </c>
      <c r="D180" s="293"/>
      <c r="E180" s="293"/>
      <c r="F180" s="315" t="s">
        <v>3468</v>
      </c>
      <c r="G180" s="293"/>
      <c r="H180" s="293" t="s">
        <v>3541</v>
      </c>
      <c r="I180" s="293" t="s">
        <v>3470</v>
      </c>
      <c r="J180" s="293">
        <v>255</v>
      </c>
      <c r="K180" s="337"/>
    </row>
    <row r="181" ht="15" customHeight="1">
      <c r="B181" s="316"/>
      <c r="C181" s="293" t="s">
        <v>181</v>
      </c>
      <c r="D181" s="293"/>
      <c r="E181" s="293"/>
      <c r="F181" s="315" t="s">
        <v>3468</v>
      </c>
      <c r="G181" s="293"/>
      <c r="H181" s="293" t="s">
        <v>3432</v>
      </c>
      <c r="I181" s="293" t="s">
        <v>3470</v>
      </c>
      <c r="J181" s="293">
        <v>10</v>
      </c>
      <c r="K181" s="337"/>
    </row>
    <row r="182" ht="15" customHeight="1">
      <c r="B182" s="316"/>
      <c r="C182" s="293" t="s">
        <v>182</v>
      </c>
      <c r="D182" s="293"/>
      <c r="E182" s="293"/>
      <c r="F182" s="315" t="s">
        <v>3468</v>
      </c>
      <c r="G182" s="293"/>
      <c r="H182" s="293" t="s">
        <v>3542</v>
      </c>
      <c r="I182" s="293" t="s">
        <v>3503</v>
      </c>
      <c r="J182" s="293"/>
      <c r="K182" s="337"/>
    </row>
    <row r="183" ht="15" customHeight="1">
      <c r="B183" s="316"/>
      <c r="C183" s="293" t="s">
        <v>3543</v>
      </c>
      <c r="D183" s="293"/>
      <c r="E183" s="293"/>
      <c r="F183" s="315" t="s">
        <v>3468</v>
      </c>
      <c r="G183" s="293"/>
      <c r="H183" s="293" t="s">
        <v>3544</v>
      </c>
      <c r="I183" s="293" t="s">
        <v>3503</v>
      </c>
      <c r="J183" s="293"/>
      <c r="K183" s="337"/>
    </row>
    <row r="184" ht="15" customHeight="1">
      <c r="B184" s="316"/>
      <c r="C184" s="293" t="s">
        <v>3532</v>
      </c>
      <c r="D184" s="293"/>
      <c r="E184" s="293"/>
      <c r="F184" s="315" t="s">
        <v>3468</v>
      </c>
      <c r="G184" s="293"/>
      <c r="H184" s="293" t="s">
        <v>3545</v>
      </c>
      <c r="I184" s="293" t="s">
        <v>3503</v>
      </c>
      <c r="J184" s="293"/>
      <c r="K184" s="337"/>
    </row>
    <row r="185" ht="15" customHeight="1">
      <c r="B185" s="316"/>
      <c r="C185" s="293" t="s">
        <v>184</v>
      </c>
      <c r="D185" s="293"/>
      <c r="E185" s="293"/>
      <c r="F185" s="315" t="s">
        <v>3474</v>
      </c>
      <c r="G185" s="293"/>
      <c r="H185" s="293" t="s">
        <v>3546</v>
      </c>
      <c r="I185" s="293" t="s">
        <v>3470</v>
      </c>
      <c r="J185" s="293">
        <v>50</v>
      </c>
      <c r="K185" s="337"/>
    </row>
    <row r="186" ht="15" customHeight="1">
      <c r="B186" s="316"/>
      <c r="C186" s="293" t="s">
        <v>3547</v>
      </c>
      <c r="D186" s="293"/>
      <c r="E186" s="293"/>
      <c r="F186" s="315" t="s">
        <v>3474</v>
      </c>
      <c r="G186" s="293"/>
      <c r="H186" s="293" t="s">
        <v>3548</v>
      </c>
      <c r="I186" s="293" t="s">
        <v>3549</v>
      </c>
      <c r="J186" s="293"/>
      <c r="K186" s="337"/>
    </row>
    <row r="187" ht="15" customHeight="1">
      <c r="B187" s="316"/>
      <c r="C187" s="293" t="s">
        <v>3550</v>
      </c>
      <c r="D187" s="293"/>
      <c r="E187" s="293"/>
      <c r="F187" s="315" t="s">
        <v>3474</v>
      </c>
      <c r="G187" s="293"/>
      <c r="H187" s="293" t="s">
        <v>3551</v>
      </c>
      <c r="I187" s="293" t="s">
        <v>3549</v>
      </c>
      <c r="J187" s="293"/>
      <c r="K187" s="337"/>
    </row>
    <row r="188" ht="15" customHeight="1">
      <c r="B188" s="316"/>
      <c r="C188" s="293" t="s">
        <v>3552</v>
      </c>
      <c r="D188" s="293"/>
      <c r="E188" s="293"/>
      <c r="F188" s="315" t="s">
        <v>3474</v>
      </c>
      <c r="G188" s="293"/>
      <c r="H188" s="293" t="s">
        <v>3553</v>
      </c>
      <c r="I188" s="293" t="s">
        <v>3549</v>
      </c>
      <c r="J188" s="293"/>
      <c r="K188" s="337"/>
    </row>
    <row r="189" ht="15" customHeight="1">
      <c r="B189" s="316"/>
      <c r="C189" s="349" t="s">
        <v>3554</v>
      </c>
      <c r="D189" s="293"/>
      <c r="E189" s="293"/>
      <c r="F189" s="315" t="s">
        <v>3474</v>
      </c>
      <c r="G189" s="293"/>
      <c r="H189" s="293" t="s">
        <v>3555</v>
      </c>
      <c r="I189" s="293" t="s">
        <v>3556</v>
      </c>
      <c r="J189" s="350" t="s">
        <v>3557</v>
      </c>
      <c r="K189" s="337"/>
    </row>
    <row r="190" ht="15" customHeight="1">
      <c r="B190" s="316"/>
      <c r="C190" s="300" t="s">
        <v>43</v>
      </c>
      <c r="D190" s="293"/>
      <c r="E190" s="293"/>
      <c r="F190" s="315" t="s">
        <v>3468</v>
      </c>
      <c r="G190" s="293"/>
      <c r="H190" s="290" t="s">
        <v>3558</v>
      </c>
      <c r="I190" s="293" t="s">
        <v>3559</v>
      </c>
      <c r="J190" s="293"/>
      <c r="K190" s="337"/>
    </row>
    <row r="191" ht="15" customHeight="1">
      <c r="B191" s="316"/>
      <c r="C191" s="300" t="s">
        <v>3560</v>
      </c>
      <c r="D191" s="293"/>
      <c r="E191" s="293"/>
      <c r="F191" s="315" t="s">
        <v>3468</v>
      </c>
      <c r="G191" s="293"/>
      <c r="H191" s="293" t="s">
        <v>3561</v>
      </c>
      <c r="I191" s="293" t="s">
        <v>3503</v>
      </c>
      <c r="J191" s="293"/>
      <c r="K191" s="337"/>
    </row>
    <row r="192" ht="15" customHeight="1">
      <c r="B192" s="316"/>
      <c r="C192" s="300" t="s">
        <v>3562</v>
      </c>
      <c r="D192" s="293"/>
      <c r="E192" s="293"/>
      <c r="F192" s="315" t="s">
        <v>3468</v>
      </c>
      <c r="G192" s="293"/>
      <c r="H192" s="293" t="s">
        <v>3563</v>
      </c>
      <c r="I192" s="293" t="s">
        <v>3503</v>
      </c>
      <c r="J192" s="293"/>
      <c r="K192" s="337"/>
    </row>
    <row r="193" ht="15" customHeight="1">
      <c r="B193" s="316"/>
      <c r="C193" s="300" t="s">
        <v>3564</v>
      </c>
      <c r="D193" s="293"/>
      <c r="E193" s="293"/>
      <c r="F193" s="315" t="s">
        <v>3474</v>
      </c>
      <c r="G193" s="293"/>
      <c r="H193" s="293" t="s">
        <v>3565</v>
      </c>
      <c r="I193" s="293" t="s">
        <v>3503</v>
      </c>
      <c r="J193" s="293"/>
      <c r="K193" s="337"/>
    </row>
    <row r="194" ht="15" customHeight="1">
      <c r="B194" s="343"/>
      <c r="C194" s="351"/>
      <c r="D194" s="325"/>
      <c r="E194" s="325"/>
      <c r="F194" s="325"/>
      <c r="G194" s="325"/>
      <c r="H194" s="325"/>
      <c r="I194" s="325"/>
      <c r="J194" s="325"/>
      <c r="K194" s="344"/>
    </row>
    <row r="195" ht="18.75" customHeight="1">
      <c r="B195" s="290"/>
      <c r="C195" s="293"/>
      <c r="D195" s="293"/>
      <c r="E195" s="293"/>
      <c r="F195" s="315"/>
      <c r="G195" s="293"/>
      <c r="H195" s="293"/>
      <c r="I195" s="293"/>
      <c r="J195" s="293"/>
      <c r="K195" s="290"/>
    </row>
    <row r="196" ht="18.75" customHeight="1">
      <c r="B196" s="290"/>
      <c r="C196" s="293"/>
      <c r="D196" s="293"/>
      <c r="E196" s="293"/>
      <c r="F196" s="315"/>
      <c r="G196" s="293"/>
      <c r="H196" s="293"/>
      <c r="I196" s="293"/>
      <c r="J196" s="293"/>
      <c r="K196" s="290"/>
    </row>
    <row r="197" ht="18.75" customHeight="1"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</row>
    <row r="198" ht="13.5">
      <c r="B198" s="280"/>
      <c r="C198" s="281"/>
      <c r="D198" s="281"/>
      <c r="E198" s="281"/>
      <c r="F198" s="281"/>
      <c r="G198" s="281"/>
      <c r="H198" s="281"/>
      <c r="I198" s="281"/>
      <c r="J198" s="281"/>
      <c r="K198" s="282"/>
    </row>
    <row r="199" ht="21">
      <c r="B199" s="283"/>
      <c r="C199" s="284" t="s">
        <v>3566</v>
      </c>
      <c r="D199" s="284"/>
      <c r="E199" s="284"/>
      <c r="F199" s="284"/>
      <c r="G199" s="284"/>
      <c r="H199" s="284"/>
      <c r="I199" s="284"/>
      <c r="J199" s="284"/>
      <c r="K199" s="285"/>
    </row>
    <row r="200" ht="25.5" customHeight="1">
      <c r="B200" s="283"/>
      <c r="C200" s="352" t="s">
        <v>3567</v>
      </c>
      <c r="D200" s="352"/>
      <c r="E200" s="352"/>
      <c r="F200" s="352" t="s">
        <v>3568</v>
      </c>
      <c r="G200" s="353"/>
      <c r="H200" s="352" t="s">
        <v>3569</v>
      </c>
      <c r="I200" s="352"/>
      <c r="J200" s="352"/>
      <c r="K200" s="285"/>
    </row>
    <row r="201" ht="5.25" customHeight="1">
      <c r="B201" s="316"/>
      <c r="C201" s="313"/>
      <c r="D201" s="313"/>
      <c r="E201" s="313"/>
      <c r="F201" s="313"/>
      <c r="G201" s="293"/>
      <c r="H201" s="313"/>
      <c r="I201" s="313"/>
      <c r="J201" s="313"/>
      <c r="K201" s="337"/>
    </row>
    <row r="202" ht="15" customHeight="1">
      <c r="B202" s="316"/>
      <c r="C202" s="293" t="s">
        <v>3559</v>
      </c>
      <c r="D202" s="293"/>
      <c r="E202" s="293"/>
      <c r="F202" s="315" t="s">
        <v>44</v>
      </c>
      <c r="G202" s="293"/>
      <c r="H202" s="293" t="s">
        <v>3570</v>
      </c>
      <c r="I202" s="293"/>
      <c r="J202" s="293"/>
      <c r="K202" s="337"/>
    </row>
    <row r="203" ht="15" customHeight="1">
      <c r="B203" s="316"/>
      <c r="C203" s="322"/>
      <c r="D203" s="293"/>
      <c r="E203" s="293"/>
      <c r="F203" s="315" t="s">
        <v>45</v>
      </c>
      <c r="G203" s="293"/>
      <c r="H203" s="293" t="s">
        <v>3571</v>
      </c>
      <c r="I203" s="293"/>
      <c r="J203" s="293"/>
      <c r="K203" s="337"/>
    </row>
    <row r="204" ht="15" customHeight="1">
      <c r="B204" s="316"/>
      <c r="C204" s="322"/>
      <c r="D204" s="293"/>
      <c r="E204" s="293"/>
      <c r="F204" s="315" t="s">
        <v>48</v>
      </c>
      <c r="G204" s="293"/>
      <c r="H204" s="293" t="s">
        <v>3572</v>
      </c>
      <c r="I204" s="293"/>
      <c r="J204" s="293"/>
      <c r="K204" s="337"/>
    </row>
    <row r="205" ht="15" customHeight="1">
      <c r="B205" s="316"/>
      <c r="C205" s="293"/>
      <c r="D205" s="293"/>
      <c r="E205" s="293"/>
      <c r="F205" s="315" t="s">
        <v>46</v>
      </c>
      <c r="G205" s="293"/>
      <c r="H205" s="293" t="s">
        <v>3573</v>
      </c>
      <c r="I205" s="293"/>
      <c r="J205" s="293"/>
      <c r="K205" s="337"/>
    </row>
    <row r="206" ht="15" customHeight="1">
      <c r="B206" s="316"/>
      <c r="C206" s="293"/>
      <c r="D206" s="293"/>
      <c r="E206" s="293"/>
      <c r="F206" s="315" t="s">
        <v>47</v>
      </c>
      <c r="G206" s="293"/>
      <c r="H206" s="293" t="s">
        <v>3574</v>
      </c>
      <c r="I206" s="293"/>
      <c r="J206" s="293"/>
      <c r="K206" s="337"/>
    </row>
    <row r="207" ht="15" customHeight="1">
      <c r="B207" s="316"/>
      <c r="C207" s="293"/>
      <c r="D207" s="293"/>
      <c r="E207" s="293"/>
      <c r="F207" s="315"/>
      <c r="G207" s="293"/>
      <c r="H207" s="293"/>
      <c r="I207" s="293"/>
      <c r="J207" s="293"/>
      <c r="K207" s="337"/>
    </row>
    <row r="208" ht="15" customHeight="1">
      <c r="B208" s="316"/>
      <c r="C208" s="293" t="s">
        <v>3515</v>
      </c>
      <c r="D208" s="293"/>
      <c r="E208" s="293"/>
      <c r="F208" s="315" t="s">
        <v>79</v>
      </c>
      <c r="G208" s="293"/>
      <c r="H208" s="293" t="s">
        <v>3575</v>
      </c>
      <c r="I208" s="293"/>
      <c r="J208" s="293"/>
      <c r="K208" s="337"/>
    </row>
    <row r="209" ht="15" customHeight="1">
      <c r="B209" s="316"/>
      <c r="C209" s="322"/>
      <c r="D209" s="293"/>
      <c r="E209" s="293"/>
      <c r="F209" s="315" t="s">
        <v>3412</v>
      </c>
      <c r="G209" s="293"/>
      <c r="H209" s="293" t="s">
        <v>3413</v>
      </c>
      <c r="I209" s="293"/>
      <c r="J209" s="293"/>
      <c r="K209" s="337"/>
    </row>
    <row r="210" ht="15" customHeight="1">
      <c r="B210" s="316"/>
      <c r="C210" s="293"/>
      <c r="D210" s="293"/>
      <c r="E210" s="293"/>
      <c r="F210" s="315" t="s">
        <v>3410</v>
      </c>
      <c r="G210" s="293"/>
      <c r="H210" s="293" t="s">
        <v>3576</v>
      </c>
      <c r="I210" s="293"/>
      <c r="J210" s="293"/>
      <c r="K210" s="337"/>
    </row>
    <row r="211" ht="15" customHeight="1">
      <c r="B211" s="354"/>
      <c r="C211" s="322"/>
      <c r="D211" s="322"/>
      <c r="E211" s="322"/>
      <c r="F211" s="315" t="s">
        <v>3414</v>
      </c>
      <c r="G211" s="300"/>
      <c r="H211" s="341" t="s">
        <v>3415</v>
      </c>
      <c r="I211" s="341"/>
      <c r="J211" s="341"/>
      <c r="K211" s="355"/>
    </row>
    <row r="212" ht="15" customHeight="1">
      <c r="B212" s="354"/>
      <c r="C212" s="322"/>
      <c r="D212" s="322"/>
      <c r="E212" s="322"/>
      <c r="F212" s="315" t="s">
        <v>3416</v>
      </c>
      <c r="G212" s="300"/>
      <c r="H212" s="341" t="s">
        <v>3577</v>
      </c>
      <c r="I212" s="341"/>
      <c r="J212" s="341"/>
      <c r="K212" s="355"/>
    </row>
    <row r="213" ht="15" customHeight="1">
      <c r="B213" s="354"/>
      <c r="C213" s="322"/>
      <c r="D213" s="322"/>
      <c r="E213" s="322"/>
      <c r="F213" s="356"/>
      <c r="G213" s="300"/>
      <c r="H213" s="357"/>
      <c r="I213" s="357"/>
      <c r="J213" s="357"/>
      <c r="K213" s="355"/>
    </row>
    <row r="214" ht="15" customHeight="1">
      <c r="B214" s="354"/>
      <c r="C214" s="293" t="s">
        <v>3539</v>
      </c>
      <c r="D214" s="322"/>
      <c r="E214" s="322"/>
      <c r="F214" s="315">
        <v>1</v>
      </c>
      <c r="G214" s="300"/>
      <c r="H214" s="341" t="s">
        <v>3578</v>
      </c>
      <c r="I214" s="341"/>
      <c r="J214" s="341"/>
      <c r="K214" s="355"/>
    </row>
    <row r="215" ht="15" customHeight="1">
      <c r="B215" s="354"/>
      <c r="C215" s="322"/>
      <c r="D215" s="322"/>
      <c r="E215" s="322"/>
      <c r="F215" s="315">
        <v>2</v>
      </c>
      <c r="G215" s="300"/>
      <c r="H215" s="341" t="s">
        <v>3579</v>
      </c>
      <c r="I215" s="341"/>
      <c r="J215" s="341"/>
      <c r="K215" s="355"/>
    </row>
    <row r="216" ht="15" customHeight="1">
      <c r="B216" s="354"/>
      <c r="C216" s="322"/>
      <c r="D216" s="322"/>
      <c r="E216" s="322"/>
      <c r="F216" s="315">
        <v>3</v>
      </c>
      <c r="G216" s="300"/>
      <c r="H216" s="341" t="s">
        <v>3580</v>
      </c>
      <c r="I216" s="341"/>
      <c r="J216" s="341"/>
      <c r="K216" s="355"/>
    </row>
    <row r="217" ht="15" customHeight="1">
      <c r="B217" s="354"/>
      <c r="C217" s="322"/>
      <c r="D217" s="322"/>
      <c r="E217" s="322"/>
      <c r="F217" s="315">
        <v>4</v>
      </c>
      <c r="G217" s="300"/>
      <c r="H217" s="341" t="s">
        <v>3581</v>
      </c>
      <c r="I217" s="341"/>
      <c r="J217" s="341"/>
      <c r="K217" s="355"/>
    </row>
    <row r="218" ht="12.75" customHeight="1">
      <c r="B218" s="358"/>
      <c r="C218" s="359"/>
      <c r="D218" s="359"/>
      <c r="E218" s="359"/>
      <c r="F218" s="359"/>
      <c r="G218" s="359"/>
      <c r="H218" s="359"/>
      <c r="I218" s="359"/>
      <c r="J218" s="359"/>
      <c r="K218" s="360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87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147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ROUND(J112,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ROUND((SUM(BE112:BE783)),  2)</f>
        <v>0</v>
      </c>
      <c r="I35" s="159">
        <v>0.20999999999999999</v>
      </c>
      <c r="J35" s="158">
        <f>ROUND(((SUM(BE112:BE783))*I35),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ROUND((SUM(BF112:BF783)),  2)</f>
        <v>0</v>
      </c>
      <c r="I36" s="159">
        <v>0.14999999999999999</v>
      </c>
      <c r="J36" s="158">
        <f>ROUND(((SUM(BF112:BF783))*I36),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ROUND((SUM(BG112:BG783)),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ROUND((SUM(BH112:BH783)),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ROUND((SUM(BI112:BI783)),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J112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J113</f>
        <v>0</v>
      </c>
      <c r="K64" s="181"/>
      <c r="L64" s="186"/>
    </row>
    <row r="65" s="9" customFormat="1" ht="19.92" customHeight="1">
      <c r="B65" s="187"/>
      <c r="C65" s="123"/>
      <c r="D65" s="188" t="s">
        <v>153</v>
      </c>
      <c r="E65" s="189"/>
      <c r="F65" s="189"/>
      <c r="G65" s="189"/>
      <c r="H65" s="189"/>
      <c r="I65" s="190"/>
      <c r="J65" s="191">
        <f>J114</f>
        <v>0</v>
      </c>
      <c r="K65" s="123"/>
      <c r="L65" s="192"/>
    </row>
    <row r="66" s="9" customFormat="1" ht="19.92" customHeight="1">
      <c r="B66" s="187"/>
      <c r="C66" s="123"/>
      <c r="D66" s="188" t="s">
        <v>154</v>
      </c>
      <c r="E66" s="189"/>
      <c r="F66" s="189"/>
      <c r="G66" s="189"/>
      <c r="H66" s="189"/>
      <c r="I66" s="190"/>
      <c r="J66" s="191">
        <f>J178</f>
        <v>0</v>
      </c>
      <c r="K66" s="123"/>
      <c r="L66" s="192"/>
    </row>
    <row r="67" s="9" customFormat="1" ht="19.92" customHeight="1">
      <c r="B67" s="187"/>
      <c r="C67" s="123"/>
      <c r="D67" s="188" t="s">
        <v>155</v>
      </c>
      <c r="E67" s="189"/>
      <c r="F67" s="189"/>
      <c r="G67" s="189"/>
      <c r="H67" s="189"/>
      <c r="I67" s="190"/>
      <c r="J67" s="191">
        <f>J185</f>
        <v>0</v>
      </c>
      <c r="K67" s="123"/>
      <c r="L67" s="192"/>
    </row>
    <row r="68" s="9" customFormat="1" ht="19.92" customHeight="1">
      <c r="B68" s="187"/>
      <c r="C68" s="123"/>
      <c r="D68" s="188" t="s">
        <v>156</v>
      </c>
      <c r="E68" s="189"/>
      <c r="F68" s="189"/>
      <c r="G68" s="189"/>
      <c r="H68" s="189"/>
      <c r="I68" s="190"/>
      <c r="J68" s="191">
        <f>J232</f>
        <v>0</v>
      </c>
      <c r="K68" s="123"/>
      <c r="L68" s="192"/>
    </row>
    <row r="69" s="9" customFormat="1" ht="19.92" customHeight="1">
      <c r="B69" s="187"/>
      <c r="C69" s="123"/>
      <c r="D69" s="188" t="s">
        <v>157</v>
      </c>
      <c r="E69" s="189"/>
      <c r="F69" s="189"/>
      <c r="G69" s="189"/>
      <c r="H69" s="189"/>
      <c r="I69" s="190"/>
      <c r="J69" s="191">
        <f>J269</f>
        <v>0</v>
      </c>
      <c r="K69" s="123"/>
      <c r="L69" s="192"/>
    </row>
    <row r="70" s="9" customFormat="1" ht="19.92" customHeight="1">
      <c r="B70" s="187"/>
      <c r="C70" s="123"/>
      <c r="D70" s="188" t="s">
        <v>158</v>
      </c>
      <c r="E70" s="189"/>
      <c r="F70" s="189"/>
      <c r="G70" s="189"/>
      <c r="H70" s="189"/>
      <c r="I70" s="190"/>
      <c r="J70" s="191">
        <f>J295</f>
        <v>0</v>
      </c>
      <c r="K70" s="123"/>
      <c r="L70" s="192"/>
    </row>
    <row r="71" s="9" customFormat="1" ht="19.92" customHeight="1">
      <c r="B71" s="187"/>
      <c r="C71" s="123"/>
      <c r="D71" s="188" t="s">
        <v>159</v>
      </c>
      <c r="E71" s="189"/>
      <c r="F71" s="189"/>
      <c r="G71" s="189"/>
      <c r="H71" s="189"/>
      <c r="I71" s="190"/>
      <c r="J71" s="191">
        <f>J387</f>
        <v>0</v>
      </c>
      <c r="K71" s="123"/>
      <c r="L71" s="192"/>
    </row>
    <row r="72" s="9" customFormat="1" ht="19.92" customHeight="1">
      <c r="B72" s="187"/>
      <c r="C72" s="123"/>
      <c r="D72" s="188" t="s">
        <v>160</v>
      </c>
      <c r="E72" s="189"/>
      <c r="F72" s="189"/>
      <c r="G72" s="189"/>
      <c r="H72" s="189"/>
      <c r="I72" s="190"/>
      <c r="J72" s="191">
        <f>J415</f>
        <v>0</v>
      </c>
      <c r="K72" s="123"/>
      <c r="L72" s="192"/>
    </row>
    <row r="73" s="9" customFormat="1" ht="19.92" customHeight="1">
      <c r="B73" s="187"/>
      <c r="C73" s="123"/>
      <c r="D73" s="188" t="s">
        <v>161</v>
      </c>
      <c r="E73" s="189"/>
      <c r="F73" s="189"/>
      <c r="G73" s="189"/>
      <c r="H73" s="189"/>
      <c r="I73" s="190"/>
      <c r="J73" s="191">
        <f>J483</f>
        <v>0</v>
      </c>
      <c r="K73" s="123"/>
      <c r="L73" s="192"/>
    </row>
    <row r="74" s="9" customFormat="1" ht="19.92" customHeight="1">
      <c r="B74" s="187"/>
      <c r="C74" s="123"/>
      <c r="D74" s="188" t="s">
        <v>162</v>
      </c>
      <c r="E74" s="189"/>
      <c r="F74" s="189"/>
      <c r="G74" s="189"/>
      <c r="H74" s="189"/>
      <c r="I74" s="190"/>
      <c r="J74" s="191">
        <f>J489</f>
        <v>0</v>
      </c>
      <c r="K74" s="123"/>
      <c r="L74" s="192"/>
    </row>
    <row r="75" s="8" customFormat="1" ht="24.96" customHeight="1">
      <c r="B75" s="180"/>
      <c r="C75" s="181"/>
      <c r="D75" s="182" t="s">
        <v>163</v>
      </c>
      <c r="E75" s="183"/>
      <c r="F75" s="183"/>
      <c r="G75" s="183"/>
      <c r="H75" s="183"/>
      <c r="I75" s="184"/>
      <c r="J75" s="185">
        <f>J492</f>
        <v>0</v>
      </c>
      <c r="K75" s="181"/>
      <c r="L75" s="186"/>
    </row>
    <row r="76" s="9" customFormat="1" ht="19.92" customHeight="1">
      <c r="B76" s="187"/>
      <c r="C76" s="123"/>
      <c r="D76" s="188" t="s">
        <v>164</v>
      </c>
      <c r="E76" s="189"/>
      <c r="F76" s="189"/>
      <c r="G76" s="189"/>
      <c r="H76" s="189"/>
      <c r="I76" s="190"/>
      <c r="J76" s="191">
        <f>J493</f>
        <v>0</v>
      </c>
      <c r="K76" s="123"/>
      <c r="L76" s="192"/>
    </row>
    <row r="77" s="9" customFormat="1" ht="19.92" customHeight="1">
      <c r="B77" s="187"/>
      <c r="C77" s="123"/>
      <c r="D77" s="188" t="s">
        <v>165</v>
      </c>
      <c r="E77" s="189"/>
      <c r="F77" s="189"/>
      <c r="G77" s="189"/>
      <c r="H77" s="189"/>
      <c r="I77" s="190"/>
      <c r="J77" s="191">
        <f>J512</f>
        <v>0</v>
      </c>
      <c r="K77" s="123"/>
      <c r="L77" s="192"/>
    </row>
    <row r="78" s="9" customFormat="1" ht="19.92" customHeight="1">
      <c r="B78" s="187"/>
      <c r="C78" s="123"/>
      <c r="D78" s="188" t="s">
        <v>166</v>
      </c>
      <c r="E78" s="189"/>
      <c r="F78" s="189"/>
      <c r="G78" s="189"/>
      <c r="H78" s="189"/>
      <c r="I78" s="190"/>
      <c r="J78" s="191">
        <f>J528</f>
        <v>0</v>
      </c>
      <c r="K78" s="123"/>
      <c r="L78" s="192"/>
    </row>
    <row r="79" s="9" customFormat="1" ht="19.92" customHeight="1">
      <c r="B79" s="187"/>
      <c r="C79" s="123"/>
      <c r="D79" s="188" t="s">
        <v>167</v>
      </c>
      <c r="E79" s="189"/>
      <c r="F79" s="189"/>
      <c r="G79" s="189"/>
      <c r="H79" s="189"/>
      <c r="I79" s="190"/>
      <c r="J79" s="191">
        <f>J541</f>
        <v>0</v>
      </c>
      <c r="K79" s="123"/>
      <c r="L79" s="192"/>
    </row>
    <row r="80" s="9" customFormat="1" ht="19.92" customHeight="1">
      <c r="B80" s="187"/>
      <c r="C80" s="123"/>
      <c r="D80" s="188" t="s">
        <v>168</v>
      </c>
      <c r="E80" s="189"/>
      <c r="F80" s="189"/>
      <c r="G80" s="189"/>
      <c r="H80" s="189"/>
      <c r="I80" s="190"/>
      <c r="J80" s="191">
        <f>J562</f>
        <v>0</v>
      </c>
      <c r="K80" s="123"/>
      <c r="L80" s="192"/>
    </row>
    <row r="81" s="9" customFormat="1" ht="19.92" customHeight="1">
      <c r="B81" s="187"/>
      <c r="C81" s="123"/>
      <c r="D81" s="188" t="s">
        <v>169</v>
      </c>
      <c r="E81" s="189"/>
      <c r="F81" s="189"/>
      <c r="G81" s="189"/>
      <c r="H81" s="189"/>
      <c r="I81" s="190"/>
      <c r="J81" s="191">
        <f>J572</f>
        <v>0</v>
      </c>
      <c r="K81" s="123"/>
      <c r="L81" s="192"/>
    </row>
    <row r="82" s="9" customFormat="1" ht="19.92" customHeight="1">
      <c r="B82" s="187"/>
      <c r="C82" s="123"/>
      <c r="D82" s="188" t="s">
        <v>170</v>
      </c>
      <c r="E82" s="189"/>
      <c r="F82" s="189"/>
      <c r="G82" s="189"/>
      <c r="H82" s="189"/>
      <c r="I82" s="190"/>
      <c r="J82" s="191">
        <f>J625</f>
        <v>0</v>
      </c>
      <c r="K82" s="123"/>
      <c r="L82" s="192"/>
    </row>
    <row r="83" s="9" customFormat="1" ht="19.92" customHeight="1">
      <c r="B83" s="187"/>
      <c r="C83" s="123"/>
      <c r="D83" s="188" t="s">
        <v>171</v>
      </c>
      <c r="E83" s="189"/>
      <c r="F83" s="189"/>
      <c r="G83" s="189"/>
      <c r="H83" s="189"/>
      <c r="I83" s="190"/>
      <c r="J83" s="191">
        <f>J632</f>
        <v>0</v>
      </c>
      <c r="K83" s="123"/>
      <c r="L83" s="192"/>
    </row>
    <row r="84" s="9" customFormat="1" ht="19.92" customHeight="1">
      <c r="B84" s="187"/>
      <c r="C84" s="123"/>
      <c r="D84" s="188" t="s">
        <v>172</v>
      </c>
      <c r="E84" s="189"/>
      <c r="F84" s="189"/>
      <c r="G84" s="189"/>
      <c r="H84" s="189"/>
      <c r="I84" s="190"/>
      <c r="J84" s="191">
        <f>J661</f>
        <v>0</v>
      </c>
      <c r="K84" s="123"/>
      <c r="L84" s="192"/>
    </row>
    <row r="85" s="9" customFormat="1" ht="19.92" customHeight="1">
      <c r="B85" s="187"/>
      <c r="C85" s="123"/>
      <c r="D85" s="188" t="s">
        <v>173</v>
      </c>
      <c r="E85" s="189"/>
      <c r="F85" s="189"/>
      <c r="G85" s="189"/>
      <c r="H85" s="189"/>
      <c r="I85" s="190"/>
      <c r="J85" s="191">
        <f>J687</f>
        <v>0</v>
      </c>
      <c r="K85" s="123"/>
      <c r="L85" s="192"/>
    </row>
    <row r="86" s="9" customFormat="1" ht="19.92" customHeight="1">
      <c r="B86" s="187"/>
      <c r="C86" s="123"/>
      <c r="D86" s="188" t="s">
        <v>174</v>
      </c>
      <c r="E86" s="189"/>
      <c r="F86" s="189"/>
      <c r="G86" s="189"/>
      <c r="H86" s="189"/>
      <c r="I86" s="190"/>
      <c r="J86" s="191">
        <f>J694</f>
        <v>0</v>
      </c>
      <c r="K86" s="123"/>
      <c r="L86" s="192"/>
    </row>
    <row r="87" s="9" customFormat="1" ht="19.92" customHeight="1">
      <c r="B87" s="187"/>
      <c r="C87" s="123"/>
      <c r="D87" s="188" t="s">
        <v>175</v>
      </c>
      <c r="E87" s="189"/>
      <c r="F87" s="189"/>
      <c r="G87" s="189"/>
      <c r="H87" s="189"/>
      <c r="I87" s="190"/>
      <c r="J87" s="191">
        <f>J723</f>
        <v>0</v>
      </c>
      <c r="K87" s="123"/>
      <c r="L87" s="192"/>
    </row>
    <row r="88" s="9" customFormat="1" ht="19.92" customHeight="1">
      <c r="B88" s="187"/>
      <c r="C88" s="123"/>
      <c r="D88" s="188" t="s">
        <v>176</v>
      </c>
      <c r="E88" s="189"/>
      <c r="F88" s="189"/>
      <c r="G88" s="189"/>
      <c r="H88" s="189"/>
      <c r="I88" s="190"/>
      <c r="J88" s="191">
        <f>J729</f>
        <v>0</v>
      </c>
      <c r="K88" s="123"/>
      <c r="L88" s="192"/>
    </row>
    <row r="89" s="9" customFormat="1" ht="19.92" customHeight="1">
      <c r="B89" s="187"/>
      <c r="C89" s="123"/>
      <c r="D89" s="188" t="s">
        <v>177</v>
      </c>
      <c r="E89" s="189"/>
      <c r="F89" s="189"/>
      <c r="G89" s="189"/>
      <c r="H89" s="189"/>
      <c r="I89" s="190"/>
      <c r="J89" s="191">
        <f>J743</f>
        <v>0</v>
      </c>
      <c r="K89" s="123"/>
      <c r="L89" s="192"/>
    </row>
    <row r="90" s="9" customFormat="1" ht="19.92" customHeight="1">
      <c r="B90" s="187"/>
      <c r="C90" s="123"/>
      <c r="D90" s="188" t="s">
        <v>178</v>
      </c>
      <c r="E90" s="189"/>
      <c r="F90" s="189"/>
      <c r="G90" s="189"/>
      <c r="H90" s="189"/>
      <c r="I90" s="190"/>
      <c r="J90" s="191">
        <f>J780</f>
        <v>0</v>
      </c>
      <c r="K90" s="123"/>
      <c r="L90" s="192"/>
    </row>
    <row r="91" s="1" customFormat="1" ht="21.84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6.96" customHeight="1">
      <c r="B92" s="57"/>
      <c r="C92" s="58"/>
      <c r="D92" s="58"/>
      <c r="E92" s="58"/>
      <c r="F92" s="58"/>
      <c r="G92" s="58"/>
      <c r="H92" s="58"/>
      <c r="I92" s="170"/>
      <c r="J92" s="58"/>
      <c r="K92" s="58"/>
      <c r="L92" s="42"/>
    </row>
    <row r="96" s="1" customFormat="1" ht="6.96" customHeight="1">
      <c r="B96" s="59"/>
      <c r="C96" s="60"/>
      <c r="D96" s="60"/>
      <c r="E96" s="60"/>
      <c r="F96" s="60"/>
      <c r="G96" s="60"/>
      <c r="H96" s="60"/>
      <c r="I96" s="173"/>
      <c r="J96" s="60"/>
      <c r="K96" s="60"/>
      <c r="L96" s="42"/>
    </row>
    <row r="97" s="1" customFormat="1" ht="24.96" customHeight="1">
      <c r="B97" s="37"/>
      <c r="C97" s="22" t="s">
        <v>179</v>
      </c>
      <c r="D97" s="38"/>
      <c r="E97" s="38"/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16</v>
      </c>
      <c r="D99" s="38"/>
      <c r="E99" s="38"/>
      <c r="F99" s="38"/>
      <c r="G99" s="38"/>
      <c r="H99" s="38"/>
      <c r="I99" s="145"/>
      <c r="J99" s="38"/>
      <c r="K99" s="38"/>
      <c r="L99" s="42"/>
    </row>
    <row r="100" s="1" customFormat="1" ht="16.5" customHeight="1">
      <c r="B100" s="37"/>
      <c r="C100" s="38"/>
      <c r="D100" s="38"/>
      <c r="E100" s="174" t="str">
        <f>E7</f>
        <v>Stavební úpravy objektů č.p. 6 a st.p.č. 17-6, obec Malšovice - revize č.01</v>
      </c>
      <c r="F100" s="31"/>
      <c r="G100" s="31"/>
      <c r="H100" s="31"/>
      <c r="I100" s="145"/>
      <c r="J100" s="38"/>
      <c r="K100" s="38"/>
      <c r="L100" s="42"/>
    </row>
    <row r="101" ht="12" customHeight="1">
      <c r="B101" s="20"/>
      <c r="C101" s="31" t="s">
        <v>144</v>
      </c>
      <c r="D101" s="21"/>
      <c r="E101" s="21"/>
      <c r="F101" s="21"/>
      <c r="G101" s="21"/>
      <c r="H101" s="21"/>
      <c r="I101" s="137"/>
      <c r="J101" s="21"/>
      <c r="K101" s="21"/>
      <c r="L101" s="19"/>
    </row>
    <row r="102" s="1" customFormat="1" ht="16.5" customHeight="1">
      <c r="B102" s="37"/>
      <c r="C102" s="38"/>
      <c r="D102" s="38"/>
      <c r="E102" s="174" t="s">
        <v>145</v>
      </c>
      <c r="F102" s="38"/>
      <c r="G102" s="38"/>
      <c r="H102" s="38"/>
      <c r="I102" s="145"/>
      <c r="J102" s="38"/>
      <c r="K102" s="38"/>
      <c r="L102" s="42"/>
    </row>
    <row r="103" s="1" customFormat="1" ht="12" customHeight="1">
      <c r="B103" s="37"/>
      <c r="C103" s="31" t="s">
        <v>146</v>
      </c>
      <c r="D103" s="38"/>
      <c r="E103" s="38"/>
      <c r="F103" s="38"/>
      <c r="G103" s="38"/>
      <c r="H103" s="38"/>
      <c r="I103" s="145"/>
      <c r="J103" s="38"/>
      <c r="K103" s="38"/>
      <c r="L103" s="42"/>
    </row>
    <row r="104" s="1" customFormat="1" ht="16.5" customHeight="1">
      <c r="B104" s="37"/>
      <c r="C104" s="38"/>
      <c r="D104" s="38"/>
      <c r="E104" s="67" t="str">
        <f>E11</f>
        <v>D.1.1-1 - Objekt č.p.6</v>
      </c>
      <c r="F104" s="38"/>
      <c r="G104" s="38"/>
      <c r="H104" s="38"/>
      <c r="I104" s="145"/>
      <c r="J104" s="38"/>
      <c r="K104" s="38"/>
      <c r="L104" s="42"/>
    </row>
    <row r="105" s="1" customFormat="1" ht="6.96" customHeight="1">
      <c r="B105" s="37"/>
      <c r="C105" s="38"/>
      <c r="D105" s="38"/>
      <c r="E105" s="38"/>
      <c r="F105" s="38"/>
      <c r="G105" s="38"/>
      <c r="H105" s="38"/>
      <c r="I105" s="145"/>
      <c r="J105" s="38"/>
      <c r="K105" s="38"/>
      <c r="L105" s="42"/>
    </row>
    <row r="106" s="1" customFormat="1" ht="12" customHeight="1">
      <c r="B106" s="37"/>
      <c r="C106" s="31" t="s">
        <v>21</v>
      </c>
      <c r="D106" s="38"/>
      <c r="E106" s="38"/>
      <c r="F106" s="26" t="str">
        <f>F14</f>
        <v>Malšovice</v>
      </c>
      <c r="G106" s="38"/>
      <c r="H106" s="38"/>
      <c r="I106" s="147" t="s">
        <v>23</v>
      </c>
      <c r="J106" s="70" t="str">
        <f>IF(J14="","",J14)</f>
        <v>22. 6. 2019</v>
      </c>
      <c r="K106" s="38"/>
      <c r="L106" s="42"/>
    </row>
    <row r="107" s="1" customFormat="1" ht="6.96" customHeight="1">
      <c r="B107" s="37"/>
      <c r="C107" s="38"/>
      <c r="D107" s="38"/>
      <c r="E107" s="38"/>
      <c r="F107" s="38"/>
      <c r="G107" s="38"/>
      <c r="H107" s="38"/>
      <c r="I107" s="145"/>
      <c r="J107" s="38"/>
      <c r="K107" s="38"/>
      <c r="L107" s="42"/>
    </row>
    <row r="108" s="1" customFormat="1" ht="43.05" customHeight="1">
      <c r="B108" s="37"/>
      <c r="C108" s="31" t="s">
        <v>25</v>
      </c>
      <c r="D108" s="38"/>
      <c r="E108" s="38"/>
      <c r="F108" s="26" t="str">
        <f>E17</f>
        <v>Obec Malšovice, Malšovice 16, 405 02 Děčín 2</v>
      </c>
      <c r="G108" s="38"/>
      <c r="H108" s="38"/>
      <c r="I108" s="147" t="s">
        <v>32</v>
      </c>
      <c r="J108" s="35" t="str">
        <f>E23</f>
        <v>INTECON, spol. s r.o., Ústí nad Labem</v>
      </c>
      <c r="K108" s="38"/>
      <c r="L108" s="42"/>
    </row>
    <row r="109" s="1" customFormat="1" ht="43.05" customHeight="1">
      <c r="B109" s="37"/>
      <c r="C109" s="31" t="s">
        <v>30</v>
      </c>
      <c r="D109" s="38"/>
      <c r="E109" s="38"/>
      <c r="F109" s="26" t="str">
        <f>IF(E20="","",E20)</f>
        <v>Vyplň údaj</v>
      </c>
      <c r="G109" s="38"/>
      <c r="H109" s="38"/>
      <c r="I109" s="147" t="s">
        <v>36</v>
      </c>
      <c r="J109" s="35" t="str">
        <f>E26</f>
        <v>INTECON, spol. s r.o., Ústí nad Labem</v>
      </c>
      <c r="K109" s="38"/>
      <c r="L109" s="42"/>
    </row>
    <row r="110" s="1" customFormat="1" ht="10.32" customHeight="1">
      <c r="B110" s="37"/>
      <c r="C110" s="38"/>
      <c r="D110" s="38"/>
      <c r="E110" s="38"/>
      <c r="F110" s="38"/>
      <c r="G110" s="38"/>
      <c r="H110" s="38"/>
      <c r="I110" s="145"/>
      <c r="J110" s="38"/>
      <c r="K110" s="38"/>
      <c r="L110" s="42"/>
    </row>
    <row r="111" s="10" customFormat="1" ht="29.28" customHeight="1">
      <c r="B111" s="193"/>
      <c r="C111" s="194" t="s">
        <v>180</v>
      </c>
      <c r="D111" s="195" t="s">
        <v>58</v>
      </c>
      <c r="E111" s="195" t="s">
        <v>54</v>
      </c>
      <c r="F111" s="195" t="s">
        <v>55</v>
      </c>
      <c r="G111" s="195" t="s">
        <v>181</v>
      </c>
      <c r="H111" s="195" t="s">
        <v>182</v>
      </c>
      <c r="I111" s="196" t="s">
        <v>183</v>
      </c>
      <c r="J111" s="195" t="s">
        <v>150</v>
      </c>
      <c r="K111" s="197" t="s">
        <v>184</v>
      </c>
      <c r="L111" s="198"/>
      <c r="M111" s="90" t="s">
        <v>19</v>
      </c>
      <c r="N111" s="91" t="s">
        <v>43</v>
      </c>
      <c r="O111" s="91" t="s">
        <v>185</v>
      </c>
      <c r="P111" s="91" t="s">
        <v>186</v>
      </c>
      <c r="Q111" s="91" t="s">
        <v>187</v>
      </c>
      <c r="R111" s="91" t="s">
        <v>188</v>
      </c>
      <c r="S111" s="91" t="s">
        <v>189</v>
      </c>
      <c r="T111" s="92" t="s">
        <v>190</v>
      </c>
    </row>
    <row r="112" s="1" customFormat="1" ht="22.8" customHeight="1">
      <c r="B112" s="37"/>
      <c r="C112" s="97" t="s">
        <v>191</v>
      </c>
      <c r="D112" s="38"/>
      <c r="E112" s="38"/>
      <c r="F112" s="38"/>
      <c r="G112" s="38"/>
      <c r="H112" s="38"/>
      <c r="I112" s="145"/>
      <c r="J112" s="199">
        <f>BK112</f>
        <v>0</v>
      </c>
      <c r="K112" s="38"/>
      <c r="L112" s="42"/>
      <c r="M112" s="93"/>
      <c r="N112" s="94"/>
      <c r="O112" s="94"/>
      <c r="P112" s="200">
        <f>P113+P492</f>
        <v>0</v>
      </c>
      <c r="Q112" s="94"/>
      <c r="R112" s="200">
        <f>R113+R492</f>
        <v>1398.49449177</v>
      </c>
      <c r="S112" s="94"/>
      <c r="T112" s="201">
        <f>T113+T492</f>
        <v>193.31940499999999</v>
      </c>
      <c r="AT112" s="16" t="s">
        <v>72</v>
      </c>
      <c r="AU112" s="16" t="s">
        <v>151</v>
      </c>
      <c r="BK112" s="202">
        <f>BK113+BK492</f>
        <v>0</v>
      </c>
    </row>
    <row r="113" s="11" customFormat="1" ht="25.92" customHeight="1">
      <c r="B113" s="203"/>
      <c r="C113" s="204"/>
      <c r="D113" s="205" t="s">
        <v>72</v>
      </c>
      <c r="E113" s="206" t="s">
        <v>192</v>
      </c>
      <c r="F113" s="206" t="s">
        <v>193</v>
      </c>
      <c r="G113" s="204"/>
      <c r="H113" s="204"/>
      <c r="I113" s="207"/>
      <c r="J113" s="208">
        <f>BK113</f>
        <v>0</v>
      </c>
      <c r="K113" s="204"/>
      <c r="L113" s="209"/>
      <c r="M113" s="210"/>
      <c r="N113" s="211"/>
      <c r="O113" s="211"/>
      <c r="P113" s="212">
        <f>P114+P178+P185+P232+P269+P295+P387+P415+P483+P489</f>
        <v>0</v>
      </c>
      <c r="Q113" s="211"/>
      <c r="R113" s="212">
        <f>R114+R178+R185+R232+R269+R295+R387+R415+R483+R489</f>
        <v>1374.7659147300001</v>
      </c>
      <c r="S113" s="211"/>
      <c r="T113" s="213">
        <f>T114+T178+T185+T232+T269+T295+T387+T415+T483+T489</f>
        <v>190.80688499999999</v>
      </c>
      <c r="AR113" s="214" t="s">
        <v>80</v>
      </c>
      <c r="AT113" s="215" t="s">
        <v>72</v>
      </c>
      <c r="AU113" s="215" t="s">
        <v>73</v>
      </c>
      <c r="AY113" s="214" t="s">
        <v>194</v>
      </c>
      <c r="BK113" s="216">
        <f>BK114+BK178+BK185+BK232+BK269+BK295+BK387+BK415+BK483+BK489</f>
        <v>0</v>
      </c>
    </row>
    <row r="114" s="11" customFormat="1" ht="22.8" customHeight="1">
      <c r="B114" s="203"/>
      <c r="C114" s="204"/>
      <c r="D114" s="205" t="s">
        <v>72</v>
      </c>
      <c r="E114" s="217" t="s">
        <v>80</v>
      </c>
      <c r="F114" s="217" t="s">
        <v>195</v>
      </c>
      <c r="G114" s="204"/>
      <c r="H114" s="204"/>
      <c r="I114" s="207"/>
      <c r="J114" s="218">
        <f>BK114</f>
        <v>0</v>
      </c>
      <c r="K114" s="204"/>
      <c r="L114" s="209"/>
      <c r="M114" s="210"/>
      <c r="N114" s="211"/>
      <c r="O114" s="211"/>
      <c r="P114" s="212">
        <f>SUM(P115:P177)</f>
        <v>0</v>
      </c>
      <c r="Q114" s="211"/>
      <c r="R114" s="212">
        <f>SUM(R115:R177)</f>
        <v>411.89455000000004</v>
      </c>
      <c r="S114" s="211"/>
      <c r="T114" s="213">
        <f>SUM(T115:T177)</f>
        <v>0</v>
      </c>
      <c r="AR114" s="214" t="s">
        <v>80</v>
      </c>
      <c r="AT114" s="215" t="s">
        <v>72</v>
      </c>
      <c r="AU114" s="215" t="s">
        <v>80</v>
      </c>
      <c r="AY114" s="214" t="s">
        <v>194</v>
      </c>
      <c r="BK114" s="216">
        <f>SUM(BK115:BK177)</f>
        <v>0</v>
      </c>
    </row>
    <row r="115" s="1" customFormat="1" ht="36" customHeight="1">
      <c r="B115" s="37"/>
      <c r="C115" s="219" t="s">
        <v>80</v>
      </c>
      <c r="D115" s="219" t="s">
        <v>196</v>
      </c>
      <c r="E115" s="220" t="s">
        <v>197</v>
      </c>
      <c r="F115" s="221" t="s">
        <v>198</v>
      </c>
      <c r="G115" s="222" t="s">
        <v>199</v>
      </c>
      <c r="H115" s="223">
        <v>20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201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201</v>
      </c>
      <c r="BM115" s="230" t="s">
        <v>202</v>
      </c>
    </row>
    <row r="116" s="1" customFormat="1" ht="24" customHeight="1">
      <c r="B116" s="37"/>
      <c r="C116" s="219" t="s">
        <v>82</v>
      </c>
      <c r="D116" s="219" t="s">
        <v>196</v>
      </c>
      <c r="E116" s="220" t="s">
        <v>203</v>
      </c>
      <c r="F116" s="221" t="s">
        <v>204</v>
      </c>
      <c r="G116" s="222" t="s">
        <v>205</v>
      </c>
      <c r="H116" s="223">
        <v>200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206</v>
      </c>
    </row>
    <row r="117" s="1" customFormat="1" ht="36" customHeight="1">
      <c r="B117" s="37"/>
      <c r="C117" s="219" t="s">
        <v>117</v>
      </c>
      <c r="D117" s="219" t="s">
        <v>196</v>
      </c>
      <c r="E117" s="220" t="s">
        <v>207</v>
      </c>
      <c r="F117" s="221" t="s">
        <v>208</v>
      </c>
      <c r="G117" s="222" t="s">
        <v>209</v>
      </c>
      <c r="H117" s="223">
        <v>20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201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201</v>
      </c>
      <c r="BM117" s="230" t="s">
        <v>210</v>
      </c>
    </row>
    <row r="118" s="1" customFormat="1" ht="84" customHeight="1">
      <c r="B118" s="37"/>
      <c r="C118" s="219" t="s">
        <v>201</v>
      </c>
      <c r="D118" s="219" t="s">
        <v>196</v>
      </c>
      <c r="E118" s="220" t="s">
        <v>211</v>
      </c>
      <c r="F118" s="221" t="s">
        <v>212</v>
      </c>
      <c r="G118" s="222" t="s">
        <v>213</v>
      </c>
      <c r="H118" s="223">
        <v>70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0.01269</v>
      </c>
      <c r="R118" s="228">
        <f>Q118*H118</f>
        <v>0.88829999999999998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214</v>
      </c>
    </row>
    <row r="119" s="1" customFormat="1" ht="84" customHeight="1">
      <c r="B119" s="37"/>
      <c r="C119" s="219" t="s">
        <v>215</v>
      </c>
      <c r="D119" s="219" t="s">
        <v>196</v>
      </c>
      <c r="E119" s="220" t="s">
        <v>216</v>
      </c>
      <c r="F119" s="221" t="s">
        <v>217</v>
      </c>
      <c r="G119" s="222" t="s">
        <v>213</v>
      </c>
      <c r="H119" s="223">
        <v>120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0.06053</v>
      </c>
      <c r="R119" s="228">
        <f>Q119*H119</f>
        <v>7.2636000000000003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218</v>
      </c>
    </row>
    <row r="120" s="1" customFormat="1" ht="36" customHeight="1">
      <c r="B120" s="37"/>
      <c r="C120" s="219" t="s">
        <v>219</v>
      </c>
      <c r="D120" s="219" t="s">
        <v>196</v>
      </c>
      <c r="E120" s="220" t="s">
        <v>220</v>
      </c>
      <c r="F120" s="221" t="s">
        <v>221</v>
      </c>
      <c r="G120" s="222" t="s">
        <v>222</v>
      </c>
      <c r="H120" s="223">
        <v>5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0.00064999999999999997</v>
      </c>
      <c r="R120" s="228">
        <f>Q120*H120</f>
        <v>0.0032499999999999999</v>
      </c>
      <c r="S120" s="228">
        <v>0</v>
      </c>
      <c r="T120" s="229">
        <f>S120*H120</f>
        <v>0</v>
      </c>
      <c r="AR120" s="230" t="s">
        <v>201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201</v>
      </c>
      <c r="BM120" s="230" t="s">
        <v>223</v>
      </c>
    </row>
    <row r="121" s="1" customFormat="1" ht="36" customHeight="1">
      <c r="B121" s="37"/>
      <c r="C121" s="219" t="s">
        <v>224</v>
      </c>
      <c r="D121" s="219" t="s">
        <v>196</v>
      </c>
      <c r="E121" s="220" t="s">
        <v>225</v>
      </c>
      <c r="F121" s="221" t="s">
        <v>226</v>
      </c>
      <c r="G121" s="222" t="s">
        <v>222</v>
      </c>
      <c r="H121" s="223">
        <v>5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227</v>
      </c>
    </row>
    <row r="122" s="1" customFormat="1" ht="36" customHeight="1">
      <c r="B122" s="37"/>
      <c r="C122" s="219" t="s">
        <v>228</v>
      </c>
      <c r="D122" s="219" t="s">
        <v>196</v>
      </c>
      <c r="E122" s="220" t="s">
        <v>229</v>
      </c>
      <c r="F122" s="221" t="s">
        <v>230</v>
      </c>
      <c r="G122" s="222" t="s">
        <v>199</v>
      </c>
      <c r="H122" s="223">
        <v>20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0.00064000000000000005</v>
      </c>
      <c r="R122" s="228">
        <f>Q122*H122</f>
        <v>0.012800000000000001</v>
      </c>
      <c r="S122" s="228">
        <v>0</v>
      </c>
      <c r="T122" s="229">
        <f>S122*H122</f>
        <v>0</v>
      </c>
      <c r="AR122" s="230" t="s">
        <v>201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201</v>
      </c>
      <c r="BM122" s="230" t="s">
        <v>231</v>
      </c>
    </row>
    <row r="123" s="1" customFormat="1" ht="36" customHeight="1">
      <c r="B123" s="37"/>
      <c r="C123" s="219" t="s">
        <v>232</v>
      </c>
      <c r="D123" s="219" t="s">
        <v>196</v>
      </c>
      <c r="E123" s="220" t="s">
        <v>233</v>
      </c>
      <c r="F123" s="221" t="s">
        <v>234</v>
      </c>
      <c r="G123" s="222" t="s">
        <v>199</v>
      </c>
      <c r="H123" s="223">
        <v>20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201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201</v>
      </c>
      <c r="BM123" s="230" t="s">
        <v>235</v>
      </c>
    </row>
    <row r="124" s="1" customFormat="1" ht="36" customHeight="1">
      <c r="B124" s="37"/>
      <c r="C124" s="219" t="s">
        <v>236</v>
      </c>
      <c r="D124" s="219" t="s">
        <v>196</v>
      </c>
      <c r="E124" s="220" t="s">
        <v>237</v>
      </c>
      <c r="F124" s="221" t="s">
        <v>238</v>
      </c>
      <c r="G124" s="222" t="s">
        <v>213</v>
      </c>
      <c r="H124" s="223">
        <v>60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0.00013999999999999999</v>
      </c>
      <c r="R124" s="228">
        <f>Q124*H124</f>
        <v>0.0083999999999999995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239</v>
      </c>
    </row>
    <row r="125" s="1" customFormat="1" ht="36" customHeight="1">
      <c r="B125" s="37"/>
      <c r="C125" s="219" t="s">
        <v>240</v>
      </c>
      <c r="D125" s="219" t="s">
        <v>196</v>
      </c>
      <c r="E125" s="220" t="s">
        <v>241</v>
      </c>
      <c r="F125" s="221" t="s">
        <v>242</v>
      </c>
      <c r="G125" s="222" t="s">
        <v>213</v>
      </c>
      <c r="H125" s="223">
        <v>60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201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201</v>
      </c>
      <c r="BM125" s="230" t="s">
        <v>243</v>
      </c>
    </row>
    <row r="126" s="1" customFormat="1" ht="24" customHeight="1">
      <c r="B126" s="37"/>
      <c r="C126" s="219" t="s">
        <v>244</v>
      </c>
      <c r="D126" s="219" t="s">
        <v>196</v>
      </c>
      <c r="E126" s="220" t="s">
        <v>245</v>
      </c>
      <c r="F126" s="221" t="s">
        <v>246</v>
      </c>
      <c r="G126" s="222" t="s">
        <v>213</v>
      </c>
      <c r="H126" s="223">
        <v>10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0.011820000000000001</v>
      </c>
      <c r="R126" s="228">
        <f>Q126*H126</f>
        <v>0.1182</v>
      </c>
      <c r="S126" s="228">
        <v>0</v>
      </c>
      <c r="T126" s="229">
        <f>S126*H126</f>
        <v>0</v>
      </c>
      <c r="AR126" s="230" t="s">
        <v>201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201</v>
      </c>
      <c r="BM126" s="230" t="s">
        <v>247</v>
      </c>
    </row>
    <row r="127" s="1" customFormat="1" ht="24" customHeight="1">
      <c r="B127" s="37"/>
      <c r="C127" s="219" t="s">
        <v>248</v>
      </c>
      <c r="D127" s="219" t="s">
        <v>196</v>
      </c>
      <c r="E127" s="220" t="s">
        <v>249</v>
      </c>
      <c r="F127" s="221" t="s">
        <v>250</v>
      </c>
      <c r="G127" s="222" t="s">
        <v>213</v>
      </c>
      <c r="H127" s="223">
        <v>10</v>
      </c>
      <c r="I127" s="224"/>
      <c r="J127" s="225">
        <f>ROUND(I127*H127,2)</f>
        <v>0</v>
      </c>
      <c r="K127" s="221" t="s">
        <v>200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201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201</v>
      </c>
      <c r="BM127" s="230" t="s">
        <v>251</v>
      </c>
    </row>
    <row r="128" s="1" customFormat="1" ht="36" customHeight="1">
      <c r="B128" s="37"/>
      <c r="C128" s="219" t="s">
        <v>252</v>
      </c>
      <c r="D128" s="219" t="s">
        <v>196</v>
      </c>
      <c r="E128" s="220" t="s">
        <v>253</v>
      </c>
      <c r="F128" s="221" t="s">
        <v>254</v>
      </c>
      <c r="G128" s="222" t="s">
        <v>255</v>
      </c>
      <c r="H128" s="223">
        <v>45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256</v>
      </c>
    </row>
    <row r="129" s="12" customFormat="1">
      <c r="B129" s="232"/>
      <c r="C129" s="233"/>
      <c r="D129" s="234" t="s">
        <v>257</v>
      </c>
      <c r="E129" s="235" t="s">
        <v>19</v>
      </c>
      <c r="F129" s="236" t="s">
        <v>258</v>
      </c>
      <c r="G129" s="233"/>
      <c r="H129" s="237">
        <v>45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AT129" s="243" t="s">
        <v>257</v>
      </c>
      <c r="AU129" s="243" t="s">
        <v>82</v>
      </c>
      <c r="AV129" s="12" t="s">
        <v>82</v>
      </c>
      <c r="AW129" s="12" t="s">
        <v>35</v>
      </c>
      <c r="AX129" s="12" t="s">
        <v>80</v>
      </c>
      <c r="AY129" s="243" t="s">
        <v>194</v>
      </c>
    </row>
    <row r="130" s="1" customFormat="1" ht="36" customHeight="1">
      <c r="B130" s="37"/>
      <c r="C130" s="219" t="s">
        <v>8</v>
      </c>
      <c r="D130" s="219" t="s">
        <v>196</v>
      </c>
      <c r="E130" s="220" t="s">
        <v>259</v>
      </c>
      <c r="F130" s="221" t="s">
        <v>260</v>
      </c>
      <c r="G130" s="222" t="s">
        <v>255</v>
      </c>
      <c r="H130" s="223">
        <v>134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261</v>
      </c>
    </row>
    <row r="131" s="12" customFormat="1">
      <c r="B131" s="232"/>
      <c r="C131" s="233"/>
      <c r="D131" s="234" t="s">
        <v>257</v>
      </c>
      <c r="E131" s="235" t="s">
        <v>19</v>
      </c>
      <c r="F131" s="236" t="s">
        <v>262</v>
      </c>
      <c r="G131" s="233"/>
      <c r="H131" s="237">
        <v>11.16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AT131" s="243" t="s">
        <v>257</v>
      </c>
      <c r="AU131" s="243" t="s">
        <v>82</v>
      </c>
      <c r="AV131" s="12" t="s">
        <v>82</v>
      </c>
      <c r="AW131" s="12" t="s">
        <v>35</v>
      </c>
      <c r="AX131" s="12" t="s">
        <v>73</v>
      </c>
      <c r="AY131" s="243" t="s">
        <v>194</v>
      </c>
    </row>
    <row r="132" s="12" customFormat="1">
      <c r="B132" s="232"/>
      <c r="C132" s="233"/>
      <c r="D132" s="234" t="s">
        <v>257</v>
      </c>
      <c r="E132" s="235" t="s">
        <v>19</v>
      </c>
      <c r="F132" s="236" t="s">
        <v>263</v>
      </c>
      <c r="G132" s="233"/>
      <c r="H132" s="237">
        <v>134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257</v>
      </c>
      <c r="AU132" s="243" t="s">
        <v>82</v>
      </c>
      <c r="AV132" s="12" t="s">
        <v>82</v>
      </c>
      <c r="AW132" s="12" t="s">
        <v>35</v>
      </c>
      <c r="AX132" s="12" t="s">
        <v>80</v>
      </c>
      <c r="AY132" s="243" t="s">
        <v>194</v>
      </c>
    </row>
    <row r="133" s="1" customFormat="1" ht="36" customHeight="1">
      <c r="B133" s="37"/>
      <c r="C133" s="219" t="s">
        <v>264</v>
      </c>
      <c r="D133" s="219" t="s">
        <v>196</v>
      </c>
      <c r="E133" s="220" t="s">
        <v>265</v>
      </c>
      <c r="F133" s="221" t="s">
        <v>266</v>
      </c>
      <c r="G133" s="222" t="s">
        <v>255</v>
      </c>
      <c r="H133" s="223">
        <v>190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201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201</v>
      </c>
      <c r="BM133" s="230" t="s">
        <v>267</v>
      </c>
    </row>
    <row r="134" s="12" customFormat="1">
      <c r="B134" s="232"/>
      <c r="C134" s="233"/>
      <c r="D134" s="234" t="s">
        <v>257</v>
      </c>
      <c r="E134" s="235" t="s">
        <v>19</v>
      </c>
      <c r="F134" s="236" t="s">
        <v>268</v>
      </c>
      <c r="G134" s="233"/>
      <c r="H134" s="237">
        <v>190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AT134" s="243" t="s">
        <v>257</v>
      </c>
      <c r="AU134" s="243" t="s">
        <v>82</v>
      </c>
      <c r="AV134" s="12" t="s">
        <v>82</v>
      </c>
      <c r="AW134" s="12" t="s">
        <v>35</v>
      </c>
      <c r="AX134" s="12" t="s">
        <v>80</v>
      </c>
      <c r="AY134" s="243" t="s">
        <v>194</v>
      </c>
    </row>
    <row r="135" s="1" customFormat="1" ht="36" customHeight="1">
      <c r="B135" s="37"/>
      <c r="C135" s="219" t="s">
        <v>269</v>
      </c>
      <c r="D135" s="219" t="s">
        <v>196</v>
      </c>
      <c r="E135" s="220" t="s">
        <v>270</v>
      </c>
      <c r="F135" s="221" t="s">
        <v>271</v>
      </c>
      <c r="G135" s="222" t="s">
        <v>255</v>
      </c>
      <c r="H135" s="223">
        <v>215.28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201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201</v>
      </c>
      <c r="BM135" s="230" t="s">
        <v>272</v>
      </c>
    </row>
    <row r="136" s="12" customFormat="1">
      <c r="B136" s="232"/>
      <c r="C136" s="233"/>
      <c r="D136" s="234" t="s">
        <v>257</v>
      </c>
      <c r="E136" s="235" t="s">
        <v>19</v>
      </c>
      <c r="F136" s="236" t="s">
        <v>273</v>
      </c>
      <c r="G136" s="233"/>
      <c r="H136" s="237">
        <v>127.44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AT136" s="243" t="s">
        <v>257</v>
      </c>
      <c r="AU136" s="243" t="s">
        <v>82</v>
      </c>
      <c r="AV136" s="12" t="s">
        <v>82</v>
      </c>
      <c r="AW136" s="12" t="s">
        <v>35</v>
      </c>
      <c r="AX136" s="12" t="s">
        <v>73</v>
      </c>
      <c r="AY136" s="243" t="s">
        <v>194</v>
      </c>
    </row>
    <row r="137" s="12" customFormat="1">
      <c r="B137" s="232"/>
      <c r="C137" s="233"/>
      <c r="D137" s="234" t="s">
        <v>257</v>
      </c>
      <c r="E137" s="235" t="s">
        <v>19</v>
      </c>
      <c r="F137" s="236" t="s">
        <v>274</v>
      </c>
      <c r="G137" s="233"/>
      <c r="H137" s="237">
        <v>12.960000000000001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AT137" s="243" t="s">
        <v>257</v>
      </c>
      <c r="AU137" s="243" t="s">
        <v>82</v>
      </c>
      <c r="AV137" s="12" t="s">
        <v>82</v>
      </c>
      <c r="AW137" s="12" t="s">
        <v>35</v>
      </c>
      <c r="AX137" s="12" t="s">
        <v>73</v>
      </c>
      <c r="AY137" s="243" t="s">
        <v>194</v>
      </c>
    </row>
    <row r="138" s="12" customFormat="1">
      <c r="B138" s="232"/>
      <c r="C138" s="233"/>
      <c r="D138" s="234" t="s">
        <v>257</v>
      </c>
      <c r="E138" s="235" t="s">
        <v>19</v>
      </c>
      <c r="F138" s="236" t="s">
        <v>275</v>
      </c>
      <c r="G138" s="233"/>
      <c r="H138" s="237">
        <v>13.68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257</v>
      </c>
      <c r="AU138" s="243" t="s">
        <v>82</v>
      </c>
      <c r="AV138" s="12" t="s">
        <v>82</v>
      </c>
      <c r="AW138" s="12" t="s">
        <v>35</v>
      </c>
      <c r="AX138" s="12" t="s">
        <v>73</v>
      </c>
      <c r="AY138" s="243" t="s">
        <v>194</v>
      </c>
    </row>
    <row r="139" s="12" customFormat="1">
      <c r="B139" s="232"/>
      <c r="C139" s="233"/>
      <c r="D139" s="234" t="s">
        <v>257</v>
      </c>
      <c r="E139" s="235" t="s">
        <v>19</v>
      </c>
      <c r="F139" s="236" t="s">
        <v>276</v>
      </c>
      <c r="G139" s="233"/>
      <c r="H139" s="237">
        <v>61.200000000000003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AT139" s="243" t="s">
        <v>257</v>
      </c>
      <c r="AU139" s="243" t="s">
        <v>82</v>
      </c>
      <c r="AV139" s="12" t="s">
        <v>82</v>
      </c>
      <c r="AW139" s="12" t="s">
        <v>35</v>
      </c>
      <c r="AX139" s="12" t="s">
        <v>73</v>
      </c>
      <c r="AY139" s="243" t="s">
        <v>194</v>
      </c>
    </row>
    <row r="140" s="13" customFormat="1">
      <c r="B140" s="244"/>
      <c r="C140" s="245"/>
      <c r="D140" s="234" t="s">
        <v>257</v>
      </c>
      <c r="E140" s="246" t="s">
        <v>19</v>
      </c>
      <c r="F140" s="247" t="s">
        <v>277</v>
      </c>
      <c r="G140" s="245"/>
      <c r="H140" s="248">
        <v>215.28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AT140" s="254" t="s">
        <v>257</v>
      </c>
      <c r="AU140" s="254" t="s">
        <v>82</v>
      </c>
      <c r="AV140" s="13" t="s">
        <v>201</v>
      </c>
      <c r="AW140" s="13" t="s">
        <v>35</v>
      </c>
      <c r="AX140" s="13" t="s">
        <v>80</v>
      </c>
      <c r="AY140" s="254" t="s">
        <v>194</v>
      </c>
    </row>
    <row r="141" s="1" customFormat="1" ht="48" customHeight="1">
      <c r="B141" s="37"/>
      <c r="C141" s="219" t="s">
        <v>278</v>
      </c>
      <c r="D141" s="219" t="s">
        <v>196</v>
      </c>
      <c r="E141" s="220" t="s">
        <v>279</v>
      </c>
      <c r="F141" s="221" t="s">
        <v>280</v>
      </c>
      <c r="G141" s="222" t="s">
        <v>255</v>
      </c>
      <c r="H141" s="223">
        <v>215.28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AR141" s="230" t="s">
        <v>201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201</v>
      </c>
      <c r="BM141" s="230" t="s">
        <v>281</v>
      </c>
    </row>
    <row r="142" s="1" customFormat="1" ht="24" customHeight="1">
      <c r="B142" s="37"/>
      <c r="C142" s="219" t="s">
        <v>282</v>
      </c>
      <c r="D142" s="219" t="s">
        <v>196</v>
      </c>
      <c r="E142" s="220" t="s">
        <v>283</v>
      </c>
      <c r="F142" s="221" t="s">
        <v>284</v>
      </c>
      <c r="G142" s="222" t="s">
        <v>255</v>
      </c>
      <c r="H142" s="223">
        <v>1</v>
      </c>
      <c r="I142" s="224"/>
      <c r="J142" s="225">
        <f>ROUND(I142*H142,2)</f>
        <v>0</v>
      </c>
      <c r="K142" s="221" t="s">
        <v>200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AR142" s="230" t="s">
        <v>201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201</v>
      </c>
      <c r="BM142" s="230" t="s">
        <v>285</v>
      </c>
    </row>
    <row r="143" s="1" customFormat="1">
      <c r="B143" s="37"/>
      <c r="C143" s="38"/>
      <c r="D143" s="234" t="s">
        <v>286</v>
      </c>
      <c r="E143" s="38"/>
      <c r="F143" s="255" t="s">
        <v>287</v>
      </c>
      <c r="G143" s="38"/>
      <c r="H143" s="38"/>
      <c r="I143" s="145"/>
      <c r="J143" s="38"/>
      <c r="K143" s="38"/>
      <c r="L143" s="42"/>
      <c r="M143" s="256"/>
      <c r="N143" s="82"/>
      <c r="O143" s="82"/>
      <c r="P143" s="82"/>
      <c r="Q143" s="82"/>
      <c r="R143" s="82"/>
      <c r="S143" s="82"/>
      <c r="T143" s="83"/>
      <c r="AT143" s="16" t="s">
        <v>286</v>
      </c>
      <c r="AU143" s="16" t="s">
        <v>82</v>
      </c>
    </row>
    <row r="144" s="1" customFormat="1" ht="48" customHeight="1">
      <c r="B144" s="37"/>
      <c r="C144" s="219" t="s">
        <v>288</v>
      </c>
      <c r="D144" s="219" t="s">
        <v>196</v>
      </c>
      <c r="E144" s="220" t="s">
        <v>289</v>
      </c>
      <c r="F144" s="221" t="s">
        <v>290</v>
      </c>
      <c r="G144" s="222" t="s">
        <v>255</v>
      </c>
      <c r="H144" s="223">
        <v>1</v>
      </c>
      <c r="I144" s="224"/>
      <c r="J144" s="225">
        <f>ROUND(I144*H144,2)</f>
        <v>0</v>
      </c>
      <c r="K144" s="221" t="s">
        <v>200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AR144" s="230" t="s">
        <v>201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201</v>
      </c>
      <c r="BM144" s="230" t="s">
        <v>291</v>
      </c>
    </row>
    <row r="145" s="1" customFormat="1" ht="60" customHeight="1">
      <c r="B145" s="37"/>
      <c r="C145" s="219" t="s">
        <v>7</v>
      </c>
      <c r="D145" s="219" t="s">
        <v>196</v>
      </c>
      <c r="E145" s="220" t="s">
        <v>292</v>
      </c>
      <c r="F145" s="221" t="s">
        <v>293</v>
      </c>
      <c r="G145" s="222" t="s">
        <v>255</v>
      </c>
      <c r="H145" s="223">
        <v>1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294</v>
      </c>
    </row>
    <row r="146" s="1" customFormat="1" ht="60" customHeight="1">
      <c r="B146" s="37"/>
      <c r="C146" s="219" t="s">
        <v>295</v>
      </c>
      <c r="D146" s="219" t="s">
        <v>196</v>
      </c>
      <c r="E146" s="220" t="s">
        <v>296</v>
      </c>
      <c r="F146" s="221" t="s">
        <v>297</v>
      </c>
      <c r="G146" s="222" t="s">
        <v>255</v>
      </c>
      <c r="H146" s="223">
        <v>229.97999999999999</v>
      </c>
      <c r="I146" s="224"/>
      <c r="J146" s="225">
        <f>ROUND(I146*H146,2)</f>
        <v>0</v>
      </c>
      <c r="K146" s="221" t="s">
        <v>200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AR146" s="230" t="s">
        <v>201</v>
      </c>
      <c r="AT146" s="230" t="s">
        <v>196</v>
      </c>
      <c r="AU146" s="230" t="s">
        <v>82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201</v>
      </c>
      <c r="BM146" s="230" t="s">
        <v>298</v>
      </c>
    </row>
    <row r="147" s="12" customFormat="1">
      <c r="B147" s="232"/>
      <c r="C147" s="233"/>
      <c r="D147" s="234" t="s">
        <v>257</v>
      </c>
      <c r="E147" s="235" t="s">
        <v>19</v>
      </c>
      <c r="F147" s="236" t="s">
        <v>273</v>
      </c>
      <c r="G147" s="233"/>
      <c r="H147" s="237">
        <v>127.44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AT147" s="243" t="s">
        <v>257</v>
      </c>
      <c r="AU147" s="243" t="s">
        <v>82</v>
      </c>
      <c r="AV147" s="12" t="s">
        <v>82</v>
      </c>
      <c r="AW147" s="12" t="s">
        <v>35</v>
      </c>
      <c r="AX147" s="12" t="s">
        <v>73</v>
      </c>
      <c r="AY147" s="243" t="s">
        <v>194</v>
      </c>
    </row>
    <row r="148" s="12" customFormat="1">
      <c r="B148" s="232"/>
      <c r="C148" s="233"/>
      <c r="D148" s="234" t="s">
        <v>257</v>
      </c>
      <c r="E148" s="235" t="s">
        <v>19</v>
      </c>
      <c r="F148" s="236" t="s">
        <v>274</v>
      </c>
      <c r="G148" s="233"/>
      <c r="H148" s="237">
        <v>12.960000000000001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AT148" s="243" t="s">
        <v>257</v>
      </c>
      <c r="AU148" s="243" t="s">
        <v>82</v>
      </c>
      <c r="AV148" s="12" t="s">
        <v>82</v>
      </c>
      <c r="AW148" s="12" t="s">
        <v>35</v>
      </c>
      <c r="AX148" s="12" t="s">
        <v>73</v>
      </c>
      <c r="AY148" s="243" t="s">
        <v>194</v>
      </c>
    </row>
    <row r="149" s="12" customFormat="1">
      <c r="B149" s="232"/>
      <c r="C149" s="233"/>
      <c r="D149" s="234" t="s">
        <v>257</v>
      </c>
      <c r="E149" s="235" t="s">
        <v>19</v>
      </c>
      <c r="F149" s="236" t="s">
        <v>275</v>
      </c>
      <c r="G149" s="233"/>
      <c r="H149" s="237">
        <v>13.68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AT149" s="243" t="s">
        <v>257</v>
      </c>
      <c r="AU149" s="243" t="s">
        <v>82</v>
      </c>
      <c r="AV149" s="12" t="s">
        <v>82</v>
      </c>
      <c r="AW149" s="12" t="s">
        <v>35</v>
      </c>
      <c r="AX149" s="12" t="s">
        <v>73</v>
      </c>
      <c r="AY149" s="243" t="s">
        <v>194</v>
      </c>
    </row>
    <row r="150" s="12" customFormat="1">
      <c r="B150" s="232"/>
      <c r="C150" s="233"/>
      <c r="D150" s="234" t="s">
        <v>257</v>
      </c>
      <c r="E150" s="235" t="s">
        <v>19</v>
      </c>
      <c r="F150" s="236" t="s">
        <v>276</v>
      </c>
      <c r="G150" s="233"/>
      <c r="H150" s="237">
        <v>61.200000000000003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AT150" s="243" t="s">
        <v>257</v>
      </c>
      <c r="AU150" s="243" t="s">
        <v>82</v>
      </c>
      <c r="AV150" s="12" t="s">
        <v>82</v>
      </c>
      <c r="AW150" s="12" t="s">
        <v>35</v>
      </c>
      <c r="AX150" s="12" t="s">
        <v>73</v>
      </c>
      <c r="AY150" s="243" t="s">
        <v>194</v>
      </c>
    </row>
    <row r="151" s="12" customFormat="1">
      <c r="B151" s="232"/>
      <c r="C151" s="233"/>
      <c r="D151" s="234" t="s">
        <v>257</v>
      </c>
      <c r="E151" s="235" t="s">
        <v>19</v>
      </c>
      <c r="F151" s="236" t="s">
        <v>299</v>
      </c>
      <c r="G151" s="233"/>
      <c r="H151" s="237">
        <v>14.699999999999999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AT151" s="243" t="s">
        <v>257</v>
      </c>
      <c r="AU151" s="243" t="s">
        <v>82</v>
      </c>
      <c r="AV151" s="12" t="s">
        <v>82</v>
      </c>
      <c r="AW151" s="12" t="s">
        <v>35</v>
      </c>
      <c r="AX151" s="12" t="s">
        <v>73</v>
      </c>
      <c r="AY151" s="243" t="s">
        <v>194</v>
      </c>
    </row>
    <row r="152" s="13" customFormat="1">
      <c r="B152" s="244"/>
      <c r="C152" s="245"/>
      <c r="D152" s="234" t="s">
        <v>257</v>
      </c>
      <c r="E152" s="246" t="s">
        <v>19</v>
      </c>
      <c r="F152" s="247" t="s">
        <v>277</v>
      </c>
      <c r="G152" s="245"/>
      <c r="H152" s="248">
        <v>229.97999999999999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AT152" s="254" t="s">
        <v>257</v>
      </c>
      <c r="AU152" s="254" t="s">
        <v>82</v>
      </c>
      <c r="AV152" s="13" t="s">
        <v>201</v>
      </c>
      <c r="AW152" s="13" t="s">
        <v>35</v>
      </c>
      <c r="AX152" s="13" t="s">
        <v>80</v>
      </c>
      <c r="AY152" s="254" t="s">
        <v>194</v>
      </c>
    </row>
    <row r="153" s="1" customFormat="1" ht="36" customHeight="1">
      <c r="B153" s="37"/>
      <c r="C153" s="219" t="s">
        <v>300</v>
      </c>
      <c r="D153" s="219" t="s">
        <v>196</v>
      </c>
      <c r="E153" s="220" t="s">
        <v>301</v>
      </c>
      <c r="F153" s="221" t="s">
        <v>302</v>
      </c>
      <c r="G153" s="222" t="s">
        <v>255</v>
      </c>
      <c r="H153" s="223">
        <v>229.97999999999999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303</v>
      </c>
    </row>
    <row r="154" s="12" customFormat="1">
      <c r="B154" s="232"/>
      <c r="C154" s="233"/>
      <c r="D154" s="234" t="s">
        <v>257</v>
      </c>
      <c r="E154" s="235" t="s">
        <v>19</v>
      </c>
      <c r="F154" s="236" t="s">
        <v>273</v>
      </c>
      <c r="G154" s="233"/>
      <c r="H154" s="237">
        <v>127.44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AT154" s="243" t="s">
        <v>257</v>
      </c>
      <c r="AU154" s="243" t="s">
        <v>82</v>
      </c>
      <c r="AV154" s="12" t="s">
        <v>82</v>
      </c>
      <c r="AW154" s="12" t="s">
        <v>35</v>
      </c>
      <c r="AX154" s="12" t="s">
        <v>73</v>
      </c>
      <c r="AY154" s="243" t="s">
        <v>194</v>
      </c>
    </row>
    <row r="155" s="12" customFormat="1">
      <c r="B155" s="232"/>
      <c r="C155" s="233"/>
      <c r="D155" s="234" t="s">
        <v>257</v>
      </c>
      <c r="E155" s="235" t="s">
        <v>19</v>
      </c>
      <c r="F155" s="236" t="s">
        <v>274</v>
      </c>
      <c r="G155" s="233"/>
      <c r="H155" s="237">
        <v>12.960000000000001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AT155" s="243" t="s">
        <v>257</v>
      </c>
      <c r="AU155" s="243" t="s">
        <v>82</v>
      </c>
      <c r="AV155" s="12" t="s">
        <v>82</v>
      </c>
      <c r="AW155" s="12" t="s">
        <v>35</v>
      </c>
      <c r="AX155" s="12" t="s">
        <v>73</v>
      </c>
      <c r="AY155" s="243" t="s">
        <v>194</v>
      </c>
    </row>
    <row r="156" s="12" customFormat="1">
      <c r="B156" s="232"/>
      <c r="C156" s="233"/>
      <c r="D156" s="234" t="s">
        <v>257</v>
      </c>
      <c r="E156" s="235" t="s">
        <v>19</v>
      </c>
      <c r="F156" s="236" t="s">
        <v>275</v>
      </c>
      <c r="G156" s="233"/>
      <c r="H156" s="237">
        <v>13.68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AT156" s="243" t="s">
        <v>257</v>
      </c>
      <c r="AU156" s="243" t="s">
        <v>82</v>
      </c>
      <c r="AV156" s="12" t="s">
        <v>82</v>
      </c>
      <c r="AW156" s="12" t="s">
        <v>35</v>
      </c>
      <c r="AX156" s="12" t="s">
        <v>73</v>
      </c>
      <c r="AY156" s="243" t="s">
        <v>194</v>
      </c>
    </row>
    <row r="157" s="12" customFormat="1">
      <c r="B157" s="232"/>
      <c r="C157" s="233"/>
      <c r="D157" s="234" t="s">
        <v>257</v>
      </c>
      <c r="E157" s="235" t="s">
        <v>19</v>
      </c>
      <c r="F157" s="236" t="s">
        <v>276</v>
      </c>
      <c r="G157" s="233"/>
      <c r="H157" s="237">
        <v>61.200000000000003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AT157" s="243" t="s">
        <v>257</v>
      </c>
      <c r="AU157" s="243" t="s">
        <v>82</v>
      </c>
      <c r="AV157" s="12" t="s">
        <v>82</v>
      </c>
      <c r="AW157" s="12" t="s">
        <v>35</v>
      </c>
      <c r="AX157" s="12" t="s">
        <v>73</v>
      </c>
      <c r="AY157" s="243" t="s">
        <v>194</v>
      </c>
    </row>
    <row r="158" s="12" customFormat="1">
      <c r="B158" s="232"/>
      <c r="C158" s="233"/>
      <c r="D158" s="234" t="s">
        <v>257</v>
      </c>
      <c r="E158" s="235" t="s">
        <v>19</v>
      </c>
      <c r="F158" s="236" t="s">
        <v>299</v>
      </c>
      <c r="G158" s="233"/>
      <c r="H158" s="237">
        <v>14.699999999999999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AT158" s="243" t="s">
        <v>257</v>
      </c>
      <c r="AU158" s="243" t="s">
        <v>82</v>
      </c>
      <c r="AV158" s="12" t="s">
        <v>82</v>
      </c>
      <c r="AW158" s="12" t="s">
        <v>35</v>
      </c>
      <c r="AX158" s="12" t="s">
        <v>73</v>
      </c>
      <c r="AY158" s="243" t="s">
        <v>194</v>
      </c>
    </row>
    <row r="159" s="13" customFormat="1">
      <c r="B159" s="244"/>
      <c r="C159" s="245"/>
      <c r="D159" s="234" t="s">
        <v>257</v>
      </c>
      <c r="E159" s="246" t="s">
        <v>19</v>
      </c>
      <c r="F159" s="247" t="s">
        <v>277</v>
      </c>
      <c r="G159" s="245"/>
      <c r="H159" s="248">
        <v>229.97999999999999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AT159" s="254" t="s">
        <v>257</v>
      </c>
      <c r="AU159" s="254" t="s">
        <v>82</v>
      </c>
      <c r="AV159" s="13" t="s">
        <v>201</v>
      </c>
      <c r="AW159" s="13" t="s">
        <v>35</v>
      </c>
      <c r="AX159" s="13" t="s">
        <v>80</v>
      </c>
      <c r="AY159" s="254" t="s">
        <v>194</v>
      </c>
    </row>
    <row r="160" s="1" customFormat="1" ht="48" customHeight="1">
      <c r="B160" s="37"/>
      <c r="C160" s="219" t="s">
        <v>304</v>
      </c>
      <c r="D160" s="219" t="s">
        <v>196</v>
      </c>
      <c r="E160" s="220" t="s">
        <v>305</v>
      </c>
      <c r="F160" s="221" t="s">
        <v>306</v>
      </c>
      <c r="G160" s="222" t="s">
        <v>255</v>
      </c>
      <c r="H160" s="223">
        <v>215.28</v>
      </c>
      <c r="I160" s="224"/>
      <c r="J160" s="225">
        <f>ROUND(I160*H160,2)</f>
        <v>0</v>
      </c>
      <c r="K160" s="221" t="s">
        <v>200</v>
      </c>
      <c r="L160" s="42"/>
      <c r="M160" s="226" t="s">
        <v>19</v>
      </c>
      <c r="N160" s="227" t="s">
        <v>44</v>
      </c>
      <c r="O160" s="82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AR160" s="230" t="s">
        <v>201</v>
      </c>
      <c r="AT160" s="230" t="s">
        <v>196</v>
      </c>
      <c r="AU160" s="230" t="s">
        <v>82</v>
      </c>
      <c r="AY160" s="16" t="s">
        <v>194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80</v>
      </c>
      <c r="BK160" s="231">
        <f>ROUND(I160*H160,2)</f>
        <v>0</v>
      </c>
      <c r="BL160" s="16" t="s">
        <v>201</v>
      </c>
      <c r="BM160" s="230" t="s">
        <v>307</v>
      </c>
    </row>
    <row r="161" s="12" customFormat="1">
      <c r="B161" s="232"/>
      <c r="C161" s="233"/>
      <c r="D161" s="234" t="s">
        <v>257</v>
      </c>
      <c r="E161" s="235" t="s">
        <v>19</v>
      </c>
      <c r="F161" s="236" t="s">
        <v>273</v>
      </c>
      <c r="G161" s="233"/>
      <c r="H161" s="237">
        <v>127.44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AT161" s="243" t="s">
        <v>257</v>
      </c>
      <c r="AU161" s="243" t="s">
        <v>82</v>
      </c>
      <c r="AV161" s="12" t="s">
        <v>82</v>
      </c>
      <c r="AW161" s="12" t="s">
        <v>35</v>
      </c>
      <c r="AX161" s="12" t="s">
        <v>73</v>
      </c>
      <c r="AY161" s="243" t="s">
        <v>194</v>
      </c>
    </row>
    <row r="162" s="12" customFormat="1">
      <c r="B162" s="232"/>
      <c r="C162" s="233"/>
      <c r="D162" s="234" t="s">
        <v>257</v>
      </c>
      <c r="E162" s="235" t="s">
        <v>19</v>
      </c>
      <c r="F162" s="236" t="s">
        <v>274</v>
      </c>
      <c r="G162" s="233"/>
      <c r="H162" s="237">
        <v>12.960000000000001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AT162" s="243" t="s">
        <v>257</v>
      </c>
      <c r="AU162" s="243" t="s">
        <v>82</v>
      </c>
      <c r="AV162" s="12" t="s">
        <v>82</v>
      </c>
      <c r="AW162" s="12" t="s">
        <v>35</v>
      </c>
      <c r="AX162" s="12" t="s">
        <v>73</v>
      </c>
      <c r="AY162" s="243" t="s">
        <v>194</v>
      </c>
    </row>
    <row r="163" s="12" customFormat="1">
      <c r="B163" s="232"/>
      <c r="C163" s="233"/>
      <c r="D163" s="234" t="s">
        <v>257</v>
      </c>
      <c r="E163" s="235" t="s">
        <v>19</v>
      </c>
      <c r="F163" s="236" t="s">
        <v>275</v>
      </c>
      <c r="G163" s="233"/>
      <c r="H163" s="237">
        <v>13.68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AT163" s="243" t="s">
        <v>257</v>
      </c>
      <c r="AU163" s="243" t="s">
        <v>82</v>
      </c>
      <c r="AV163" s="12" t="s">
        <v>82</v>
      </c>
      <c r="AW163" s="12" t="s">
        <v>35</v>
      </c>
      <c r="AX163" s="12" t="s">
        <v>73</v>
      </c>
      <c r="AY163" s="243" t="s">
        <v>194</v>
      </c>
    </row>
    <row r="164" s="12" customFormat="1">
      <c r="B164" s="232"/>
      <c r="C164" s="233"/>
      <c r="D164" s="234" t="s">
        <v>257</v>
      </c>
      <c r="E164" s="235" t="s">
        <v>19</v>
      </c>
      <c r="F164" s="236" t="s">
        <v>276</v>
      </c>
      <c r="G164" s="233"/>
      <c r="H164" s="237">
        <v>61.200000000000003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AT164" s="243" t="s">
        <v>257</v>
      </c>
      <c r="AU164" s="243" t="s">
        <v>82</v>
      </c>
      <c r="AV164" s="12" t="s">
        <v>82</v>
      </c>
      <c r="AW164" s="12" t="s">
        <v>35</v>
      </c>
      <c r="AX164" s="12" t="s">
        <v>73</v>
      </c>
      <c r="AY164" s="243" t="s">
        <v>194</v>
      </c>
    </row>
    <row r="165" s="13" customFormat="1">
      <c r="B165" s="244"/>
      <c r="C165" s="245"/>
      <c r="D165" s="234" t="s">
        <v>257</v>
      </c>
      <c r="E165" s="246" t="s">
        <v>19</v>
      </c>
      <c r="F165" s="247" t="s">
        <v>277</v>
      </c>
      <c r="G165" s="245"/>
      <c r="H165" s="248">
        <v>215.28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AT165" s="254" t="s">
        <v>257</v>
      </c>
      <c r="AU165" s="254" t="s">
        <v>82</v>
      </c>
      <c r="AV165" s="13" t="s">
        <v>201</v>
      </c>
      <c r="AW165" s="13" t="s">
        <v>35</v>
      </c>
      <c r="AX165" s="13" t="s">
        <v>80</v>
      </c>
      <c r="AY165" s="254" t="s">
        <v>194</v>
      </c>
    </row>
    <row r="166" s="1" customFormat="1" ht="36" customHeight="1">
      <c r="B166" s="37"/>
      <c r="C166" s="219" t="s">
        <v>308</v>
      </c>
      <c r="D166" s="219" t="s">
        <v>196</v>
      </c>
      <c r="E166" s="220" t="s">
        <v>309</v>
      </c>
      <c r="F166" s="221" t="s">
        <v>310</v>
      </c>
      <c r="G166" s="222" t="s">
        <v>311</v>
      </c>
      <c r="H166" s="223">
        <v>430.56</v>
      </c>
      <c r="I166" s="224"/>
      <c r="J166" s="225">
        <f>ROUND(I166*H166,2)</f>
        <v>0</v>
      </c>
      <c r="K166" s="221" t="s">
        <v>200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201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201</v>
      </c>
      <c r="BM166" s="230" t="s">
        <v>312</v>
      </c>
    </row>
    <row r="167" s="12" customFormat="1">
      <c r="B167" s="232"/>
      <c r="C167" s="233"/>
      <c r="D167" s="234" t="s">
        <v>257</v>
      </c>
      <c r="E167" s="235" t="s">
        <v>19</v>
      </c>
      <c r="F167" s="236" t="s">
        <v>313</v>
      </c>
      <c r="G167" s="233"/>
      <c r="H167" s="237">
        <v>254.88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AT167" s="243" t="s">
        <v>257</v>
      </c>
      <c r="AU167" s="243" t="s">
        <v>82</v>
      </c>
      <c r="AV167" s="12" t="s">
        <v>82</v>
      </c>
      <c r="AW167" s="12" t="s">
        <v>35</v>
      </c>
      <c r="AX167" s="12" t="s">
        <v>73</v>
      </c>
      <c r="AY167" s="243" t="s">
        <v>194</v>
      </c>
    </row>
    <row r="168" s="12" customFormat="1">
      <c r="B168" s="232"/>
      <c r="C168" s="233"/>
      <c r="D168" s="234" t="s">
        <v>257</v>
      </c>
      <c r="E168" s="235" t="s">
        <v>19</v>
      </c>
      <c r="F168" s="236" t="s">
        <v>314</v>
      </c>
      <c r="G168" s="233"/>
      <c r="H168" s="237">
        <v>25.920000000000002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AT168" s="243" t="s">
        <v>257</v>
      </c>
      <c r="AU168" s="243" t="s">
        <v>82</v>
      </c>
      <c r="AV168" s="12" t="s">
        <v>82</v>
      </c>
      <c r="AW168" s="12" t="s">
        <v>35</v>
      </c>
      <c r="AX168" s="12" t="s">
        <v>73</v>
      </c>
      <c r="AY168" s="243" t="s">
        <v>194</v>
      </c>
    </row>
    <row r="169" s="12" customFormat="1">
      <c r="B169" s="232"/>
      <c r="C169" s="233"/>
      <c r="D169" s="234" t="s">
        <v>257</v>
      </c>
      <c r="E169" s="235" t="s">
        <v>19</v>
      </c>
      <c r="F169" s="236" t="s">
        <v>315</v>
      </c>
      <c r="G169" s="233"/>
      <c r="H169" s="237">
        <v>27.359999999999999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AT169" s="243" t="s">
        <v>257</v>
      </c>
      <c r="AU169" s="243" t="s">
        <v>82</v>
      </c>
      <c r="AV169" s="12" t="s">
        <v>82</v>
      </c>
      <c r="AW169" s="12" t="s">
        <v>35</v>
      </c>
      <c r="AX169" s="12" t="s">
        <v>73</v>
      </c>
      <c r="AY169" s="243" t="s">
        <v>194</v>
      </c>
    </row>
    <row r="170" s="12" customFormat="1">
      <c r="B170" s="232"/>
      <c r="C170" s="233"/>
      <c r="D170" s="234" t="s">
        <v>257</v>
      </c>
      <c r="E170" s="235" t="s">
        <v>19</v>
      </c>
      <c r="F170" s="236" t="s">
        <v>316</v>
      </c>
      <c r="G170" s="233"/>
      <c r="H170" s="237">
        <v>122.40000000000001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AT170" s="243" t="s">
        <v>257</v>
      </c>
      <c r="AU170" s="243" t="s">
        <v>82</v>
      </c>
      <c r="AV170" s="12" t="s">
        <v>82</v>
      </c>
      <c r="AW170" s="12" t="s">
        <v>35</v>
      </c>
      <c r="AX170" s="12" t="s">
        <v>73</v>
      </c>
      <c r="AY170" s="243" t="s">
        <v>194</v>
      </c>
    </row>
    <row r="171" s="13" customFormat="1">
      <c r="B171" s="244"/>
      <c r="C171" s="245"/>
      <c r="D171" s="234" t="s">
        <v>257</v>
      </c>
      <c r="E171" s="246" t="s">
        <v>19</v>
      </c>
      <c r="F171" s="247" t="s">
        <v>277</v>
      </c>
      <c r="G171" s="245"/>
      <c r="H171" s="248">
        <v>430.56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AT171" s="254" t="s">
        <v>257</v>
      </c>
      <c r="AU171" s="254" t="s">
        <v>82</v>
      </c>
      <c r="AV171" s="13" t="s">
        <v>201</v>
      </c>
      <c r="AW171" s="13" t="s">
        <v>35</v>
      </c>
      <c r="AX171" s="13" t="s">
        <v>80</v>
      </c>
      <c r="AY171" s="254" t="s">
        <v>194</v>
      </c>
    </row>
    <row r="172" s="1" customFormat="1" ht="60" customHeight="1">
      <c r="B172" s="37"/>
      <c r="C172" s="219" t="s">
        <v>317</v>
      </c>
      <c r="D172" s="219" t="s">
        <v>196</v>
      </c>
      <c r="E172" s="220" t="s">
        <v>318</v>
      </c>
      <c r="F172" s="221" t="s">
        <v>319</v>
      </c>
      <c r="G172" s="222" t="s">
        <v>255</v>
      </c>
      <c r="H172" s="223">
        <v>201.80000000000001</v>
      </c>
      <c r="I172" s="224"/>
      <c r="J172" s="225">
        <f>ROUND(I172*H172,2)</f>
        <v>0</v>
      </c>
      <c r="K172" s="221" t="s">
        <v>200</v>
      </c>
      <c r="L172" s="42"/>
      <c r="M172" s="226" t="s">
        <v>19</v>
      </c>
      <c r="N172" s="227" t="s">
        <v>44</v>
      </c>
      <c r="O172" s="82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AR172" s="230" t="s">
        <v>201</v>
      </c>
      <c r="AT172" s="230" t="s">
        <v>196</v>
      </c>
      <c r="AU172" s="230" t="s">
        <v>82</v>
      </c>
      <c r="AY172" s="16" t="s">
        <v>194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80</v>
      </c>
      <c r="BK172" s="231">
        <f>ROUND(I172*H172,2)</f>
        <v>0</v>
      </c>
      <c r="BL172" s="16" t="s">
        <v>201</v>
      </c>
      <c r="BM172" s="230" t="s">
        <v>320</v>
      </c>
    </row>
    <row r="173" s="12" customFormat="1">
      <c r="B173" s="232"/>
      <c r="C173" s="233"/>
      <c r="D173" s="234" t="s">
        <v>257</v>
      </c>
      <c r="E173" s="235" t="s">
        <v>19</v>
      </c>
      <c r="F173" s="236" t="s">
        <v>321</v>
      </c>
      <c r="G173" s="233"/>
      <c r="H173" s="237">
        <v>201.80000000000001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AT173" s="243" t="s">
        <v>257</v>
      </c>
      <c r="AU173" s="243" t="s">
        <v>82</v>
      </c>
      <c r="AV173" s="12" t="s">
        <v>82</v>
      </c>
      <c r="AW173" s="12" t="s">
        <v>35</v>
      </c>
      <c r="AX173" s="12" t="s">
        <v>80</v>
      </c>
      <c r="AY173" s="243" t="s">
        <v>194</v>
      </c>
    </row>
    <row r="174" s="1" customFormat="1" ht="16.5" customHeight="1">
      <c r="B174" s="37"/>
      <c r="C174" s="257" t="s">
        <v>322</v>
      </c>
      <c r="D174" s="257" t="s">
        <v>323</v>
      </c>
      <c r="E174" s="258" t="s">
        <v>324</v>
      </c>
      <c r="F174" s="259" t="s">
        <v>325</v>
      </c>
      <c r="G174" s="260" t="s">
        <v>311</v>
      </c>
      <c r="H174" s="261">
        <v>403.60000000000002</v>
      </c>
      <c r="I174" s="262"/>
      <c r="J174" s="263">
        <f>ROUND(I174*H174,2)</f>
        <v>0</v>
      </c>
      <c r="K174" s="259" t="s">
        <v>200</v>
      </c>
      <c r="L174" s="264"/>
      <c r="M174" s="265" t="s">
        <v>19</v>
      </c>
      <c r="N174" s="266" t="s">
        <v>44</v>
      </c>
      <c r="O174" s="82"/>
      <c r="P174" s="228">
        <f>O174*H174</f>
        <v>0</v>
      </c>
      <c r="Q174" s="228">
        <v>1</v>
      </c>
      <c r="R174" s="228">
        <f>Q174*H174</f>
        <v>403.60000000000002</v>
      </c>
      <c r="S174" s="228">
        <v>0</v>
      </c>
      <c r="T174" s="229">
        <f>S174*H174</f>
        <v>0</v>
      </c>
      <c r="AR174" s="230" t="s">
        <v>228</v>
      </c>
      <c r="AT174" s="230" t="s">
        <v>323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201</v>
      </c>
      <c r="BM174" s="230" t="s">
        <v>326</v>
      </c>
    </row>
    <row r="175" s="12" customFormat="1">
      <c r="B175" s="232"/>
      <c r="C175" s="233"/>
      <c r="D175" s="234" t="s">
        <v>257</v>
      </c>
      <c r="E175" s="233"/>
      <c r="F175" s="236" t="s">
        <v>327</v>
      </c>
      <c r="G175" s="233"/>
      <c r="H175" s="237">
        <v>403.60000000000002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AT175" s="243" t="s">
        <v>257</v>
      </c>
      <c r="AU175" s="243" t="s">
        <v>82</v>
      </c>
      <c r="AV175" s="12" t="s">
        <v>82</v>
      </c>
      <c r="AW175" s="12" t="s">
        <v>4</v>
      </c>
      <c r="AX175" s="12" t="s">
        <v>80</v>
      </c>
      <c r="AY175" s="243" t="s">
        <v>194</v>
      </c>
    </row>
    <row r="176" s="1" customFormat="1" ht="36" customHeight="1">
      <c r="B176" s="37"/>
      <c r="C176" s="219" t="s">
        <v>328</v>
      </c>
      <c r="D176" s="219" t="s">
        <v>196</v>
      </c>
      <c r="E176" s="220" t="s">
        <v>329</v>
      </c>
      <c r="F176" s="221" t="s">
        <v>330</v>
      </c>
      <c r="G176" s="222" t="s">
        <v>199</v>
      </c>
      <c r="H176" s="223">
        <v>98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AR176" s="230" t="s">
        <v>201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201</v>
      </c>
      <c r="BM176" s="230" t="s">
        <v>331</v>
      </c>
    </row>
    <row r="177" s="12" customFormat="1">
      <c r="B177" s="232"/>
      <c r="C177" s="233"/>
      <c r="D177" s="234" t="s">
        <v>257</v>
      </c>
      <c r="E177" s="235" t="s">
        <v>19</v>
      </c>
      <c r="F177" s="236" t="s">
        <v>332</v>
      </c>
      <c r="G177" s="233"/>
      <c r="H177" s="237">
        <v>98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AT177" s="243" t="s">
        <v>257</v>
      </c>
      <c r="AU177" s="243" t="s">
        <v>82</v>
      </c>
      <c r="AV177" s="12" t="s">
        <v>82</v>
      </c>
      <c r="AW177" s="12" t="s">
        <v>35</v>
      </c>
      <c r="AX177" s="12" t="s">
        <v>80</v>
      </c>
      <c r="AY177" s="243" t="s">
        <v>194</v>
      </c>
    </row>
    <row r="178" s="11" customFormat="1" ht="22.8" customHeight="1">
      <c r="B178" s="203"/>
      <c r="C178" s="204"/>
      <c r="D178" s="205" t="s">
        <v>72</v>
      </c>
      <c r="E178" s="217" t="s">
        <v>82</v>
      </c>
      <c r="F178" s="217" t="s">
        <v>333</v>
      </c>
      <c r="G178" s="204"/>
      <c r="H178" s="204"/>
      <c r="I178" s="207"/>
      <c r="J178" s="218">
        <f>BK178</f>
        <v>0</v>
      </c>
      <c r="K178" s="204"/>
      <c r="L178" s="209"/>
      <c r="M178" s="210"/>
      <c r="N178" s="211"/>
      <c r="O178" s="211"/>
      <c r="P178" s="212">
        <f>SUM(P179:P184)</f>
        <v>0</v>
      </c>
      <c r="Q178" s="211"/>
      <c r="R178" s="212">
        <f>SUM(R179:R184)</f>
        <v>63.098024920000007</v>
      </c>
      <c r="S178" s="211"/>
      <c r="T178" s="213">
        <f>SUM(T179:T184)</f>
        <v>0</v>
      </c>
      <c r="AR178" s="214" t="s">
        <v>80</v>
      </c>
      <c r="AT178" s="215" t="s">
        <v>72</v>
      </c>
      <c r="AU178" s="215" t="s">
        <v>80</v>
      </c>
      <c r="AY178" s="214" t="s">
        <v>194</v>
      </c>
      <c r="BK178" s="216">
        <f>SUM(BK179:BK184)</f>
        <v>0</v>
      </c>
    </row>
    <row r="179" s="1" customFormat="1" ht="24" customHeight="1">
      <c r="B179" s="37"/>
      <c r="C179" s="219" t="s">
        <v>334</v>
      </c>
      <c r="D179" s="219" t="s">
        <v>196</v>
      </c>
      <c r="E179" s="220" t="s">
        <v>335</v>
      </c>
      <c r="F179" s="221" t="s">
        <v>336</v>
      </c>
      <c r="G179" s="222" t="s">
        <v>255</v>
      </c>
      <c r="H179" s="223">
        <v>9.0090000000000003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2.2563399999999998</v>
      </c>
      <c r="R179" s="228">
        <f>Q179*H179</f>
        <v>20.32736706</v>
      </c>
      <c r="S179" s="228">
        <v>0</v>
      </c>
      <c r="T179" s="229">
        <f>S179*H179</f>
        <v>0</v>
      </c>
      <c r="AR179" s="230" t="s">
        <v>201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201</v>
      </c>
      <c r="BM179" s="230" t="s">
        <v>337</v>
      </c>
    </row>
    <row r="180" s="12" customFormat="1">
      <c r="B180" s="232"/>
      <c r="C180" s="233"/>
      <c r="D180" s="234" t="s">
        <v>257</v>
      </c>
      <c r="E180" s="235" t="s">
        <v>19</v>
      </c>
      <c r="F180" s="236" t="s">
        <v>338</v>
      </c>
      <c r="G180" s="233"/>
      <c r="H180" s="237">
        <v>9.0090000000000003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AT180" s="243" t="s">
        <v>257</v>
      </c>
      <c r="AU180" s="243" t="s">
        <v>82</v>
      </c>
      <c r="AV180" s="12" t="s">
        <v>82</v>
      </c>
      <c r="AW180" s="12" t="s">
        <v>35</v>
      </c>
      <c r="AX180" s="12" t="s">
        <v>80</v>
      </c>
      <c r="AY180" s="243" t="s">
        <v>194</v>
      </c>
    </row>
    <row r="181" s="1" customFormat="1" ht="24" customHeight="1">
      <c r="B181" s="37"/>
      <c r="C181" s="219" t="s">
        <v>339</v>
      </c>
      <c r="D181" s="219" t="s">
        <v>196</v>
      </c>
      <c r="E181" s="220" t="s">
        <v>340</v>
      </c>
      <c r="F181" s="221" t="s">
        <v>341</v>
      </c>
      <c r="G181" s="222" t="s">
        <v>255</v>
      </c>
      <c r="H181" s="223">
        <v>16.434000000000001</v>
      </c>
      <c r="I181" s="224"/>
      <c r="J181" s="225">
        <f>ROUND(I181*H181,2)</f>
        <v>0</v>
      </c>
      <c r="K181" s="221" t="s">
        <v>200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2.45329</v>
      </c>
      <c r="R181" s="228">
        <f>Q181*H181</f>
        <v>40.317367860000004</v>
      </c>
      <c r="S181" s="228">
        <v>0</v>
      </c>
      <c r="T181" s="229">
        <f>S181*H181</f>
        <v>0</v>
      </c>
      <c r="AR181" s="230" t="s">
        <v>201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201</v>
      </c>
      <c r="BM181" s="230" t="s">
        <v>342</v>
      </c>
    </row>
    <row r="182" s="12" customFormat="1">
      <c r="B182" s="232"/>
      <c r="C182" s="233"/>
      <c r="D182" s="234" t="s">
        <v>257</v>
      </c>
      <c r="E182" s="235" t="s">
        <v>19</v>
      </c>
      <c r="F182" s="236" t="s">
        <v>343</v>
      </c>
      <c r="G182" s="233"/>
      <c r="H182" s="237">
        <v>16.434000000000001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AT182" s="243" t="s">
        <v>257</v>
      </c>
      <c r="AU182" s="243" t="s">
        <v>82</v>
      </c>
      <c r="AV182" s="12" t="s">
        <v>82</v>
      </c>
      <c r="AW182" s="12" t="s">
        <v>35</v>
      </c>
      <c r="AX182" s="12" t="s">
        <v>80</v>
      </c>
      <c r="AY182" s="243" t="s">
        <v>194</v>
      </c>
    </row>
    <row r="183" s="1" customFormat="1" ht="24" customHeight="1">
      <c r="B183" s="37"/>
      <c r="C183" s="219" t="s">
        <v>344</v>
      </c>
      <c r="D183" s="219" t="s">
        <v>196</v>
      </c>
      <c r="E183" s="220" t="s">
        <v>345</v>
      </c>
      <c r="F183" s="221" t="s">
        <v>346</v>
      </c>
      <c r="G183" s="222" t="s">
        <v>255</v>
      </c>
      <c r="H183" s="223">
        <v>1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2.45329</v>
      </c>
      <c r="R183" s="228">
        <f>Q183*H183</f>
        <v>2.45329</v>
      </c>
      <c r="S183" s="228">
        <v>0</v>
      </c>
      <c r="T183" s="229">
        <f>S183*H183</f>
        <v>0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347</v>
      </c>
    </row>
    <row r="184" s="1" customFormat="1">
      <c r="B184" s="37"/>
      <c r="C184" s="38"/>
      <c r="D184" s="234" t="s">
        <v>286</v>
      </c>
      <c r="E184" s="38"/>
      <c r="F184" s="255" t="s">
        <v>348</v>
      </c>
      <c r="G184" s="38"/>
      <c r="H184" s="38"/>
      <c r="I184" s="145"/>
      <c r="J184" s="38"/>
      <c r="K184" s="38"/>
      <c r="L184" s="42"/>
      <c r="M184" s="256"/>
      <c r="N184" s="82"/>
      <c r="O184" s="82"/>
      <c r="P184" s="82"/>
      <c r="Q184" s="82"/>
      <c r="R184" s="82"/>
      <c r="S184" s="82"/>
      <c r="T184" s="83"/>
      <c r="AT184" s="16" t="s">
        <v>286</v>
      </c>
      <c r="AU184" s="16" t="s">
        <v>82</v>
      </c>
    </row>
    <row r="185" s="11" customFormat="1" ht="22.8" customHeight="1">
      <c r="B185" s="203"/>
      <c r="C185" s="204"/>
      <c r="D185" s="205" t="s">
        <v>72</v>
      </c>
      <c r="E185" s="217" t="s">
        <v>117</v>
      </c>
      <c r="F185" s="217" t="s">
        <v>349</v>
      </c>
      <c r="G185" s="204"/>
      <c r="H185" s="204"/>
      <c r="I185" s="207"/>
      <c r="J185" s="218">
        <f>BK185</f>
        <v>0</v>
      </c>
      <c r="K185" s="204"/>
      <c r="L185" s="209"/>
      <c r="M185" s="210"/>
      <c r="N185" s="211"/>
      <c r="O185" s="211"/>
      <c r="P185" s="212">
        <f>SUM(P186:P231)</f>
        <v>0</v>
      </c>
      <c r="Q185" s="211"/>
      <c r="R185" s="212">
        <f>SUM(R186:R231)</f>
        <v>73.498367049999999</v>
      </c>
      <c r="S185" s="211"/>
      <c r="T185" s="213">
        <f>SUM(T186:T231)</f>
        <v>0</v>
      </c>
      <c r="AR185" s="214" t="s">
        <v>80</v>
      </c>
      <c r="AT185" s="215" t="s">
        <v>72</v>
      </c>
      <c r="AU185" s="215" t="s">
        <v>80</v>
      </c>
      <c r="AY185" s="214" t="s">
        <v>194</v>
      </c>
      <c r="BK185" s="216">
        <f>SUM(BK186:BK231)</f>
        <v>0</v>
      </c>
    </row>
    <row r="186" s="1" customFormat="1" ht="24" customHeight="1">
      <c r="B186" s="37"/>
      <c r="C186" s="219" t="s">
        <v>350</v>
      </c>
      <c r="D186" s="219" t="s">
        <v>196</v>
      </c>
      <c r="E186" s="220" t="s">
        <v>351</v>
      </c>
      <c r="F186" s="221" t="s">
        <v>352</v>
      </c>
      <c r="G186" s="222" t="s">
        <v>255</v>
      </c>
      <c r="H186" s="223">
        <v>1.1399999999999999</v>
      </c>
      <c r="I186" s="224"/>
      <c r="J186" s="225">
        <f>ROUND(I186*H186,2)</f>
        <v>0</v>
      </c>
      <c r="K186" s="221" t="s">
        <v>200</v>
      </c>
      <c r="L186" s="42"/>
      <c r="M186" s="226" t="s">
        <v>19</v>
      </c>
      <c r="N186" s="227" t="s">
        <v>44</v>
      </c>
      <c r="O186" s="82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AR186" s="230" t="s">
        <v>201</v>
      </c>
      <c r="AT186" s="230" t="s">
        <v>196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201</v>
      </c>
      <c r="BM186" s="230" t="s">
        <v>353</v>
      </c>
    </row>
    <row r="187" s="12" customFormat="1">
      <c r="B187" s="232"/>
      <c r="C187" s="233"/>
      <c r="D187" s="234" t="s">
        <v>257</v>
      </c>
      <c r="E187" s="235" t="s">
        <v>19</v>
      </c>
      <c r="F187" s="236" t="s">
        <v>354</v>
      </c>
      <c r="G187" s="233"/>
      <c r="H187" s="237">
        <v>1.1399999999999999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AT187" s="243" t="s">
        <v>257</v>
      </c>
      <c r="AU187" s="243" t="s">
        <v>82</v>
      </c>
      <c r="AV187" s="12" t="s">
        <v>82</v>
      </c>
      <c r="AW187" s="12" t="s">
        <v>35</v>
      </c>
      <c r="AX187" s="12" t="s">
        <v>80</v>
      </c>
      <c r="AY187" s="243" t="s">
        <v>194</v>
      </c>
    </row>
    <row r="188" s="1" customFormat="1" ht="36" customHeight="1">
      <c r="B188" s="37"/>
      <c r="C188" s="219" t="s">
        <v>355</v>
      </c>
      <c r="D188" s="219" t="s">
        <v>196</v>
      </c>
      <c r="E188" s="220" t="s">
        <v>356</v>
      </c>
      <c r="F188" s="221" t="s">
        <v>357</v>
      </c>
      <c r="G188" s="222" t="s">
        <v>222</v>
      </c>
      <c r="H188" s="223">
        <v>58</v>
      </c>
      <c r="I188" s="224"/>
      <c r="J188" s="225">
        <f>ROUND(I188*H188,2)</f>
        <v>0</v>
      </c>
      <c r="K188" s="221" t="s">
        <v>200</v>
      </c>
      <c r="L188" s="42"/>
      <c r="M188" s="226" t="s">
        <v>19</v>
      </c>
      <c r="N188" s="227" t="s">
        <v>44</v>
      </c>
      <c r="O188" s="82"/>
      <c r="P188" s="228">
        <f>O188*H188</f>
        <v>0</v>
      </c>
      <c r="Q188" s="228">
        <v>0.048430000000000001</v>
      </c>
      <c r="R188" s="228">
        <f>Q188*H188</f>
        <v>2.8089400000000002</v>
      </c>
      <c r="S188" s="228">
        <v>0</v>
      </c>
      <c r="T188" s="229">
        <f>S188*H188</f>
        <v>0</v>
      </c>
      <c r="AR188" s="230" t="s">
        <v>201</v>
      </c>
      <c r="AT188" s="230" t="s">
        <v>196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201</v>
      </c>
      <c r="BM188" s="230" t="s">
        <v>358</v>
      </c>
    </row>
    <row r="189" s="1" customFormat="1" ht="48" customHeight="1">
      <c r="B189" s="37"/>
      <c r="C189" s="219" t="s">
        <v>359</v>
      </c>
      <c r="D189" s="219" t="s">
        <v>196</v>
      </c>
      <c r="E189" s="220" t="s">
        <v>360</v>
      </c>
      <c r="F189" s="221" t="s">
        <v>361</v>
      </c>
      <c r="G189" s="222" t="s">
        <v>255</v>
      </c>
      <c r="H189" s="223">
        <v>2.8599999999999999</v>
      </c>
      <c r="I189" s="224"/>
      <c r="J189" s="225">
        <f>ROUND(I189*H189,2)</f>
        <v>0</v>
      </c>
      <c r="K189" s="221" t="s">
        <v>200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2.9013900000000001</v>
      </c>
      <c r="R189" s="228">
        <f>Q189*H189</f>
        <v>8.2979754000000003</v>
      </c>
      <c r="S189" s="228">
        <v>0</v>
      </c>
      <c r="T189" s="229">
        <f>S189*H189</f>
        <v>0</v>
      </c>
      <c r="AR189" s="230" t="s">
        <v>201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201</v>
      </c>
      <c r="BM189" s="230" t="s">
        <v>362</v>
      </c>
    </row>
    <row r="190" s="12" customFormat="1">
      <c r="B190" s="232"/>
      <c r="C190" s="233"/>
      <c r="D190" s="234" t="s">
        <v>257</v>
      </c>
      <c r="E190" s="235" t="s">
        <v>19</v>
      </c>
      <c r="F190" s="236" t="s">
        <v>363</v>
      </c>
      <c r="G190" s="233"/>
      <c r="H190" s="237">
        <v>2.8599999999999999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AT190" s="243" t="s">
        <v>257</v>
      </c>
      <c r="AU190" s="243" t="s">
        <v>82</v>
      </c>
      <c r="AV190" s="12" t="s">
        <v>82</v>
      </c>
      <c r="AW190" s="12" t="s">
        <v>35</v>
      </c>
      <c r="AX190" s="12" t="s">
        <v>80</v>
      </c>
      <c r="AY190" s="243" t="s">
        <v>194</v>
      </c>
    </row>
    <row r="191" s="1" customFormat="1" ht="48" customHeight="1">
      <c r="B191" s="37"/>
      <c r="C191" s="219" t="s">
        <v>364</v>
      </c>
      <c r="D191" s="219" t="s">
        <v>196</v>
      </c>
      <c r="E191" s="220" t="s">
        <v>365</v>
      </c>
      <c r="F191" s="221" t="s">
        <v>366</v>
      </c>
      <c r="G191" s="222" t="s">
        <v>255</v>
      </c>
      <c r="H191" s="223">
        <v>13.695</v>
      </c>
      <c r="I191" s="224"/>
      <c r="J191" s="225">
        <f>ROUND(I191*H191,2)</f>
        <v>0</v>
      </c>
      <c r="K191" s="221" t="s">
        <v>200</v>
      </c>
      <c r="L191" s="42"/>
      <c r="M191" s="226" t="s">
        <v>19</v>
      </c>
      <c r="N191" s="227" t="s">
        <v>44</v>
      </c>
      <c r="O191" s="82"/>
      <c r="P191" s="228">
        <f>O191*H191</f>
        <v>0</v>
      </c>
      <c r="Q191" s="228">
        <v>2.8969299999999998</v>
      </c>
      <c r="R191" s="228">
        <f>Q191*H191</f>
        <v>39.673456349999995</v>
      </c>
      <c r="S191" s="228">
        <v>0</v>
      </c>
      <c r="T191" s="229">
        <f>S191*H191</f>
        <v>0</v>
      </c>
      <c r="AR191" s="230" t="s">
        <v>201</v>
      </c>
      <c r="AT191" s="230" t="s">
        <v>196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201</v>
      </c>
      <c r="BM191" s="230" t="s">
        <v>367</v>
      </c>
    </row>
    <row r="192" s="12" customFormat="1">
      <c r="B192" s="232"/>
      <c r="C192" s="233"/>
      <c r="D192" s="234" t="s">
        <v>257</v>
      </c>
      <c r="E192" s="235" t="s">
        <v>19</v>
      </c>
      <c r="F192" s="236" t="s">
        <v>368</v>
      </c>
      <c r="G192" s="233"/>
      <c r="H192" s="237">
        <v>13.695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AT192" s="243" t="s">
        <v>257</v>
      </c>
      <c r="AU192" s="243" t="s">
        <v>82</v>
      </c>
      <c r="AV192" s="12" t="s">
        <v>82</v>
      </c>
      <c r="AW192" s="12" t="s">
        <v>35</v>
      </c>
      <c r="AX192" s="12" t="s">
        <v>80</v>
      </c>
      <c r="AY192" s="243" t="s">
        <v>194</v>
      </c>
    </row>
    <row r="193" s="1" customFormat="1" ht="36" customHeight="1">
      <c r="B193" s="37"/>
      <c r="C193" s="219" t="s">
        <v>369</v>
      </c>
      <c r="D193" s="219" t="s">
        <v>196</v>
      </c>
      <c r="E193" s="220" t="s">
        <v>370</v>
      </c>
      <c r="F193" s="221" t="s">
        <v>371</v>
      </c>
      <c r="G193" s="222" t="s">
        <v>255</v>
      </c>
      <c r="H193" s="223">
        <v>13.695</v>
      </c>
      <c r="I193" s="224"/>
      <c r="J193" s="225">
        <f>ROUND(I193*H193,2)</f>
        <v>0</v>
      </c>
      <c r="K193" s="221" t="s">
        <v>200</v>
      </c>
      <c r="L193" s="42"/>
      <c r="M193" s="226" t="s">
        <v>19</v>
      </c>
      <c r="N193" s="227" t="s">
        <v>44</v>
      </c>
      <c r="O193" s="82"/>
      <c r="P193" s="228">
        <f>O193*H193</f>
        <v>0</v>
      </c>
      <c r="Q193" s="228">
        <v>0</v>
      </c>
      <c r="R193" s="228">
        <f>Q193*H193</f>
        <v>0</v>
      </c>
      <c r="S193" s="228">
        <v>0</v>
      </c>
      <c r="T193" s="229">
        <f>S193*H193</f>
        <v>0</v>
      </c>
      <c r="AR193" s="230" t="s">
        <v>201</v>
      </c>
      <c r="AT193" s="230" t="s">
        <v>196</v>
      </c>
      <c r="AU193" s="230" t="s">
        <v>82</v>
      </c>
      <c r="AY193" s="16" t="s">
        <v>194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80</v>
      </c>
      <c r="BK193" s="231">
        <f>ROUND(I193*H193,2)</f>
        <v>0</v>
      </c>
      <c r="BL193" s="16" t="s">
        <v>201</v>
      </c>
      <c r="BM193" s="230" t="s">
        <v>372</v>
      </c>
    </row>
    <row r="194" s="1" customFormat="1" ht="36" customHeight="1">
      <c r="B194" s="37"/>
      <c r="C194" s="219" t="s">
        <v>373</v>
      </c>
      <c r="D194" s="219" t="s">
        <v>196</v>
      </c>
      <c r="E194" s="220" t="s">
        <v>374</v>
      </c>
      <c r="F194" s="221" t="s">
        <v>375</v>
      </c>
      <c r="G194" s="222" t="s">
        <v>213</v>
      </c>
      <c r="H194" s="223">
        <v>15</v>
      </c>
      <c r="I194" s="224"/>
      <c r="J194" s="225">
        <f>ROUND(I194*H194,2)</f>
        <v>0</v>
      </c>
      <c r="K194" s="221" t="s">
        <v>200</v>
      </c>
      <c r="L194" s="42"/>
      <c r="M194" s="226" t="s">
        <v>19</v>
      </c>
      <c r="N194" s="227" t="s">
        <v>44</v>
      </c>
      <c r="O194" s="82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AR194" s="230" t="s">
        <v>201</v>
      </c>
      <c r="AT194" s="230" t="s">
        <v>196</v>
      </c>
      <c r="AU194" s="230" t="s">
        <v>82</v>
      </c>
      <c r="AY194" s="16" t="s">
        <v>194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80</v>
      </c>
      <c r="BK194" s="231">
        <f>ROUND(I194*H194,2)</f>
        <v>0</v>
      </c>
      <c r="BL194" s="16" t="s">
        <v>201</v>
      </c>
      <c r="BM194" s="230" t="s">
        <v>376</v>
      </c>
    </row>
    <row r="195" s="1" customFormat="1" ht="24" customHeight="1">
      <c r="B195" s="37"/>
      <c r="C195" s="219" t="s">
        <v>377</v>
      </c>
      <c r="D195" s="219" t="s">
        <v>196</v>
      </c>
      <c r="E195" s="220" t="s">
        <v>378</v>
      </c>
      <c r="F195" s="221" t="s">
        <v>379</v>
      </c>
      <c r="G195" s="222" t="s">
        <v>255</v>
      </c>
      <c r="H195" s="223">
        <v>0.83899999999999997</v>
      </c>
      <c r="I195" s="224"/>
      <c r="J195" s="225">
        <f>ROUND(I195*H195,2)</f>
        <v>0</v>
      </c>
      <c r="K195" s="221" t="s">
        <v>200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1.6627000000000001</v>
      </c>
      <c r="R195" s="228">
        <f>Q195*H195</f>
        <v>1.3950053</v>
      </c>
      <c r="S195" s="228">
        <v>0</v>
      </c>
      <c r="T195" s="229">
        <f>S195*H195</f>
        <v>0</v>
      </c>
      <c r="AR195" s="230" t="s">
        <v>201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201</v>
      </c>
      <c r="BM195" s="230" t="s">
        <v>380</v>
      </c>
    </row>
    <row r="196" s="12" customFormat="1">
      <c r="B196" s="232"/>
      <c r="C196" s="233"/>
      <c r="D196" s="234" t="s">
        <v>257</v>
      </c>
      <c r="E196" s="235" t="s">
        <v>19</v>
      </c>
      <c r="F196" s="236" t="s">
        <v>381</v>
      </c>
      <c r="G196" s="233"/>
      <c r="H196" s="237">
        <v>0.22800000000000001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AT196" s="243" t="s">
        <v>257</v>
      </c>
      <c r="AU196" s="243" t="s">
        <v>82</v>
      </c>
      <c r="AV196" s="12" t="s">
        <v>82</v>
      </c>
      <c r="AW196" s="12" t="s">
        <v>35</v>
      </c>
      <c r="AX196" s="12" t="s">
        <v>73</v>
      </c>
      <c r="AY196" s="243" t="s">
        <v>194</v>
      </c>
    </row>
    <row r="197" s="12" customFormat="1">
      <c r="B197" s="232"/>
      <c r="C197" s="233"/>
      <c r="D197" s="234" t="s">
        <v>257</v>
      </c>
      <c r="E197" s="235" t="s">
        <v>19</v>
      </c>
      <c r="F197" s="236" t="s">
        <v>382</v>
      </c>
      <c r="G197" s="233"/>
      <c r="H197" s="237">
        <v>0.61099999999999999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AT197" s="243" t="s">
        <v>257</v>
      </c>
      <c r="AU197" s="243" t="s">
        <v>82</v>
      </c>
      <c r="AV197" s="12" t="s">
        <v>82</v>
      </c>
      <c r="AW197" s="12" t="s">
        <v>35</v>
      </c>
      <c r="AX197" s="12" t="s">
        <v>73</v>
      </c>
      <c r="AY197" s="243" t="s">
        <v>194</v>
      </c>
    </row>
    <row r="198" s="13" customFormat="1">
      <c r="B198" s="244"/>
      <c r="C198" s="245"/>
      <c r="D198" s="234" t="s">
        <v>257</v>
      </c>
      <c r="E198" s="246" t="s">
        <v>19</v>
      </c>
      <c r="F198" s="247" t="s">
        <v>277</v>
      </c>
      <c r="G198" s="245"/>
      <c r="H198" s="248">
        <v>0.83899999999999997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AT198" s="254" t="s">
        <v>257</v>
      </c>
      <c r="AU198" s="254" t="s">
        <v>82</v>
      </c>
      <c r="AV198" s="13" t="s">
        <v>201</v>
      </c>
      <c r="AW198" s="13" t="s">
        <v>35</v>
      </c>
      <c r="AX198" s="13" t="s">
        <v>80</v>
      </c>
      <c r="AY198" s="254" t="s">
        <v>194</v>
      </c>
    </row>
    <row r="199" s="1" customFormat="1" ht="48" customHeight="1">
      <c r="B199" s="37"/>
      <c r="C199" s="219" t="s">
        <v>383</v>
      </c>
      <c r="D199" s="219" t="s">
        <v>196</v>
      </c>
      <c r="E199" s="220" t="s">
        <v>384</v>
      </c>
      <c r="F199" s="221" t="s">
        <v>385</v>
      </c>
      <c r="G199" s="222" t="s">
        <v>386</v>
      </c>
      <c r="H199" s="223">
        <v>1</v>
      </c>
      <c r="I199" s="224"/>
      <c r="J199" s="225">
        <f>ROUND(I199*H199,2)</f>
        <v>0</v>
      </c>
      <c r="K199" s="221" t="s">
        <v>200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0.63182000000000005</v>
      </c>
      <c r="R199" s="228">
        <f>Q199*H199</f>
        <v>0.63182000000000005</v>
      </c>
      <c r="S199" s="228">
        <v>0</v>
      </c>
      <c r="T199" s="229">
        <f>S199*H199</f>
        <v>0</v>
      </c>
      <c r="AR199" s="230" t="s">
        <v>201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201</v>
      </c>
      <c r="BM199" s="230" t="s">
        <v>387</v>
      </c>
    </row>
    <row r="200" s="1" customFormat="1" ht="60" customHeight="1">
      <c r="B200" s="37"/>
      <c r="C200" s="219" t="s">
        <v>388</v>
      </c>
      <c r="D200" s="219" t="s">
        <v>196</v>
      </c>
      <c r="E200" s="220" t="s">
        <v>389</v>
      </c>
      <c r="F200" s="221" t="s">
        <v>390</v>
      </c>
      <c r="G200" s="222" t="s">
        <v>213</v>
      </c>
      <c r="H200" s="223">
        <v>7</v>
      </c>
      <c r="I200" s="224"/>
      <c r="J200" s="225">
        <f>ROUND(I200*H200,2)</f>
        <v>0</v>
      </c>
      <c r="K200" s="221" t="s">
        <v>200</v>
      </c>
      <c r="L200" s="42"/>
      <c r="M200" s="226" t="s">
        <v>19</v>
      </c>
      <c r="N200" s="227" t="s">
        <v>44</v>
      </c>
      <c r="O200" s="82"/>
      <c r="P200" s="228">
        <f>O200*H200</f>
        <v>0</v>
      </c>
      <c r="Q200" s="228">
        <v>0.17645</v>
      </c>
      <c r="R200" s="228">
        <f>Q200*H200</f>
        <v>1.23515</v>
      </c>
      <c r="S200" s="228">
        <v>0</v>
      </c>
      <c r="T200" s="229">
        <f>S200*H200</f>
        <v>0</v>
      </c>
      <c r="AR200" s="230" t="s">
        <v>201</v>
      </c>
      <c r="AT200" s="230" t="s">
        <v>196</v>
      </c>
      <c r="AU200" s="230" t="s">
        <v>82</v>
      </c>
      <c r="AY200" s="16" t="s">
        <v>194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80</v>
      </c>
      <c r="BK200" s="231">
        <f>ROUND(I200*H200,2)</f>
        <v>0</v>
      </c>
      <c r="BL200" s="16" t="s">
        <v>201</v>
      </c>
      <c r="BM200" s="230" t="s">
        <v>391</v>
      </c>
    </row>
    <row r="201" s="1" customFormat="1" ht="60" customHeight="1">
      <c r="B201" s="37"/>
      <c r="C201" s="219" t="s">
        <v>392</v>
      </c>
      <c r="D201" s="219" t="s">
        <v>196</v>
      </c>
      <c r="E201" s="220" t="s">
        <v>393</v>
      </c>
      <c r="F201" s="221" t="s">
        <v>394</v>
      </c>
      <c r="G201" s="222" t="s">
        <v>222</v>
      </c>
      <c r="H201" s="223">
        <v>1</v>
      </c>
      <c r="I201" s="224"/>
      <c r="J201" s="225">
        <f>ROUND(I201*H201,2)</f>
        <v>0</v>
      </c>
      <c r="K201" s="221" t="s">
        <v>200</v>
      </c>
      <c r="L201" s="42"/>
      <c r="M201" s="226" t="s">
        <v>19</v>
      </c>
      <c r="N201" s="227" t="s">
        <v>44</v>
      </c>
      <c r="O201" s="82"/>
      <c r="P201" s="228">
        <f>O201*H201</f>
        <v>0</v>
      </c>
      <c r="Q201" s="228">
        <v>0.10933</v>
      </c>
      <c r="R201" s="228">
        <f>Q201*H201</f>
        <v>0.10933</v>
      </c>
      <c r="S201" s="228">
        <v>0</v>
      </c>
      <c r="T201" s="229">
        <f>S201*H201</f>
        <v>0</v>
      </c>
      <c r="AR201" s="230" t="s">
        <v>201</v>
      </c>
      <c r="AT201" s="230" t="s">
        <v>196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201</v>
      </c>
      <c r="BM201" s="230" t="s">
        <v>395</v>
      </c>
    </row>
    <row r="202" s="1" customFormat="1" ht="60" customHeight="1">
      <c r="B202" s="37"/>
      <c r="C202" s="219" t="s">
        <v>396</v>
      </c>
      <c r="D202" s="219" t="s">
        <v>196</v>
      </c>
      <c r="E202" s="220" t="s">
        <v>397</v>
      </c>
      <c r="F202" s="221" t="s">
        <v>398</v>
      </c>
      <c r="G202" s="222" t="s">
        <v>222</v>
      </c>
      <c r="H202" s="223">
        <v>1</v>
      </c>
      <c r="I202" s="224"/>
      <c r="J202" s="225">
        <f>ROUND(I202*H202,2)</f>
        <v>0</v>
      </c>
      <c r="K202" s="221" t="s">
        <v>200</v>
      </c>
      <c r="L202" s="42"/>
      <c r="M202" s="226" t="s">
        <v>19</v>
      </c>
      <c r="N202" s="227" t="s">
        <v>44</v>
      </c>
      <c r="O202" s="82"/>
      <c r="P202" s="228">
        <f>O202*H202</f>
        <v>0</v>
      </c>
      <c r="Q202" s="228">
        <v>0.0056800000000000002</v>
      </c>
      <c r="R202" s="228">
        <f>Q202*H202</f>
        <v>0.0056800000000000002</v>
      </c>
      <c r="S202" s="228">
        <v>0</v>
      </c>
      <c r="T202" s="229">
        <f>S202*H202</f>
        <v>0</v>
      </c>
      <c r="AR202" s="230" t="s">
        <v>201</v>
      </c>
      <c r="AT202" s="230" t="s">
        <v>196</v>
      </c>
      <c r="AU202" s="230" t="s">
        <v>82</v>
      </c>
      <c r="AY202" s="16" t="s">
        <v>194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80</v>
      </c>
      <c r="BK202" s="231">
        <f>ROUND(I202*H202,2)</f>
        <v>0</v>
      </c>
      <c r="BL202" s="16" t="s">
        <v>201</v>
      </c>
      <c r="BM202" s="230" t="s">
        <v>399</v>
      </c>
    </row>
    <row r="203" s="1" customFormat="1" ht="36" customHeight="1">
      <c r="B203" s="37"/>
      <c r="C203" s="219" t="s">
        <v>400</v>
      </c>
      <c r="D203" s="219" t="s">
        <v>196</v>
      </c>
      <c r="E203" s="220" t="s">
        <v>401</v>
      </c>
      <c r="F203" s="221" t="s">
        <v>402</v>
      </c>
      <c r="G203" s="222" t="s">
        <v>222</v>
      </c>
      <c r="H203" s="223">
        <v>1</v>
      </c>
      <c r="I203" s="224"/>
      <c r="J203" s="225">
        <f>ROUND(I203*H203,2)</f>
        <v>0</v>
      </c>
      <c r="K203" s="221" t="s">
        <v>200</v>
      </c>
      <c r="L203" s="42"/>
      <c r="M203" s="226" t="s">
        <v>19</v>
      </c>
      <c r="N203" s="227" t="s">
        <v>44</v>
      </c>
      <c r="O203" s="82"/>
      <c r="P203" s="228">
        <f>O203*H203</f>
        <v>0</v>
      </c>
      <c r="Q203" s="228">
        <v>0.033279999999999997</v>
      </c>
      <c r="R203" s="228">
        <f>Q203*H203</f>
        <v>0.033279999999999997</v>
      </c>
      <c r="S203" s="228">
        <v>0</v>
      </c>
      <c r="T203" s="229">
        <f>S203*H203</f>
        <v>0</v>
      </c>
      <c r="AR203" s="230" t="s">
        <v>201</v>
      </c>
      <c r="AT203" s="230" t="s">
        <v>196</v>
      </c>
      <c r="AU203" s="230" t="s">
        <v>82</v>
      </c>
      <c r="AY203" s="16" t="s">
        <v>194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80</v>
      </c>
      <c r="BK203" s="231">
        <f>ROUND(I203*H203,2)</f>
        <v>0</v>
      </c>
      <c r="BL203" s="16" t="s">
        <v>201</v>
      </c>
      <c r="BM203" s="230" t="s">
        <v>403</v>
      </c>
    </row>
    <row r="204" s="1" customFormat="1" ht="36" customHeight="1">
      <c r="B204" s="37"/>
      <c r="C204" s="219" t="s">
        <v>404</v>
      </c>
      <c r="D204" s="219" t="s">
        <v>196</v>
      </c>
      <c r="E204" s="220" t="s">
        <v>405</v>
      </c>
      <c r="F204" s="221" t="s">
        <v>406</v>
      </c>
      <c r="G204" s="222" t="s">
        <v>222</v>
      </c>
      <c r="H204" s="223">
        <v>3</v>
      </c>
      <c r="I204" s="224"/>
      <c r="J204" s="225">
        <f>ROUND(I204*H204,2)</f>
        <v>0</v>
      </c>
      <c r="K204" s="221" t="s">
        <v>200</v>
      </c>
      <c r="L204" s="42"/>
      <c r="M204" s="226" t="s">
        <v>19</v>
      </c>
      <c r="N204" s="227" t="s">
        <v>44</v>
      </c>
      <c r="O204" s="82"/>
      <c r="P204" s="228">
        <f>O204*H204</f>
        <v>0</v>
      </c>
      <c r="Q204" s="228">
        <v>0.034279999999999998</v>
      </c>
      <c r="R204" s="228">
        <f>Q204*H204</f>
        <v>0.10283999999999999</v>
      </c>
      <c r="S204" s="228">
        <v>0</v>
      </c>
      <c r="T204" s="229">
        <f>S204*H204</f>
        <v>0</v>
      </c>
      <c r="AR204" s="230" t="s">
        <v>201</v>
      </c>
      <c r="AT204" s="230" t="s">
        <v>196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201</v>
      </c>
      <c r="BM204" s="230" t="s">
        <v>407</v>
      </c>
    </row>
    <row r="205" s="1" customFormat="1" ht="24" customHeight="1">
      <c r="B205" s="37"/>
      <c r="C205" s="219" t="s">
        <v>408</v>
      </c>
      <c r="D205" s="219" t="s">
        <v>196</v>
      </c>
      <c r="E205" s="220" t="s">
        <v>409</v>
      </c>
      <c r="F205" s="221" t="s">
        <v>410</v>
      </c>
      <c r="G205" s="222" t="s">
        <v>255</v>
      </c>
      <c r="H205" s="223">
        <v>2.9119999999999999</v>
      </c>
      <c r="I205" s="224"/>
      <c r="J205" s="225">
        <f>ROUND(I205*H205,2)</f>
        <v>0</v>
      </c>
      <c r="K205" s="221" t="s">
        <v>200</v>
      </c>
      <c r="L205" s="42"/>
      <c r="M205" s="226" t="s">
        <v>19</v>
      </c>
      <c r="N205" s="227" t="s">
        <v>44</v>
      </c>
      <c r="O205" s="82"/>
      <c r="P205" s="228">
        <f>O205*H205</f>
        <v>0</v>
      </c>
      <c r="Q205" s="228">
        <v>2.4705699999999999</v>
      </c>
      <c r="R205" s="228">
        <f>Q205*H205</f>
        <v>7.1942998399999993</v>
      </c>
      <c r="S205" s="228">
        <v>0</v>
      </c>
      <c r="T205" s="229">
        <f>S205*H205</f>
        <v>0</v>
      </c>
      <c r="AR205" s="230" t="s">
        <v>201</v>
      </c>
      <c r="AT205" s="230" t="s">
        <v>196</v>
      </c>
      <c r="AU205" s="230" t="s">
        <v>82</v>
      </c>
      <c r="AY205" s="16" t="s">
        <v>194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80</v>
      </c>
      <c r="BK205" s="231">
        <f>ROUND(I205*H205,2)</f>
        <v>0</v>
      </c>
      <c r="BL205" s="16" t="s">
        <v>201</v>
      </c>
      <c r="BM205" s="230" t="s">
        <v>411</v>
      </c>
    </row>
    <row r="206" s="12" customFormat="1">
      <c r="B206" s="232"/>
      <c r="C206" s="233"/>
      <c r="D206" s="234" t="s">
        <v>257</v>
      </c>
      <c r="E206" s="235" t="s">
        <v>19</v>
      </c>
      <c r="F206" s="236" t="s">
        <v>412</v>
      </c>
      <c r="G206" s="233"/>
      <c r="H206" s="237">
        <v>0.85799999999999998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AT206" s="243" t="s">
        <v>257</v>
      </c>
      <c r="AU206" s="243" t="s">
        <v>82</v>
      </c>
      <c r="AV206" s="12" t="s">
        <v>82</v>
      </c>
      <c r="AW206" s="12" t="s">
        <v>35</v>
      </c>
      <c r="AX206" s="12" t="s">
        <v>73</v>
      </c>
      <c r="AY206" s="243" t="s">
        <v>194</v>
      </c>
    </row>
    <row r="207" s="12" customFormat="1">
      <c r="B207" s="232"/>
      <c r="C207" s="233"/>
      <c r="D207" s="234" t="s">
        <v>257</v>
      </c>
      <c r="E207" s="235" t="s">
        <v>19</v>
      </c>
      <c r="F207" s="236" t="s">
        <v>413</v>
      </c>
      <c r="G207" s="233"/>
      <c r="H207" s="237">
        <v>2.0539999999999998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AT207" s="243" t="s">
        <v>257</v>
      </c>
      <c r="AU207" s="243" t="s">
        <v>82</v>
      </c>
      <c r="AV207" s="12" t="s">
        <v>82</v>
      </c>
      <c r="AW207" s="12" t="s">
        <v>35</v>
      </c>
      <c r="AX207" s="12" t="s">
        <v>73</v>
      </c>
      <c r="AY207" s="243" t="s">
        <v>194</v>
      </c>
    </row>
    <row r="208" s="13" customFormat="1">
      <c r="B208" s="244"/>
      <c r="C208" s="245"/>
      <c r="D208" s="234" t="s">
        <v>257</v>
      </c>
      <c r="E208" s="246" t="s">
        <v>19</v>
      </c>
      <c r="F208" s="247" t="s">
        <v>277</v>
      </c>
      <c r="G208" s="245"/>
      <c r="H208" s="248">
        <v>2.9119999999999999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AT208" s="254" t="s">
        <v>257</v>
      </c>
      <c r="AU208" s="254" t="s">
        <v>82</v>
      </c>
      <c r="AV208" s="13" t="s">
        <v>201</v>
      </c>
      <c r="AW208" s="13" t="s">
        <v>35</v>
      </c>
      <c r="AX208" s="13" t="s">
        <v>80</v>
      </c>
      <c r="AY208" s="254" t="s">
        <v>194</v>
      </c>
    </row>
    <row r="209" s="1" customFormat="1" ht="24" customHeight="1">
      <c r="B209" s="37"/>
      <c r="C209" s="219" t="s">
        <v>414</v>
      </c>
      <c r="D209" s="219" t="s">
        <v>196</v>
      </c>
      <c r="E209" s="220" t="s">
        <v>415</v>
      </c>
      <c r="F209" s="221" t="s">
        <v>416</v>
      </c>
      <c r="G209" s="222" t="s">
        <v>199</v>
      </c>
      <c r="H209" s="223">
        <v>37.125</v>
      </c>
      <c r="I209" s="224"/>
      <c r="J209" s="225">
        <f>ROUND(I209*H209,2)</f>
        <v>0</v>
      </c>
      <c r="K209" s="221" t="s">
        <v>200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0.025190000000000001</v>
      </c>
      <c r="R209" s="228">
        <f>Q209*H209</f>
        <v>0.93517875000000006</v>
      </c>
      <c r="S209" s="228">
        <v>0</v>
      </c>
      <c r="T209" s="229">
        <f>S209*H209</f>
        <v>0</v>
      </c>
      <c r="AR209" s="230" t="s">
        <v>201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201</v>
      </c>
      <c r="BM209" s="230" t="s">
        <v>417</v>
      </c>
    </row>
    <row r="210" s="12" customFormat="1">
      <c r="B210" s="232"/>
      <c r="C210" s="233"/>
      <c r="D210" s="234" t="s">
        <v>257</v>
      </c>
      <c r="E210" s="235" t="s">
        <v>19</v>
      </c>
      <c r="F210" s="236" t="s">
        <v>418</v>
      </c>
      <c r="G210" s="233"/>
      <c r="H210" s="237">
        <v>14.300000000000001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AT210" s="243" t="s">
        <v>257</v>
      </c>
      <c r="AU210" s="243" t="s">
        <v>82</v>
      </c>
      <c r="AV210" s="12" t="s">
        <v>82</v>
      </c>
      <c r="AW210" s="12" t="s">
        <v>35</v>
      </c>
      <c r="AX210" s="12" t="s">
        <v>73</v>
      </c>
      <c r="AY210" s="243" t="s">
        <v>194</v>
      </c>
    </row>
    <row r="211" s="12" customFormat="1">
      <c r="B211" s="232"/>
      <c r="C211" s="233"/>
      <c r="D211" s="234" t="s">
        <v>257</v>
      </c>
      <c r="E211" s="235" t="s">
        <v>19</v>
      </c>
      <c r="F211" s="236" t="s">
        <v>419</v>
      </c>
      <c r="G211" s="233"/>
      <c r="H211" s="237">
        <v>22.824999999999999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AT211" s="243" t="s">
        <v>257</v>
      </c>
      <c r="AU211" s="243" t="s">
        <v>82</v>
      </c>
      <c r="AV211" s="12" t="s">
        <v>82</v>
      </c>
      <c r="AW211" s="12" t="s">
        <v>35</v>
      </c>
      <c r="AX211" s="12" t="s">
        <v>73</v>
      </c>
      <c r="AY211" s="243" t="s">
        <v>194</v>
      </c>
    </row>
    <row r="212" s="13" customFormat="1">
      <c r="B212" s="244"/>
      <c r="C212" s="245"/>
      <c r="D212" s="234" t="s">
        <v>257</v>
      </c>
      <c r="E212" s="246" t="s">
        <v>19</v>
      </c>
      <c r="F212" s="247" t="s">
        <v>277</v>
      </c>
      <c r="G212" s="245"/>
      <c r="H212" s="248">
        <v>37.125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AT212" s="254" t="s">
        <v>257</v>
      </c>
      <c r="AU212" s="254" t="s">
        <v>82</v>
      </c>
      <c r="AV212" s="13" t="s">
        <v>201</v>
      </c>
      <c r="AW212" s="13" t="s">
        <v>35</v>
      </c>
      <c r="AX212" s="13" t="s">
        <v>80</v>
      </c>
      <c r="AY212" s="254" t="s">
        <v>194</v>
      </c>
    </row>
    <row r="213" s="1" customFormat="1" ht="36" customHeight="1">
      <c r="B213" s="37"/>
      <c r="C213" s="219" t="s">
        <v>420</v>
      </c>
      <c r="D213" s="219" t="s">
        <v>196</v>
      </c>
      <c r="E213" s="220" t="s">
        <v>421</v>
      </c>
      <c r="F213" s="221" t="s">
        <v>422</v>
      </c>
      <c r="G213" s="222" t="s">
        <v>199</v>
      </c>
      <c r="H213" s="223">
        <v>37.125</v>
      </c>
      <c r="I213" s="224"/>
      <c r="J213" s="225">
        <f>ROUND(I213*H213,2)</f>
        <v>0</v>
      </c>
      <c r="K213" s="221" t="s">
        <v>200</v>
      </c>
      <c r="L213" s="42"/>
      <c r="M213" s="226" t="s">
        <v>19</v>
      </c>
      <c r="N213" s="227" t="s">
        <v>44</v>
      </c>
      <c r="O213" s="82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AR213" s="230" t="s">
        <v>201</v>
      </c>
      <c r="AT213" s="230" t="s">
        <v>196</v>
      </c>
      <c r="AU213" s="230" t="s">
        <v>82</v>
      </c>
      <c r="AY213" s="16" t="s">
        <v>194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80</v>
      </c>
      <c r="BK213" s="231">
        <f>ROUND(I213*H213,2)</f>
        <v>0</v>
      </c>
      <c r="BL213" s="16" t="s">
        <v>201</v>
      </c>
      <c r="BM213" s="230" t="s">
        <v>423</v>
      </c>
    </row>
    <row r="214" s="12" customFormat="1">
      <c r="B214" s="232"/>
      <c r="C214" s="233"/>
      <c r="D214" s="234" t="s">
        <v>257</v>
      </c>
      <c r="E214" s="235" t="s">
        <v>19</v>
      </c>
      <c r="F214" s="236" t="s">
        <v>418</v>
      </c>
      <c r="G214" s="233"/>
      <c r="H214" s="237">
        <v>14.300000000000001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AT214" s="243" t="s">
        <v>257</v>
      </c>
      <c r="AU214" s="243" t="s">
        <v>82</v>
      </c>
      <c r="AV214" s="12" t="s">
        <v>82</v>
      </c>
      <c r="AW214" s="12" t="s">
        <v>35</v>
      </c>
      <c r="AX214" s="12" t="s">
        <v>73</v>
      </c>
      <c r="AY214" s="243" t="s">
        <v>194</v>
      </c>
    </row>
    <row r="215" s="12" customFormat="1">
      <c r="B215" s="232"/>
      <c r="C215" s="233"/>
      <c r="D215" s="234" t="s">
        <v>257</v>
      </c>
      <c r="E215" s="235" t="s">
        <v>19</v>
      </c>
      <c r="F215" s="236" t="s">
        <v>419</v>
      </c>
      <c r="G215" s="233"/>
      <c r="H215" s="237">
        <v>22.824999999999999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AT215" s="243" t="s">
        <v>257</v>
      </c>
      <c r="AU215" s="243" t="s">
        <v>82</v>
      </c>
      <c r="AV215" s="12" t="s">
        <v>82</v>
      </c>
      <c r="AW215" s="12" t="s">
        <v>35</v>
      </c>
      <c r="AX215" s="12" t="s">
        <v>73</v>
      </c>
      <c r="AY215" s="243" t="s">
        <v>194</v>
      </c>
    </row>
    <row r="216" s="13" customFormat="1">
      <c r="B216" s="244"/>
      <c r="C216" s="245"/>
      <c r="D216" s="234" t="s">
        <v>257</v>
      </c>
      <c r="E216" s="246" t="s">
        <v>19</v>
      </c>
      <c r="F216" s="247" t="s">
        <v>277</v>
      </c>
      <c r="G216" s="245"/>
      <c r="H216" s="248">
        <v>37.125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AT216" s="254" t="s">
        <v>257</v>
      </c>
      <c r="AU216" s="254" t="s">
        <v>82</v>
      </c>
      <c r="AV216" s="13" t="s">
        <v>201</v>
      </c>
      <c r="AW216" s="13" t="s">
        <v>35</v>
      </c>
      <c r="AX216" s="13" t="s">
        <v>80</v>
      </c>
      <c r="AY216" s="254" t="s">
        <v>194</v>
      </c>
    </row>
    <row r="217" s="1" customFormat="1" ht="24" customHeight="1">
      <c r="B217" s="37"/>
      <c r="C217" s="219" t="s">
        <v>424</v>
      </c>
      <c r="D217" s="219" t="s">
        <v>196</v>
      </c>
      <c r="E217" s="220" t="s">
        <v>425</v>
      </c>
      <c r="F217" s="221" t="s">
        <v>426</v>
      </c>
      <c r="G217" s="222" t="s">
        <v>311</v>
      </c>
      <c r="H217" s="223">
        <v>0.371</v>
      </c>
      <c r="I217" s="224"/>
      <c r="J217" s="225">
        <f>ROUND(I217*H217,2)</f>
        <v>0</v>
      </c>
      <c r="K217" s="221" t="s">
        <v>200</v>
      </c>
      <c r="L217" s="42"/>
      <c r="M217" s="226" t="s">
        <v>19</v>
      </c>
      <c r="N217" s="227" t="s">
        <v>44</v>
      </c>
      <c r="O217" s="82"/>
      <c r="P217" s="228">
        <f>O217*H217</f>
        <v>0</v>
      </c>
      <c r="Q217" s="228">
        <v>1.04711</v>
      </c>
      <c r="R217" s="228">
        <f>Q217*H217</f>
        <v>0.38847780999999998</v>
      </c>
      <c r="S217" s="228">
        <v>0</v>
      </c>
      <c r="T217" s="229">
        <f>S217*H217</f>
        <v>0</v>
      </c>
      <c r="AR217" s="230" t="s">
        <v>201</v>
      </c>
      <c r="AT217" s="230" t="s">
        <v>196</v>
      </c>
      <c r="AU217" s="230" t="s">
        <v>82</v>
      </c>
      <c r="AY217" s="16" t="s">
        <v>194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80</v>
      </c>
      <c r="BK217" s="231">
        <f>ROUND(I217*H217,2)</f>
        <v>0</v>
      </c>
      <c r="BL217" s="16" t="s">
        <v>201</v>
      </c>
      <c r="BM217" s="230" t="s">
        <v>427</v>
      </c>
    </row>
    <row r="218" s="12" customFormat="1">
      <c r="B218" s="232"/>
      <c r="C218" s="233"/>
      <c r="D218" s="234" t="s">
        <v>257</v>
      </c>
      <c r="E218" s="235" t="s">
        <v>19</v>
      </c>
      <c r="F218" s="236" t="s">
        <v>428</v>
      </c>
      <c r="G218" s="233"/>
      <c r="H218" s="237">
        <v>0.371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AT218" s="243" t="s">
        <v>257</v>
      </c>
      <c r="AU218" s="243" t="s">
        <v>82</v>
      </c>
      <c r="AV218" s="12" t="s">
        <v>82</v>
      </c>
      <c r="AW218" s="12" t="s">
        <v>35</v>
      </c>
      <c r="AX218" s="12" t="s">
        <v>80</v>
      </c>
      <c r="AY218" s="243" t="s">
        <v>194</v>
      </c>
    </row>
    <row r="219" s="1" customFormat="1" ht="36" customHeight="1">
      <c r="B219" s="37"/>
      <c r="C219" s="219" t="s">
        <v>429</v>
      </c>
      <c r="D219" s="219" t="s">
        <v>196</v>
      </c>
      <c r="E219" s="220" t="s">
        <v>430</v>
      </c>
      <c r="F219" s="221" t="s">
        <v>431</v>
      </c>
      <c r="G219" s="222" t="s">
        <v>311</v>
      </c>
      <c r="H219" s="223">
        <v>0.20300000000000001</v>
      </c>
      <c r="I219" s="224"/>
      <c r="J219" s="225">
        <f>ROUND(I219*H219,2)</f>
        <v>0</v>
      </c>
      <c r="K219" s="221" t="s">
        <v>200</v>
      </c>
      <c r="L219" s="42"/>
      <c r="M219" s="226" t="s">
        <v>19</v>
      </c>
      <c r="N219" s="227" t="s">
        <v>44</v>
      </c>
      <c r="O219" s="82"/>
      <c r="P219" s="228">
        <f>O219*H219</f>
        <v>0</v>
      </c>
      <c r="Q219" s="228">
        <v>0.017090000000000001</v>
      </c>
      <c r="R219" s="228">
        <f>Q219*H219</f>
        <v>0.0034692700000000004</v>
      </c>
      <c r="S219" s="228">
        <v>0</v>
      </c>
      <c r="T219" s="229">
        <f>S219*H219</f>
        <v>0</v>
      </c>
      <c r="AR219" s="230" t="s">
        <v>201</v>
      </c>
      <c r="AT219" s="230" t="s">
        <v>196</v>
      </c>
      <c r="AU219" s="230" t="s">
        <v>82</v>
      </c>
      <c r="AY219" s="16" t="s">
        <v>194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80</v>
      </c>
      <c r="BK219" s="231">
        <f>ROUND(I219*H219,2)</f>
        <v>0</v>
      </c>
      <c r="BL219" s="16" t="s">
        <v>201</v>
      </c>
      <c r="BM219" s="230" t="s">
        <v>432</v>
      </c>
    </row>
    <row r="220" s="1" customFormat="1" ht="16.5" customHeight="1">
      <c r="B220" s="37"/>
      <c r="C220" s="257" t="s">
        <v>433</v>
      </c>
      <c r="D220" s="257" t="s">
        <v>323</v>
      </c>
      <c r="E220" s="258" t="s">
        <v>434</v>
      </c>
      <c r="F220" s="259" t="s">
        <v>435</v>
      </c>
      <c r="G220" s="260" t="s">
        <v>311</v>
      </c>
      <c r="H220" s="261">
        <v>0.20300000000000001</v>
      </c>
      <c r="I220" s="262"/>
      <c r="J220" s="263">
        <f>ROUND(I220*H220,2)</f>
        <v>0</v>
      </c>
      <c r="K220" s="259" t="s">
        <v>200</v>
      </c>
      <c r="L220" s="264"/>
      <c r="M220" s="265" t="s">
        <v>19</v>
      </c>
      <c r="N220" s="266" t="s">
        <v>44</v>
      </c>
      <c r="O220" s="82"/>
      <c r="P220" s="228">
        <f>O220*H220</f>
        <v>0</v>
      </c>
      <c r="Q220" s="228">
        <v>1</v>
      </c>
      <c r="R220" s="228">
        <f>Q220*H220</f>
        <v>0.20300000000000001</v>
      </c>
      <c r="S220" s="228">
        <v>0</v>
      </c>
      <c r="T220" s="229">
        <f>S220*H220</f>
        <v>0</v>
      </c>
      <c r="AR220" s="230" t="s">
        <v>228</v>
      </c>
      <c r="AT220" s="230" t="s">
        <v>323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201</v>
      </c>
      <c r="BM220" s="230" t="s">
        <v>436</v>
      </c>
    </row>
    <row r="221" s="1" customFormat="1" ht="60" customHeight="1">
      <c r="B221" s="37"/>
      <c r="C221" s="219" t="s">
        <v>437</v>
      </c>
      <c r="D221" s="219" t="s">
        <v>196</v>
      </c>
      <c r="E221" s="220" t="s">
        <v>438</v>
      </c>
      <c r="F221" s="221" t="s">
        <v>439</v>
      </c>
      <c r="G221" s="222" t="s">
        <v>255</v>
      </c>
      <c r="H221" s="223">
        <v>0.66600000000000004</v>
      </c>
      <c r="I221" s="224"/>
      <c r="J221" s="225">
        <f>ROUND(I221*H221,2)</f>
        <v>0</v>
      </c>
      <c r="K221" s="221" t="s">
        <v>200</v>
      </c>
      <c r="L221" s="42"/>
      <c r="M221" s="226" t="s">
        <v>19</v>
      </c>
      <c r="N221" s="227" t="s">
        <v>44</v>
      </c>
      <c r="O221" s="82"/>
      <c r="P221" s="228">
        <f>O221*H221</f>
        <v>0</v>
      </c>
      <c r="Q221" s="228">
        <v>1.79172</v>
      </c>
      <c r="R221" s="228">
        <f>Q221*H221</f>
        <v>1.1932855200000001</v>
      </c>
      <c r="S221" s="228">
        <v>0</v>
      </c>
      <c r="T221" s="229">
        <f>S221*H221</f>
        <v>0</v>
      </c>
      <c r="AR221" s="230" t="s">
        <v>201</v>
      </c>
      <c r="AT221" s="230" t="s">
        <v>196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201</v>
      </c>
      <c r="BM221" s="230" t="s">
        <v>440</v>
      </c>
    </row>
    <row r="222" s="12" customFormat="1">
      <c r="B222" s="232"/>
      <c r="C222" s="233"/>
      <c r="D222" s="234" t="s">
        <v>257</v>
      </c>
      <c r="E222" s="235" t="s">
        <v>19</v>
      </c>
      <c r="F222" s="236" t="s">
        <v>441</v>
      </c>
      <c r="G222" s="233"/>
      <c r="H222" s="237">
        <v>0.66600000000000004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AT222" s="243" t="s">
        <v>257</v>
      </c>
      <c r="AU222" s="243" t="s">
        <v>82</v>
      </c>
      <c r="AV222" s="12" t="s">
        <v>82</v>
      </c>
      <c r="AW222" s="12" t="s">
        <v>35</v>
      </c>
      <c r="AX222" s="12" t="s">
        <v>80</v>
      </c>
      <c r="AY222" s="243" t="s">
        <v>194</v>
      </c>
    </row>
    <row r="223" s="1" customFormat="1" ht="48" customHeight="1">
      <c r="B223" s="37"/>
      <c r="C223" s="219" t="s">
        <v>442</v>
      </c>
      <c r="D223" s="219" t="s">
        <v>196</v>
      </c>
      <c r="E223" s="220" t="s">
        <v>443</v>
      </c>
      <c r="F223" s="221" t="s">
        <v>444</v>
      </c>
      <c r="G223" s="222" t="s">
        <v>199</v>
      </c>
      <c r="H223" s="223">
        <v>10.545</v>
      </c>
      <c r="I223" s="224"/>
      <c r="J223" s="225">
        <f>ROUND(I223*H223,2)</f>
        <v>0</v>
      </c>
      <c r="K223" s="221" t="s">
        <v>200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0.14605000000000001</v>
      </c>
      <c r="R223" s="228">
        <f>Q223*H223</f>
        <v>1.5400972500000001</v>
      </c>
      <c r="S223" s="228">
        <v>0</v>
      </c>
      <c r="T223" s="229">
        <f>S223*H223</f>
        <v>0</v>
      </c>
      <c r="AR223" s="230" t="s">
        <v>201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201</v>
      </c>
      <c r="BM223" s="230" t="s">
        <v>445</v>
      </c>
    </row>
    <row r="224" s="12" customFormat="1">
      <c r="B224" s="232"/>
      <c r="C224" s="233"/>
      <c r="D224" s="234" t="s">
        <v>257</v>
      </c>
      <c r="E224" s="235" t="s">
        <v>19</v>
      </c>
      <c r="F224" s="236" t="s">
        <v>446</v>
      </c>
      <c r="G224" s="233"/>
      <c r="H224" s="237">
        <v>10.545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AT224" s="243" t="s">
        <v>257</v>
      </c>
      <c r="AU224" s="243" t="s">
        <v>82</v>
      </c>
      <c r="AV224" s="12" t="s">
        <v>82</v>
      </c>
      <c r="AW224" s="12" t="s">
        <v>35</v>
      </c>
      <c r="AX224" s="12" t="s">
        <v>80</v>
      </c>
      <c r="AY224" s="243" t="s">
        <v>194</v>
      </c>
    </row>
    <row r="225" s="1" customFormat="1" ht="48" customHeight="1">
      <c r="B225" s="37"/>
      <c r="C225" s="219" t="s">
        <v>447</v>
      </c>
      <c r="D225" s="219" t="s">
        <v>196</v>
      </c>
      <c r="E225" s="220" t="s">
        <v>448</v>
      </c>
      <c r="F225" s="221" t="s">
        <v>449</v>
      </c>
      <c r="G225" s="222" t="s">
        <v>199</v>
      </c>
      <c r="H225" s="223">
        <v>12.4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0.3216</v>
      </c>
      <c r="R225" s="228">
        <f>Q225*H225</f>
        <v>3.9878400000000003</v>
      </c>
      <c r="S225" s="228">
        <v>0</v>
      </c>
      <c r="T225" s="229">
        <f>S225*H225</f>
        <v>0</v>
      </c>
      <c r="AR225" s="230" t="s">
        <v>201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201</v>
      </c>
      <c r="BM225" s="230" t="s">
        <v>450</v>
      </c>
    </row>
    <row r="226" s="12" customFormat="1">
      <c r="B226" s="232"/>
      <c r="C226" s="233"/>
      <c r="D226" s="234" t="s">
        <v>257</v>
      </c>
      <c r="E226" s="235" t="s">
        <v>19</v>
      </c>
      <c r="F226" s="236" t="s">
        <v>451</v>
      </c>
      <c r="G226" s="233"/>
      <c r="H226" s="237">
        <v>6.7000000000000002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AT226" s="243" t="s">
        <v>257</v>
      </c>
      <c r="AU226" s="243" t="s">
        <v>82</v>
      </c>
      <c r="AV226" s="12" t="s">
        <v>82</v>
      </c>
      <c r="AW226" s="12" t="s">
        <v>35</v>
      </c>
      <c r="AX226" s="12" t="s">
        <v>73</v>
      </c>
      <c r="AY226" s="243" t="s">
        <v>194</v>
      </c>
    </row>
    <row r="227" s="12" customFormat="1">
      <c r="B227" s="232"/>
      <c r="C227" s="233"/>
      <c r="D227" s="234" t="s">
        <v>257</v>
      </c>
      <c r="E227" s="235" t="s">
        <v>19</v>
      </c>
      <c r="F227" s="236" t="s">
        <v>452</v>
      </c>
      <c r="G227" s="233"/>
      <c r="H227" s="237">
        <v>5.7000000000000002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AT227" s="243" t="s">
        <v>257</v>
      </c>
      <c r="AU227" s="243" t="s">
        <v>82</v>
      </c>
      <c r="AV227" s="12" t="s">
        <v>82</v>
      </c>
      <c r="AW227" s="12" t="s">
        <v>35</v>
      </c>
      <c r="AX227" s="12" t="s">
        <v>73</v>
      </c>
      <c r="AY227" s="243" t="s">
        <v>194</v>
      </c>
    </row>
    <row r="228" s="13" customFormat="1">
      <c r="B228" s="244"/>
      <c r="C228" s="245"/>
      <c r="D228" s="234" t="s">
        <v>257</v>
      </c>
      <c r="E228" s="246" t="s">
        <v>19</v>
      </c>
      <c r="F228" s="247" t="s">
        <v>277</v>
      </c>
      <c r="G228" s="245"/>
      <c r="H228" s="248">
        <v>12.4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AT228" s="254" t="s">
        <v>257</v>
      </c>
      <c r="AU228" s="254" t="s">
        <v>82</v>
      </c>
      <c r="AV228" s="13" t="s">
        <v>201</v>
      </c>
      <c r="AW228" s="13" t="s">
        <v>35</v>
      </c>
      <c r="AX228" s="13" t="s">
        <v>80</v>
      </c>
      <c r="AY228" s="254" t="s">
        <v>194</v>
      </c>
    </row>
    <row r="229" s="1" customFormat="1" ht="36" customHeight="1">
      <c r="B229" s="37"/>
      <c r="C229" s="219" t="s">
        <v>453</v>
      </c>
      <c r="D229" s="219" t="s">
        <v>196</v>
      </c>
      <c r="E229" s="220" t="s">
        <v>454</v>
      </c>
      <c r="F229" s="221" t="s">
        <v>455</v>
      </c>
      <c r="G229" s="222" t="s">
        <v>199</v>
      </c>
      <c r="H229" s="223">
        <v>41.468000000000004</v>
      </c>
      <c r="I229" s="224"/>
      <c r="J229" s="225">
        <f>ROUND(I229*H229,2)</f>
        <v>0</v>
      </c>
      <c r="K229" s="221" t="s">
        <v>200</v>
      </c>
      <c r="L229" s="42"/>
      <c r="M229" s="226" t="s">
        <v>19</v>
      </c>
      <c r="N229" s="227" t="s">
        <v>44</v>
      </c>
      <c r="O229" s="82"/>
      <c r="P229" s="228">
        <f>O229*H229</f>
        <v>0</v>
      </c>
      <c r="Q229" s="228">
        <v>0.069169999999999995</v>
      </c>
      <c r="R229" s="228">
        <f>Q229*H229</f>
        <v>2.8683415600000002</v>
      </c>
      <c r="S229" s="228">
        <v>0</v>
      </c>
      <c r="T229" s="229">
        <f>S229*H229</f>
        <v>0</v>
      </c>
      <c r="AR229" s="230" t="s">
        <v>201</v>
      </c>
      <c r="AT229" s="230" t="s">
        <v>196</v>
      </c>
      <c r="AU229" s="230" t="s">
        <v>82</v>
      </c>
      <c r="AY229" s="16" t="s">
        <v>194</v>
      </c>
      <c r="BE229" s="231">
        <f>IF(N229="základní",J229,0)</f>
        <v>0</v>
      </c>
      <c r="BF229" s="231">
        <f>IF(N229="snížená",J229,0)</f>
        <v>0</v>
      </c>
      <c r="BG229" s="231">
        <f>IF(N229="zákl. přenesená",J229,0)</f>
        <v>0</v>
      </c>
      <c r="BH229" s="231">
        <f>IF(N229="sníž. přenesená",J229,0)</f>
        <v>0</v>
      </c>
      <c r="BI229" s="231">
        <f>IF(N229="nulová",J229,0)</f>
        <v>0</v>
      </c>
      <c r="BJ229" s="16" t="s">
        <v>80</v>
      </c>
      <c r="BK229" s="231">
        <f>ROUND(I229*H229,2)</f>
        <v>0</v>
      </c>
      <c r="BL229" s="16" t="s">
        <v>201</v>
      </c>
      <c r="BM229" s="230" t="s">
        <v>456</v>
      </c>
    </row>
    <row r="230" s="12" customFormat="1">
      <c r="B230" s="232"/>
      <c r="C230" s="233"/>
      <c r="D230" s="234" t="s">
        <v>257</v>
      </c>
      <c r="E230" s="235" t="s">
        <v>19</v>
      </c>
      <c r="F230" s="236" t="s">
        <v>457</v>
      </c>
      <c r="G230" s="233"/>
      <c r="H230" s="237">
        <v>41.468000000000004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AT230" s="243" t="s">
        <v>257</v>
      </c>
      <c r="AU230" s="243" t="s">
        <v>82</v>
      </c>
      <c r="AV230" s="12" t="s">
        <v>82</v>
      </c>
      <c r="AW230" s="12" t="s">
        <v>35</v>
      </c>
      <c r="AX230" s="12" t="s">
        <v>80</v>
      </c>
      <c r="AY230" s="243" t="s">
        <v>194</v>
      </c>
    </row>
    <row r="231" s="1" customFormat="1" ht="36" customHeight="1">
      <c r="B231" s="37"/>
      <c r="C231" s="219" t="s">
        <v>458</v>
      </c>
      <c r="D231" s="219" t="s">
        <v>196</v>
      </c>
      <c r="E231" s="220" t="s">
        <v>459</v>
      </c>
      <c r="F231" s="221" t="s">
        <v>460</v>
      </c>
      <c r="G231" s="222" t="s">
        <v>199</v>
      </c>
      <c r="H231" s="223">
        <v>5</v>
      </c>
      <c r="I231" s="224"/>
      <c r="J231" s="225">
        <f>ROUND(I231*H231,2)</f>
        <v>0</v>
      </c>
      <c r="K231" s="221" t="s">
        <v>200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0.17818000000000001</v>
      </c>
      <c r="R231" s="228">
        <f>Q231*H231</f>
        <v>0.89090000000000003</v>
      </c>
      <c r="S231" s="228">
        <v>0</v>
      </c>
      <c r="T231" s="229">
        <f>S231*H231</f>
        <v>0</v>
      </c>
      <c r="AR231" s="230" t="s">
        <v>201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201</v>
      </c>
      <c r="BM231" s="230" t="s">
        <v>461</v>
      </c>
    </row>
    <row r="232" s="11" customFormat="1" ht="22.8" customHeight="1">
      <c r="B232" s="203"/>
      <c r="C232" s="204"/>
      <c r="D232" s="205" t="s">
        <v>72</v>
      </c>
      <c r="E232" s="217" t="s">
        <v>201</v>
      </c>
      <c r="F232" s="217" t="s">
        <v>462</v>
      </c>
      <c r="G232" s="204"/>
      <c r="H232" s="204"/>
      <c r="I232" s="207"/>
      <c r="J232" s="218">
        <f>BK232</f>
        <v>0</v>
      </c>
      <c r="K232" s="204"/>
      <c r="L232" s="209"/>
      <c r="M232" s="210"/>
      <c r="N232" s="211"/>
      <c r="O232" s="211"/>
      <c r="P232" s="212">
        <f>SUM(P233:P268)</f>
        <v>0</v>
      </c>
      <c r="Q232" s="211"/>
      <c r="R232" s="212">
        <f>SUM(R233:R268)</f>
        <v>55.25129900999999</v>
      </c>
      <c r="S232" s="211"/>
      <c r="T232" s="213">
        <f>SUM(T233:T268)</f>
        <v>0</v>
      </c>
      <c r="AR232" s="214" t="s">
        <v>80</v>
      </c>
      <c r="AT232" s="215" t="s">
        <v>72</v>
      </c>
      <c r="AU232" s="215" t="s">
        <v>80</v>
      </c>
      <c r="AY232" s="214" t="s">
        <v>194</v>
      </c>
      <c r="BK232" s="216">
        <f>SUM(BK233:BK268)</f>
        <v>0</v>
      </c>
    </row>
    <row r="233" s="1" customFormat="1" ht="48" customHeight="1">
      <c r="B233" s="37"/>
      <c r="C233" s="219" t="s">
        <v>463</v>
      </c>
      <c r="D233" s="219" t="s">
        <v>196</v>
      </c>
      <c r="E233" s="220" t="s">
        <v>464</v>
      </c>
      <c r="F233" s="221" t="s">
        <v>465</v>
      </c>
      <c r="G233" s="222" t="s">
        <v>255</v>
      </c>
      <c r="H233" s="223">
        <v>4</v>
      </c>
      <c r="I233" s="224"/>
      <c r="J233" s="225">
        <f>ROUND(I233*H233,2)</f>
        <v>0</v>
      </c>
      <c r="K233" s="221" t="s">
        <v>200</v>
      </c>
      <c r="L233" s="42"/>
      <c r="M233" s="226" t="s">
        <v>19</v>
      </c>
      <c r="N233" s="227" t="s">
        <v>44</v>
      </c>
      <c r="O233" s="82"/>
      <c r="P233" s="228">
        <f>O233*H233</f>
        <v>0</v>
      </c>
      <c r="Q233" s="228">
        <v>2.45343</v>
      </c>
      <c r="R233" s="228">
        <f>Q233*H233</f>
        <v>9.81372</v>
      </c>
      <c r="S233" s="228">
        <v>0</v>
      </c>
      <c r="T233" s="229">
        <f>S233*H233</f>
        <v>0</v>
      </c>
      <c r="AR233" s="230" t="s">
        <v>201</v>
      </c>
      <c r="AT233" s="230" t="s">
        <v>196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201</v>
      </c>
      <c r="BM233" s="230" t="s">
        <v>466</v>
      </c>
    </row>
    <row r="234" s="1" customFormat="1" ht="36" customHeight="1">
      <c r="B234" s="37"/>
      <c r="C234" s="219" t="s">
        <v>467</v>
      </c>
      <c r="D234" s="219" t="s">
        <v>196</v>
      </c>
      <c r="E234" s="220" t="s">
        <v>468</v>
      </c>
      <c r="F234" s="221" t="s">
        <v>469</v>
      </c>
      <c r="G234" s="222" t="s">
        <v>199</v>
      </c>
      <c r="H234" s="223">
        <v>45</v>
      </c>
      <c r="I234" s="224"/>
      <c r="J234" s="225">
        <f>ROUND(I234*H234,2)</f>
        <v>0</v>
      </c>
      <c r="K234" s="221" t="s">
        <v>200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0.01848</v>
      </c>
      <c r="R234" s="228">
        <f>Q234*H234</f>
        <v>0.83160000000000001</v>
      </c>
      <c r="S234" s="228">
        <v>0</v>
      </c>
      <c r="T234" s="229">
        <f>S234*H234</f>
        <v>0</v>
      </c>
      <c r="AR234" s="230" t="s">
        <v>201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201</v>
      </c>
      <c r="BM234" s="230" t="s">
        <v>470</v>
      </c>
    </row>
    <row r="235" s="1" customFormat="1">
      <c r="B235" s="37"/>
      <c r="C235" s="38"/>
      <c r="D235" s="234" t="s">
        <v>286</v>
      </c>
      <c r="E235" s="38"/>
      <c r="F235" s="255" t="s">
        <v>471</v>
      </c>
      <c r="G235" s="38"/>
      <c r="H235" s="38"/>
      <c r="I235" s="145"/>
      <c r="J235" s="38"/>
      <c r="K235" s="38"/>
      <c r="L235" s="42"/>
      <c r="M235" s="256"/>
      <c r="N235" s="82"/>
      <c r="O235" s="82"/>
      <c r="P235" s="82"/>
      <c r="Q235" s="82"/>
      <c r="R235" s="82"/>
      <c r="S235" s="82"/>
      <c r="T235" s="83"/>
      <c r="AT235" s="16" t="s">
        <v>286</v>
      </c>
      <c r="AU235" s="16" t="s">
        <v>82</v>
      </c>
    </row>
    <row r="236" s="1" customFormat="1" ht="36" customHeight="1">
      <c r="B236" s="37"/>
      <c r="C236" s="219" t="s">
        <v>472</v>
      </c>
      <c r="D236" s="219" t="s">
        <v>196</v>
      </c>
      <c r="E236" s="220" t="s">
        <v>473</v>
      </c>
      <c r="F236" s="221" t="s">
        <v>474</v>
      </c>
      <c r="G236" s="222" t="s">
        <v>199</v>
      </c>
      <c r="H236" s="223">
        <v>45</v>
      </c>
      <c r="I236" s="224"/>
      <c r="J236" s="225">
        <f>ROUND(I236*H236,2)</f>
        <v>0</v>
      </c>
      <c r="K236" s="221" t="s">
        <v>200</v>
      </c>
      <c r="L236" s="42"/>
      <c r="M236" s="226" t="s">
        <v>19</v>
      </c>
      <c r="N236" s="227" t="s">
        <v>44</v>
      </c>
      <c r="O236" s="82"/>
      <c r="P236" s="228">
        <f>O236*H236</f>
        <v>0</v>
      </c>
      <c r="Q236" s="228">
        <v>0</v>
      </c>
      <c r="R236" s="228">
        <f>Q236*H236</f>
        <v>0</v>
      </c>
      <c r="S236" s="228">
        <v>0</v>
      </c>
      <c r="T236" s="229">
        <f>S236*H236</f>
        <v>0</v>
      </c>
      <c r="AR236" s="230" t="s">
        <v>201</v>
      </c>
      <c r="AT236" s="230" t="s">
        <v>196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201</v>
      </c>
      <c r="BM236" s="230" t="s">
        <v>475</v>
      </c>
    </row>
    <row r="237" s="1" customFormat="1">
      <c r="B237" s="37"/>
      <c r="C237" s="38"/>
      <c r="D237" s="234" t="s">
        <v>286</v>
      </c>
      <c r="E237" s="38"/>
      <c r="F237" s="255" t="s">
        <v>471</v>
      </c>
      <c r="G237" s="38"/>
      <c r="H237" s="38"/>
      <c r="I237" s="145"/>
      <c r="J237" s="38"/>
      <c r="K237" s="38"/>
      <c r="L237" s="42"/>
      <c r="M237" s="256"/>
      <c r="N237" s="82"/>
      <c r="O237" s="82"/>
      <c r="P237" s="82"/>
      <c r="Q237" s="82"/>
      <c r="R237" s="82"/>
      <c r="S237" s="82"/>
      <c r="T237" s="83"/>
      <c r="AT237" s="16" t="s">
        <v>286</v>
      </c>
      <c r="AU237" s="16" t="s">
        <v>82</v>
      </c>
    </row>
    <row r="238" s="1" customFormat="1" ht="96" customHeight="1">
      <c r="B238" s="37"/>
      <c r="C238" s="219" t="s">
        <v>476</v>
      </c>
      <c r="D238" s="219" t="s">
        <v>196</v>
      </c>
      <c r="E238" s="220" t="s">
        <v>477</v>
      </c>
      <c r="F238" s="221" t="s">
        <v>478</v>
      </c>
      <c r="G238" s="222" t="s">
        <v>199</v>
      </c>
      <c r="H238" s="223">
        <v>38.640000000000001</v>
      </c>
      <c r="I238" s="224"/>
      <c r="J238" s="225">
        <f>ROUND(I238*H238,2)</f>
        <v>0</v>
      </c>
      <c r="K238" s="221" t="s">
        <v>200</v>
      </c>
      <c r="L238" s="42"/>
      <c r="M238" s="226" t="s">
        <v>19</v>
      </c>
      <c r="N238" s="227" t="s">
        <v>44</v>
      </c>
      <c r="O238" s="82"/>
      <c r="P238" s="228">
        <f>O238*H238</f>
        <v>0</v>
      </c>
      <c r="Q238" s="228">
        <v>0.0097300000000000008</v>
      </c>
      <c r="R238" s="228">
        <f>Q238*H238</f>
        <v>0.37596720000000006</v>
      </c>
      <c r="S238" s="228">
        <v>0</v>
      </c>
      <c r="T238" s="229">
        <f>S238*H238</f>
        <v>0</v>
      </c>
      <c r="AR238" s="230" t="s">
        <v>201</v>
      </c>
      <c r="AT238" s="230" t="s">
        <v>196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201</v>
      </c>
      <c r="BM238" s="230" t="s">
        <v>479</v>
      </c>
    </row>
    <row r="239" s="1" customFormat="1" ht="36" customHeight="1">
      <c r="B239" s="37"/>
      <c r="C239" s="219" t="s">
        <v>480</v>
      </c>
      <c r="D239" s="219" t="s">
        <v>196</v>
      </c>
      <c r="E239" s="220" t="s">
        <v>481</v>
      </c>
      <c r="F239" s="221" t="s">
        <v>482</v>
      </c>
      <c r="G239" s="222" t="s">
        <v>199</v>
      </c>
      <c r="H239" s="223">
        <v>45</v>
      </c>
      <c r="I239" s="224"/>
      <c r="J239" s="225">
        <f>ROUND(I239*H239,2)</f>
        <v>0</v>
      </c>
      <c r="K239" s="221" t="s">
        <v>200</v>
      </c>
      <c r="L239" s="42"/>
      <c r="M239" s="226" t="s">
        <v>19</v>
      </c>
      <c r="N239" s="227" t="s">
        <v>44</v>
      </c>
      <c r="O239" s="82"/>
      <c r="P239" s="228">
        <f>O239*H239</f>
        <v>0</v>
      </c>
      <c r="Q239" s="228">
        <v>0.0011900000000000001</v>
      </c>
      <c r="R239" s="228">
        <f>Q239*H239</f>
        <v>0.05355</v>
      </c>
      <c r="S239" s="228">
        <v>0</v>
      </c>
      <c r="T239" s="229">
        <f>S239*H239</f>
        <v>0</v>
      </c>
      <c r="AR239" s="230" t="s">
        <v>201</v>
      </c>
      <c r="AT239" s="230" t="s">
        <v>196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201</v>
      </c>
      <c r="BM239" s="230" t="s">
        <v>483</v>
      </c>
    </row>
    <row r="240" s="1" customFormat="1">
      <c r="B240" s="37"/>
      <c r="C240" s="38"/>
      <c r="D240" s="234" t="s">
        <v>286</v>
      </c>
      <c r="E240" s="38"/>
      <c r="F240" s="255" t="s">
        <v>471</v>
      </c>
      <c r="G240" s="38"/>
      <c r="H240" s="38"/>
      <c r="I240" s="145"/>
      <c r="J240" s="38"/>
      <c r="K240" s="38"/>
      <c r="L240" s="42"/>
      <c r="M240" s="256"/>
      <c r="N240" s="82"/>
      <c r="O240" s="82"/>
      <c r="P240" s="82"/>
      <c r="Q240" s="82"/>
      <c r="R240" s="82"/>
      <c r="S240" s="82"/>
      <c r="T240" s="83"/>
      <c r="AT240" s="16" t="s">
        <v>286</v>
      </c>
      <c r="AU240" s="16" t="s">
        <v>82</v>
      </c>
    </row>
    <row r="241" s="1" customFormat="1" ht="36" customHeight="1">
      <c r="B241" s="37"/>
      <c r="C241" s="219" t="s">
        <v>484</v>
      </c>
      <c r="D241" s="219" t="s">
        <v>196</v>
      </c>
      <c r="E241" s="220" t="s">
        <v>485</v>
      </c>
      <c r="F241" s="221" t="s">
        <v>486</v>
      </c>
      <c r="G241" s="222" t="s">
        <v>199</v>
      </c>
      <c r="H241" s="223">
        <v>45</v>
      </c>
      <c r="I241" s="224"/>
      <c r="J241" s="225">
        <f>ROUND(I241*H241,2)</f>
        <v>0</v>
      </c>
      <c r="K241" s="221" t="s">
        <v>200</v>
      </c>
      <c r="L241" s="42"/>
      <c r="M241" s="226" t="s">
        <v>19</v>
      </c>
      <c r="N241" s="227" t="s">
        <v>44</v>
      </c>
      <c r="O241" s="82"/>
      <c r="P241" s="228">
        <f>O241*H241</f>
        <v>0</v>
      </c>
      <c r="Q241" s="228">
        <v>0</v>
      </c>
      <c r="R241" s="228">
        <f>Q241*H241</f>
        <v>0</v>
      </c>
      <c r="S241" s="228">
        <v>0</v>
      </c>
      <c r="T241" s="229">
        <f>S241*H241</f>
        <v>0</v>
      </c>
      <c r="AR241" s="230" t="s">
        <v>201</v>
      </c>
      <c r="AT241" s="230" t="s">
        <v>196</v>
      </c>
      <c r="AU241" s="230" t="s">
        <v>82</v>
      </c>
      <c r="AY241" s="16" t="s">
        <v>194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80</v>
      </c>
      <c r="BK241" s="231">
        <f>ROUND(I241*H241,2)</f>
        <v>0</v>
      </c>
      <c r="BL241" s="16" t="s">
        <v>201</v>
      </c>
      <c r="BM241" s="230" t="s">
        <v>487</v>
      </c>
    </row>
    <row r="242" s="1" customFormat="1">
      <c r="B242" s="37"/>
      <c r="C242" s="38"/>
      <c r="D242" s="234" t="s">
        <v>286</v>
      </c>
      <c r="E242" s="38"/>
      <c r="F242" s="255" t="s">
        <v>471</v>
      </c>
      <c r="G242" s="38"/>
      <c r="H242" s="38"/>
      <c r="I242" s="145"/>
      <c r="J242" s="38"/>
      <c r="K242" s="38"/>
      <c r="L242" s="42"/>
      <c r="M242" s="256"/>
      <c r="N242" s="82"/>
      <c r="O242" s="82"/>
      <c r="P242" s="82"/>
      <c r="Q242" s="82"/>
      <c r="R242" s="82"/>
      <c r="S242" s="82"/>
      <c r="T242" s="83"/>
      <c r="AT242" s="16" t="s">
        <v>286</v>
      </c>
      <c r="AU242" s="16" t="s">
        <v>82</v>
      </c>
    </row>
    <row r="243" s="1" customFormat="1" ht="72" customHeight="1">
      <c r="B243" s="37"/>
      <c r="C243" s="219" t="s">
        <v>488</v>
      </c>
      <c r="D243" s="219" t="s">
        <v>196</v>
      </c>
      <c r="E243" s="220" t="s">
        <v>489</v>
      </c>
      <c r="F243" s="221" t="s">
        <v>490</v>
      </c>
      <c r="G243" s="222" t="s">
        <v>311</v>
      </c>
      <c r="H243" s="223">
        <v>0.35199999999999998</v>
      </c>
      <c r="I243" s="224"/>
      <c r="J243" s="225">
        <f>ROUND(I243*H243,2)</f>
        <v>0</v>
      </c>
      <c r="K243" s="221" t="s">
        <v>200</v>
      </c>
      <c r="L243" s="42"/>
      <c r="M243" s="226" t="s">
        <v>19</v>
      </c>
      <c r="N243" s="227" t="s">
        <v>44</v>
      </c>
      <c r="O243" s="82"/>
      <c r="P243" s="228">
        <f>O243*H243</f>
        <v>0</v>
      </c>
      <c r="Q243" s="228">
        <v>1.0551600000000001</v>
      </c>
      <c r="R243" s="228">
        <f>Q243*H243</f>
        <v>0.37141632000000002</v>
      </c>
      <c r="S243" s="228">
        <v>0</v>
      </c>
      <c r="T243" s="229">
        <f>S243*H243</f>
        <v>0</v>
      </c>
      <c r="AR243" s="230" t="s">
        <v>201</v>
      </c>
      <c r="AT243" s="230" t="s">
        <v>196</v>
      </c>
      <c r="AU243" s="230" t="s">
        <v>82</v>
      </c>
      <c r="AY243" s="16" t="s">
        <v>194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80</v>
      </c>
      <c r="BK243" s="231">
        <f>ROUND(I243*H243,2)</f>
        <v>0</v>
      </c>
      <c r="BL243" s="16" t="s">
        <v>201</v>
      </c>
      <c r="BM243" s="230" t="s">
        <v>491</v>
      </c>
    </row>
    <row r="244" s="1" customFormat="1" ht="72" customHeight="1">
      <c r="B244" s="37"/>
      <c r="C244" s="219" t="s">
        <v>492</v>
      </c>
      <c r="D244" s="219" t="s">
        <v>196</v>
      </c>
      <c r="E244" s="220" t="s">
        <v>493</v>
      </c>
      <c r="F244" s="221" t="s">
        <v>494</v>
      </c>
      <c r="G244" s="222" t="s">
        <v>311</v>
      </c>
      <c r="H244" s="223">
        <v>0.14299999999999999</v>
      </c>
      <c r="I244" s="224"/>
      <c r="J244" s="225">
        <f>ROUND(I244*H244,2)</f>
        <v>0</v>
      </c>
      <c r="K244" s="221" t="s">
        <v>200</v>
      </c>
      <c r="L244" s="42"/>
      <c r="M244" s="226" t="s">
        <v>19</v>
      </c>
      <c r="N244" s="227" t="s">
        <v>44</v>
      </c>
      <c r="O244" s="82"/>
      <c r="P244" s="228">
        <f>O244*H244</f>
        <v>0</v>
      </c>
      <c r="Q244" s="228">
        <v>1.06277</v>
      </c>
      <c r="R244" s="228">
        <f>Q244*H244</f>
        <v>0.15197611</v>
      </c>
      <c r="S244" s="228">
        <v>0</v>
      </c>
      <c r="T244" s="229">
        <f>S244*H244</f>
        <v>0</v>
      </c>
      <c r="AR244" s="230" t="s">
        <v>201</v>
      </c>
      <c r="AT244" s="230" t="s">
        <v>196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201</v>
      </c>
      <c r="BM244" s="230" t="s">
        <v>495</v>
      </c>
    </row>
    <row r="245" s="1" customFormat="1" ht="36" customHeight="1">
      <c r="B245" s="37"/>
      <c r="C245" s="219" t="s">
        <v>496</v>
      </c>
      <c r="D245" s="219" t="s">
        <v>196</v>
      </c>
      <c r="E245" s="220" t="s">
        <v>497</v>
      </c>
      <c r="F245" s="221" t="s">
        <v>498</v>
      </c>
      <c r="G245" s="222" t="s">
        <v>311</v>
      </c>
      <c r="H245" s="223">
        <v>1.6080000000000001</v>
      </c>
      <c r="I245" s="224"/>
      <c r="J245" s="225">
        <f>ROUND(I245*H245,2)</f>
        <v>0</v>
      </c>
      <c r="K245" s="221" t="s">
        <v>200</v>
      </c>
      <c r="L245" s="42"/>
      <c r="M245" s="226" t="s">
        <v>19</v>
      </c>
      <c r="N245" s="227" t="s">
        <v>44</v>
      </c>
      <c r="O245" s="82"/>
      <c r="P245" s="228">
        <f>O245*H245</f>
        <v>0</v>
      </c>
      <c r="Q245" s="228">
        <v>0.017090000000000001</v>
      </c>
      <c r="R245" s="228">
        <f>Q245*H245</f>
        <v>0.027480720000000004</v>
      </c>
      <c r="S245" s="228">
        <v>0</v>
      </c>
      <c r="T245" s="229">
        <f>S245*H245</f>
        <v>0</v>
      </c>
      <c r="AR245" s="230" t="s">
        <v>201</v>
      </c>
      <c r="AT245" s="230" t="s">
        <v>196</v>
      </c>
      <c r="AU245" s="230" t="s">
        <v>82</v>
      </c>
      <c r="AY245" s="16" t="s">
        <v>194</v>
      </c>
      <c r="BE245" s="231">
        <f>IF(N245="základní",J245,0)</f>
        <v>0</v>
      </c>
      <c r="BF245" s="231">
        <f>IF(N245="snížená",J245,0)</f>
        <v>0</v>
      </c>
      <c r="BG245" s="231">
        <f>IF(N245="zákl. přenesená",J245,0)</f>
        <v>0</v>
      </c>
      <c r="BH245" s="231">
        <f>IF(N245="sníž. přenesená",J245,0)</f>
        <v>0</v>
      </c>
      <c r="BI245" s="231">
        <f>IF(N245="nulová",J245,0)</f>
        <v>0</v>
      </c>
      <c r="BJ245" s="16" t="s">
        <v>80</v>
      </c>
      <c r="BK245" s="231">
        <f>ROUND(I245*H245,2)</f>
        <v>0</v>
      </c>
      <c r="BL245" s="16" t="s">
        <v>201</v>
      </c>
      <c r="BM245" s="230" t="s">
        <v>499</v>
      </c>
    </row>
    <row r="246" s="1" customFormat="1">
      <c r="B246" s="37"/>
      <c r="C246" s="38"/>
      <c r="D246" s="234" t="s">
        <v>286</v>
      </c>
      <c r="E246" s="38"/>
      <c r="F246" s="255" t="s">
        <v>500</v>
      </c>
      <c r="G246" s="38"/>
      <c r="H246" s="38"/>
      <c r="I246" s="145"/>
      <c r="J246" s="38"/>
      <c r="K246" s="38"/>
      <c r="L246" s="42"/>
      <c r="M246" s="256"/>
      <c r="N246" s="82"/>
      <c r="O246" s="82"/>
      <c r="P246" s="82"/>
      <c r="Q246" s="82"/>
      <c r="R246" s="82"/>
      <c r="S246" s="82"/>
      <c r="T246" s="83"/>
      <c r="AT246" s="16" t="s">
        <v>286</v>
      </c>
      <c r="AU246" s="16" t="s">
        <v>82</v>
      </c>
    </row>
    <row r="247" s="1" customFormat="1" ht="16.5" customHeight="1">
      <c r="B247" s="37"/>
      <c r="C247" s="257" t="s">
        <v>501</v>
      </c>
      <c r="D247" s="257" t="s">
        <v>323</v>
      </c>
      <c r="E247" s="258" t="s">
        <v>502</v>
      </c>
      <c r="F247" s="259" t="s">
        <v>503</v>
      </c>
      <c r="G247" s="260" t="s">
        <v>311</v>
      </c>
      <c r="H247" s="261">
        <v>1.216</v>
      </c>
      <c r="I247" s="262"/>
      <c r="J247" s="263">
        <f>ROUND(I247*H247,2)</f>
        <v>0</v>
      </c>
      <c r="K247" s="259" t="s">
        <v>200</v>
      </c>
      <c r="L247" s="264"/>
      <c r="M247" s="265" t="s">
        <v>19</v>
      </c>
      <c r="N247" s="266" t="s">
        <v>44</v>
      </c>
      <c r="O247" s="82"/>
      <c r="P247" s="228">
        <f>O247*H247</f>
        <v>0</v>
      </c>
      <c r="Q247" s="228">
        <v>1</v>
      </c>
      <c r="R247" s="228">
        <f>Q247*H247</f>
        <v>1.216</v>
      </c>
      <c r="S247" s="228">
        <v>0</v>
      </c>
      <c r="T247" s="229">
        <f>S247*H247</f>
        <v>0</v>
      </c>
      <c r="AR247" s="230" t="s">
        <v>228</v>
      </c>
      <c r="AT247" s="230" t="s">
        <v>323</v>
      </c>
      <c r="AU247" s="230" t="s">
        <v>82</v>
      </c>
      <c r="AY247" s="16" t="s">
        <v>194</v>
      </c>
      <c r="BE247" s="231">
        <f>IF(N247="základní",J247,0)</f>
        <v>0</v>
      </c>
      <c r="BF247" s="231">
        <f>IF(N247="snížená",J247,0)</f>
        <v>0</v>
      </c>
      <c r="BG247" s="231">
        <f>IF(N247="zákl. přenesená",J247,0)</f>
        <v>0</v>
      </c>
      <c r="BH247" s="231">
        <f>IF(N247="sníž. přenesená",J247,0)</f>
        <v>0</v>
      </c>
      <c r="BI247" s="231">
        <f>IF(N247="nulová",J247,0)</f>
        <v>0</v>
      </c>
      <c r="BJ247" s="16" t="s">
        <v>80</v>
      </c>
      <c r="BK247" s="231">
        <f>ROUND(I247*H247,2)</f>
        <v>0</v>
      </c>
      <c r="BL247" s="16" t="s">
        <v>201</v>
      </c>
      <c r="BM247" s="230" t="s">
        <v>504</v>
      </c>
    </row>
    <row r="248" s="1" customFormat="1" ht="16.5" customHeight="1">
      <c r="B248" s="37"/>
      <c r="C248" s="257" t="s">
        <v>505</v>
      </c>
      <c r="D248" s="257" t="s">
        <v>323</v>
      </c>
      <c r="E248" s="258" t="s">
        <v>434</v>
      </c>
      <c r="F248" s="259" t="s">
        <v>435</v>
      </c>
      <c r="G248" s="260" t="s">
        <v>311</v>
      </c>
      <c r="H248" s="261">
        <v>0.20599999999999999</v>
      </c>
      <c r="I248" s="262"/>
      <c r="J248" s="263">
        <f>ROUND(I248*H248,2)</f>
        <v>0</v>
      </c>
      <c r="K248" s="259" t="s">
        <v>200</v>
      </c>
      <c r="L248" s="264"/>
      <c r="M248" s="265" t="s">
        <v>19</v>
      </c>
      <c r="N248" s="266" t="s">
        <v>44</v>
      </c>
      <c r="O248" s="82"/>
      <c r="P248" s="228">
        <f>O248*H248</f>
        <v>0</v>
      </c>
      <c r="Q248" s="228">
        <v>1</v>
      </c>
      <c r="R248" s="228">
        <f>Q248*H248</f>
        <v>0.20599999999999999</v>
      </c>
      <c r="S248" s="228">
        <v>0</v>
      </c>
      <c r="T248" s="229">
        <f>S248*H248</f>
        <v>0</v>
      </c>
      <c r="AR248" s="230" t="s">
        <v>228</v>
      </c>
      <c r="AT248" s="230" t="s">
        <v>323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201</v>
      </c>
      <c r="BM248" s="230" t="s">
        <v>506</v>
      </c>
    </row>
    <row r="249" s="1" customFormat="1" ht="24" customHeight="1">
      <c r="B249" s="37"/>
      <c r="C249" s="257" t="s">
        <v>507</v>
      </c>
      <c r="D249" s="257" t="s">
        <v>323</v>
      </c>
      <c r="E249" s="258" t="s">
        <v>508</v>
      </c>
      <c r="F249" s="259" t="s">
        <v>509</v>
      </c>
      <c r="G249" s="260" t="s">
        <v>311</v>
      </c>
      <c r="H249" s="261">
        <v>0.186</v>
      </c>
      <c r="I249" s="262"/>
      <c r="J249" s="263">
        <f>ROUND(I249*H249,2)</f>
        <v>0</v>
      </c>
      <c r="K249" s="259" t="s">
        <v>200</v>
      </c>
      <c r="L249" s="264"/>
      <c r="M249" s="265" t="s">
        <v>19</v>
      </c>
      <c r="N249" s="266" t="s">
        <v>44</v>
      </c>
      <c r="O249" s="82"/>
      <c r="P249" s="228">
        <f>O249*H249</f>
        <v>0</v>
      </c>
      <c r="Q249" s="228">
        <v>1</v>
      </c>
      <c r="R249" s="228">
        <f>Q249*H249</f>
        <v>0.186</v>
      </c>
      <c r="S249" s="228">
        <v>0</v>
      </c>
      <c r="T249" s="229">
        <f>S249*H249</f>
        <v>0</v>
      </c>
      <c r="AR249" s="230" t="s">
        <v>228</v>
      </c>
      <c r="AT249" s="230" t="s">
        <v>323</v>
      </c>
      <c r="AU249" s="230" t="s">
        <v>82</v>
      </c>
      <c r="AY249" s="16" t="s">
        <v>194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80</v>
      </c>
      <c r="BK249" s="231">
        <f>ROUND(I249*H249,2)</f>
        <v>0</v>
      </c>
      <c r="BL249" s="16" t="s">
        <v>201</v>
      </c>
      <c r="BM249" s="230" t="s">
        <v>510</v>
      </c>
    </row>
    <row r="250" s="1" customFormat="1" ht="36" customHeight="1">
      <c r="B250" s="37"/>
      <c r="C250" s="219" t="s">
        <v>511</v>
      </c>
      <c r="D250" s="219" t="s">
        <v>196</v>
      </c>
      <c r="E250" s="220" t="s">
        <v>512</v>
      </c>
      <c r="F250" s="221" t="s">
        <v>513</v>
      </c>
      <c r="G250" s="222" t="s">
        <v>255</v>
      </c>
      <c r="H250" s="223">
        <v>1.8</v>
      </c>
      <c r="I250" s="224"/>
      <c r="J250" s="225">
        <f>ROUND(I250*H250,2)</f>
        <v>0</v>
      </c>
      <c r="K250" s="221" t="s">
        <v>200</v>
      </c>
      <c r="L250" s="42"/>
      <c r="M250" s="226" t="s">
        <v>19</v>
      </c>
      <c r="N250" s="227" t="s">
        <v>44</v>
      </c>
      <c r="O250" s="82"/>
      <c r="P250" s="228">
        <f>O250*H250</f>
        <v>0</v>
      </c>
      <c r="Q250" s="228">
        <v>2.4533700000000001</v>
      </c>
      <c r="R250" s="228">
        <f>Q250*H250</f>
        <v>4.4160659999999998</v>
      </c>
      <c r="S250" s="228">
        <v>0</v>
      </c>
      <c r="T250" s="229">
        <f>S250*H250</f>
        <v>0</v>
      </c>
      <c r="AR250" s="230" t="s">
        <v>201</v>
      </c>
      <c r="AT250" s="230" t="s">
        <v>196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201</v>
      </c>
      <c r="BM250" s="230" t="s">
        <v>514</v>
      </c>
    </row>
    <row r="251" s="12" customFormat="1">
      <c r="B251" s="232"/>
      <c r="C251" s="233"/>
      <c r="D251" s="234" t="s">
        <v>257</v>
      </c>
      <c r="E251" s="235" t="s">
        <v>19</v>
      </c>
      <c r="F251" s="236" t="s">
        <v>515</v>
      </c>
      <c r="G251" s="233"/>
      <c r="H251" s="237">
        <v>1.8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AT251" s="243" t="s">
        <v>257</v>
      </c>
      <c r="AU251" s="243" t="s">
        <v>82</v>
      </c>
      <c r="AV251" s="12" t="s">
        <v>82</v>
      </c>
      <c r="AW251" s="12" t="s">
        <v>35</v>
      </c>
      <c r="AX251" s="12" t="s">
        <v>80</v>
      </c>
      <c r="AY251" s="243" t="s">
        <v>194</v>
      </c>
    </row>
    <row r="252" s="1" customFormat="1" ht="36" customHeight="1">
      <c r="B252" s="37"/>
      <c r="C252" s="219" t="s">
        <v>516</v>
      </c>
      <c r="D252" s="219" t="s">
        <v>196</v>
      </c>
      <c r="E252" s="220" t="s">
        <v>517</v>
      </c>
      <c r="F252" s="221" t="s">
        <v>518</v>
      </c>
      <c r="G252" s="222" t="s">
        <v>255</v>
      </c>
      <c r="H252" s="223">
        <v>2.1499999999999999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2.4533700000000001</v>
      </c>
      <c r="R252" s="228">
        <f>Q252*H252</f>
        <v>5.2747454999999999</v>
      </c>
      <c r="S252" s="228">
        <v>0</v>
      </c>
      <c r="T252" s="229">
        <f>S252*H252</f>
        <v>0</v>
      </c>
      <c r="AR252" s="230" t="s">
        <v>201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201</v>
      </c>
      <c r="BM252" s="230" t="s">
        <v>519</v>
      </c>
    </row>
    <row r="253" s="1" customFormat="1" ht="36" customHeight="1">
      <c r="B253" s="37"/>
      <c r="C253" s="219" t="s">
        <v>520</v>
      </c>
      <c r="D253" s="219" t="s">
        <v>196</v>
      </c>
      <c r="E253" s="220" t="s">
        <v>521</v>
      </c>
      <c r="F253" s="221" t="s">
        <v>522</v>
      </c>
      <c r="G253" s="222" t="s">
        <v>311</v>
      </c>
      <c r="H253" s="223">
        <v>0.188</v>
      </c>
      <c r="I253" s="224"/>
      <c r="J253" s="225">
        <f>ROUND(I253*H253,2)</f>
        <v>0</v>
      </c>
      <c r="K253" s="221" t="s">
        <v>200</v>
      </c>
      <c r="L253" s="42"/>
      <c r="M253" s="226" t="s">
        <v>19</v>
      </c>
      <c r="N253" s="227" t="s">
        <v>44</v>
      </c>
      <c r="O253" s="82"/>
      <c r="P253" s="228">
        <f>O253*H253</f>
        <v>0</v>
      </c>
      <c r="Q253" s="228">
        <v>1.04887</v>
      </c>
      <c r="R253" s="228">
        <f>Q253*H253</f>
        <v>0.19718755999999998</v>
      </c>
      <c r="S253" s="228">
        <v>0</v>
      </c>
      <c r="T253" s="229">
        <f>S253*H253</f>
        <v>0</v>
      </c>
      <c r="AR253" s="230" t="s">
        <v>201</v>
      </c>
      <c r="AT253" s="230" t="s">
        <v>196</v>
      </c>
      <c r="AU253" s="230" t="s">
        <v>82</v>
      </c>
      <c r="AY253" s="16" t="s">
        <v>194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16" t="s">
        <v>80</v>
      </c>
      <c r="BK253" s="231">
        <f>ROUND(I253*H253,2)</f>
        <v>0</v>
      </c>
      <c r="BL253" s="16" t="s">
        <v>201</v>
      </c>
      <c r="BM253" s="230" t="s">
        <v>523</v>
      </c>
    </row>
    <row r="254" s="1" customFormat="1" ht="36" customHeight="1">
      <c r="B254" s="37"/>
      <c r="C254" s="219" t="s">
        <v>524</v>
      </c>
      <c r="D254" s="219" t="s">
        <v>196</v>
      </c>
      <c r="E254" s="220" t="s">
        <v>525</v>
      </c>
      <c r="F254" s="221" t="s">
        <v>526</v>
      </c>
      <c r="G254" s="222" t="s">
        <v>199</v>
      </c>
      <c r="H254" s="223">
        <v>9</v>
      </c>
      <c r="I254" s="224"/>
      <c r="J254" s="225">
        <f>ROUND(I254*H254,2)</f>
        <v>0</v>
      </c>
      <c r="K254" s="221" t="s">
        <v>200</v>
      </c>
      <c r="L254" s="42"/>
      <c r="M254" s="226" t="s">
        <v>19</v>
      </c>
      <c r="N254" s="227" t="s">
        <v>44</v>
      </c>
      <c r="O254" s="82"/>
      <c r="P254" s="228">
        <f>O254*H254</f>
        <v>0</v>
      </c>
      <c r="Q254" s="228">
        <v>0.01282</v>
      </c>
      <c r="R254" s="228">
        <f>Q254*H254</f>
        <v>0.11538</v>
      </c>
      <c r="S254" s="228">
        <v>0</v>
      </c>
      <c r="T254" s="229">
        <f>S254*H254</f>
        <v>0</v>
      </c>
      <c r="AR254" s="230" t="s">
        <v>201</v>
      </c>
      <c r="AT254" s="230" t="s">
        <v>196</v>
      </c>
      <c r="AU254" s="230" t="s">
        <v>82</v>
      </c>
      <c r="AY254" s="16" t="s">
        <v>194</v>
      </c>
      <c r="BE254" s="231">
        <f>IF(N254="základní",J254,0)</f>
        <v>0</v>
      </c>
      <c r="BF254" s="231">
        <f>IF(N254="snížená",J254,0)</f>
        <v>0</v>
      </c>
      <c r="BG254" s="231">
        <f>IF(N254="zákl. přenesená",J254,0)</f>
        <v>0</v>
      </c>
      <c r="BH254" s="231">
        <f>IF(N254="sníž. přenesená",J254,0)</f>
        <v>0</v>
      </c>
      <c r="BI254" s="231">
        <f>IF(N254="nulová",J254,0)</f>
        <v>0</v>
      </c>
      <c r="BJ254" s="16" t="s">
        <v>80</v>
      </c>
      <c r="BK254" s="231">
        <f>ROUND(I254*H254,2)</f>
        <v>0</v>
      </c>
      <c r="BL254" s="16" t="s">
        <v>201</v>
      </c>
      <c r="BM254" s="230" t="s">
        <v>527</v>
      </c>
    </row>
    <row r="255" s="1" customFormat="1" ht="36" customHeight="1">
      <c r="B255" s="37"/>
      <c r="C255" s="219" t="s">
        <v>528</v>
      </c>
      <c r="D255" s="219" t="s">
        <v>196</v>
      </c>
      <c r="E255" s="220" t="s">
        <v>529</v>
      </c>
      <c r="F255" s="221" t="s">
        <v>530</v>
      </c>
      <c r="G255" s="222" t="s">
        <v>199</v>
      </c>
      <c r="H255" s="223">
        <v>9</v>
      </c>
      <c r="I255" s="224"/>
      <c r="J255" s="225">
        <f>ROUND(I255*H255,2)</f>
        <v>0</v>
      </c>
      <c r="K255" s="221" t="s">
        <v>200</v>
      </c>
      <c r="L255" s="42"/>
      <c r="M255" s="226" t="s">
        <v>19</v>
      </c>
      <c r="N255" s="227" t="s">
        <v>44</v>
      </c>
      <c r="O255" s="82"/>
      <c r="P255" s="228">
        <f>O255*H255</f>
        <v>0</v>
      </c>
      <c r="Q255" s="228">
        <v>0</v>
      </c>
      <c r="R255" s="228">
        <f>Q255*H255</f>
        <v>0</v>
      </c>
      <c r="S255" s="228">
        <v>0</v>
      </c>
      <c r="T255" s="229">
        <f>S255*H255</f>
        <v>0</v>
      </c>
      <c r="AR255" s="230" t="s">
        <v>201</v>
      </c>
      <c r="AT255" s="230" t="s">
        <v>196</v>
      </c>
      <c r="AU255" s="230" t="s">
        <v>82</v>
      </c>
      <c r="AY255" s="16" t="s">
        <v>194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80</v>
      </c>
      <c r="BK255" s="231">
        <f>ROUND(I255*H255,2)</f>
        <v>0</v>
      </c>
      <c r="BL255" s="16" t="s">
        <v>201</v>
      </c>
      <c r="BM255" s="230" t="s">
        <v>531</v>
      </c>
    </row>
    <row r="256" s="1" customFormat="1" ht="48" customHeight="1">
      <c r="B256" s="37"/>
      <c r="C256" s="219" t="s">
        <v>532</v>
      </c>
      <c r="D256" s="219" t="s">
        <v>196</v>
      </c>
      <c r="E256" s="220" t="s">
        <v>533</v>
      </c>
      <c r="F256" s="221" t="s">
        <v>534</v>
      </c>
      <c r="G256" s="222" t="s">
        <v>213</v>
      </c>
      <c r="H256" s="223">
        <v>19</v>
      </c>
      <c r="I256" s="224"/>
      <c r="J256" s="225">
        <f>ROUND(I256*H256,2)</f>
        <v>0</v>
      </c>
      <c r="K256" s="221" t="s">
        <v>200</v>
      </c>
      <c r="L256" s="42"/>
      <c r="M256" s="226" t="s">
        <v>19</v>
      </c>
      <c r="N256" s="227" t="s">
        <v>44</v>
      </c>
      <c r="O256" s="82"/>
      <c r="P256" s="228">
        <f>O256*H256</f>
        <v>0</v>
      </c>
      <c r="Q256" s="228">
        <v>0.03465</v>
      </c>
      <c r="R256" s="228">
        <f>Q256*H256</f>
        <v>0.65834999999999999</v>
      </c>
      <c r="S256" s="228">
        <v>0</v>
      </c>
      <c r="T256" s="229">
        <f>S256*H256</f>
        <v>0</v>
      </c>
      <c r="AR256" s="230" t="s">
        <v>201</v>
      </c>
      <c r="AT256" s="230" t="s">
        <v>196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201</v>
      </c>
      <c r="BM256" s="230" t="s">
        <v>535</v>
      </c>
    </row>
    <row r="257" s="1" customFormat="1" ht="16.5" customHeight="1">
      <c r="B257" s="37"/>
      <c r="C257" s="257" t="s">
        <v>536</v>
      </c>
      <c r="D257" s="257" t="s">
        <v>323</v>
      </c>
      <c r="E257" s="258" t="s">
        <v>537</v>
      </c>
      <c r="F257" s="259" t="s">
        <v>538</v>
      </c>
      <c r="G257" s="260" t="s">
        <v>199</v>
      </c>
      <c r="H257" s="261">
        <v>6</v>
      </c>
      <c r="I257" s="262"/>
      <c r="J257" s="263">
        <f>ROUND(I257*H257,2)</f>
        <v>0</v>
      </c>
      <c r="K257" s="259" t="s">
        <v>200</v>
      </c>
      <c r="L257" s="264"/>
      <c r="M257" s="265" t="s">
        <v>19</v>
      </c>
      <c r="N257" s="266" t="s">
        <v>44</v>
      </c>
      <c r="O257" s="82"/>
      <c r="P257" s="228">
        <f>O257*H257</f>
        <v>0</v>
      </c>
      <c r="Q257" s="228">
        <v>0.081000000000000003</v>
      </c>
      <c r="R257" s="228">
        <f>Q257*H257</f>
        <v>0.48599999999999999</v>
      </c>
      <c r="S257" s="228">
        <v>0</v>
      </c>
      <c r="T257" s="229">
        <f>S257*H257</f>
        <v>0</v>
      </c>
      <c r="AR257" s="230" t="s">
        <v>228</v>
      </c>
      <c r="AT257" s="230" t="s">
        <v>323</v>
      </c>
      <c r="AU257" s="230" t="s">
        <v>82</v>
      </c>
      <c r="AY257" s="16" t="s">
        <v>194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80</v>
      </c>
      <c r="BK257" s="231">
        <f>ROUND(I257*H257,2)</f>
        <v>0</v>
      </c>
      <c r="BL257" s="16" t="s">
        <v>201</v>
      </c>
      <c r="BM257" s="230" t="s">
        <v>539</v>
      </c>
    </row>
    <row r="258" s="1" customFormat="1" ht="16.5" customHeight="1">
      <c r="B258" s="37"/>
      <c r="C258" s="257" t="s">
        <v>540</v>
      </c>
      <c r="D258" s="257" t="s">
        <v>323</v>
      </c>
      <c r="E258" s="258" t="s">
        <v>541</v>
      </c>
      <c r="F258" s="259" t="s">
        <v>542</v>
      </c>
      <c r="G258" s="260" t="s">
        <v>213</v>
      </c>
      <c r="H258" s="261">
        <v>19</v>
      </c>
      <c r="I258" s="262"/>
      <c r="J258" s="263">
        <f>ROUND(I258*H258,2)</f>
        <v>0</v>
      </c>
      <c r="K258" s="259" t="s">
        <v>200</v>
      </c>
      <c r="L258" s="264"/>
      <c r="M258" s="265" t="s">
        <v>19</v>
      </c>
      <c r="N258" s="266" t="s">
        <v>44</v>
      </c>
      <c r="O258" s="82"/>
      <c r="P258" s="228">
        <f>O258*H258</f>
        <v>0</v>
      </c>
      <c r="Q258" s="228">
        <v>0.0089999999999999993</v>
      </c>
      <c r="R258" s="228">
        <f>Q258*H258</f>
        <v>0.17099999999999999</v>
      </c>
      <c r="S258" s="228">
        <v>0</v>
      </c>
      <c r="T258" s="229">
        <f>S258*H258</f>
        <v>0</v>
      </c>
      <c r="AR258" s="230" t="s">
        <v>228</v>
      </c>
      <c r="AT258" s="230" t="s">
        <v>323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201</v>
      </c>
      <c r="BM258" s="230" t="s">
        <v>543</v>
      </c>
    </row>
    <row r="259" s="1" customFormat="1" ht="24" customHeight="1">
      <c r="B259" s="37"/>
      <c r="C259" s="219" t="s">
        <v>544</v>
      </c>
      <c r="D259" s="219" t="s">
        <v>196</v>
      </c>
      <c r="E259" s="220" t="s">
        <v>545</v>
      </c>
      <c r="F259" s="221" t="s">
        <v>546</v>
      </c>
      <c r="G259" s="222" t="s">
        <v>255</v>
      </c>
      <c r="H259" s="223">
        <v>13.48</v>
      </c>
      <c r="I259" s="224"/>
      <c r="J259" s="225">
        <f>ROUND(I259*H259,2)</f>
        <v>0</v>
      </c>
      <c r="K259" s="221" t="s">
        <v>200</v>
      </c>
      <c r="L259" s="42"/>
      <c r="M259" s="226" t="s">
        <v>19</v>
      </c>
      <c r="N259" s="227" t="s">
        <v>44</v>
      </c>
      <c r="O259" s="82"/>
      <c r="P259" s="228">
        <f>O259*H259</f>
        <v>0</v>
      </c>
      <c r="Q259" s="228">
        <v>1.8907700000000001</v>
      </c>
      <c r="R259" s="228">
        <f>Q259*H259</f>
        <v>25.4875796</v>
      </c>
      <c r="S259" s="228">
        <v>0</v>
      </c>
      <c r="T259" s="229">
        <f>S259*H259</f>
        <v>0</v>
      </c>
      <c r="AR259" s="230" t="s">
        <v>201</v>
      </c>
      <c r="AT259" s="230" t="s">
        <v>196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201</v>
      </c>
      <c r="BM259" s="230" t="s">
        <v>547</v>
      </c>
    </row>
    <row r="260" s="12" customFormat="1">
      <c r="B260" s="232"/>
      <c r="C260" s="233"/>
      <c r="D260" s="234" t="s">
        <v>257</v>
      </c>
      <c r="E260" s="235" t="s">
        <v>19</v>
      </c>
      <c r="F260" s="236" t="s">
        <v>548</v>
      </c>
      <c r="G260" s="233"/>
      <c r="H260" s="237">
        <v>7.0800000000000001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AT260" s="243" t="s">
        <v>257</v>
      </c>
      <c r="AU260" s="243" t="s">
        <v>82</v>
      </c>
      <c r="AV260" s="12" t="s">
        <v>82</v>
      </c>
      <c r="AW260" s="12" t="s">
        <v>35</v>
      </c>
      <c r="AX260" s="12" t="s">
        <v>73</v>
      </c>
      <c r="AY260" s="243" t="s">
        <v>194</v>
      </c>
    </row>
    <row r="261" s="12" customFormat="1">
      <c r="B261" s="232"/>
      <c r="C261" s="233"/>
      <c r="D261" s="234" t="s">
        <v>257</v>
      </c>
      <c r="E261" s="235" t="s">
        <v>19</v>
      </c>
      <c r="F261" s="236" t="s">
        <v>549</v>
      </c>
      <c r="G261" s="233"/>
      <c r="H261" s="237">
        <v>0.71999999999999997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AT261" s="243" t="s">
        <v>257</v>
      </c>
      <c r="AU261" s="243" t="s">
        <v>82</v>
      </c>
      <c r="AV261" s="12" t="s">
        <v>82</v>
      </c>
      <c r="AW261" s="12" t="s">
        <v>35</v>
      </c>
      <c r="AX261" s="12" t="s">
        <v>73</v>
      </c>
      <c r="AY261" s="243" t="s">
        <v>194</v>
      </c>
    </row>
    <row r="262" s="12" customFormat="1">
      <c r="B262" s="232"/>
      <c r="C262" s="233"/>
      <c r="D262" s="234" t="s">
        <v>257</v>
      </c>
      <c r="E262" s="235" t="s">
        <v>19</v>
      </c>
      <c r="F262" s="236" t="s">
        <v>550</v>
      </c>
      <c r="G262" s="233"/>
      <c r="H262" s="237">
        <v>2.2799999999999998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AT262" s="243" t="s">
        <v>257</v>
      </c>
      <c r="AU262" s="243" t="s">
        <v>82</v>
      </c>
      <c r="AV262" s="12" t="s">
        <v>82</v>
      </c>
      <c r="AW262" s="12" t="s">
        <v>35</v>
      </c>
      <c r="AX262" s="12" t="s">
        <v>73</v>
      </c>
      <c r="AY262" s="243" t="s">
        <v>194</v>
      </c>
    </row>
    <row r="263" s="12" customFormat="1">
      <c r="B263" s="232"/>
      <c r="C263" s="233"/>
      <c r="D263" s="234" t="s">
        <v>257</v>
      </c>
      <c r="E263" s="235" t="s">
        <v>19</v>
      </c>
      <c r="F263" s="236" t="s">
        <v>551</v>
      </c>
      <c r="G263" s="233"/>
      <c r="H263" s="237">
        <v>3.3999999999999999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AT263" s="243" t="s">
        <v>257</v>
      </c>
      <c r="AU263" s="243" t="s">
        <v>82</v>
      </c>
      <c r="AV263" s="12" t="s">
        <v>82</v>
      </c>
      <c r="AW263" s="12" t="s">
        <v>35</v>
      </c>
      <c r="AX263" s="12" t="s">
        <v>73</v>
      </c>
      <c r="AY263" s="243" t="s">
        <v>194</v>
      </c>
    </row>
    <row r="264" s="13" customFormat="1">
      <c r="B264" s="244"/>
      <c r="C264" s="245"/>
      <c r="D264" s="234" t="s">
        <v>257</v>
      </c>
      <c r="E264" s="246" t="s">
        <v>19</v>
      </c>
      <c r="F264" s="247" t="s">
        <v>277</v>
      </c>
      <c r="G264" s="245"/>
      <c r="H264" s="248">
        <v>13.48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AT264" s="254" t="s">
        <v>257</v>
      </c>
      <c r="AU264" s="254" t="s">
        <v>82</v>
      </c>
      <c r="AV264" s="13" t="s">
        <v>201</v>
      </c>
      <c r="AW264" s="13" t="s">
        <v>35</v>
      </c>
      <c r="AX264" s="13" t="s">
        <v>80</v>
      </c>
      <c r="AY264" s="254" t="s">
        <v>194</v>
      </c>
    </row>
    <row r="265" s="1" customFormat="1" ht="36" customHeight="1">
      <c r="B265" s="37"/>
      <c r="C265" s="219" t="s">
        <v>552</v>
      </c>
      <c r="D265" s="219" t="s">
        <v>196</v>
      </c>
      <c r="E265" s="220" t="s">
        <v>553</v>
      </c>
      <c r="F265" s="221" t="s">
        <v>554</v>
      </c>
      <c r="G265" s="222" t="s">
        <v>255</v>
      </c>
      <c r="H265" s="223">
        <v>2</v>
      </c>
      <c r="I265" s="224"/>
      <c r="J265" s="225">
        <f>ROUND(I265*H265,2)</f>
        <v>0</v>
      </c>
      <c r="K265" s="221" t="s">
        <v>200</v>
      </c>
      <c r="L265" s="42"/>
      <c r="M265" s="226" t="s">
        <v>19</v>
      </c>
      <c r="N265" s="227" t="s">
        <v>44</v>
      </c>
      <c r="O265" s="82"/>
      <c r="P265" s="228">
        <f>O265*H265</f>
        <v>0</v>
      </c>
      <c r="Q265" s="228">
        <v>2.4289999999999998</v>
      </c>
      <c r="R265" s="228">
        <f>Q265*H265</f>
        <v>4.8579999999999997</v>
      </c>
      <c r="S265" s="228">
        <v>0</v>
      </c>
      <c r="T265" s="229">
        <f>S265*H265</f>
        <v>0</v>
      </c>
      <c r="AR265" s="230" t="s">
        <v>201</v>
      </c>
      <c r="AT265" s="230" t="s">
        <v>196</v>
      </c>
      <c r="AU265" s="230" t="s">
        <v>82</v>
      </c>
      <c r="AY265" s="16" t="s">
        <v>194</v>
      </c>
      <c r="BE265" s="231">
        <f>IF(N265="základní",J265,0)</f>
        <v>0</v>
      </c>
      <c r="BF265" s="231">
        <f>IF(N265="snížená",J265,0)</f>
        <v>0</v>
      </c>
      <c r="BG265" s="231">
        <f>IF(N265="zákl. přenesená",J265,0)</f>
        <v>0</v>
      </c>
      <c r="BH265" s="231">
        <f>IF(N265="sníž. přenesená",J265,0)</f>
        <v>0</v>
      </c>
      <c r="BI265" s="231">
        <f>IF(N265="nulová",J265,0)</f>
        <v>0</v>
      </c>
      <c r="BJ265" s="16" t="s">
        <v>80</v>
      </c>
      <c r="BK265" s="231">
        <f>ROUND(I265*H265,2)</f>
        <v>0</v>
      </c>
      <c r="BL265" s="16" t="s">
        <v>201</v>
      </c>
      <c r="BM265" s="230" t="s">
        <v>555</v>
      </c>
    </row>
    <row r="266" s="1" customFormat="1">
      <c r="B266" s="37"/>
      <c r="C266" s="38"/>
      <c r="D266" s="234" t="s">
        <v>286</v>
      </c>
      <c r="E266" s="38"/>
      <c r="F266" s="255" t="s">
        <v>556</v>
      </c>
      <c r="G266" s="38"/>
      <c r="H266" s="38"/>
      <c r="I266" s="145"/>
      <c r="J266" s="38"/>
      <c r="K266" s="38"/>
      <c r="L266" s="42"/>
      <c r="M266" s="256"/>
      <c r="N266" s="82"/>
      <c r="O266" s="82"/>
      <c r="P266" s="82"/>
      <c r="Q266" s="82"/>
      <c r="R266" s="82"/>
      <c r="S266" s="82"/>
      <c r="T266" s="83"/>
      <c r="AT266" s="16" t="s">
        <v>286</v>
      </c>
      <c r="AU266" s="16" t="s">
        <v>82</v>
      </c>
    </row>
    <row r="267" s="1" customFormat="1" ht="36" customHeight="1">
      <c r="B267" s="37"/>
      <c r="C267" s="219" t="s">
        <v>557</v>
      </c>
      <c r="D267" s="219" t="s">
        <v>196</v>
      </c>
      <c r="E267" s="220" t="s">
        <v>558</v>
      </c>
      <c r="F267" s="221" t="s">
        <v>559</v>
      </c>
      <c r="G267" s="222" t="s">
        <v>222</v>
      </c>
      <c r="H267" s="223">
        <v>2</v>
      </c>
      <c r="I267" s="224"/>
      <c r="J267" s="225">
        <f>ROUND(I267*H267,2)</f>
        <v>0</v>
      </c>
      <c r="K267" s="221" t="s">
        <v>200</v>
      </c>
      <c r="L267" s="42"/>
      <c r="M267" s="226" t="s">
        <v>19</v>
      </c>
      <c r="N267" s="227" t="s">
        <v>44</v>
      </c>
      <c r="O267" s="82"/>
      <c r="P267" s="228">
        <f>O267*H267</f>
        <v>0</v>
      </c>
      <c r="Q267" s="228">
        <v>0.17663999999999999</v>
      </c>
      <c r="R267" s="228">
        <f>Q267*H267</f>
        <v>0.35327999999999998</v>
      </c>
      <c r="S267" s="228">
        <v>0</v>
      </c>
      <c r="T267" s="229">
        <f>S267*H267</f>
        <v>0</v>
      </c>
      <c r="AR267" s="230" t="s">
        <v>201</v>
      </c>
      <c r="AT267" s="230" t="s">
        <v>196</v>
      </c>
      <c r="AU267" s="230" t="s">
        <v>82</v>
      </c>
      <c r="AY267" s="16" t="s">
        <v>194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16" t="s">
        <v>80</v>
      </c>
      <c r="BK267" s="231">
        <f>ROUND(I267*H267,2)</f>
        <v>0</v>
      </c>
      <c r="BL267" s="16" t="s">
        <v>201</v>
      </c>
      <c r="BM267" s="230" t="s">
        <v>560</v>
      </c>
    </row>
    <row r="268" s="1" customFormat="1">
      <c r="B268" s="37"/>
      <c r="C268" s="38"/>
      <c r="D268" s="234" t="s">
        <v>286</v>
      </c>
      <c r="E268" s="38"/>
      <c r="F268" s="255" t="s">
        <v>561</v>
      </c>
      <c r="G268" s="38"/>
      <c r="H268" s="38"/>
      <c r="I268" s="145"/>
      <c r="J268" s="38"/>
      <c r="K268" s="38"/>
      <c r="L268" s="42"/>
      <c r="M268" s="256"/>
      <c r="N268" s="82"/>
      <c r="O268" s="82"/>
      <c r="P268" s="82"/>
      <c r="Q268" s="82"/>
      <c r="R268" s="82"/>
      <c r="S268" s="82"/>
      <c r="T268" s="83"/>
      <c r="AT268" s="16" t="s">
        <v>286</v>
      </c>
      <c r="AU268" s="16" t="s">
        <v>82</v>
      </c>
    </row>
    <row r="269" s="11" customFormat="1" ht="22.8" customHeight="1">
      <c r="B269" s="203"/>
      <c r="C269" s="204"/>
      <c r="D269" s="205" t="s">
        <v>72</v>
      </c>
      <c r="E269" s="217" t="s">
        <v>215</v>
      </c>
      <c r="F269" s="217" t="s">
        <v>562</v>
      </c>
      <c r="G269" s="204"/>
      <c r="H269" s="204"/>
      <c r="I269" s="207"/>
      <c r="J269" s="218">
        <f>BK269</f>
        <v>0</v>
      </c>
      <c r="K269" s="204"/>
      <c r="L269" s="209"/>
      <c r="M269" s="210"/>
      <c r="N269" s="211"/>
      <c r="O269" s="211"/>
      <c r="P269" s="212">
        <f>SUM(P270:P294)</f>
        <v>0</v>
      </c>
      <c r="Q269" s="211"/>
      <c r="R269" s="212">
        <f>SUM(R270:R294)</f>
        <v>634.46995000000004</v>
      </c>
      <c r="S269" s="211"/>
      <c r="T269" s="213">
        <f>SUM(T270:T294)</f>
        <v>0</v>
      </c>
      <c r="AR269" s="214" t="s">
        <v>80</v>
      </c>
      <c r="AT269" s="215" t="s">
        <v>72</v>
      </c>
      <c r="AU269" s="215" t="s">
        <v>80</v>
      </c>
      <c r="AY269" s="214" t="s">
        <v>194</v>
      </c>
      <c r="BK269" s="216">
        <f>SUM(BK270:BK294)</f>
        <v>0</v>
      </c>
    </row>
    <row r="270" s="1" customFormat="1" ht="36" customHeight="1">
      <c r="B270" s="37"/>
      <c r="C270" s="219" t="s">
        <v>563</v>
      </c>
      <c r="D270" s="219" t="s">
        <v>196</v>
      </c>
      <c r="E270" s="220" t="s">
        <v>564</v>
      </c>
      <c r="F270" s="221" t="s">
        <v>565</v>
      </c>
      <c r="G270" s="222" t="s">
        <v>199</v>
      </c>
      <c r="H270" s="223">
        <v>70</v>
      </c>
      <c r="I270" s="224"/>
      <c r="J270" s="225">
        <f>ROUND(I270*H270,2)</f>
        <v>0</v>
      </c>
      <c r="K270" s="221" t="s">
        <v>200</v>
      </c>
      <c r="L270" s="42"/>
      <c r="M270" s="226" t="s">
        <v>19</v>
      </c>
      <c r="N270" s="227" t="s">
        <v>44</v>
      </c>
      <c r="O270" s="82"/>
      <c r="P270" s="228">
        <f>O270*H270</f>
        <v>0</v>
      </c>
      <c r="Q270" s="228">
        <v>0.57299999999999995</v>
      </c>
      <c r="R270" s="228">
        <f>Q270*H270</f>
        <v>40.109999999999999</v>
      </c>
      <c r="S270" s="228">
        <v>0</v>
      </c>
      <c r="T270" s="229">
        <f>S270*H270</f>
        <v>0</v>
      </c>
      <c r="AR270" s="230" t="s">
        <v>201</v>
      </c>
      <c r="AT270" s="230" t="s">
        <v>196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201</v>
      </c>
      <c r="BM270" s="230" t="s">
        <v>566</v>
      </c>
    </row>
    <row r="271" s="12" customFormat="1">
      <c r="B271" s="232"/>
      <c r="C271" s="233"/>
      <c r="D271" s="234" t="s">
        <v>257</v>
      </c>
      <c r="E271" s="235" t="s">
        <v>19</v>
      </c>
      <c r="F271" s="236" t="s">
        <v>567</v>
      </c>
      <c r="G271" s="233"/>
      <c r="H271" s="237">
        <v>60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AT271" s="243" t="s">
        <v>257</v>
      </c>
      <c r="AU271" s="243" t="s">
        <v>82</v>
      </c>
      <c r="AV271" s="12" t="s">
        <v>82</v>
      </c>
      <c r="AW271" s="12" t="s">
        <v>35</v>
      </c>
      <c r="AX271" s="12" t="s">
        <v>73</v>
      </c>
      <c r="AY271" s="243" t="s">
        <v>194</v>
      </c>
    </row>
    <row r="272" s="12" customFormat="1">
      <c r="B272" s="232"/>
      <c r="C272" s="233"/>
      <c r="D272" s="234" t="s">
        <v>257</v>
      </c>
      <c r="E272" s="235" t="s">
        <v>19</v>
      </c>
      <c r="F272" s="236" t="s">
        <v>568</v>
      </c>
      <c r="G272" s="233"/>
      <c r="H272" s="237">
        <v>10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AT272" s="243" t="s">
        <v>257</v>
      </c>
      <c r="AU272" s="243" t="s">
        <v>82</v>
      </c>
      <c r="AV272" s="12" t="s">
        <v>82</v>
      </c>
      <c r="AW272" s="12" t="s">
        <v>35</v>
      </c>
      <c r="AX272" s="12" t="s">
        <v>73</v>
      </c>
      <c r="AY272" s="243" t="s">
        <v>194</v>
      </c>
    </row>
    <row r="273" s="13" customFormat="1">
      <c r="B273" s="244"/>
      <c r="C273" s="245"/>
      <c r="D273" s="234" t="s">
        <v>257</v>
      </c>
      <c r="E273" s="246" t="s">
        <v>19</v>
      </c>
      <c r="F273" s="247" t="s">
        <v>277</v>
      </c>
      <c r="G273" s="245"/>
      <c r="H273" s="248">
        <v>70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AT273" s="254" t="s">
        <v>257</v>
      </c>
      <c r="AU273" s="254" t="s">
        <v>82</v>
      </c>
      <c r="AV273" s="13" t="s">
        <v>201</v>
      </c>
      <c r="AW273" s="13" t="s">
        <v>35</v>
      </c>
      <c r="AX273" s="13" t="s">
        <v>80</v>
      </c>
      <c r="AY273" s="254" t="s">
        <v>194</v>
      </c>
    </row>
    <row r="274" s="1" customFormat="1" ht="36" customHeight="1">
      <c r="B274" s="37"/>
      <c r="C274" s="219" t="s">
        <v>569</v>
      </c>
      <c r="D274" s="219" t="s">
        <v>196</v>
      </c>
      <c r="E274" s="220" t="s">
        <v>570</v>
      </c>
      <c r="F274" s="221" t="s">
        <v>571</v>
      </c>
      <c r="G274" s="222" t="s">
        <v>199</v>
      </c>
      <c r="H274" s="223">
        <v>70</v>
      </c>
      <c r="I274" s="224"/>
      <c r="J274" s="225">
        <f>ROUND(I274*H274,2)</f>
        <v>0</v>
      </c>
      <c r="K274" s="221" t="s">
        <v>200</v>
      </c>
      <c r="L274" s="42"/>
      <c r="M274" s="226" t="s">
        <v>19</v>
      </c>
      <c r="N274" s="227" t="s">
        <v>44</v>
      </c>
      <c r="O274" s="82"/>
      <c r="P274" s="228">
        <f>O274*H274</f>
        <v>0</v>
      </c>
      <c r="Q274" s="228">
        <v>0.29899999999999999</v>
      </c>
      <c r="R274" s="228">
        <f>Q274*H274</f>
        <v>20.93</v>
      </c>
      <c r="S274" s="228">
        <v>0</v>
      </c>
      <c r="T274" s="229">
        <f>S274*H274</f>
        <v>0</v>
      </c>
      <c r="AR274" s="230" t="s">
        <v>201</v>
      </c>
      <c r="AT274" s="230" t="s">
        <v>196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201</v>
      </c>
      <c r="BM274" s="230" t="s">
        <v>572</v>
      </c>
    </row>
    <row r="275" s="12" customFormat="1">
      <c r="B275" s="232"/>
      <c r="C275" s="233"/>
      <c r="D275" s="234" t="s">
        <v>257</v>
      </c>
      <c r="E275" s="235" t="s">
        <v>19</v>
      </c>
      <c r="F275" s="236" t="s">
        <v>567</v>
      </c>
      <c r="G275" s="233"/>
      <c r="H275" s="237">
        <v>60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AT275" s="243" t="s">
        <v>257</v>
      </c>
      <c r="AU275" s="243" t="s">
        <v>82</v>
      </c>
      <c r="AV275" s="12" t="s">
        <v>82</v>
      </c>
      <c r="AW275" s="12" t="s">
        <v>35</v>
      </c>
      <c r="AX275" s="12" t="s">
        <v>73</v>
      </c>
      <c r="AY275" s="243" t="s">
        <v>194</v>
      </c>
    </row>
    <row r="276" s="12" customFormat="1">
      <c r="B276" s="232"/>
      <c r="C276" s="233"/>
      <c r="D276" s="234" t="s">
        <v>257</v>
      </c>
      <c r="E276" s="235" t="s">
        <v>19</v>
      </c>
      <c r="F276" s="236" t="s">
        <v>568</v>
      </c>
      <c r="G276" s="233"/>
      <c r="H276" s="237">
        <v>10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AT276" s="243" t="s">
        <v>257</v>
      </c>
      <c r="AU276" s="243" t="s">
        <v>82</v>
      </c>
      <c r="AV276" s="12" t="s">
        <v>82</v>
      </c>
      <c r="AW276" s="12" t="s">
        <v>35</v>
      </c>
      <c r="AX276" s="12" t="s">
        <v>73</v>
      </c>
      <c r="AY276" s="243" t="s">
        <v>194</v>
      </c>
    </row>
    <row r="277" s="13" customFormat="1">
      <c r="B277" s="244"/>
      <c r="C277" s="245"/>
      <c r="D277" s="234" t="s">
        <v>257</v>
      </c>
      <c r="E277" s="246" t="s">
        <v>19</v>
      </c>
      <c r="F277" s="247" t="s">
        <v>277</v>
      </c>
      <c r="G277" s="245"/>
      <c r="H277" s="248">
        <v>70</v>
      </c>
      <c r="I277" s="249"/>
      <c r="J277" s="245"/>
      <c r="K277" s="245"/>
      <c r="L277" s="250"/>
      <c r="M277" s="251"/>
      <c r="N277" s="252"/>
      <c r="O277" s="252"/>
      <c r="P277" s="252"/>
      <c r="Q277" s="252"/>
      <c r="R277" s="252"/>
      <c r="S277" s="252"/>
      <c r="T277" s="253"/>
      <c r="AT277" s="254" t="s">
        <v>257</v>
      </c>
      <c r="AU277" s="254" t="s">
        <v>82</v>
      </c>
      <c r="AV277" s="13" t="s">
        <v>201</v>
      </c>
      <c r="AW277" s="13" t="s">
        <v>35</v>
      </c>
      <c r="AX277" s="13" t="s">
        <v>80</v>
      </c>
      <c r="AY277" s="254" t="s">
        <v>194</v>
      </c>
    </row>
    <row r="278" s="1" customFormat="1" ht="24" customHeight="1">
      <c r="B278" s="37"/>
      <c r="C278" s="219" t="s">
        <v>573</v>
      </c>
      <c r="D278" s="219" t="s">
        <v>196</v>
      </c>
      <c r="E278" s="220" t="s">
        <v>574</v>
      </c>
      <c r="F278" s="221" t="s">
        <v>575</v>
      </c>
      <c r="G278" s="222" t="s">
        <v>199</v>
      </c>
      <c r="H278" s="223">
        <v>465</v>
      </c>
      <c r="I278" s="224"/>
      <c r="J278" s="225">
        <f>ROUND(I278*H278,2)</f>
        <v>0</v>
      </c>
      <c r="K278" s="221" t="s">
        <v>200</v>
      </c>
      <c r="L278" s="42"/>
      <c r="M278" s="226" t="s">
        <v>19</v>
      </c>
      <c r="N278" s="227" t="s">
        <v>44</v>
      </c>
      <c r="O278" s="82"/>
      <c r="P278" s="228">
        <f>O278*H278</f>
        <v>0</v>
      </c>
      <c r="Q278" s="228">
        <v>0.33445999999999998</v>
      </c>
      <c r="R278" s="228">
        <f>Q278*H278</f>
        <v>155.5239</v>
      </c>
      <c r="S278" s="228">
        <v>0</v>
      </c>
      <c r="T278" s="229">
        <f>S278*H278</f>
        <v>0</v>
      </c>
      <c r="AR278" s="230" t="s">
        <v>201</v>
      </c>
      <c r="AT278" s="230" t="s">
        <v>196</v>
      </c>
      <c r="AU278" s="230" t="s">
        <v>82</v>
      </c>
      <c r="AY278" s="16" t="s">
        <v>194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80</v>
      </c>
      <c r="BK278" s="231">
        <f>ROUND(I278*H278,2)</f>
        <v>0</v>
      </c>
      <c r="BL278" s="16" t="s">
        <v>201</v>
      </c>
      <c r="BM278" s="230" t="s">
        <v>576</v>
      </c>
    </row>
    <row r="279" s="1" customFormat="1">
      <c r="B279" s="37"/>
      <c r="C279" s="38"/>
      <c r="D279" s="234" t="s">
        <v>286</v>
      </c>
      <c r="E279" s="38"/>
      <c r="F279" s="255" t="s">
        <v>577</v>
      </c>
      <c r="G279" s="38"/>
      <c r="H279" s="38"/>
      <c r="I279" s="145"/>
      <c r="J279" s="38"/>
      <c r="K279" s="38"/>
      <c r="L279" s="42"/>
      <c r="M279" s="256"/>
      <c r="N279" s="82"/>
      <c r="O279" s="82"/>
      <c r="P279" s="82"/>
      <c r="Q279" s="82"/>
      <c r="R279" s="82"/>
      <c r="S279" s="82"/>
      <c r="T279" s="83"/>
      <c r="AT279" s="16" t="s">
        <v>286</v>
      </c>
      <c r="AU279" s="16" t="s">
        <v>82</v>
      </c>
    </row>
    <row r="280" s="1" customFormat="1" ht="36" customHeight="1">
      <c r="B280" s="37"/>
      <c r="C280" s="219" t="s">
        <v>578</v>
      </c>
      <c r="D280" s="219" t="s">
        <v>196</v>
      </c>
      <c r="E280" s="220" t="s">
        <v>579</v>
      </c>
      <c r="F280" s="221" t="s">
        <v>580</v>
      </c>
      <c r="G280" s="222" t="s">
        <v>199</v>
      </c>
      <c r="H280" s="223">
        <v>465</v>
      </c>
      <c r="I280" s="224"/>
      <c r="J280" s="225">
        <f>ROUND(I280*H280,2)</f>
        <v>0</v>
      </c>
      <c r="K280" s="221" t="s">
        <v>200</v>
      </c>
      <c r="L280" s="42"/>
      <c r="M280" s="226" t="s">
        <v>19</v>
      </c>
      <c r="N280" s="227" t="s">
        <v>44</v>
      </c>
      <c r="O280" s="82"/>
      <c r="P280" s="228">
        <f>O280*H280</f>
        <v>0</v>
      </c>
      <c r="Q280" s="228">
        <v>0.21099999999999999</v>
      </c>
      <c r="R280" s="228">
        <f>Q280*H280</f>
        <v>98.114999999999995</v>
      </c>
      <c r="S280" s="228">
        <v>0</v>
      </c>
      <c r="T280" s="229">
        <f>S280*H280</f>
        <v>0</v>
      </c>
      <c r="AR280" s="230" t="s">
        <v>201</v>
      </c>
      <c r="AT280" s="230" t="s">
        <v>196</v>
      </c>
      <c r="AU280" s="230" t="s">
        <v>82</v>
      </c>
      <c r="AY280" s="16" t="s">
        <v>194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80</v>
      </c>
      <c r="BK280" s="231">
        <f>ROUND(I280*H280,2)</f>
        <v>0</v>
      </c>
      <c r="BL280" s="16" t="s">
        <v>201</v>
      </c>
      <c r="BM280" s="230" t="s">
        <v>581</v>
      </c>
    </row>
    <row r="281" s="1" customFormat="1">
      <c r="B281" s="37"/>
      <c r="C281" s="38"/>
      <c r="D281" s="234" t="s">
        <v>286</v>
      </c>
      <c r="E281" s="38"/>
      <c r="F281" s="255" t="s">
        <v>577</v>
      </c>
      <c r="G281" s="38"/>
      <c r="H281" s="38"/>
      <c r="I281" s="145"/>
      <c r="J281" s="38"/>
      <c r="K281" s="38"/>
      <c r="L281" s="42"/>
      <c r="M281" s="256"/>
      <c r="N281" s="82"/>
      <c r="O281" s="82"/>
      <c r="P281" s="82"/>
      <c r="Q281" s="82"/>
      <c r="R281" s="82"/>
      <c r="S281" s="82"/>
      <c r="T281" s="83"/>
      <c r="AT281" s="16" t="s">
        <v>286</v>
      </c>
      <c r="AU281" s="16" t="s">
        <v>82</v>
      </c>
    </row>
    <row r="282" s="1" customFormat="1" ht="36" customHeight="1">
      <c r="B282" s="37"/>
      <c r="C282" s="219" t="s">
        <v>582</v>
      </c>
      <c r="D282" s="219" t="s">
        <v>196</v>
      </c>
      <c r="E282" s="220" t="s">
        <v>583</v>
      </c>
      <c r="F282" s="221" t="s">
        <v>584</v>
      </c>
      <c r="G282" s="222" t="s">
        <v>199</v>
      </c>
      <c r="H282" s="223">
        <v>465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0.34287000000000001</v>
      </c>
      <c r="R282" s="228">
        <f>Q282*H282</f>
        <v>159.43455</v>
      </c>
      <c r="S282" s="228">
        <v>0</v>
      </c>
      <c r="T282" s="229">
        <f>S282*H282</f>
        <v>0</v>
      </c>
      <c r="AR282" s="230" t="s">
        <v>201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201</v>
      </c>
      <c r="BM282" s="230" t="s">
        <v>585</v>
      </c>
    </row>
    <row r="283" s="1" customFormat="1">
      <c r="B283" s="37"/>
      <c r="C283" s="38"/>
      <c r="D283" s="234" t="s">
        <v>286</v>
      </c>
      <c r="E283" s="38"/>
      <c r="F283" s="255" t="s">
        <v>577</v>
      </c>
      <c r="G283" s="38"/>
      <c r="H283" s="38"/>
      <c r="I283" s="145"/>
      <c r="J283" s="38"/>
      <c r="K283" s="38"/>
      <c r="L283" s="42"/>
      <c r="M283" s="256"/>
      <c r="N283" s="82"/>
      <c r="O283" s="82"/>
      <c r="P283" s="82"/>
      <c r="Q283" s="82"/>
      <c r="R283" s="82"/>
      <c r="S283" s="82"/>
      <c r="T283" s="83"/>
      <c r="AT283" s="16" t="s">
        <v>286</v>
      </c>
      <c r="AU283" s="16" t="s">
        <v>82</v>
      </c>
    </row>
    <row r="284" s="1" customFormat="1" ht="24" customHeight="1">
      <c r="B284" s="37"/>
      <c r="C284" s="219" t="s">
        <v>586</v>
      </c>
      <c r="D284" s="219" t="s">
        <v>196</v>
      </c>
      <c r="E284" s="220" t="s">
        <v>587</v>
      </c>
      <c r="F284" s="221" t="s">
        <v>588</v>
      </c>
      <c r="G284" s="222" t="s">
        <v>199</v>
      </c>
      <c r="H284" s="223">
        <v>930</v>
      </c>
      <c r="I284" s="224"/>
      <c r="J284" s="225">
        <f>ROUND(I284*H284,2)</f>
        <v>0</v>
      </c>
      <c r="K284" s="221" t="s">
        <v>200</v>
      </c>
      <c r="L284" s="42"/>
      <c r="M284" s="226" t="s">
        <v>19</v>
      </c>
      <c r="N284" s="227" t="s">
        <v>44</v>
      </c>
      <c r="O284" s="82"/>
      <c r="P284" s="228">
        <f>O284*H284</f>
        <v>0</v>
      </c>
      <c r="Q284" s="228">
        <v>0.00071000000000000002</v>
      </c>
      <c r="R284" s="228">
        <f>Q284*H284</f>
        <v>0.6603</v>
      </c>
      <c r="S284" s="228">
        <v>0</v>
      </c>
      <c r="T284" s="229">
        <f>S284*H284</f>
        <v>0</v>
      </c>
      <c r="AR284" s="230" t="s">
        <v>201</v>
      </c>
      <c r="AT284" s="230" t="s">
        <v>196</v>
      </c>
      <c r="AU284" s="230" t="s">
        <v>82</v>
      </c>
      <c r="AY284" s="16" t="s">
        <v>194</v>
      </c>
      <c r="BE284" s="231">
        <f>IF(N284="základní",J284,0)</f>
        <v>0</v>
      </c>
      <c r="BF284" s="231">
        <f>IF(N284="snížená",J284,0)</f>
        <v>0</v>
      </c>
      <c r="BG284" s="231">
        <f>IF(N284="zákl. přenesená",J284,0)</f>
        <v>0</v>
      </c>
      <c r="BH284" s="231">
        <f>IF(N284="sníž. přenesená",J284,0)</f>
        <v>0</v>
      </c>
      <c r="BI284" s="231">
        <f>IF(N284="nulová",J284,0)</f>
        <v>0</v>
      </c>
      <c r="BJ284" s="16" t="s">
        <v>80</v>
      </c>
      <c r="BK284" s="231">
        <f>ROUND(I284*H284,2)</f>
        <v>0</v>
      </c>
      <c r="BL284" s="16" t="s">
        <v>201</v>
      </c>
      <c r="BM284" s="230" t="s">
        <v>589</v>
      </c>
    </row>
    <row r="285" s="1" customFormat="1">
      <c r="B285" s="37"/>
      <c r="C285" s="38"/>
      <c r="D285" s="234" t="s">
        <v>286</v>
      </c>
      <c r="E285" s="38"/>
      <c r="F285" s="255" t="s">
        <v>577</v>
      </c>
      <c r="G285" s="38"/>
      <c r="H285" s="38"/>
      <c r="I285" s="145"/>
      <c r="J285" s="38"/>
      <c r="K285" s="38"/>
      <c r="L285" s="42"/>
      <c r="M285" s="256"/>
      <c r="N285" s="82"/>
      <c r="O285" s="82"/>
      <c r="P285" s="82"/>
      <c r="Q285" s="82"/>
      <c r="R285" s="82"/>
      <c r="S285" s="82"/>
      <c r="T285" s="83"/>
      <c r="AT285" s="16" t="s">
        <v>286</v>
      </c>
      <c r="AU285" s="16" t="s">
        <v>82</v>
      </c>
    </row>
    <row r="286" s="1" customFormat="1" ht="36" customHeight="1">
      <c r="B286" s="37"/>
      <c r="C286" s="219" t="s">
        <v>590</v>
      </c>
      <c r="D286" s="219" t="s">
        <v>196</v>
      </c>
      <c r="E286" s="220" t="s">
        <v>591</v>
      </c>
      <c r="F286" s="221" t="s">
        <v>592</v>
      </c>
      <c r="G286" s="222" t="s">
        <v>199</v>
      </c>
      <c r="H286" s="223">
        <v>465</v>
      </c>
      <c r="I286" s="224"/>
      <c r="J286" s="225">
        <f>ROUND(I286*H286,2)</f>
        <v>0</v>
      </c>
      <c r="K286" s="221" t="s">
        <v>200</v>
      </c>
      <c r="L286" s="42"/>
      <c r="M286" s="226" t="s">
        <v>19</v>
      </c>
      <c r="N286" s="227" t="s">
        <v>44</v>
      </c>
      <c r="O286" s="82"/>
      <c r="P286" s="228">
        <f>O286*H286</f>
        <v>0</v>
      </c>
      <c r="Q286" s="228">
        <v>0.12966</v>
      </c>
      <c r="R286" s="228">
        <f>Q286*H286</f>
        <v>60.291899999999998</v>
      </c>
      <c r="S286" s="228">
        <v>0</v>
      </c>
      <c r="T286" s="229">
        <f>S286*H286</f>
        <v>0</v>
      </c>
      <c r="AR286" s="230" t="s">
        <v>201</v>
      </c>
      <c r="AT286" s="230" t="s">
        <v>196</v>
      </c>
      <c r="AU286" s="230" t="s">
        <v>82</v>
      </c>
      <c r="AY286" s="16" t="s">
        <v>194</v>
      </c>
      <c r="BE286" s="231">
        <f>IF(N286="základní",J286,0)</f>
        <v>0</v>
      </c>
      <c r="BF286" s="231">
        <f>IF(N286="snížená",J286,0)</f>
        <v>0</v>
      </c>
      <c r="BG286" s="231">
        <f>IF(N286="zákl. přenesená",J286,0)</f>
        <v>0</v>
      </c>
      <c r="BH286" s="231">
        <f>IF(N286="sníž. přenesená",J286,0)</f>
        <v>0</v>
      </c>
      <c r="BI286" s="231">
        <f>IF(N286="nulová",J286,0)</f>
        <v>0</v>
      </c>
      <c r="BJ286" s="16" t="s">
        <v>80</v>
      </c>
      <c r="BK286" s="231">
        <f>ROUND(I286*H286,2)</f>
        <v>0</v>
      </c>
      <c r="BL286" s="16" t="s">
        <v>201</v>
      </c>
      <c r="BM286" s="230" t="s">
        <v>593</v>
      </c>
    </row>
    <row r="287" s="1" customFormat="1">
      <c r="B287" s="37"/>
      <c r="C287" s="38"/>
      <c r="D287" s="234" t="s">
        <v>286</v>
      </c>
      <c r="E287" s="38"/>
      <c r="F287" s="255" t="s">
        <v>577</v>
      </c>
      <c r="G287" s="38"/>
      <c r="H287" s="38"/>
      <c r="I287" s="145"/>
      <c r="J287" s="38"/>
      <c r="K287" s="38"/>
      <c r="L287" s="42"/>
      <c r="M287" s="256"/>
      <c r="N287" s="82"/>
      <c r="O287" s="82"/>
      <c r="P287" s="82"/>
      <c r="Q287" s="82"/>
      <c r="R287" s="82"/>
      <c r="S287" s="82"/>
      <c r="T287" s="83"/>
      <c r="AT287" s="16" t="s">
        <v>286</v>
      </c>
      <c r="AU287" s="16" t="s">
        <v>82</v>
      </c>
    </row>
    <row r="288" s="1" customFormat="1" ht="36" customHeight="1">
      <c r="B288" s="37"/>
      <c r="C288" s="219" t="s">
        <v>594</v>
      </c>
      <c r="D288" s="219" t="s">
        <v>196</v>
      </c>
      <c r="E288" s="220" t="s">
        <v>595</v>
      </c>
      <c r="F288" s="221" t="s">
        <v>596</v>
      </c>
      <c r="G288" s="222" t="s">
        <v>199</v>
      </c>
      <c r="H288" s="223">
        <v>465</v>
      </c>
      <c r="I288" s="224"/>
      <c r="J288" s="225">
        <f>ROUND(I288*H288,2)</f>
        <v>0</v>
      </c>
      <c r="K288" s="221" t="s">
        <v>200</v>
      </c>
      <c r="L288" s="42"/>
      <c r="M288" s="226" t="s">
        <v>19</v>
      </c>
      <c r="N288" s="227" t="s">
        <v>44</v>
      </c>
      <c r="O288" s="82"/>
      <c r="P288" s="228">
        <f>O288*H288</f>
        <v>0</v>
      </c>
      <c r="Q288" s="228">
        <v>0.18151999999999999</v>
      </c>
      <c r="R288" s="228">
        <f>Q288*H288</f>
        <v>84.40679999999999</v>
      </c>
      <c r="S288" s="228">
        <v>0</v>
      </c>
      <c r="T288" s="229">
        <f>S288*H288</f>
        <v>0</v>
      </c>
      <c r="AR288" s="230" t="s">
        <v>201</v>
      </c>
      <c r="AT288" s="230" t="s">
        <v>196</v>
      </c>
      <c r="AU288" s="230" t="s">
        <v>82</v>
      </c>
      <c r="AY288" s="16" t="s">
        <v>194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16" t="s">
        <v>80</v>
      </c>
      <c r="BK288" s="231">
        <f>ROUND(I288*H288,2)</f>
        <v>0</v>
      </c>
      <c r="BL288" s="16" t="s">
        <v>201</v>
      </c>
      <c r="BM288" s="230" t="s">
        <v>597</v>
      </c>
    </row>
    <row r="289" s="1" customFormat="1">
      <c r="B289" s="37"/>
      <c r="C289" s="38"/>
      <c r="D289" s="234" t="s">
        <v>286</v>
      </c>
      <c r="E289" s="38"/>
      <c r="F289" s="255" t="s">
        <v>577</v>
      </c>
      <c r="G289" s="38"/>
      <c r="H289" s="38"/>
      <c r="I289" s="145"/>
      <c r="J289" s="38"/>
      <c r="K289" s="38"/>
      <c r="L289" s="42"/>
      <c r="M289" s="256"/>
      <c r="N289" s="82"/>
      <c r="O289" s="82"/>
      <c r="P289" s="82"/>
      <c r="Q289" s="82"/>
      <c r="R289" s="82"/>
      <c r="S289" s="82"/>
      <c r="T289" s="83"/>
      <c r="AT289" s="16" t="s">
        <v>286</v>
      </c>
      <c r="AU289" s="16" t="s">
        <v>82</v>
      </c>
    </row>
    <row r="290" s="1" customFormat="1" ht="72" customHeight="1">
      <c r="B290" s="37"/>
      <c r="C290" s="219" t="s">
        <v>598</v>
      </c>
      <c r="D290" s="219" t="s">
        <v>196</v>
      </c>
      <c r="E290" s="220" t="s">
        <v>599</v>
      </c>
      <c r="F290" s="221" t="s">
        <v>600</v>
      </c>
      <c r="G290" s="222" t="s">
        <v>199</v>
      </c>
      <c r="H290" s="223">
        <v>70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0.084250000000000005</v>
      </c>
      <c r="R290" s="228">
        <f>Q290*H290</f>
        <v>5.8975</v>
      </c>
      <c r="S290" s="228">
        <v>0</v>
      </c>
      <c r="T290" s="229">
        <f>S290*H290</f>
        <v>0</v>
      </c>
      <c r="AR290" s="230" t="s">
        <v>201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201</v>
      </c>
      <c r="BM290" s="230" t="s">
        <v>601</v>
      </c>
    </row>
    <row r="291" s="12" customFormat="1">
      <c r="B291" s="232"/>
      <c r="C291" s="233"/>
      <c r="D291" s="234" t="s">
        <v>257</v>
      </c>
      <c r="E291" s="235" t="s">
        <v>19</v>
      </c>
      <c r="F291" s="236" t="s">
        <v>602</v>
      </c>
      <c r="G291" s="233"/>
      <c r="H291" s="237">
        <v>60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AT291" s="243" t="s">
        <v>257</v>
      </c>
      <c r="AU291" s="243" t="s">
        <v>82</v>
      </c>
      <c r="AV291" s="12" t="s">
        <v>82</v>
      </c>
      <c r="AW291" s="12" t="s">
        <v>35</v>
      </c>
      <c r="AX291" s="12" t="s">
        <v>73</v>
      </c>
      <c r="AY291" s="243" t="s">
        <v>194</v>
      </c>
    </row>
    <row r="292" s="12" customFormat="1">
      <c r="B292" s="232"/>
      <c r="C292" s="233"/>
      <c r="D292" s="234" t="s">
        <v>257</v>
      </c>
      <c r="E292" s="235" t="s">
        <v>19</v>
      </c>
      <c r="F292" s="236" t="s">
        <v>603</v>
      </c>
      <c r="G292" s="233"/>
      <c r="H292" s="237">
        <v>10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AT292" s="243" t="s">
        <v>257</v>
      </c>
      <c r="AU292" s="243" t="s">
        <v>82</v>
      </c>
      <c r="AV292" s="12" t="s">
        <v>82</v>
      </c>
      <c r="AW292" s="12" t="s">
        <v>35</v>
      </c>
      <c r="AX292" s="12" t="s">
        <v>73</v>
      </c>
      <c r="AY292" s="243" t="s">
        <v>194</v>
      </c>
    </row>
    <row r="293" s="13" customFormat="1">
      <c r="B293" s="244"/>
      <c r="C293" s="245"/>
      <c r="D293" s="234" t="s">
        <v>257</v>
      </c>
      <c r="E293" s="246" t="s">
        <v>19</v>
      </c>
      <c r="F293" s="247" t="s">
        <v>277</v>
      </c>
      <c r="G293" s="245"/>
      <c r="H293" s="248">
        <v>70</v>
      </c>
      <c r="I293" s="249"/>
      <c r="J293" s="245"/>
      <c r="K293" s="245"/>
      <c r="L293" s="250"/>
      <c r="M293" s="251"/>
      <c r="N293" s="252"/>
      <c r="O293" s="252"/>
      <c r="P293" s="252"/>
      <c r="Q293" s="252"/>
      <c r="R293" s="252"/>
      <c r="S293" s="252"/>
      <c r="T293" s="253"/>
      <c r="AT293" s="254" t="s">
        <v>257</v>
      </c>
      <c r="AU293" s="254" t="s">
        <v>82</v>
      </c>
      <c r="AV293" s="13" t="s">
        <v>201</v>
      </c>
      <c r="AW293" s="13" t="s">
        <v>35</v>
      </c>
      <c r="AX293" s="13" t="s">
        <v>80</v>
      </c>
      <c r="AY293" s="254" t="s">
        <v>194</v>
      </c>
    </row>
    <row r="294" s="1" customFormat="1" ht="24" customHeight="1">
      <c r="B294" s="37"/>
      <c r="C294" s="257" t="s">
        <v>604</v>
      </c>
      <c r="D294" s="257" t="s">
        <v>323</v>
      </c>
      <c r="E294" s="258" t="s">
        <v>605</v>
      </c>
      <c r="F294" s="259" t="s">
        <v>606</v>
      </c>
      <c r="G294" s="260" t="s">
        <v>199</v>
      </c>
      <c r="H294" s="261">
        <v>70</v>
      </c>
      <c r="I294" s="262"/>
      <c r="J294" s="263">
        <f>ROUND(I294*H294,2)</f>
        <v>0</v>
      </c>
      <c r="K294" s="259" t="s">
        <v>200</v>
      </c>
      <c r="L294" s="264"/>
      <c r="M294" s="265" t="s">
        <v>19</v>
      </c>
      <c r="N294" s="266" t="s">
        <v>44</v>
      </c>
      <c r="O294" s="82"/>
      <c r="P294" s="228">
        <f>O294*H294</f>
        <v>0</v>
      </c>
      <c r="Q294" s="228">
        <v>0.13</v>
      </c>
      <c r="R294" s="228">
        <f>Q294*H294</f>
        <v>9.0999999999999996</v>
      </c>
      <c r="S294" s="228">
        <v>0</v>
      </c>
      <c r="T294" s="229">
        <f>S294*H294</f>
        <v>0</v>
      </c>
      <c r="AR294" s="230" t="s">
        <v>228</v>
      </c>
      <c r="AT294" s="230" t="s">
        <v>323</v>
      </c>
      <c r="AU294" s="230" t="s">
        <v>82</v>
      </c>
      <c r="AY294" s="16" t="s">
        <v>194</v>
      </c>
      <c r="BE294" s="231">
        <f>IF(N294="základní",J294,0)</f>
        <v>0</v>
      </c>
      <c r="BF294" s="231">
        <f>IF(N294="snížená",J294,0)</f>
        <v>0</v>
      </c>
      <c r="BG294" s="231">
        <f>IF(N294="zákl. přenesená",J294,0)</f>
        <v>0</v>
      </c>
      <c r="BH294" s="231">
        <f>IF(N294="sníž. přenesená",J294,0)</f>
        <v>0</v>
      </c>
      <c r="BI294" s="231">
        <f>IF(N294="nulová",J294,0)</f>
        <v>0</v>
      </c>
      <c r="BJ294" s="16" t="s">
        <v>80</v>
      </c>
      <c r="BK294" s="231">
        <f>ROUND(I294*H294,2)</f>
        <v>0</v>
      </c>
      <c r="BL294" s="16" t="s">
        <v>201</v>
      </c>
      <c r="BM294" s="230" t="s">
        <v>607</v>
      </c>
    </row>
    <row r="295" s="11" customFormat="1" ht="22.8" customHeight="1">
      <c r="B295" s="203"/>
      <c r="C295" s="204"/>
      <c r="D295" s="205" t="s">
        <v>72</v>
      </c>
      <c r="E295" s="217" t="s">
        <v>219</v>
      </c>
      <c r="F295" s="217" t="s">
        <v>608</v>
      </c>
      <c r="G295" s="204"/>
      <c r="H295" s="204"/>
      <c r="I295" s="207"/>
      <c r="J295" s="218">
        <f>BK295</f>
        <v>0</v>
      </c>
      <c r="K295" s="204"/>
      <c r="L295" s="209"/>
      <c r="M295" s="210"/>
      <c r="N295" s="211"/>
      <c r="O295" s="211"/>
      <c r="P295" s="212">
        <f>SUM(P296:P386)</f>
        <v>0</v>
      </c>
      <c r="Q295" s="211"/>
      <c r="R295" s="212">
        <f>SUM(R296:R386)</f>
        <v>88.145885749999991</v>
      </c>
      <c r="S295" s="211"/>
      <c r="T295" s="213">
        <f>SUM(T296:T386)</f>
        <v>0.13739999999999999</v>
      </c>
      <c r="AR295" s="214" t="s">
        <v>80</v>
      </c>
      <c r="AT295" s="215" t="s">
        <v>72</v>
      </c>
      <c r="AU295" s="215" t="s">
        <v>80</v>
      </c>
      <c r="AY295" s="214" t="s">
        <v>194</v>
      </c>
      <c r="BK295" s="216">
        <f>SUM(BK296:BK386)</f>
        <v>0</v>
      </c>
    </row>
    <row r="296" s="1" customFormat="1" ht="48" customHeight="1">
      <c r="B296" s="37"/>
      <c r="C296" s="219" t="s">
        <v>609</v>
      </c>
      <c r="D296" s="219" t="s">
        <v>196</v>
      </c>
      <c r="E296" s="220" t="s">
        <v>610</v>
      </c>
      <c r="F296" s="221" t="s">
        <v>611</v>
      </c>
      <c r="G296" s="222" t="s">
        <v>199</v>
      </c>
      <c r="H296" s="223">
        <v>70</v>
      </c>
      <c r="I296" s="224"/>
      <c r="J296" s="225">
        <f>ROUND(I296*H296,2)</f>
        <v>0</v>
      </c>
      <c r="K296" s="221" t="s">
        <v>200</v>
      </c>
      <c r="L296" s="42"/>
      <c r="M296" s="226" t="s">
        <v>19</v>
      </c>
      <c r="N296" s="227" t="s">
        <v>44</v>
      </c>
      <c r="O296" s="82"/>
      <c r="P296" s="228">
        <f>O296*H296</f>
        <v>0</v>
      </c>
      <c r="Q296" s="228">
        <v>0.018380000000000001</v>
      </c>
      <c r="R296" s="228">
        <f>Q296*H296</f>
        <v>1.2866</v>
      </c>
      <c r="S296" s="228">
        <v>0</v>
      </c>
      <c r="T296" s="229">
        <f>S296*H296</f>
        <v>0</v>
      </c>
      <c r="AR296" s="230" t="s">
        <v>201</v>
      </c>
      <c r="AT296" s="230" t="s">
        <v>196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201</v>
      </c>
      <c r="BM296" s="230" t="s">
        <v>612</v>
      </c>
    </row>
    <row r="297" s="1" customFormat="1" ht="48" customHeight="1">
      <c r="B297" s="37"/>
      <c r="C297" s="219" t="s">
        <v>613</v>
      </c>
      <c r="D297" s="219" t="s">
        <v>196</v>
      </c>
      <c r="E297" s="220" t="s">
        <v>614</v>
      </c>
      <c r="F297" s="221" t="s">
        <v>615</v>
      </c>
      <c r="G297" s="222" t="s">
        <v>199</v>
      </c>
      <c r="H297" s="223">
        <v>89</v>
      </c>
      <c r="I297" s="224"/>
      <c r="J297" s="225">
        <f>ROUND(I297*H297,2)</f>
        <v>0</v>
      </c>
      <c r="K297" s="221" t="s">
        <v>200</v>
      </c>
      <c r="L297" s="42"/>
      <c r="M297" s="226" t="s">
        <v>19</v>
      </c>
      <c r="N297" s="227" t="s">
        <v>44</v>
      </c>
      <c r="O297" s="82"/>
      <c r="P297" s="228">
        <f>O297*H297</f>
        <v>0</v>
      </c>
      <c r="Q297" s="228">
        <v>0.018380000000000001</v>
      </c>
      <c r="R297" s="228">
        <f>Q297*H297</f>
        <v>1.6358200000000001</v>
      </c>
      <c r="S297" s="228">
        <v>0</v>
      </c>
      <c r="T297" s="229">
        <f>S297*H297</f>
        <v>0</v>
      </c>
      <c r="AR297" s="230" t="s">
        <v>201</v>
      </c>
      <c r="AT297" s="230" t="s">
        <v>196</v>
      </c>
      <c r="AU297" s="230" t="s">
        <v>82</v>
      </c>
      <c r="AY297" s="16" t="s">
        <v>194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16" t="s">
        <v>80</v>
      </c>
      <c r="BK297" s="231">
        <f>ROUND(I297*H297,2)</f>
        <v>0</v>
      </c>
      <c r="BL297" s="16" t="s">
        <v>201</v>
      </c>
      <c r="BM297" s="230" t="s">
        <v>616</v>
      </c>
    </row>
    <row r="298" s="1" customFormat="1" ht="36" customHeight="1">
      <c r="B298" s="37"/>
      <c r="C298" s="219" t="s">
        <v>617</v>
      </c>
      <c r="D298" s="219" t="s">
        <v>196</v>
      </c>
      <c r="E298" s="220" t="s">
        <v>618</v>
      </c>
      <c r="F298" s="221" t="s">
        <v>619</v>
      </c>
      <c r="G298" s="222" t="s">
        <v>199</v>
      </c>
      <c r="H298" s="223">
        <v>210.54300000000001</v>
      </c>
      <c r="I298" s="224"/>
      <c r="J298" s="225">
        <f>ROUND(I298*H298,2)</f>
        <v>0</v>
      </c>
      <c r="K298" s="221" t="s">
        <v>200</v>
      </c>
      <c r="L298" s="42"/>
      <c r="M298" s="226" t="s">
        <v>19</v>
      </c>
      <c r="N298" s="227" t="s">
        <v>44</v>
      </c>
      <c r="O298" s="82"/>
      <c r="P298" s="228">
        <f>O298*H298</f>
        <v>0</v>
      </c>
      <c r="Q298" s="228">
        <v>0.0043800000000000002</v>
      </c>
      <c r="R298" s="228">
        <f>Q298*H298</f>
        <v>0.9221783400000001</v>
      </c>
      <c r="S298" s="228">
        <v>0</v>
      </c>
      <c r="T298" s="229">
        <f>S298*H298</f>
        <v>0</v>
      </c>
      <c r="AR298" s="230" t="s">
        <v>201</v>
      </c>
      <c r="AT298" s="230" t="s">
        <v>196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201</v>
      </c>
      <c r="BM298" s="230" t="s">
        <v>620</v>
      </c>
    </row>
    <row r="299" s="1" customFormat="1">
      <c r="B299" s="37"/>
      <c r="C299" s="38"/>
      <c r="D299" s="234" t="s">
        <v>286</v>
      </c>
      <c r="E299" s="38"/>
      <c r="F299" s="255" t="s">
        <v>621</v>
      </c>
      <c r="G299" s="38"/>
      <c r="H299" s="38"/>
      <c r="I299" s="145"/>
      <c r="J299" s="38"/>
      <c r="K299" s="38"/>
      <c r="L299" s="42"/>
      <c r="M299" s="256"/>
      <c r="N299" s="82"/>
      <c r="O299" s="82"/>
      <c r="P299" s="82"/>
      <c r="Q299" s="82"/>
      <c r="R299" s="82"/>
      <c r="S299" s="82"/>
      <c r="T299" s="83"/>
      <c r="AT299" s="16" t="s">
        <v>286</v>
      </c>
      <c r="AU299" s="16" t="s">
        <v>82</v>
      </c>
    </row>
    <row r="300" s="12" customFormat="1">
      <c r="B300" s="232"/>
      <c r="C300" s="233"/>
      <c r="D300" s="234" t="s">
        <v>257</v>
      </c>
      <c r="E300" s="235" t="s">
        <v>19</v>
      </c>
      <c r="F300" s="236" t="s">
        <v>622</v>
      </c>
      <c r="G300" s="233"/>
      <c r="H300" s="237">
        <v>74.760000000000005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AT300" s="243" t="s">
        <v>257</v>
      </c>
      <c r="AU300" s="243" t="s">
        <v>82</v>
      </c>
      <c r="AV300" s="12" t="s">
        <v>82</v>
      </c>
      <c r="AW300" s="12" t="s">
        <v>35</v>
      </c>
      <c r="AX300" s="12" t="s">
        <v>73</v>
      </c>
      <c r="AY300" s="243" t="s">
        <v>194</v>
      </c>
    </row>
    <row r="301" s="12" customFormat="1">
      <c r="B301" s="232"/>
      <c r="C301" s="233"/>
      <c r="D301" s="234" t="s">
        <v>257</v>
      </c>
      <c r="E301" s="235" t="s">
        <v>19</v>
      </c>
      <c r="F301" s="236" t="s">
        <v>623</v>
      </c>
      <c r="G301" s="233"/>
      <c r="H301" s="237">
        <v>8.0329999999999995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AT301" s="243" t="s">
        <v>257</v>
      </c>
      <c r="AU301" s="243" t="s">
        <v>82</v>
      </c>
      <c r="AV301" s="12" t="s">
        <v>82</v>
      </c>
      <c r="AW301" s="12" t="s">
        <v>35</v>
      </c>
      <c r="AX301" s="12" t="s">
        <v>73</v>
      </c>
      <c r="AY301" s="243" t="s">
        <v>194</v>
      </c>
    </row>
    <row r="302" s="12" customFormat="1">
      <c r="B302" s="232"/>
      <c r="C302" s="233"/>
      <c r="D302" s="234" t="s">
        <v>257</v>
      </c>
      <c r="E302" s="235" t="s">
        <v>19</v>
      </c>
      <c r="F302" s="236" t="s">
        <v>624</v>
      </c>
      <c r="G302" s="233"/>
      <c r="H302" s="237">
        <v>127.75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AT302" s="243" t="s">
        <v>257</v>
      </c>
      <c r="AU302" s="243" t="s">
        <v>82</v>
      </c>
      <c r="AV302" s="12" t="s">
        <v>82</v>
      </c>
      <c r="AW302" s="12" t="s">
        <v>35</v>
      </c>
      <c r="AX302" s="12" t="s">
        <v>73</v>
      </c>
      <c r="AY302" s="243" t="s">
        <v>194</v>
      </c>
    </row>
    <row r="303" s="13" customFormat="1">
      <c r="B303" s="244"/>
      <c r="C303" s="245"/>
      <c r="D303" s="234" t="s">
        <v>257</v>
      </c>
      <c r="E303" s="246" t="s">
        <v>19</v>
      </c>
      <c r="F303" s="247" t="s">
        <v>277</v>
      </c>
      <c r="G303" s="245"/>
      <c r="H303" s="248">
        <v>210.54300000000001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AT303" s="254" t="s">
        <v>257</v>
      </c>
      <c r="AU303" s="254" t="s">
        <v>82</v>
      </c>
      <c r="AV303" s="13" t="s">
        <v>201</v>
      </c>
      <c r="AW303" s="13" t="s">
        <v>35</v>
      </c>
      <c r="AX303" s="13" t="s">
        <v>80</v>
      </c>
      <c r="AY303" s="254" t="s">
        <v>194</v>
      </c>
    </row>
    <row r="304" s="1" customFormat="1" ht="48" customHeight="1">
      <c r="B304" s="37"/>
      <c r="C304" s="219" t="s">
        <v>625</v>
      </c>
      <c r="D304" s="219" t="s">
        <v>196</v>
      </c>
      <c r="E304" s="220" t="s">
        <v>626</v>
      </c>
      <c r="F304" s="221" t="s">
        <v>627</v>
      </c>
      <c r="G304" s="222" t="s">
        <v>199</v>
      </c>
      <c r="H304" s="223">
        <v>1037.5750000000001</v>
      </c>
      <c r="I304" s="224"/>
      <c r="J304" s="225">
        <f>ROUND(I304*H304,2)</f>
        <v>0</v>
      </c>
      <c r="K304" s="221" t="s">
        <v>200</v>
      </c>
      <c r="L304" s="42"/>
      <c r="M304" s="226" t="s">
        <v>19</v>
      </c>
      <c r="N304" s="227" t="s">
        <v>44</v>
      </c>
      <c r="O304" s="82"/>
      <c r="P304" s="228">
        <f>O304*H304</f>
        <v>0</v>
      </c>
      <c r="Q304" s="228">
        <v>0.018380000000000001</v>
      </c>
      <c r="R304" s="228">
        <f>Q304*H304</f>
        <v>19.070628500000002</v>
      </c>
      <c r="S304" s="228">
        <v>0</v>
      </c>
      <c r="T304" s="229">
        <f>S304*H304</f>
        <v>0</v>
      </c>
      <c r="AR304" s="230" t="s">
        <v>201</v>
      </c>
      <c r="AT304" s="230" t="s">
        <v>196</v>
      </c>
      <c r="AU304" s="230" t="s">
        <v>82</v>
      </c>
      <c r="AY304" s="16" t="s">
        <v>194</v>
      </c>
      <c r="BE304" s="231">
        <f>IF(N304="základní",J304,0)</f>
        <v>0</v>
      </c>
      <c r="BF304" s="231">
        <f>IF(N304="snížená",J304,0)</f>
        <v>0</v>
      </c>
      <c r="BG304" s="231">
        <f>IF(N304="zákl. přenesená",J304,0)</f>
        <v>0</v>
      </c>
      <c r="BH304" s="231">
        <f>IF(N304="sníž. přenesená",J304,0)</f>
        <v>0</v>
      </c>
      <c r="BI304" s="231">
        <f>IF(N304="nulová",J304,0)</f>
        <v>0</v>
      </c>
      <c r="BJ304" s="16" t="s">
        <v>80</v>
      </c>
      <c r="BK304" s="231">
        <f>ROUND(I304*H304,2)</f>
        <v>0</v>
      </c>
      <c r="BL304" s="16" t="s">
        <v>201</v>
      </c>
      <c r="BM304" s="230" t="s">
        <v>628</v>
      </c>
    </row>
    <row r="305" s="12" customFormat="1">
      <c r="B305" s="232"/>
      <c r="C305" s="233"/>
      <c r="D305" s="234" t="s">
        <v>257</v>
      </c>
      <c r="E305" s="235" t="s">
        <v>19</v>
      </c>
      <c r="F305" s="236" t="s">
        <v>629</v>
      </c>
      <c r="G305" s="233"/>
      <c r="H305" s="237">
        <v>260.68000000000001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AT305" s="243" t="s">
        <v>257</v>
      </c>
      <c r="AU305" s="243" t="s">
        <v>82</v>
      </c>
      <c r="AV305" s="12" t="s">
        <v>82</v>
      </c>
      <c r="AW305" s="12" t="s">
        <v>35</v>
      </c>
      <c r="AX305" s="12" t="s">
        <v>73</v>
      </c>
      <c r="AY305" s="243" t="s">
        <v>194</v>
      </c>
    </row>
    <row r="306" s="12" customFormat="1">
      <c r="B306" s="232"/>
      <c r="C306" s="233"/>
      <c r="D306" s="234" t="s">
        <v>257</v>
      </c>
      <c r="E306" s="235" t="s">
        <v>19</v>
      </c>
      <c r="F306" s="236" t="s">
        <v>630</v>
      </c>
      <c r="G306" s="233"/>
      <c r="H306" s="237">
        <v>159.375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AT306" s="243" t="s">
        <v>257</v>
      </c>
      <c r="AU306" s="243" t="s">
        <v>82</v>
      </c>
      <c r="AV306" s="12" t="s">
        <v>82</v>
      </c>
      <c r="AW306" s="12" t="s">
        <v>35</v>
      </c>
      <c r="AX306" s="12" t="s">
        <v>73</v>
      </c>
      <c r="AY306" s="243" t="s">
        <v>194</v>
      </c>
    </row>
    <row r="307" s="12" customFormat="1">
      <c r="B307" s="232"/>
      <c r="C307" s="233"/>
      <c r="D307" s="234" t="s">
        <v>257</v>
      </c>
      <c r="E307" s="235" t="s">
        <v>19</v>
      </c>
      <c r="F307" s="236" t="s">
        <v>631</v>
      </c>
      <c r="G307" s="233"/>
      <c r="H307" s="237">
        <v>83.400000000000006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AT307" s="243" t="s">
        <v>257</v>
      </c>
      <c r="AU307" s="243" t="s">
        <v>82</v>
      </c>
      <c r="AV307" s="12" t="s">
        <v>82</v>
      </c>
      <c r="AW307" s="12" t="s">
        <v>35</v>
      </c>
      <c r="AX307" s="12" t="s">
        <v>73</v>
      </c>
      <c r="AY307" s="243" t="s">
        <v>194</v>
      </c>
    </row>
    <row r="308" s="12" customFormat="1">
      <c r="B308" s="232"/>
      <c r="C308" s="233"/>
      <c r="D308" s="234" t="s">
        <v>257</v>
      </c>
      <c r="E308" s="235" t="s">
        <v>19</v>
      </c>
      <c r="F308" s="236" t="s">
        <v>632</v>
      </c>
      <c r="G308" s="233"/>
      <c r="H308" s="237">
        <v>420.12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AT308" s="243" t="s">
        <v>257</v>
      </c>
      <c r="AU308" s="243" t="s">
        <v>82</v>
      </c>
      <c r="AV308" s="12" t="s">
        <v>82</v>
      </c>
      <c r="AW308" s="12" t="s">
        <v>35</v>
      </c>
      <c r="AX308" s="12" t="s">
        <v>73</v>
      </c>
      <c r="AY308" s="243" t="s">
        <v>194</v>
      </c>
    </row>
    <row r="309" s="12" customFormat="1">
      <c r="B309" s="232"/>
      <c r="C309" s="233"/>
      <c r="D309" s="234" t="s">
        <v>257</v>
      </c>
      <c r="E309" s="235" t="s">
        <v>19</v>
      </c>
      <c r="F309" s="236" t="s">
        <v>633</v>
      </c>
      <c r="G309" s="233"/>
      <c r="H309" s="237">
        <v>114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AT309" s="243" t="s">
        <v>257</v>
      </c>
      <c r="AU309" s="243" t="s">
        <v>82</v>
      </c>
      <c r="AV309" s="12" t="s">
        <v>82</v>
      </c>
      <c r="AW309" s="12" t="s">
        <v>35</v>
      </c>
      <c r="AX309" s="12" t="s">
        <v>73</v>
      </c>
      <c r="AY309" s="243" t="s">
        <v>194</v>
      </c>
    </row>
    <row r="310" s="13" customFormat="1">
      <c r="B310" s="244"/>
      <c r="C310" s="245"/>
      <c r="D310" s="234" t="s">
        <v>257</v>
      </c>
      <c r="E310" s="246" t="s">
        <v>19</v>
      </c>
      <c r="F310" s="247" t="s">
        <v>277</v>
      </c>
      <c r="G310" s="245"/>
      <c r="H310" s="248">
        <v>1037.5750000000001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AT310" s="254" t="s">
        <v>257</v>
      </c>
      <c r="AU310" s="254" t="s">
        <v>82</v>
      </c>
      <c r="AV310" s="13" t="s">
        <v>201</v>
      </c>
      <c r="AW310" s="13" t="s">
        <v>35</v>
      </c>
      <c r="AX310" s="13" t="s">
        <v>80</v>
      </c>
      <c r="AY310" s="254" t="s">
        <v>194</v>
      </c>
    </row>
    <row r="311" s="1" customFormat="1" ht="36" customHeight="1">
      <c r="B311" s="37"/>
      <c r="C311" s="219" t="s">
        <v>634</v>
      </c>
      <c r="D311" s="219" t="s">
        <v>196</v>
      </c>
      <c r="E311" s="220" t="s">
        <v>635</v>
      </c>
      <c r="F311" s="221" t="s">
        <v>636</v>
      </c>
      <c r="G311" s="222" t="s">
        <v>199</v>
      </c>
      <c r="H311" s="223">
        <v>60.134999999999998</v>
      </c>
      <c r="I311" s="224"/>
      <c r="J311" s="225">
        <f>ROUND(I311*H311,2)</f>
        <v>0</v>
      </c>
      <c r="K311" s="221" t="s">
        <v>200</v>
      </c>
      <c r="L311" s="42"/>
      <c r="M311" s="226" t="s">
        <v>19</v>
      </c>
      <c r="N311" s="227" t="s">
        <v>44</v>
      </c>
      <c r="O311" s="82"/>
      <c r="P311" s="228">
        <f>O311*H311</f>
        <v>0</v>
      </c>
      <c r="Q311" s="228">
        <v>0.034500000000000003</v>
      </c>
      <c r="R311" s="228">
        <f>Q311*H311</f>
        <v>2.0746575000000003</v>
      </c>
      <c r="S311" s="228">
        <v>0</v>
      </c>
      <c r="T311" s="229">
        <f>S311*H311</f>
        <v>0</v>
      </c>
      <c r="AR311" s="230" t="s">
        <v>201</v>
      </c>
      <c r="AT311" s="230" t="s">
        <v>196</v>
      </c>
      <c r="AU311" s="230" t="s">
        <v>82</v>
      </c>
      <c r="AY311" s="16" t="s">
        <v>194</v>
      </c>
      <c r="BE311" s="231">
        <f>IF(N311="základní",J311,0)</f>
        <v>0</v>
      </c>
      <c r="BF311" s="231">
        <f>IF(N311="snížená",J311,0)</f>
        <v>0</v>
      </c>
      <c r="BG311" s="231">
        <f>IF(N311="zákl. přenesená",J311,0)</f>
        <v>0</v>
      </c>
      <c r="BH311" s="231">
        <f>IF(N311="sníž. přenesená",J311,0)</f>
        <v>0</v>
      </c>
      <c r="BI311" s="231">
        <f>IF(N311="nulová",J311,0)</f>
        <v>0</v>
      </c>
      <c r="BJ311" s="16" t="s">
        <v>80</v>
      </c>
      <c r="BK311" s="231">
        <f>ROUND(I311*H311,2)</f>
        <v>0</v>
      </c>
      <c r="BL311" s="16" t="s">
        <v>201</v>
      </c>
      <c r="BM311" s="230" t="s">
        <v>637</v>
      </c>
    </row>
    <row r="312" s="12" customFormat="1">
      <c r="B312" s="232"/>
      <c r="C312" s="233"/>
      <c r="D312" s="234" t="s">
        <v>257</v>
      </c>
      <c r="E312" s="235" t="s">
        <v>19</v>
      </c>
      <c r="F312" s="236" t="s">
        <v>638</v>
      </c>
      <c r="G312" s="233"/>
      <c r="H312" s="237">
        <v>60.134999999999998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AT312" s="243" t="s">
        <v>257</v>
      </c>
      <c r="AU312" s="243" t="s">
        <v>82</v>
      </c>
      <c r="AV312" s="12" t="s">
        <v>82</v>
      </c>
      <c r="AW312" s="12" t="s">
        <v>35</v>
      </c>
      <c r="AX312" s="12" t="s">
        <v>80</v>
      </c>
      <c r="AY312" s="243" t="s">
        <v>194</v>
      </c>
    </row>
    <row r="313" s="1" customFormat="1" ht="36" customHeight="1">
      <c r="B313" s="37"/>
      <c r="C313" s="219" t="s">
        <v>639</v>
      </c>
      <c r="D313" s="219" t="s">
        <v>196</v>
      </c>
      <c r="E313" s="220" t="s">
        <v>640</v>
      </c>
      <c r="F313" s="221" t="s">
        <v>641</v>
      </c>
      <c r="G313" s="222" t="s">
        <v>199</v>
      </c>
      <c r="H313" s="223">
        <v>210.54300000000001</v>
      </c>
      <c r="I313" s="224"/>
      <c r="J313" s="225">
        <f>ROUND(I313*H313,2)</f>
        <v>0</v>
      </c>
      <c r="K313" s="221" t="s">
        <v>200</v>
      </c>
      <c r="L313" s="42"/>
      <c r="M313" s="226" t="s">
        <v>19</v>
      </c>
      <c r="N313" s="227" t="s">
        <v>44</v>
      </c>
      <c r="O313" s="82"/>
      <c r="P313" s="228">
        <f>O313*H313</f>
        <v>0</v>
      </c>
      <c r="Q313" s="228">
        <v>0.0030000000000000001</v>
      </c>
      <c r="R313" s="228">
        <f>Q313*H313</f>
        <v>0.631629</v>
      </c>
      <c r="S313" s="228">
        <v>0</v>
      </c>
      <c r="T313" s="229">
        <f>S313*H313</f>
        <v>0</v>
      </c>
      <c r="AR313" s="230" t="s">
        <v>201</v>
      </c>
      <c r="AT313" s="230" t="s">
        <v>196</v>
      </c>
      <c r="AU313" s="230" t="s">
        <v>82</v>
      </c>
      <c r="AY313" s="16" t="s">
        <v>194</v>
      </c>
      <c r="BE313" s="231">
        <f>IF(N313="základní",J313,0)</f>
        <v>0</v>
      </c>
      <c r="BF313" s="231">
        <f>IF(N313="snížená",J313,0)</f>
        <v>0</v>
      </c>
      <c r="BG313" s="231">
        <f>IF(N313="zákl. přenesená",J313,0)</f>
        <v>0</v>
      </c>
      <c r="BH313" s="231">
        <f>IF(N313="sníž. přenesená",J313,0)</f>
        <v>0</v>
      </c>
      <c r="BI313" s="231">
        <f>IF(N313="nulová",J313,0)</f>
        <v>0</v>
      </c>
      <c r="BJ313" s="16" t="s">
        <v>80</v>
      </c>
      <c r="BK313" s="231">
        <f>ROUND(I313*H313,2)</f>
        <v>0</v>
      </c>
      <c r="BL313" s="16" t="s">
        <v>201</v>
      </c>
      <c r="BM313" s="230" t="s">
        <v>642</v>
      </c>
    </row>
    <row r="314" s="12" customFormat="1">
      <c r="B314" s="232"/>
      <c r="C314" s="233"/>
      <c r="D314" s="234" t="s">
        <v>257</v>
      </c>
      <c r="E314" s="235" t="s">
        <v>19</v>
      </c>
      <c r="F314" s="236" t="s">
        <v>622</v>
      </c>
      <c r="G314" s="233"/>
      <c r="H314" s="237">
        <v>74.760000000000005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AT314" s="243" t="s">
        <v>257</v>
      </c>
      <c r="AU314" s="243" t="s">
        <v>82</v>
      </c>
      <c r="AV314" s="12" t="s">
        <v>82</v>
      </c>
      <c r="AW314" s="12" t="s">
        <v>35</v>
      </c>
      <c r="AX314" s="12" t="s">
        <v>73</v>
      </c>
      <c r="AY314" s="243" t="s">
        <v>194</v>
      </c>
    </row>
    <row r="315" s="12" customFormat="1">
      <c r="B315" s="232"/>
      <c r="C315" s="233"/>
      <c r="D315" s="234" t="s">
        <v>257</v>
      </c>
      <c r="E315" s="235" t="s">
        <v>19</v>
      </c>
      <c r="F315" s="236" t="s">
        <v>623</v>
      </c>
      <c r="G315" s="233"/>
      <c r="H315" s="237">
        <v>8.0329999999999995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AT315" s="243" t="s">
        <v>257</v>
      </c>
      <c r="AU315" s="243" t="s">
        <v>82</v>
      </c>
      <c r="AV315" s="12" t="s">
        <v>82</v>
      </c>
      <c r="AW315" s="12" t="s">
        <v>35</v>
      </c>
      <c r="AX315" s="12" t="s">
        <v>73</v>
      </c>
      <c r="AY315" s="243" t="s">
        <v>194</v>
      </c>
    </row>
    <row r="316" s="12" customFormat="1">
      <c r="B316" s="232"/>
      <c r="C316" s="233"/>
      <c r="D316" s="234" t="s">
        <v>257</v>
      </c>
      <c r="E316" s="235" t="s">
        <v>19</v>
      </c>
      <c r="F316" s="236" t="s">
        <v>624</v>
      </c>
      <c r="G316" s="233"/>
      <c r="H316" s="237">
        <v>127.75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AT316" s="243" t="s">
        <v>257</v>
      </c>
      <c r="AU316" s="243" t="s">
        <v>82</v>
      </c>
      <c r="AV316" s="12" t="s">
        <v>82</v>
      </c>
      <c r="AW316" s="12" t="s">
        <v>35</v>
      </c>
      <c r="AX316" s="12" t="s">
        <v>73</v>
      </c>
      <c r="AY316" s="243" t="s">
        <v>194</v>
      </c>
    </row>
    <row r="317" s="13" customFormat="1">
      <c r="B317" s="244"/>
      <c r="C317" s="245"/>
      <c r="D317" s="234" t="s">
        <v>257</v>
      </c>
      <c r="E317" s="246" t="s">
        <v>19</v>
      </c>
      <c r="F317" s="247" t="s">
        <v>277</v>
      </c>
      <c r="G317" s="245"/>
      <c r="H317" s="248">
        <v>210.54300000000001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AT317" s="254" t="s">
        <v>257</v>
      </c>
      <c r="AU317" s="254" t="s">
        <v>82</v>
      </c>
      <c r="AV317" s="13" t="s">
        <v>201</v>
      </c>
      <c r="AW317" s="13" t="s">
        <v>35</v>
      </c>
      <c r="AX317" s="13" t="s">
        <v>80</v>
      </c>
      <c r="AY317" s="254" t="s">
        <v>194</v>
      </c>
    </row>
    <row r="318" s="1" customFormat="1" ht="48" customHeight="1">
      <c r="B318" s="37"/>
      <c r="C318" s="219" t="s">
        <v>643</v>
      </c>
      <c r="D318" s="219" t="s">
        <v>196</v>
      </c>
      <c r="E318" s="220" t="s">
        <v>644</v>
      </c>
      <c r="F318" s="221" t="s">
        <v>645</v>
      </c>
      <c r="G318" s="222" t="s">
        <v>199</v>
      </c>
      <c r="H318" s="223">
        <v>15.029999999999999</v>
      </c>
      <c r="I318" s="224"/>
      <c r="J318" s="225">
        <f>ROUND(I318*H318,2)</f>
        <v>0</v>
      </c>
      <c r="K318" s="221" t="s">
        <v>200</v>
      </c>
      <c r="L318" s="42"/>
      <c r="M318" s="226" t="s">
        <v>19</v>
      </c>
      <c r="N318" s="227" t="s">
        <v>44</v>
      </c>
      <c r="O318" s="82"/>
      <c r="P318" s="228">
        <f>O318*H318</f>
        <v>0</v>
      </c>
      <c r="Q318" s="228">
        <v>0.018380000000000001</v>
      </c>
      <c r="R318" s="228">
        <f>Q318*H318</f>
        <v>0.27625139999999998</v>
      </c>
      <c r="S318" s="228">
        <v>0</v>
      </c>
      <c r="T318" s="229">
        <f>S318*H318</f>
        <v>0</v>
      </c>
      <c r="AR318" s="230" t="s">
        <v>201</v>
      </c>
      <c r="AT318" s="230" t="s">
        <v>196</v>
      </c>
      <c r="AU318" s="230" t="s">
        <v>82</v>
      </c>
      <c r="AY318" s="16" t="s">
        <v>194</v>
      </c>
      <c r="BE318" s="231">
        <f>IF(N318="základní",J318,0)</f>
        <v>0</v>
      </c>
      <c r="BF318" s="231">
        <f>IF(N318="snížená",J318,0)</f>
        <v>0</v>
      </c>
      <c r="BG318" s="231">
        <f>IF(N318="zákl. přenesená",J318,0)</f>
        <v>0</v>
      </c>
      <c r="BH318" s="231">
        <f>IF(N318="sníž. přenesená",J318,0)</f>
        <v>0</v>
      </c>
      <c r="BI318" s="231">
        <f>IF(N318="nulová",J318,0)</f>
        <v>0</v>
      </c>
      <c r="BJ318" s="16" t="s">
        <v>80</v>
      </c>
      <c r="BK318" s="231">
        <f>ROUND(I318*H318,2)</f>
        <v>0</v>
      </c>
      <c r="BL318" s="16" t="s">
        <v>201</v>
      </c>
      <c r="BM318" s="230" t="s">
        <v>646</v>
      </c>
    </row>
    <row r="319" s="12" customFormat="1">
      <c r="B319" s="232"/>
      <c r="C319" s="233"/>
      <c r="D319" s="234" t="s">
        <v>257</v>
      </c>
      <c r="E319" s="235" t="s">
        <v>19</v>
      </c>
      <c r="F319" s="236" t="s">
        <v>647</v>
      </c>
      <c r="G319" s="233"/>
      <c r="H319" s="237">
        <v>4.5899999999999999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AT319" s="243" t="s">
        <v>257</v>
      </c>
      <c r="AU319" s="243" t="s">
        <v>82</v>
      </c>
      <c r="AV319" s="12" t="s">
        <v>82</v>
      </c>
      <c r="AW319" s="12" t="s">
        <v>35</v>
      </c>
      <c r="AX319" s="12" t="s">
        <v>73</v>
      </c>
      <c r="AY319" s="243" t="s">
        <v>194</v>
      </c>
    </row>
    <row r="320" s="12" customFormat="1">
      <c r="B320" s="232"/>
      <c r="C320" s="233"/>
      <c r="D320" s="234" t="s">
        <v>257</v>
      </c>
      <c r="E320" s="235" t="s">
        <v>19</v>
      </c>
      <c r="F320" s="236" t="s">
        <v>648</v>
      </c>
      <c r="G320" s="233"/>
      <c r="H320" s="237">
        <v>2.7599999999999998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AT320" s="243" t="s">
        <v>257</v>
      </c>
      <c r="AU320" s="243" t="s">
        <v>82</v>
      </c>
      <c r="AV320" s="12" t="s">
        <v>82</v>
      </c>
      <c r="AW320" s="12" t="s">
        <v>35</v>
      </c>
      <c r="AX320" s="12" t="s">
        <v>73</v>
      </c>
      <c r="AY320" s="243" t="s">
        <v>194</v>
      </c>
    </row>
    <row r="321" s="12" customFormat="1">
      <c r="B321" s="232"/>
      <c r="C321" s="233"/>
      <c r="D321" s="234" t="s">
        <v>257</v>
      </c>
      <c r="E321" s="235" t="s">
        <v>19</v>
      </c>
      <c r="F321" s="236" t="s">
        <v>649</v>
      </c>
      <c r="G321" s="233"/>
      <c r="H321" s="237">
        <v>3.1200000000000001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AT321" s="243" t="s">
        <v>257</v>
      </c>
      <c r="AU321" s="243" t="s">
        <v>82</v>
      </c>
      <c r="AV321" s="12" t="s">
        <v>82</v>
      </c>
      <c r="AW321" s="12" t="s">
        <v>35</v>
      </c>
      <c r="AX321" s="12" t="s">
        <v>73</v>
      </c>
      <c r="AY321" s="243" t="s">
        <v>194</v>
      </c>
    </row>
    <row r="322" s="12" customFormat="1">
      <c r="B322" s="232"/>
      <c r="C322" s="233"/>
      <c r="D322" s="234" t="s">
        <v>257</v>
      </c>
      <c r="E322" s="235" t="s">
        <v>19</v>
      </c>
      <c r="F322" s="236" t="s">
        <v>650</v>
      </c>
      <c r="G322" s="233"/>
      <c r="H322" s="237">
        <v>4.5599999999999996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AT322" s="243" t="s">
        <v>257</v>
      </c>
      <c r="AU322" s="243" t="s">
        <v>82</v>
      </c>
      <c r="AV322" s="12" t="s">
        <v>82</v>
      </c>
      <c r="AW322" s="12" t="s">
        <v>35</v>
      </c>
      <c r="AX322" s="12" t="s">
        <v>73</v>
      </c>
      <c r="AY322" s="243" t="s">
        <v>194</v>
      </c>
    </row>
    <row r="323" s="13" customFormat="1">
      <c r="B323" s="244"/>
      <c r="C323" s="245"/>
      <c r="D323" s="234" t="s">
        <v>257</v>
      </c>
      <c r="E323" s="246" t="s">
        <v>19</v>
      </c>
      <c r="F323" s="247" t="s">
        <v>277</v>
      </c>
      <c r="G323" s="245"/>
      <c r="H323" s="248">
        <v>15.029999999999999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AT323" s="254" t="s">
        <v>257</v>
      </c>
      <c r="AU323" s="254" t="s">
        <v>82</v>
      </c>
      <c r="AV323" s="13" t="s">
        <v>201</v>
      </c>
      <c r="AW323" s="13" t="s">
        <v>35</v>
      </c>
      <c r="AX323" s="13" t="s">
        <v>80</v>
      </c>
      <c r="AY323" s="254" t="s">
        <v>194</v>
      </c>
    </row>
    <row r="324" s="1" customFormat="1" ht="24" customHeight="1">
      <c r="B324" s="37"/>
      <c r="C324" s="219" t="s">
        <v>651</v>
      </c>
      <c r="D324" s="219" t="s">
        <v>196</v>
      </c>
      <c r="E324" s="220" t="s">
        <v>652</v>
      </c>
      <c r="F324" s="221" t="s">
        <v>653</v>
      </c>
      <c r="G324" s="222" t="s">
        <v>199</v>
      </c>
      <c r="H324" s="223">
        <v>418.94999999999999</v>
      </c>
      <c r="I324" s="224"/>
      <c r="J324" s="225">
        <f>ROUND(I324*H324,2)</f>
        <v>0</v>
      </c>
      <c r="K324" s="221" t="s">
        <v>200</v>
      </c>
      <c r="L324" s="42"/>
      <c r="M324" s="226" t="s">
        <v>19</v>
      </c>
      <c r="N324" s="227" t="s">
        <v>44</v>
      </c>
      <c r="O324" s="82"/>
      <c r="P324" s="228">
        <f>O324*H324</f>
        <v>0</v>
      </c>
      <c r="Q324" s="228">
        <v>0</v>
      </c>
      <c r="R324" s="228">
        <f>Q324*H324</f>
        <v>0</v>
      </c>
      <c r="S324" s="228">
        <v>0</v>
      </c>
      <c r="T324" s="229">
        <f>S324*H324</f>
        <v>0</v>
      </c>
      <c r="AR324" s="230" t="s">
        <v>201</v>
      </c>
      <c r="AT324" s="230" t="s">
        <v>196</v>
      </c>
      <c r="AU324" s="230" t="s">
        <v>82</v>
      </c>
      <c r="AY324" s="16" t="s">
        <v>194</v>
      </c>
      <c r="BE324" s="231">
        <f>IF(N324="základní",J324,0)</f>
        <v>0</v>
      </c>
      <c r="BF324" s="231">
        <f>IF(N324="snížená",J324,0)</f>
        <v>0</v>
      </c>
      <c r="BG324" s="231">
        <f>IF(N324="zákl. přenesená",J324,0)</f>
        <v>0</v>
      </c>
      <c r="BH324" s="231">
        <f>IF(N324="sníž. přenesená",J324,0)</f>
        <v>0</v>
      </c>
      <c r="BI324" s="231">
        <f>IF(N324="nulová",J324,0)</f>
        <v>0</v>
      </c>
      <c r="BJ324" s="16" t="s">
        <v>80</v>
      </c>
      <c r="BK324" s="231">
        <f>ROUND(I324*H324,2)</f>
        <v>0</v>
      </c>
      <c r="BL324" s="16" t="s">
        <v>201</v>
      </c>
      <c r="BM324" s="230" t="s">
        <v>654</v>
      </c>
    </row>
    <row r="325" s="12" customFormat="1">
      <c r="B325" s="232"/>
      <c r="C325" s="233"/>
      <c r="D325" s="234" t="s">
        <v>257</v>
      </c>
      <c r="E325" s="235" t="s">
        <v>19</v>
      </c>
      <c r="F325" s="236" t="s">
        <v>655</v>
      </c>
      <c r="G325" s="233"/>
      <c r="H325" s="237">
        <v>238.97999999999999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AT325" s="243" t="s">
        <v>257</v>
      </c>
      <c r="AU325" s="243" t="s">
        <v>82</v>
      </c>
      <c r="AV325" s="12" t="s">
        <v>82</v>
      </c>
      <c r="AW325" s="12" t="s">
        <v>35</v>
      </c>
      <c r="AX325" s="12" t="s">
        <v>73</v>
      </c>
      <c r="AY325" s="243" t="s">
        <v>194</v>
      </c>
    </row>
    <row r="326" s="12" customFormat="1">
      <c r="B326" s="232"/>
      <c r="C326" s="233"/>
      <c r="D326" s="234" t="s">
        <v>257</v>
      </c>
      <c r="E326" s="235" t="s">
        <v>19</v>
      </c>
      <c r="F326" s="236" t="s">
        <v>656</v>
      </c>
      <c r="G326" s="233"/>
      <c r="H326" s="237">
        <v>179.97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AT326" s="243" t="s">
        <v>257</v>
      </c>
      <c r="AU326" s="243" t="s">
        <v>82</v>
      </c>
      <c r="AV326" s="12" t="s">
        <v>82</v>
      </c>
      <c r="AW326" s="12" t="s">
        <v>35</v>
      </c>
      <c r="AX326" s="12" t="s">
        <v>73</v>
      </c>
      <c r="AY326" s="243" t="s">
        <v>194</v>
      </c>
    </row>
    <row r="327" s="13" customFormat="1">
      <c r="B327" s="244"/>
      <c r="C327" s="245"/>
      <c r="D327" s="234" t="s">
        <v>257</v>
      </c>
      <c r="E327" s="246" t="s">
        <v>19</v>
      </c>
      <c r="F327" s="247" t="s">
        <v>277</v>
      </c>
      <c r="G327" s="245"/>
      <c r="H327" s="248">
        <v>418.94999999999999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AT327" s="254" t="s">
        <v>257</v>
      </c>
      <c r="AU327" s="254" t="s">
        <v>82</v>
      </c>
      <c r="AV327" s="13" t="s">
        <v>201</v>
      </c>
      <c r="AW327" s="13" t="s">
        <v>35</v>
      </c>
      <c r="AX327" s="13" t="s">
        <v>80</v>
      </c>
      <c r="AY327" s="254" t="s">
        <v>194</v>
      </c>
    </row>
    <row r="328" s="1" customFormat="1" ht="24" customHeight="1">
      <c r="B328" s="37"/>
      <c r="C328" s="219" t="s">
        <v>657</v>
      </c>
      <c r="D328" s="219" t="s">
        <v>196</v>
      </c>
      <c r="E328" s="220" t="s">
        <v>658</v>
      </c>
      <c r="F328" s="221" t="s">
        <v>659</v>
      </c>
      <c r="G328" s="222" t="s">
        <v>199</v>
      </c>
      <c r="H328" s="223">
        <v>70</v>
      </c>
      <c r="I328" s="224"/>
      <c r="J328" s="225">
        <f>ROUND(I328*H328,2)</f>
        <v>0</v>
      </c>
      <c r="K328" s="221" t="s">
        <v>200</v>
      </c>
      <c r="L328" s="42"/>
      <c r="M328" s="226" t="s">
        <v>19</v>
      </c>
      <c r="N328" s="227" t="s">
        <v>44</v>
      </c>
      <c r="O328" s="82"/>
      <c r="P328" s="228">
        <f>O328*H328</f>
        <v>0</v>
      </c>
      <c r="Q328" s="228">
        <v>0.0073499999999999998</v>
      </c>
      <c r="R328" s="228">
        <f>Q328*H328</f>
        <v>0.51449999999999996</v>
      </c>
      <c r="S328" s="228">
        <v>0</v>
      </c>
      <c r="T328" s="229">
        <f>S328*H328</f>
        <v>0</v>
      </c>
      <c r="AR328" s="230" t="s">
        <v>201</v>
      </c>
      <c r="AT328" s="230" t="s">
        <v>196</v>
      </c>
      <c r="AU328" s="230" t="s">
        <v>82</v>
      </c>
      <c r="AY328" s="16" t="s">
        <v>194</v>
      </c>
      <c r="BE328" s="231">
        <f>IF(N328="základní",J328,0)</f>
        <v>0</v>
      </c>
      <c r="BF328" s="231">
        <f>IF(N328="snížená",J328,0)</f>
        <v>0</v>
      </c>
      <c r="BG328" s="231">
        <f>IF(N328="zákl. přenesená",J328,0)</f>
        <v>0</v>
      </c>
      <c r="BH328" s="231">
        <f>IF(N328="sníž. přenesená",J328,0)</f>
        <v>0</v>
      </c>
      <c r="BI328" s="231">
        <f>IF(N328="nulová",J328,0)</f>
        <v>0</v>
      </c>
      <c r="BJ328" s="16" t="s">
        <v>80</v>
      </c>
      <c r="BK328" s="231">
        <f>ROUND(I328*H328,2)</f>
        <v>0</v>
      </c>
      <c r="BL328" s="16" t="s">
        <v>201</v>
      </c>
      <c r="BM328" s="230" t="s">
        <v>660</v>
      </c>
    </row>
    <row r="329" s="1" customFormat="1">
      <c r="B329" s="37"/>
      <c r="C329" s="38"/>
      <c r="D329" s="234" t="s">
        <v>286</v>
      </c>
      <c r="E329" s="38"/>
      <c r="F329" s="255" t="s">
        <v>661</v>
      </c>
      <c r="G329" s="38"/>
      <c r="H329" s="38"/>
      <c r="I329" s="145"/>
      <c r="J329" s="38"/>
      <c r="K329" s="38"/>
      <c r="L329" s="42"/>
      <c r="M329" s="256"/>
      <c r="N329" s="82"/>
      <c r="O329" s="82"/>
      <c r="P329" s="82"/>
      <c r="Q329" s="82"/>
      <c r="R329" s="82"/>
      <c r="S329" s="82"/>
      <c r="T329" s="83"/>
      <c r="AT329" s="16" t="s">
        <v>286</v>
      </c>
      <c r="AU329" s="16" t="s">
        <v>82</v>
      </c>
    </row>
    <row r="330" s="12" customFormat="1">
      <c r="B330" s="232"/>
      <c r="C330" s="233"/>
      <c r="D330" s="234" t="s">
        <v>257</v>
      </c>
      <c r="E330" s="235" t="s">
        <v>19</v>
      </c>
      <c r="F330" s="236" t="s">
        <v>662</v>
      </c>
      <c r="G330" s="233"/>
      <c r="H330" s="237">
        <v>70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AT330" s="243" t="s">
        <v>257</v>
      </c>
      <c r="AU330" s="243" t="s">
        <v>82</v>
      </c>
      <c r="AV330" s="12" t="s">
        <v>82</v>
      </c>
      <c r="AW330" s="12" t="s">
        <v>35</v>
      </c>
      <c r="AX330" s="12" t="s">
        <v>80</v>
      </c>
      <c r="AY330" s="243" t="s">
        <v>194</v>
      </c>
    </row>
    <row r="331" s="1" customFormat="1" ht="36" customHeight="1">
      <c r="B331" s="37"/>
      <c r="C331" s="219" t="s">
        <v>663</v>
      </c>
      <c r="D331" s="219" t="s">
        <v>196</v>
      </c>
      <c r="E331" s="220" t="s">
        <v>664</v>
      </c>
      <c r="F331" s="221" t="s">
        <v>665</v>
      </c>
      <c r="G331" s="222" t="s">
        <v>199</v>
      </c>
      <c r="H331" s="223">
        <v>598.17600000000004</v>
      </c>
      <c r="I331" s="224"/>
      <c r="J331" s="225">
        <f>ROUND(I331*H331,2)</f>
        <v>0</v>
      </c>
      <c r="K331" s="221" t="s">
        <v>200</v>
      </c>
      <c r="L331" s="42"/>
      <c r="M331" s="226" t="s">
        <v>19</v>
      </c>
      <c r="N331" s="227" t="s">
        <v>44</v>
      </c>
      <c r="O331" s="82"/>
      <c r="P331" s="228">
        <f>O331*H331</f>
        <v>0</v>
      </c>
      <c r="Q331" s="228">
        <v>0.020480000000000002</v>
      </c>
      <c r="R331" s="228">
        <f>Q331*H331</f>
        <v>12.250644480000002</v>
      </c>
      <c r="S331" s="228">
        <v>0</v>
      </c>
      <c r="T331" s="229">
        <f>S331*H331</f>
        <v>0</v>
      </c>
      <c r="AR331" s="230" t="s">
        <v>201</v>
      </c>
      <c r="AT331" s="230" t="s">
        <v>196</v>
      </c>
      <c r="AU331" s="230" t="s">
        <v>82</v>
      </c>
      <c r="AY331" s="16" t="s">
        <v>194</v>
      </c>
      <c r="BE331" s="231">
        <f>IF(N331="základní",J331,0)</f>
        <v>0</v>
      </c>
      <c r="BF331" s="231">
        <f>IF(N331="snížená",J331,0)</f>
        <v>0</v>
      </c>
      <c r="BG331" s="231">
        <f>IF(N331="zákl. přenesená",J331,0)</f>
        <v>0</v>
      </c>
      <c r="BH331" s="231">
        <f>IF(N331="sníž. přenesená",J331,0)</f>
        <v>0</v>
      </c>
      <c r="BI331" s="231">
        <f>IF(N331="nulová",J331,0)</f>
        <v>0</v>
      </c>
      <c r="BJ331" s="16" t="s">
        <v>80</v>
      </c>
      <c r="BK331" s="231">
        <f>ROUND(I331*H331,2)</f>
        <v>0</v>
      </c>
      <c r="BL331" s="16" t="s">
        <v>201</v>
      </c>
      <c r="BM331" s="230" t="s">
        <v>666</v>
      </c>
    </row>
    <row r="332" s="12" customFormat="1">
      <c r="B332" s="232"/>
      <c r="C332" s="233"/>
      <c r="D332" s="234" t="s">
        <v>257</v>
      </c>
      <c r="E332" s="235" t="s">
        <v>19</v>
      </c>
      <c r="F332" s="236" t="s">
        <v>667</v>
      </c>
      <c r="G332" s="233"/>
      <c r="H332" s="237">
        <v>510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AT332" s="243" t="s">
        <v>257</v>
      </c>
      <c r="AU332" s="243" t="s">
        <v>82</v>
      </c>
      <c r="AV332" s="12" t="s">
        <v>82</v>
      </c>
      <c r="AW332" s="12" t="s">
        <v>35</v>
      </c>
      <c r="AX332" s="12" t="s">
        <v>73</v>
      </c>
      <c r="AY332" s="243" t="s">
        <v>194</v>
      </c>
    </row>
    <row r="333" s="12" customFormat="1">
      <c r="B333" s="232"/>
      <c r="C333" s="233"/>
      <c r="D333" s="234" t="s">
        <v>257</v>
      </c>
      <c r="E333" s="235" t="s">
        <v>19</v>
      </c>
      <c r="F333" s="236" t="s">
        <v>668</v>
      </c>
      <c r="G333" s="233"/>
      <c r="H333" s="237">
        <v>88.176000000000002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AT333" s="243" t="s">
        <v>257</v>
      </c>
      <c r="AU333" s="243" t="s">
        <v>82</v>
      </c>
      <c r="AV333" s="12" t="s">
        <v>82</v>
      </c>
      <c r="AW333" s="12" t="s">
        <v>35</v>
      </c>
      <c r="AX333" s="12" t="s">
        <v>73</v>
      </c>
      <c r="AY333" s="243" t="s">
        <v>194</v>
      </c>
    </row>
    <row r="334" s="13" customFormat="1">
      <c r="B334" s="244"/>
      <c r="C334" s="245"/>
      <c r="D334" s="234" t="s">
        <v>257</v>
      </c>
      <c r="E334" s="246" t="s">
        <v>19</v>
      </c>
      <c r="F334" s="247" t="s">
        <v>277</v>
      </c>
      <c r="G334" s="245"/>
      <c r="H334" s="248">
        <v>598.17600000000004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AT334" s="254" t="s">
        <v>257</v>
      </c>
      <c r="AU334" s="254" t="s">
        <v>82</v>
      </c>
      <c r="AV334" s="13" t="s">
        <v>201</v>
      </c>
      <c r="AW334" s="13" t="s">
        <v>35</v>
      </c>
      <c r="AX334" s="13" t="s">
        <v>80</v>
      </c>
      <c r="AY334" s="254" t="s">
        <v>194</v>
      </c>
    </row>
    <row r="335" s="1" customFormat="1" ht="36" customHeight="1">
      <c r="B335" s="37"/>
      <c r="C335" s="219" t="s">
        <v>669</v>
      </c>
      <c r="D335" s="219" t="s">
        <v>196</v>
      </c>
      <c r="E335" s="220" t="s">
        <v>670</v>
      </c>
      <c r="F335" s="221" t="s">
        <v>671</v>
      </c>
      <c r="G335" s="222" t="s">
        <v>199</v>
      </c>
      <c r="H335" s="223">
        <v>510</v>
      </c>
      <c r="I335" s="224"/>
      <c r="J335" s="225">
        <f>ROUND(I335*H335,2)</f>
        <v>0</v>
      </c>
      <c r="K335" s="221" t="s">
        <v>200</v>
      </c>
      <c r="L335" s="42"/>
      <c r="M335" s="226" t="s">
        <v>19</v>
      </c>
      <c r="N335" s="227" t="s">
        <v>44</v>
      </c>
      <c r="O335" s="82"/>
      <c r="P335" s="228">
        <f>O335*H335</f>
        <v>0</v>
      </c>
      <c r="Q335" s="228">
        <v>0.0085000000000000006</v>
      </c>
      <c r="R335" s="228">
        <f>Q335*H335</f>
        <v>4.335</v>
      </c>
      <c r="S335" s="228">
        <v>0</v>
      </c>
      <c r="T335" s="229">
        <f>S335*H335</f>
        <v>0</v>
      </c>
      <c r="AR335" s="230" t="s">
        <v>201</v>
      </c>
      <c r="AT335" s="230" t="s">
        <v>196</v>
      </c>
      <c r="AU335" s="230" t="s">
        <v>82</v>
      </c>
      <c r="AY335" s="16" t="s">
        <v>194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16" t="s">
        <v>80</v>
      </c>
      <c r="BK335" s="231">
        <f>ROUND(I335*H335,2)</f>
        <v>0</v>
      </c>
      <c r="BL335" s="16" t="s">
        <v>201</v>
      </c>
      <c r="BM335" s="230" t="s">
        <v>672</v>
      </c>
    </row>
    <row r="336" s="1" customFormat="1" ht="16.5" customHeight="1">
      <c r="B336" s="37"/>
      <c r="C336" s="257" t="s">
        <v>673</v>
      </c>
      <c r="D336" s="257" t="s">
        <v>323</v>
      </c>
      <c r="E336" s="258" t="s">
        <v>674</v>
      </c>
      <c r="F336" s="259" t="s">
        <v>675</v>
      </c>
      <c r="G336" s="260" t="s">
        <v>199</v>
      </c>
      <c r="H336" s="261">
        <v>520.20000000000005</v>
      </c>
      <c r="I336" s="262"/>
      <c r="J336" s="263">
        <f>ROUND(I336*H336,2)</f>
        <v>0</v>
      </c>
      <c r="K336" s="259" t="s">
        <v>200</v>
      </c>
      <c r="L336" s="264"/>
      <c r="M336" s="265" t="s">
        <v>19</v>
      </c>
      <c r="N336" s="266" t="s">
        <v>44</v>
      </c>
      <c r="O336" s="82"/>
      <c r="P336" s="228">
        <f>O336*H336</f>
        <v>0</v>
      </c>
      <c r="Q336" s="228">
        <v>0.0027000000000000001</v>
      </c>
      <c r="R336" s="228">
        <f>Q336*H336</f>
        <v>1.4045400000000001</v>
      </c>
      <c r="S336" s="228">
        <v>0</v>
      </c>
      <c r="T336" s="229">
        <f>S336*H336</f>
        <v>0</v>
      </c>
      <c r="AR336" s="230" t="s">
        <v>228</v>
      </c>
      <c r="AT336" s="230" t="s">
        <v>323</v>
      </c>
      <c r="AU336" s="230" t="s">
        <v>82</v>
      </c>
      <c r="AY336" s="16" t="s">
        <v>194</v>
      </c>
      <c r="BE336" s="231">
        <f>IF(N336="základní",J336,0)</f>
        <v>0</v>
      </c>
      <c r="BF336" s="231">
        <f>IF(N336="snížená",J336,0)</f>
        <v>0</v>
      </c>
      <c r="BG336" s="231">
        <f>IF(N336="zákl. přenesená",J336,0)</f>
        <v>0</v>
      </c>
      <c r="BH336" s="231">
        <f>IF(N336="sníž. přenesená",J336,0)</f>
        <v>0</v>
      </c>
      <c r="BI336" s="231">
        <f>IF(N336="nulová",J336,0)</f>
        <v>0</v>
      </c>
      <c r="BJ336" s="16" t="s">
        <v>80</v>
      </c>
      <c r="BK336" s="231">
        <f>ROUND(I336*H336,2)</f>
        <v>0</v>
      </c>
      <c r="BL336" s="16" t="s">
        <v>201</v>
      </c>
      <c r="BM336" s="230" t="s">
        <v>676</v>
      </c>
    </row>
    <row r="337" s="12" customFormat="1">
      <c r="B337" s="232"/>
      <c r="C337" s="233"/>
      <c r="D337" s="234" t="s">
        <v>257</v>
      </c>
      <c r="E337" s="233"/>
      <c r="F337" s="236" t="s">
        <v>677</v>
      </c>
      <c r="G337" s="233"/>
      <c r="H337" s="237">
        <v>520.20000000000005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AT337" s="243" t="s">
        <v>257</v>
      </c>
      <c r="AU337" s="243" t="s">
        <v>82</v>
      </c>
      <c r="AV337" s="12" t="s">
        <v>82</v>
      </c>
      <c r="AW337" s="12" t="s">
        <v>4</v>
      </c>
      <c r="AX337" s="12" t="s">
        <v>80</v>
      </c>
      <c r="AY337" s="243" t="s">
        <v>194</v>
      </c>
    </row>
    <row r="338" s="1" customFormat="1" ht="36" customHeight="1">
      <c r="B338" s="37"/>
      <c r="C338" s="219" t="s">
        <v>678</v>
      </c>
      <c r="D338" s="219" t="s">
        <v>196</v>
      </c>
      <c r="E338" s="220" t="s">
        <v>679</v>
      </c>
      <c r="F338" s="221" t="s">
        <v>680</v>
      </c>
      <c r="G338" s="222" t="s">
        <v>213</v>
      </c>
      <c r="H338" s="223">
        <v>200.40000000000001</v>
      </c>
      <c r="I338" s="224"/>
      <c r="J338" s="225">
        <f>ROUND(I338*H338,2)</f>
        <v>0</v>
      </c>
      <c r="K338" s="221" t="s">
        <v>200</v>
      </c>
      <c r="L338" s="42"/>
      <c r="M338" s="226" t="s">
        <v>19</v>
      </c>
      <c r="N338" s="227" t="s">
        <v>44</v>
      </c>
      <c r="O338" s="82"/>
      <c r="P338" s="228">
        <f>O338*H338</f>
        <v>0</v>
      </c>
      <c r="Q338" s="228">
        <v>0.0033899999999999998</v>
      </c>
      <c r="R338" s="228">
        <f>Q338*H338</f>
        <v>0.67935599999999996</v>
      </c>
      <c r="S338" s="228">
        <v>0</v>
      </c>
      <c r="T338" s="229">
        <f>S338*H338</f>
        <v>0</v>
      </c>
      <c r="AR338" s="230" t="s">
        <v>201</v>
      </c>
      <c r="AT338" s="230" t="s">
        <v>196</v>
      </c>
      <c r="AU338" s="230" t="s">
        <v>82</v>
      </c>
      <c r="AY338" s="16" t="s">
        <v>194</v>
      </c>
      <c r="BE338" s="231">
        <f>IF(N338="základní",J338,0)</f>
        <v>0</v>
      </c>
      <c r="BF338" s="231">
        <f>IF(N338="snížená",J338,0)</f>
        <v>0</v>
      </c>
      <c r="BG338" s="231">
        <f>IF(N338="zákl. přenesená",J338,0)</f>
        <v>0</v>
      </c>
      <c r="BH338" s="231">
        <f>IF(N338="sníž. přenesená",J338,0)</f>
        <v>0</v>
      </c>
      <c r="BI338" s="231">
        <f>IF(N338="nulová",J338,0)</f>
        <v>0</v>
      </c>
      <c r="BJ338" s="16" t="s">
        <v>80</v>
      </c>
      <c r="BK338" s="231">
        <f>ROUND(I338*H338,2)</f>
        <v>0</v>
      </c>
      <c r="BL338" s="16" t="s">
        <v>201</v>
      </c>
      <c r="BM338" s="230" t="s">
        <v>681</v>
      </c>
    </row>
    <row r="339" s="12" customFormat="1">
      <c r="B339" s="232"/>
      <c r="C339" s="233"/>
      <c r="D339" s="234" t="s">
        <v>257</v>
      </c>
      <c r="E339" s="235" t="s">
        <v>19</v>
      </c>
      <c r="F339" s="236" t="s">
        <v>682</v>
      </c>
      <c r="G339" s="233"/>
      <c r="H339" s="237">
        <v>94.799999999999997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AT339" s="243" t="s">
        <v>257</v>
      </c>
      <c r="AU339" s="243" t="s">
        <v>82</v>
      </c>
      <c r="AV339" s="12" t="s">
        <v>82</v>
      </c>
      <c r="AW339" s="12" t="s">
        <v>35</v>
      </c>
      <c r="AX339" s="12" t="s">
        <v>73</v>
      </c>
      <c r="AY339" s="243" t="s">
        <v>194</v>
      </c>
    </row>
    <row r="340" s="12" customFormat="1">
      <c r="B340" s="232"/>
      <c r="C340" s="233"/>
      <c r="D340" s="234" t="s">
        <v>257</v>
      </c>
      <c r="E340" s="235" t="s">
        <v>19</v>
      </c>
      <c r="F340" s="236" t="s">
        <v>683</v>
      </c>
      <c r="G340" s="233"/>
      <c r="H340" s="237">
        <v>105.59999999999999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AT340" s="243" t="s">
        <v>257</v>
      </c>
      <c r="AU340" s="243" t="s">
        <v>82</v>
      </c>
      <c r="AV340" s="12" t="s">
        <v>82</v>
      </c>
      <c r="AW340" s="12" t="s">
        <v>35</v>
      </c>
      <c r="AX340" s="12" t="s">
        <v>73</v>
      </c>
      <c r="AY340" s="243" t="s">
        <v>194</v>
      </c>
    </row>
    <row r="341" s="13" customFormat="1">
      <c r="B341" s="244"/>
      <c r="C341" s="245"/>
      <c r="D341" s="234" t="s">
        <v>257</v>
      </c>
      <c r="E341" s="246" t="s">
        <v>19</v>
      </c>
      <c r="F341" s="247" t="s">
        <v>277</v>
      </c>
      <c r="G341" s="245"/>
      <c r="H341" s="248">
        <v>200.40000000000001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AT341" s="254" t="s">
        <v>257</v>
      </c>
      <c r="AU341" s="254" t="s">
        <v>82</v>
      </c>
      <c r="AV341" s="13" t="s">
        <v>201</v>
      </c>
      <c r="AW341" s="13" t="s">
        <v>35</v>
      </c>
      <c r="AX341" s="13" t="s">
        <v>80</v>
      </c>
      <c r="AY341" s="254" t="s">
        <v>194</v>
      </c>
    </row>
    <row r="342" s="1" customFormat="1" ht="16.5" customHeight="1">
      <c r="B342" s="37"/>
      <c r="C342" s="257" t="s">
        <v>684</v>
      </c>
      <c r="D342" s="257" t="s">
        <v>323</v>
      </c>
      <c r="E342" s="258" t="s">
        <v>685</v>
      </c>
      <c r="F342" s="259" t="s">
        <v>686</v>
      </c>
      <c r="G342" s="260" t="s">
        <v>199</v>
      </c>
      <c r="H342" s="261">
        <v>88.176000000000002</v>
      </c>
      <c r="I342" s="262"/>
      <c r="J342" s="263">
        <f>ROUND(I342*H342,2)</f>
        <v>0</v>
      </c>
      <c r="K342" s="259" t="s">
        <v>200</v>
      </c>
      <c r="L342" s="264"/>
      <c r="M342" s="265" t="s">
        <v>19</v>
      </c>
      <c r="N342" s="266" t="s">
        <v>44</v>
      </c>
      <c r="O342" s="82"/>
      <c r="P342" s="228">
        <f>O342*H342</f>
        <v>0</v>
      </c>
      <c r="Q342" s="228">
        <v>0.00068000000000000005</v>
      </c>
      <c r="R342" s="228">
        <f>Q342*H342</f>
        <v>0.059959680000000008</v>
      </c>
      <c r="S342" s="228">
        <v>0</v>
      </c>
      <c r="T342" s="229">
        <f>S342*H342</f>
        <v>0</v>
      </c>
      <c r="AR342" s="230" t="s">
        <v>228</v>
      </c>
      <c r="AT342" s="230" t="s">
        <v>323</v>
      </c>
      <c r="AU342" s="230" t="s">
        <v>82</v>
      </c>
      <c r="AY342" s="16" t="s">
        <v>194</v>
      </c>
      <c r="BE342" s="231">
        <f>IF(N342="základní",J342,0)</f>
        <v>0</v>
      </c>
      <c r="BF342" s="231">
        <f>IF(N342="snížená",J342,0)</f>
        <v>0</v>
      </c>
      <c r="BG342" s="231">
        <f>IF(N342="zákl. přenesená",J342,0)</f>
        <v>0</v>
      </c>
      <c r="BH342" s="231">
        <f>IF(N342="sníž. přenesená",J342,0)</f>
        <v>0</v>
      </c>
      <c r="BI342" s="231">
        <f>IF(N342="nulová",J342,0)</f>
        <v>0</v>
      </c>
      <c r="BJ342" s="16" t="s">
        <v>80</v>
      </c>
      <c r="BK342" s="231">
        <f>ROUND(I342*H342,2)</f>
        <v>0</v>
      </c>
      <c r="BL342" s="16" t="s">
        <v>201</v>
      </c>
      <c r="BM342" s="230" t="s">
        <v>687</v>
      </c>
    </row>
    <row r="343" s="12" customFormat="1">
      <c r="B343" s="232"/>
      <c r="C343" s="233"/>
      <c r="D343" s="234" t="s">
        <v>257</v>
      </c>
      <c r="E343" s="235" t="s">
        <v>19</v>
      </c>
      <c r="F343" s="236" t="s">
        <v>688</v>
      </c>
      <c r="G343" s="233"/>
      <c r="H343" s="237">
        <v>37.920000000000002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AT343" s="243" t="s">
        <v>257</v>
      </c>
      <c r="AU343" s="243" t="s">
        <v>82</v>
      </c>
      <c r="AV343" s="12" t="s">
        <v>82</v>
      </c>
      <c r="AW343" s="12" t="s">
        <v>35</v>
      </c>
      <c r="AX343" s="12" t="s">
        <v>73</v>
      </c>
      <c r="AY343" s="243" t="s">
        <v>194</v>
      </c>
    </row>
    <row r="344" s="12" customFormat="1">
      <c r="B344" s="232"/>
      <c r="C344" s="233"/>
      <c r="D344" s="234" t="s">
        <v>257</v>
      </c>
      <c r="E344" s="235" t="s">
        <v>19</v>
      </c>
      <c r="F344" s="236" t="s">
        <v>689</v>
      </c>
      <c r="G344" s="233"/>
      <c r="H344" s="237">
        <v>42.240000000000002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AT344" s="243" t="s">
        <v>257</v>
      </c>
      <c r="AU344" s="243" t="s">
        <v>82</v>
      </c>
      <c r="AV344" s="12" t="s">
        <v>82</v>
      </c>
      <c r="AW344" s="12" t="s">
        <v>35</v>
      </c>
      <c r="AX344" s="12" t="s">
        <v>73</v>
      </c>
      <c r="AY344" s="243" t="s">
        <v>194</v>
      </c>
    </row>
    <row r="345" s="13" customFormat="1">
      <c r="B345" s="244"/>
      <c r="C345" s="245"/>
      <c r="D345" s="234" t="s">
        <v>257</v>
      </c>
      <c r="E345" s="246" t="s">
        <v>19</v>
      </c>
      <c r="F345" s="247" t="s">
        <v>277</v>
      </c>
      <c r="G345" s="245"/>
      <c r="H345" s="248">
        <v>80.159999999999997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AT345" s="254" t="s">
        <v>257</v>
      </c>
      <c r="AU345" s="254" t="s">
        <v>82</v>
      </c>
      <c r="AV345" s="13" t="s">
        <v>201</v>
      </c>
      <c r="AW345" s="13" t="s">
        <v>35</v>
      </c>
      <c r="AX345" s="13" t="s">
        <v>80</v>
      </c>
      <c r="AY345" s="254" t="s">
        <v>194</v>
      </c>
    </row>
    <row r="346" s="12" customFormat="1">
      <c r="B346" s="232"/>
      <c r="C346" s="233"/>
      <c r="D346" s="234" t="s">
        <v>257</v>
      </c>
      <c r="E346" s="233"/>
      <c r="F346" s="236" t="s">
        <v>690</v>
      </c>
      <c r="G346" s="233"/>
      <c r="H346" s="237">
        <v>88.176000000000002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AT346" s="243" t="s">
        <v>257</v>
      </c>
      <c r="AU346" s="243" t="s">
        <v>82</v>
      </c>
      <c r="AV346" s="12" t="s">
        <v>82</v>
      </c>
      <c r="AW346" s="12" t="s">
        <v>4</v>
      </c>
      <c r="AX346" s="12" t="s">
        <v>80</v>
      </c>
      <c r="AY346" s="243" t="s">
        <v>194</v>
      </c>
    </row>
    <row r="347" s="1" customFormat="1" ht="24" customHeight="1">
      <c r="B347" s="37"/>
      <c r="C347" s="219" t="s">
        <v>691</v>
      </c>
      <c r="D347" s="219" t="s">
        <v>196</v>
      </c>
      <c r="E347" s="220" t="s">
        <v>692</v>
      </c>
      <c r="F347" s="221" t="s">
        <v>693</v>
      </c>
      <c r="G347" s="222" t="s">
        <v>213</v>
      </c>
      <c r="H347" s="223">
        <v>78</v>
      </c>
      <c r="I347" s="224"/>
      <c r="J347" s="225">
        <f>ROUND(I347*H347,2)</f>
        <v>0</v>
      </c>
      <c r="K347" s="221" t="s">
        <v>200</v>
      </c>
      <c r="L347" s="42"/>
      <c r="M347" s="226" t="s">
        <v>19</v>
      </c>
      <c r="N347" s="227" t="s">
        <v>44</v>
      </c>
      <c r="O347" s="82"/>
      <c r="P347" s="228">
        <f>O347*H347</f>
        <v>0</v>
      </c>
      <c r="Q347" s="228">
        <v>6.0000000000000002E-05</v>
      </c>
      <c r="R347" s="228">
        <f>Q347*H347</f>
        <v>0.0046800000000000001</v>
      </c>
      <c r="S347" s="228">
        <v>0</v>
      </c>
      <c r="T347" s="229">
        <f>S347*H347</f>
        <v>0</v>
      </c>
      <c r="AR347" s="230" t="s">
        <v>201</v>
      </c>
      <c r="AT347" s="230" t="s">
        <v>196</v>
      </c>
      <c r="AU347" s="230" t="s">
        <v>82</v>
      </c>
      <c r="AY347" s="16" t="s">
        <v>194</v>
      </c>
      <c r="BE347" s="231">
        <f>IF(N347="základní",J347,0)</f>
        <v>0</v>
      </c>
      <c r="BF347" s="231">
        <f>IF(N347="snížená",J347,0)</f>
        <v>0</v>
      </c>
      <c r="BG347" s="231">
        <f>IF(N347="zákl. přenesená",J347,0)</f>
        <v>0</v>
      </c>
      <c r="BH347" s="231">
        <f>IF(N347="sníž. přenesená",J347,0)</f>
        <v>0</v>
      </c>
      <c r="BI347" s="231">
        <f>IF(N347="nulová",J347,0)</f>
        <v>0</v>
      </c>
      <c r="BJ347" s="16" t="s">
        <v>80</v>
      </c>
      <c r="BK347" s="231">
        <f>ROUND(I347*H347,2)</f>
        <v>0</v>
      </c>
      <c r="BL347" s="16" t="s">
        <v>201</v>
      </c>
      <c r="BM347" s="230" t="s">
        <v>694</v>
      </c>
    </row>
    <row r="348" s="12" customFormat="1">
      <c r="B348" s="232"/>
      <c r="C348" s="233"/>
      <c r="D348" s="234" t="s">
        <v>257</v>
      </c>
      <c r="E348" s="235" t="s">
        <v>19</v>
      </c>
      <c r="F348" s="236" t="s">
        <v>695</v>
      </c>
      <c r="G348" s="233"/>
      <c r="H348" s="237">
        <v>78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AT348" s="243" t="s">
        <v>257</v>
      </c>
      <c r="AU348" s="243" t="s">
        <v>82</v>
      </c>
      <c r="AV348" s="12" t="s">
        <v>82</v>
      </c>
      <c r="AW348" s="12" t="s">
        <v>35</v>
      </c>
      <c r="AX348" s="12" t="s">
        <v>80</v>
      </c>
      <c r="AY348" s="243" t="s">
        <v>194</v>
      </c>
    </row>
    <row r="349" s="1" customFormat="1" ht="24" customHeight="1">
      <c r="B349" s="37"/>
      <c r="C349" s="257" t="s">
        <v>696</v>
      </c>
      <c r="D349" s="257" t="s">
        <v>323</v>
      </c>
      <c r="E349" s="258" t="s">
        <v>697</v>
      </c>
      <c r="F349" s="259" t="s">
        <v>698</v>
      </c>
      <c r="G349" s="260" t="s">
        <v>213</v>
      </c>
      <c r="H349" s="261">
        <v>81.900000000000006</v>
      </c>
      <c r="I349" s="262"/>
      <c r="J349" s="263">
        <f>ROUND(I349*H349,2)</f>
        <v>0</v>
      </c>
      <c r="K349" s="259" t="s">
        <v>200</v>
      </c>
      <c r="L349" s="264"/>
      <c r="M349" s="265" t="s">
        <v>19</v>
      </c>
      <c r="N349" s="266" t="s">
        <v>44</v>
      </c>
      <c r="O349" s="82"/>
      <c r="P349" s="228">
        <f>O349*H349</f>
        <v>0</v>
      </c>
      <c r="Q349" s="228">
        <v>0.00068000000000000005</v>
      </c>
      <c r="R349" s="228">
        <f>Q349*H349</f>
        <v>0.055692000000000005</v>
      </c>
      <c r="S349" s="228">
        <v>0</v>
      </c>
      <c r="T349" s="229">
        <f>S349*H349</f>
        <v>0</v>
      </c>
      <c r="AR349" s="230" t="s">
        <v>228</v>
      </c>
      <c r="AT349" s="230" t="s">
        <v>323</v>
      </c>
      <c r="AU349" s="230" t="s">
        <v>82</v>
      </c>
      <c r="AY349" s="16" t="s">
        <v>194</v>
      </c>
      <c r="BE349" s="231">
        <f>IF(N349="základní",J349,0)</f>
        <v>0</v>
      </c>
      <c r="BF349" s="231">
        <f>IF(N349="snížená",J349,0)</f>
        <v>0</v>
      </c>
      <c r="BG349" s="231">
        <f>IF(N349="zákl. přenesená",J349,0)</f>
        <v>0</v>
      </c>
      <c r="BH349" s="231">
        <f>IF(N349="sníž. přenesená",J349,0)</f>
        <v>0</v>
      </c>
      <c r="BI349" s="231">
        <f>IF(N349="nulová",J349,0)</f>
        <v>0</v>
      </c>
      <c r="BJ349" s="16" t="s">
        <v>80</v>
      </c>
      <c r="BK349" s="231">
        <f>ROUND(I349*H349,2)</f>
        <v>0</v>
      </c>
      <c r="BL349" s="16" t="s">
        <v>201</v>
      </c>
      <c r="BM349" s="230" t="s">
        <v>699</v>
      </c>
    </row>
    <row r="350" s="12" customFormat="1">
      <c r="B350" s="232"/>
      <c r="C350" s="233"/>
      <c r="D350" s="234" t="s">
        <v>257</v>
      </c>
      <c r="E350" s="233"/>
      <c r="F350" s="236" t="s">
        <v>700</v>
      </c>
      <c r="G350" s="233"/>
      <c r="H350" s="237">
        <v>81.900000000000006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AT350" s="243" t="s">
        <v>257</v>
      </c>
      <c r="AU350" s="243" t="s">
        <v>82</v>
      </c>
      <c r="AV350" s="12" t="s">
        <v>82</v>
      </c>
      <c r="AW350" s="12" t="s">
        <v>4</v>
      </c>
      <c r="AX350" s="12" t="s">
        <v>80</v>
      </c>
      <c r="AY350" s="243" t="s">
        <v>194</v>
      </c>
    </row>
    <row r="351" s="1" customFormat="1" ht="36" customHeight="1">
      <c r="B351" s="37"/>
      <c r="C351" s="219" t="s">
        <v>701</v>
      </c>
      <c r="D351" s="219" t="s">
        <v>196</v>
      </c>
      <c r="E351" s="220" t="s">
        <v>702</v>
      </c>
      <c r="F351" s="221" t="s">
        <v>703</v>
      </c>
      <c r="G351" s="222" t="s">
        <v>199</v>
      </c>
      <c r="H351" s="223">
        <v>598.17600000000004</v>
      </c>
      <c r="I351" s="224"/>
      <c r="J351" s="225">
        <f>ROUND(I351*H351,2)</f>
        <v>0</v>
      </c>
      <c r="K351" s="221" t="s">
        <v>200</v>
      </c>
      <c r="L351" s="42"/>
      <c r="M351" s="226" t="s">
        <v>19</v>
      </c>
      <c r="N351" s="227" t="s">
        <v>44</v>
      </c>
      <c r="O351" s="82"/>
      <c r="P351" s="228">
        <f>O351*H351</f>
        <v>0</v>
      </c>
      <c r="Q351" s="228">
        <v>0.00348</v>
      </c>
      <c r="R351" s="228">
        <f>Q351*H351</f>
        <v>2.0816524800000002</v>
      </c>
      <c r="S351" s="228">
        <v>0</v>
      </c>
      <c r="T351" s="229">
        <f>S351*H351</f>
        <v>0</v>
      </c>
      <c r="AR351" s="230" t="s">
        <v>201</v>
      </c>
      <c r="AT351" s="230" t="s">
        <v>196</v>
      </c>
      <c r="AU351" s="230" t="s">
        <v>82</v>
      </c>
      <c r="AY351" s="16" t="s">
        <v>194</v>
      </c>
      <c r="BE351" s="231">
        <f>IF(N351="základní",J351,0)</f>
        <v>0</v>
      </c>
      <c r="BF351" s="231">
        <f>IF(N351="snížená",J351,0)</f>
        <v>0</v>
      </c>
      <c r="BG351" s="231">
        <f>IF(N351="zákl. přenesená",J351,0)</f>
        <v>0</v>
      </c>
      <c r="BH351" s="231">
        <f>IF(N351="sníž. přenesená",J351,0)</f>
        <v>0</v>
      </c>
      <c r="BI351" s="231">
        <f>IF(N351="nulová",J351,0)</f>
        <v>0</v>
      </c>
      <c r="BJ351" s="16" t="s">
        <v>80</v>
      </c>
      <c r="BK351" s="231">
        <f>ROUND(I351*H351,2)</f>
        <v>0</v>
      </c>
      <c r="BL351" s="16" t="s">
        <v>201</v>
      </c>
      <c r="BM351" s="230" t="s">
        <v>704</v>
      </c>
    </row>
    <row r="352" s="12" customFormat="1">
      <c r="B352" s="232"/>
      <c r="C352" s="233"/>
      <c r="D352" s="234" t="s">
        <v>257</v>
      </c>
      <c r="E352" s="235" t="s">
        <v>19</v>
      </c>
      <c r="F352" s="236" t="s">
        <v>667</v>
      </c>
      <c r="G352" s="233"/>
      <c r="H352" s="237">
        <v>510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AT352" s="243" t="s">
        <v>257</v>
      </c>
      <c r="AU352" s="243" t="s">
        <v>82</v>
      </c>
      <c r="AV352" s="12" t="s">
        <v>82</v>
      </c>
      <c r="AW352" s="12" t="s">
        <v>35</v>
      </c>
      <c r="AX352" s="12" t="s">
        <v>73</v>
      </c>
      <c r="AY352" s="243" t="s">
        <v>194</v>
      </c>
    </row>
    <row r="353" s="12" customFormat="1">
      <c r="B353" s="232"/>
      <c r="C353" s="233"/>
      <c r="D353" s="234" t="s">
        <v>257</v>
      </c>
      <c r="E353" s="235" t="s">
        <v>19</v>
      </c>
      <c r="F353" s="236" t="s">
        <v>668</v>
      </c>
      <c r="G353" s="233"/>
      <c r="H353" s="237">
        <v>88.176000000000002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AT353" s="243" t="s">
        <v>257</v>
      </c>
      <c r="AU353" s="243" t="s">
        <v>82</v>
      </c>
      <c r="AV353" s="12" t="s">
        <v>82</v>
      </c>
      <c r="AW353" s="12" t="s">
        <v>35</v>
      </c>
      <c r="AX353" s="12" t="s">
        <v>73</v>
      </c>
      <c r="AY353" s="243" t="s">
        <v>194</v>
      </c>
    </row>
    <row r="354" s="13" customFormat="1">
      <c r="B354" s="244"/>
      <c r="C354" s="245"/>
      <c r="D354" s="234" t="s">
        <v>257</v>
      </c>
      <c r="E354" s="246" t="s">
        <v>19</v>
      </c>
      <c r="F354" s="247" t="s">
        <v>277</v>
      </c>
      <c r="G354" s="245"/>
      <c r="H354" s="248">
        <v>598.17600000000004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AT354" s="254" t="s">
        <v>257</v>
      </c>
      <c r="AU354" s="254" t="s">
        <v>82</v>
      </c>
      <c r="AV354" s="13" t="s">
        <v>201</v>
      </c>
      <c r="AW354" s="13" t="s">
        <v>35</v>
      </c>
      <c r="AX354" s="13" t="s">
        <v>80</v>
      </c>
      <c r="AY354" s="254" t="s">
        <v>194</v>
      </c>
    </row>
    <row r="355" s="1" customFormat="1" ht="36" customHeight="1">
      <c r="B355" s="37"/>
      <c r="C355" s="219" t="s">
        <v>705</v>
      </c>
      <c r="D355" s="219" t="s">
        <v>196</v>
      </c>
      <c r="E355" s="220" t="s">
        <v>706</v>
      </c>
      <c r="F355" s="221" t="s">
        <v>707</v>
      </c>
      <c r="G355" s="222" t="s">
        <v>199</v>
      </c>
      <c r="H355" s="223">
        <v>22.899999999999999</v>
      </c>
      <c r="I355" s="224"/>
      <c r="J355" s="225">
        <f>ROUND(I355*H355,2)</f>
        <v>0</v>
      </c>
      <c r="K355" s="221" t="s">
        <v>200</v>
      </c>
      <c r="L355" s="42"/>
      <c r="M355" s="226" t="s">
        <v>19</v>
      </c>
      <c r="N355" s="227" t="s">
        <v>44</v>
      </c>
      <c r="O355" s="82"/>
      <c r="P355" s="228">
        <f>O355*H355</f>
        <v>0</v>
      </c>
      <c r="Q355" s="228">
        <v>0.00577</v>
      </c>
      <c r="R355" s="228">
        <f>Q355*H355</f>
        <v>0.132133</v>
      </c>
      <c r="S355" s="228">
        <v>0.0060000000000000001</v>
      </c>
      <c r="T355" s="229">
        <f>S355*H355</f>
        <v>0.13739999999999999</v>
      </c>
      <c r="AR355" s="230" t="s">
        <v>201</v>
      </c>
      <c r="AT355" s="230" t="s">
        <v>196</v>
      </c>
      <c r="AU355" s="230" t="s">
        <v>82</v>
      </c>
      <c r="AY355" s="16" t="s">
        <v>194</v>
      </c>
      <c r="BE355" s="231">
        <f>IF(N355="základní",J355,0)</f>
        <v>0</v>
      </c>
      <c r="BF355" s="231">
        <f>IF(N355="snížená",J355,0)</f>
        <v>0</v>
      </c>
      <c r="BG355" s="231">
        <f>IF(N355="zákl. přenesená",J355,0)</f>
        <v>0</v>
      </c>
      <c r="BH355" s="231">
        <f>IF(N355="sníž. přenesená",J355,0)</f>
        <v>0</v>
      </c>
      <c r="BI355" s="231">
        <f>IF(N355="nulová",J355,0)</f>
        <v>0</v>
      </c>
      <c r="BJ355" s="16" t="s">
        <v>80</v>
      </c>
      <c r="BK355" s="231">
        <f>ROUND(I355*H355,2)</f>
        <v>0</v>
      </c>
      <c r="BL355" s="16" t="s">
        <v>201</v>
      </c>
      <c r="BM355" s="230" t="s">
        <v>708</v>
      </c>
    </row>
    <row r="356" s="1" customFormat="1">
      <c r="B356" s="37"/>
      <c r="C356" s="38"/>
      <c r="D356" s="234" t="s">
        <v>286</v>
      </c>
      <c r="E356" s="38"/>
      <c r="F356" s="255" t="s">
        <v>709</v>
      </c>
      <c r="G356" s="38"/>
      <c r="H356" s="38"/>
      <c r="I356" s="145"/>
      <c r="J356" s="38"/>
      <c r="K356" s="38"/>
      <c r="L356" s="42"/>
      <c r="M356" s="256"/>
      <c r="N356" s="82"/>
      <c r="O356" s="82"/>
      <c r="P356" s="82"/>
      <c r="Q356" s="82"/>
      <c r="R356" s="82"/>
      <c r="S356" s="82"/>
      <c r="T356" s="83"/>
      <c r="AT356" s="16" t="s">
        <v>286</v>
      </c>
      <c r="AU356" s="16" t="s">
        <v>82</v>
      </c>
    </row>
    <row r="357" s="12" customFormat="1">
      <c r="B357" s="232"/>
      <c r="C357" s="233"/>
      <c r="D357" s="234" t="s">
        <v>257</v>
      </c>
      <c r="E357" s="235" t="s">
        <v>19</v>
      </c>
      <c r="F357" s="236" t="s">
        <v>710</v>
      </c>
      <c r="G357" s="233"/>
      <c r="H357" s="237">
        <v>22.899999999999999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AT357" s="243" t="s">
        <v>257</v>
      </c>
      <c r="AU357" s="243" t="s">
        <v>82</v>
      </c>
      <c r="AV357" s="12" t="s">
        <v>82</v>
      </c>
      <c r="AW357" s="12" t="s">
        <v>35</v>
      </c>
      <c r="AX357" s="12" t="s">
        <v>80</v>
      </c>
      <c r="AY357" s="243" t="s">
        <v>194</v>
      </c>
    </row>
    <row r="358" s="1" customFormat="1" ht="24" customHeight="1">
      <c r="B358" s="37"/>
      <c r="C358" s="219" t="s">
        <v>711</v>
      </c>
      <c r="D358" s="219" t="s">
        <v>196</v>
      </c>
      <c r="E358" s="220" t="s">
        <v>712</v>
      </c>
      <c r="F358" s="221" t="s">
        <v>713</v>
      </c>
      <c r="G358" s="222" t="s">
        <v>255</v>
      </c>
      <c r="H358" s="223">
        <v>1.1799999999999999</v>
      </c>
      <c r="I358" s="224"/>
      <c r="J358" s="225">
        <f>ROUND(I358*H358,2)</f>
        <v>0</v>
      </c>
      <c r="K358" s="221" t="s">
        <v>200</v>
      </c>
      <c r="L358" s="42"/>
      <c r="M358" s="226" t="s">
        <v>19</v>
      </c>
      <c r="N358" s="227" t="s">
        <v>44</v>
      </c>
      <c r="O358" s="82"/>
      <c r="P358" s="228">
        <f>O358*H358</f>
        <v>0</v>
      </c>
      <c r="Q358" s="228">
        <v>2.45329</v>
      </c>
      <c r="R358" s="228">
        <f>Q358*H358</f>
        <v>2.8948821999999996</v>
      </c>
      <c r="S358" s="228">
        <v>0</v>
      </c>
      <c r="T358" s="229">
        <f>S358*H358</f>
        <v>0</v>
      </c>
      <c r="AR358" s="230" t="s">
        <v>201</v>
      </c>
      <c r="AT358" s="230" t="s">
        <v>196</v>
      </c>
      <c r="AU358" s="230" t="s">
        <v>82</v>
      </c>
      <c r="AY358" s="16" t="s">
        <v>194</v>
      </c>
      <c r="BE358" s="231">
        <f>IF(N358="základní",J358,0)</f>
        <v>0</v>
      </c>
      <c r="BF358" s="231">
        <f>IF(N358="snížená",J358,0)</f>
        <v>0</v>
      </c>
      <c r="BG358" s="231">
        <f>IF(N358="zákl. přenesená",J358,0)</f>
        <v>0</v>
      </c>
      <c r="BH358" s="231">
        <f>IF(N358="sníž. přenesená",J358,0)</f>
        <v>0</v>
      </c>
      <c r="BI358" s="231">
        <f>IF(N358="nulová",J358,0)</f>
        <v>0</v>
      </c>
      <c r="BJ358" s="16" t="s">
        <v>80</v>
      </c>
      <c r="BK358" s="231">
        <f>ROUND(I358*H358,2)</f>
        <v>0</v>
      </c>
      <c r="BL358" s="16" t="s">
        <v>201</v>
      </c>
      <c r="BM358" s="230" t="s">
        <v>714</v>
      </c>
    </row>
    <row r="359" s="12" customFormat="1">
      <c r="B359" s="232"/>
      <c r="C359" s="233"/>
      <c r="D359" s="234" t="s">
        <v>257</v>
      </c>
      <c r="E359" s="235" t="s">
        <v>19</v>
      </c>
      <c r="F359" s="236" t="s">
        <v>715</v>
      </c>
      <c r="G359" s="233"/>
      <c r="H359" s="237">
        <v>0.65200000000000002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AT359" s="243" t="s">
        <v>257</v>
      </c>
      <c r="AU359" s="243" t="s">
        <v>82</v>
      </c>
      <c r="AV359" s="12" t="s">
        <v>82</v>
      </c>
      <c r="AW359" s="12" t="s">
        <v>35</v>
      </c>
      <c r="AX359" s="12" t="s">
        <v>73</v>
      </c>
      <c r="AY359" s="243" t="s">
        <v>194</v>
      </c>
    </row>
    <row r="360" s="12" customFormat="1">
      <c r="B360" s="232"/>
      <c r="C360" s="233"/>
      <c r="D360" s="234" t="s">
        <v>257</v>
      </c>
      <c r="E360" s="235" t="s">
        <v>19</v>
      </c>
      <c r="F360" s="236" t="s">
        <v>716</v>
      </c>
      <c r="G360" s="233"/>
      <c r="H360" s="237">
        <v>0.52800000000000002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AT360" s="243" t="s">
        <v>257</v>
      </c>
      <c r="AU360" s="243" t="s">
        <v>82</v>
      </c>
      <c r="AV360" s="12" t="s">
        <v>82</v>
      </c>
      <c r="AW360" s="12" t="s">
        <v>35</v>
      </c>
      <c r="AX360" s="12" t="s">
        <v>73</v>
      </c>
      <c r="AY360" s="243" t="s">
        <v>194</v>
      </c>
    </row>
    <row r="361" s="13" customFormat="1">
      <c r="B361" s="244"/>
      <c r="C361" s="245"/>
      <c r="D361" s="234" t="s">
        <v>257</v>
      </c>
      <c r="E361" s="246" t="s">
        <v>19</v>
      </c>
      <c r="F361" s="247" t="s">
        <v>277</v>
      </c>
      <c r="G361" s="245"/>
      <c r="H361" s="248">
        <v>1.1799999999999999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AT361" s="254" t="s">
        <v>257</v>
      </c>
      <c r="AU361" s="254" t="s">
        <v>82</v>
      </c>
      <c r="AV361" s="13" t="s">
        <v>201</v>
      </c>
      <c r="AW361" s="13" t="s">
        <v>35</v>
      </c>
      <c r="AX361" s="13" t="s">
        <v>80</v>
      </c>
      <c r="AY361" s="254" t="s">
        <v>194</v>
      </c>
    </row>
    <row r="362" s="1" customFormat="1" ht="16.5" customHeight="1">
      <c r="B362" s="37"/>
      <c r="C362" s="219" t="s">
        <v>717</v>
      </c>
      <c r="D362" s="219" t="s">
        <v>196</v>
      </c>
      <c r="E362" s="220" t="s">
        <v>718</v>
      </c>
      <c r="F362" s="221" t="s">
        <v>719</v>
      </c>
      <c r="G362" s="222" t="s">
        <v>311</v>
      </c>
      <c r="H362" s="223">
        <v>0.121</v>
      </c>
      <c r="I362" s="224"/>
      <c r="J362" s="225">
        <f>ROUND(I362*H362,2)</f>
        <v>0</v>
      </c>
      <c r="K362" s="221" t="s">
        <v>200</v>
      </c>
      <c r="L362" s="42"/>
      <c r="M362" s="226" t="s">
        <v>19</v>
      </c>
      <c r="N362" s="227" t="s">
        <v>44</v>
      </c>
      <c r="O362" s="82"/>
      <c r="P362" s="228">
        <f>O362*H362</f>
        <v>0</v>
      </c>
      <c r="Q362" s="228">
        <v>1.06277</v>
      </c>
      <c r="R362" s="228">
        <f>Q362*H362</f>
        <v>0.12859517000000001</v>
      </c>
      <c r="S362" s="228">
        <v>0</v>
      </c>
      <c r="T362" s="229">
        <f>S362*H362</f>
        <v>0</v>
      </c>
      <c r="AR362" s="230" t="s">
        <v>201</v>
      </c>
      <c r="AT362" s="230" t="s">
        <v>196</v>
      </c>
      <c r="AU362" s="230" t="s">
        <v>82</v>
      </c>
      <c r="AY362" s="16" t="s">
        <v>194</v>
      </c>
      <c r="BE362" s="231">
        <f>IF(N362="základní",J362,0)</f>
        <v>0</v>
      </c>
      <c r="BF362" s="231">
        <f>IF(N362="snížená",J362,0)</f>
        <v>0</v>
      </c>
      <c r="BG362" s="231">
        <f>IF(N362="zákl. přenesená",J362,0)</f>
        <v>0</v>
      </c>
      <c r="BH362" s="231">
        <f>IF(N362="sníž. přenesená",J362,0)</f>
        <v>0</v>
      </c>
      <c r="BI362" s="231">
        <f>IF(N362="nulová",J362,0)</f>
        <v>0</v>
      </c>
      <c r="BJ362" s="16" t="s">
        <v>80</v>
      </c>
      <c r="BK362" s="231">
        <f>ROUND(I362*H362,2)</f>
        <v>0</v>
      </c>
      <c r="BL362" s="16" t="s">
        <v>201</v>
      </c>
      <c r="BM362" s="230" t="s">
        <v>720</v>
      </c>
    </row>
    <row r="363" s="1" customFormat="1" ht="24" customHeight="1">
      <c r="B363" s="37"/>
      <c r="C363" s="219" t="s">
        <v>721</v>
      </c>
      <c r="D363" s="219" t="s">
        <v>196</v>
      </c>
      <c r="E363" s="220" t="s">
        <v>722</v>
      </c>
      <c r="F363" s="221" t="s">
        <v>723</v>
      </c>
      <c r="G363" s="222" t="s">
        <v>199</v>
      </c>
      <c r="H363" s="223">
        <v>363.92000000000002</v>
      </c>
      <c r="I363" s="224"/>
      <c r="J363" s="225">
        <f>ROUND(I363*H363,2)</f>
        <v>0</v>
      </c>
      <c r="K363" s="221" t="s">
        <v>200</v>
      </c>
      <c r="L363" s="42"/>
      <c r="M363" s="226" t="s">
        <v>19</v>
      </c>
      <c r="N363" s="227" t="s">
        <v>44</v>
      </c>
      <c r="O363" s="82"/>
      <c r="P363" s="228">
        <f>O363*H363</f>
        <v>0</v>
      </c>
      <c r="Q363" s="228">
        <v>0.075600000000000001</v>
      </c>
      <c r="R363" s="228">
        <f>Q363*H363</f>
        <v>27.512352</v>
      </c>
      <c r="S363" s="228">
        <v>0</v>
      </c>
      <c r="T363" s="229">
        <f>S363*H363</f>
        <v>0</v>
      </c>
      <c r="AR363" s="230" t="s">
        <v>201</v>
      </c>
      <c r="AT363" s="230" t="s">
        <v>196</v>
      </c>
      <c r="AU363" s="230" t="s">
        <v>82</v>
      </c>
      <c r="AY363" s="16" t="s">
        <v>194</v>
      </c>
      <c r="BE363" s="231">
        <f>IF(N363="základní",J363,0)</f>
        <v>0</v>
      </c>
      <c r="BF363" s="231">
        <f>IF(N363="snížená",J363,0)</f>
        <v>0</v>
      </c>
      <c r="BG363" s="231">
        <f>IF(N363="zákl. přenesená",J363,0)</f>
        <v>0</v>
      </c>
      <c r="BH363" s="231">
        <f>IF(N363="sníž. přenesená",J363,0)</f>
        <v>0</v>
      </c>
      <c r="BI363" s="231">
        <f>IF(N363="nulová",J363,0)</f>
        <v>0</v>
      </c>
      <c r="BJ363" s="16" t="s">
        <v>80</v>
      </c>
      <c r="BK363" s="231">
        <f>ROUND(I363*H363,2)</f>
        <v>0</v>
      </c>
      <c r="BL363" s="16" t="s">
        <v>201</v>
      </c>
      <c r="BM363" s="230" t="s">
        <v>724</v>
      </c>
    </row>
    <row r="364" s="12" customFormat="1">
      <c r="B364" s="232"/>
      <c r="C364" s="233"/>
      <c r="D364" s="234" t="s">
        <v>257</v>
      </c>
      <c r="E364" s="235" t="s">
        <v>19</v>
      </c>
      <c r="F364" s="236" t="s">
        <v>655</v>
      </c>
      <c r="G364" s="233"/>
      <c r="H364" s="237">
        <v>238.97999999999999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AT364" s="243" t="s">
        <v>257</v>
      </c>
      <c r="AU364" s="243" t="s">
        <v>82</v>
      </c>
      <c r="AV364" s="12" t="s">
        <v>82</v>
      </c>
      <c r="AW364" s="12" t="s">
        <v>35</v>
      </c>
      <c r="AX364" s="12" t="s">
        <v>73</v>
      </c>
      <c r="AY364" s="243" t="s">
        <v>194</v>
      </c>
    </row>
    <row r="365" s="12" customFormat="1">
      <c r="B365" s="232"/>
      <c r="C365" s="233"/>
      <c r="D365" s="234" t="s">
        <v>257</v>
      </c>
      <c r="E365" s="235" t="s">
        <v>19</v>
      </c>
      <c r="F365" s="236" t="s">
        <v>725</v>
      </c>
      <c r="G365" s="233"/>
      <c r="H365" s="237">
        <v>124.94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AT365" s="243" t="s">
        <v>257</v>
      </c>
      <c r="AU365" s="243" t="s">
        <v>82</v>
      </c>
      <c r="AV365" s="12" t="s">
        <v>82</v>
      </c>
      <c r="AW365" s="12" t="s">
        <v>35</v>
      </c>
      <c r="AX365" s="12" t="s">
        <v>73</v>
      </c>
      <c r="AY365" s="243" t="s">
        <v>194</v>
      </c>
    </row>
    <row r="366" s="13" customFormat="1">
      <c r="B366" s="244"/>
      <c r="C366" s="245"/>
      <c r="D366" s="234" t="s">
        <v>257</v>
      </c>
      <c r="E366" s="246" t="s">
        <v>19</v>
      </c>
      <c r="F366" s="247" t="s">
        <v>277</v>
      </c>
      <c r="G366" s="245"/>
      <c r="H366" s="248">
        <v>363.92000000000002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AT366" s="254" t="s">
        <v>257</v>
      </c>
      <c r="AU366" s="254" t="s">
        <v>82</v>
      </c>
      <c r="AV366" s="13" t="s">
        <v>201</v>
      </c>
      <c r="AW366" s="13" t="s">
        <v>35</v>
      </c>
      <c r="AX366" s="13" t="s">
        <v>80</v>
      </c>
      <c r="AY366" s="254" t="s">
        <v>194</v>
      </c>
    </row>
    <row r="367" s="1" customFormat="1" ht="24" customHeight="1">
      <c r="B367" s="37"/>
      <c r="C367" s="219" t="s">
        <v>726</v>
      </c>
      <c r="D367" s="219" t="s">
        <v>196</v>
      </c>
      <c r="E367" s="220" t="s">
        <v>727</v>
      </c>
      <c r="F367" s="221" t="s">
        <v>728</v>
      </c>
      <c r="G367" s="222" t="s">
        <v>199</v>
      </c>
      <c r="H367" s="223">
        <v>55.030000000000001</v>
      </c>
      <c r="I367" s="224"/>
      <c r="J367" s="225">
        <f>ROUND(I367*H367,2)</f>
        <v>0</v>
      </c>
      <c r="K367" s="221" t="s">
        <v>200</v>
      </c>
      <c r="L367" s="42"/>
      <c r="M367" s="226" t="s">
        <v>19</v>
      </c>
      <c r="N367" s="227" t="s">
        <v>44</v>
      </c>
      <c r="O367" s="82"/>
      <c r="P367" s="228">
        <f>O367*H367</f>
        <v>0</v>
      </c>
      <c r="Q367" s="228">
        <v>0.094500000000000001</v>
      </c>
      <c r="R367" s="228">
        <f>Q367*H367</f>
        <v>5.2003349999999999</v>
      </c>
      <c r="S367" s="228">
        <v>0</v>
      </c>
      <c r="T367" s="229">
        <f>S367*H367</f>
        <v>0</v>
      </c>
      <c r="AR367" s="230" t="s">
        <v>201</v>
      </c>
      <c r="AT367" s="230" t="s">
        <v>196</v>
      </c>
      <c r="AU367" s="230" t="s">
        <v>82</v>
      </c>
      <c r="AY367" s="16" t="s">
        <v>194</v>
      </c>
      <c r="BE367" s="231">
        <f>IF(N367="základní",J367,0)</f>
        <v>0</v>
      </c>
      <c r="BF367" s="231">
        <f>IF(N367="snížená",J367,0)</f>
        <v>0</v>
      </c>
      <c r="BG367" s="231">
        <f>IF(N367="zákl. přenesená",J367,0)</f>
        <v>0</v>
      </c>
      <c r="BH367" s="231">
        <f>IF(N367="sníž. přenesená",J367,0)</f>
        <v>0</v>
      </c>
      <c r="BI367" s="231">
        <f>IF(N367="nulová",J367,0)</f>
        <v>0</v>
      </c>
      <c r="BJ367" s="16" t="s">
        <v>80</v>
      </c>
      <c r="BK367" s="231">
        <f>ROUND(I367*H367,2)</f>
        <v>0</v>
      </c>
      <c r="BL367" s="16" t="s">
        <v>201</v>
      </c>
      <c r="BM367" s="230" t="s">
        <v>729</v>
      </c>
    </row>
    <row r="368" s="12" customFormat="1">
      <c r="B368" s="232"/>
      <c r="C368" s="233"/>
      <c r="D368" s="234" t="s">
        <v>257</v>
      </c>
      <c r="E368" s="235" t="s">
        <v>19</v>
      </c>
      <c r="F368" s="236" t="s">
        <v>730</v>
      </c>
      <c r="G368" s="233"/>
      <c r="H368" s="237">
        <v>55.030000000000001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AT368" s="243" t="s">
        <v>257</v>
      </c>
      <c r="AU368" s="243" t="s">
        <v>82</v>
      </c>
      <c r="AV368" s="12" t="s">
        <v>82</v>
      </c>
      <c r="AW368" s="12" t="s">
        <v>35</v>
      </c>
      <c r="AX368" s="12" t="s">
        <v>80</v>
      </c>
      <c r="AY368" s="243" t="s">
        <v>194</v>
      </c>
    </row>
    <row r="369" s="1" customFormat="1" ht="36" customHeight="1">
      <c r="B369" s="37"/>
      <c r="C369" s="219" t="s">
        <v>731</v>
      </c>
      <c r="D369" s="219" t="s">
        <v>196</v>
      </c>
      <c r="E369" s="220" t="s">
        <v>732</v>
      </c>
      <c r="F369" s="221" t="s">
        <v>733</v>
      </c>
      <c r="G369" s="222" t="s">
        <v>199</v>
      </c>
      <c r="H369" s="223">
        <v>110.06</v>
      </c>
      <c r="I369" s="224"/>
      <c r="J369" s="225">
        <f>ROUND(I369*H369,2)</f>
        <v>0</v>
      </c>
      <c r="K369" s="221" t="s">
        <v>200</v>
      </c>
      <c r="L369" s="42"/>
      <c r="M369" s="226" t="s">
        <v>19</v>
      </c>
      <c r="N369" s="227" t="s">
        <v>44</v>
      </c>
      <c r="O369" s="82"/>
      <c r="P369" s="228">
        <f>O369*H369</f>
        <v>0</v>
      </c>
      <c r="Q369" s="228">
        <v>0.0189</v>
      </c>
      <c r="R369" s="228">
        <f>Q369*H369</f>
        <v>2.0801340000000001</v>
      </c>
      <c r="S369" s="228">
        <v>0</v>
      </c>
      <c r="T369" s="229">
        <f>S369*H369</f>
        <v>0</v>
      </c>
      <c r="AR369" s="230" t="s">
        <v>201</v>
      </c>
      <c r="AT369" s="230" t="s">
        <v>196</v>
      </c>
      <c r="AU369" s="230" t="s">
        <v>82</v>
      </c>
      <c r="AY369" s="16" t="s">
        <v>194</v>
      </c>
      <c r="BE369" s="231">
        <f>IF(N369="základní",J369,0)</f>
        <v>0</v>
      </c>
      <c r="BF369" s="231">
        <f>IF(N369="snížená",J369,0)</f>
        <v>0</v>
      </c>
      <c r="BG369" s="231">
        <f>IF(N369="zákl. přenesená",J369,0)</f>
        <v>0</v>
      </c>
      <c r="BH369" s="231">
        <f>IF(N369="sníž. přenesená",J369,0)</f>
        <v>0</v>
      </c>
      <c r="BI369" s="231">
        <f>IF(N369="nulová",J369,0)</f>
        <v>0</v>
      </c>
      <c r="BJ369" s="16" t="s">
        <v>80</v>
      </c>
      <c r="BK369" s="231">
        <f>ROUND(I369*H369,2)</f>
        <v>0</v>
      </c>
      <c r="BL369" s="16" t="s">
        <v>201</v>
      </c>
      <c r="BM369" s="230" t="s">
        <v>734</v>
      </c>
    </row>
    <row r="370" s="12" customFormat="1">
      <c r="B370" s="232"/>
      <c r="C370" s="233"/>
      <c r="D370" s="234" t="s">
        <v>257</v>
      </c>
      <c r="E370" s="235" t="s">
        <v>19</v>
      </c>
      <c r="F370" s="236" t="s">
        <v>730</v>
      </c>
      <c r="G370" s="233"/>
      <c r="H370" s="237">
        <v>55.030000000000001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AT370" s="243" t="s">
        <v>257</v>
      </c>
      <c r="AU370" s="243" t="s">
        <v>82</v>
      </c>
      <c r="AV370" s="12" t="s">
        <v>82</v>
      </c>
      <c r="AW370" s="12" t="s">
        <v>35</v>
      </c>
      <c r="AX370" s="12" t="s">
        <v>80</v>
      </c>
      <c r="AY370" s="243" t="s">
        <v>194</v>
      </c>
    </row>
    <row r="371" s="12" customFormat="1">
      <c r="B371" s="232"/>
      <c r="C371" s="233"/>
      <c r="D371" s="234" t="s">
        <v>257</v>
      </c>
      <c r="E371" s="233"/>
      <c r="F371" s="236" t="s">
        <v>735</v>
      </c>
      <c r="G371" s="233"/>
      <c r="H371" s="237">
        <v>110.06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AT371" s="243" t="s">
        <v>257</v>
      </c>
      <c r="AU371" s="243" t="s">
        <v>82</v>
      </c>
      <c r="AV371" s="12" t="s">
        <v>82</v>
      </c>
      <c r="AW371" s="12" t="s">
        <v>4</v>
      </c>
      <c r="AX371" s="12" t="s">
        <v>80</v>
      </c>
      <c r="AY371" s="243" t="s">
        <v>194</v>
      </c>
    </row>
    <row r="372" s="1" customFormat="1" ht="36" customHeight="1">
      <c r="B372" s="37"/>
      <c r="C372" s="219" t="s">
        <v>736</v>
      </c>
      <c r="D372" s="219" t="s">
        <v>196</v>
      </c>
      <c r="E372" s="220" t="s">
        <v>737</v>
      </c>
      <c r="F372" s="221" t="s">
        <v>738</v>
      </c>
      <c r="G372" s="222" t="s">
        <v>213</v>
      </c>
      <c r="H372" s="223">
        <v>425.75</v>
      </c>
      <c r="I372" s="224"/>
      <c r="J372" s="225">
        <f>ROUND(I372*H372,2)</f>
        <v>0</v>
      </c>
      <c r="K372" s="221" t="s">
        <v>200</v>
      </c>
      <c r="L372" s="42"/>
      <c r="M372" s="226" t="s">
        <v>19</v>
      </c>
      <c r="N372" s="227" t="s">
        <v>44</v>
      </c>
      <c r="O372" s="82"/>
      <c r="P372" s="228">
        <f>O372*H372</f>
        <v>0</v>
      </c>
      <c r="Q372" s="228">
        <v>6.0000000000000002E-05</v>
      </c>
      <c r="R372" s="228">
        <f>Q372*H372</f>
        <v>0.025545000000000002</v>
      </c>
      <c r="S372" s="228">
        <v>0</v>
      </c>
      <c r="T372" s="229">
        <f>S372*H372</f>
        <v>0</v>
      </c>
      <c r="AR372" s="230" t="s">
        <v>201</v>
      </c>
      <c r="AT372" s="230" t="s">
        <v>196</v>
      </c>
      <c r="AU372" s="230" t="s">
        <v>82</v>
      </c>
      <c r="AY372" s="16" t="s">
        <v>194</v>
      </c>
      <c r="BE372" s="231">
        <f>IF(N372="základní",J372,0)</f>
        <v>0</v>
      </c>
      <c r="BF372" s="231">
        <f>IF(N372="snížená",J372,0)</f>
        <v>0</v>
      </c>
      <c r="BG372" s="231">
        <f>IF(N372="zákl. přenesená",J372,0)</f>
        <v>0</v>
      </c>
      <c r="BH372" s="231">
        <f>IF(N372="sníž. přenesená",J372,0)</f>
        <v>0</v>
      </c>
      <c r="BI372" s="231">
        <f>IF(N372="nulová",J372,0)</f>
        <v>0</v>
      </c>
      <c r="BJ372" s="16" t="s">
        <v>80</v>
      </c>
      <c r="BK372" s="231">
        <f>ROUND(I372*H372,2)</f>
        <v>0</v>
      </c>
      <c r="BL372" s="16" t="s">
        <v>201</v>
      </c>
      <c r="BM372" s="230" t="s">
        <v>739</v>
      </c>
    </row>
    <row r="373" s="12" customFormat="1">
      <c r="B373" s="232"/>
      <c r="C373" s="233"/>
      <c r="D373" s="234" t="s">
        <v>257</v>
      </c>
      <c r="E373" s="235" t="s">
        <v>19</v>
      </c>
      <c r="F373" s="236" t="s">
        <v>740</v>
      </c>
      <c r="G373" s="233"/>
      <c r="H373" s="237">
        <v>222.25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AT373" s="243" t="s">
        <v>257</v>
      </c>
      <c r="AU373" s="243" t="s">
        <v>82</v>
      </c>
      <c r="AV373" s="12" t="s">
        <v>82</v>
      </c>
      <c r="AW373" s="12" t="s">
        <v>35</v>
      </c>
      <c r="AX373" s="12" t="s">
        <v>73</v>
      </c>
      <c r="AY373" s="243" t="s">
        <v>194</v>
      </c>
    </row>
    <row r="374" s="12" customFormat="1">
      <c r="B374" s="232"/>
      <c r="C374" s="233"/>
      <c r="D374" s="234" t="s">
        <v>257</v>
      </c>
      <c r="E374" s="235" t="s">
        <v>19</v>
      </c>
      <c r="F374" s="236" t="s">
        <v>741</v>
      </c>
      <c r="G374" s="233"/>
      <c r="H374" s="237">
        <v>203.5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AT374" s="243" t="s">
        <v>257</v>
      </c>
      <c r="AU374" s="243" t="s">
        <v>82</v>
      </c>
      <c r="AV374" s="12" t="s">
        <v>82</v>
      </c>
      <c r="AW374" s="12" t="s">
        <v>35</v>
      </c>
      <c r="AX374" s="12" t="s">
        <v>73</v>
      </c>
      <c r="AY374" s="243" t="s">
        <v>194</v>
      </c>
    </row>
    <row r="375" s="13" customFormat="1">
      <c r="B375" s="244"/>
      <c r="C375" s="245"/>
      <c r="D375" s="234" t="s">
        <v>257</v>
      </c>
      <c r="E375" s="246" t="s">
        <v>19</v>
      </c>
      <c r="F375" s="247" t="s">
        <v>277</v>
      </c>
      <c r="G375" s="245"/>
      <c r="H375" s="248">
        <v>425.75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AT375" s="254" t="s">
        <v>257</v>
      </c>
      <c r="AU375" s="254" t="s">
        <v>82</v>
      </c>
      <c r="AV375" s="13" t="s">
        <v>201</v>
      </c>
      <c r="AW375" s="13" t="s">
        <v>35</v>
      </c>
      <c r="AX375" s="13" t="s">
        <v>80</v>
      </c>
      <c r="AY375" s="254" t="s">
        <v>194</v>
      </c>
    </row>
    <row r="376" s="1" customFormat="1" ht="36" customHeight="1">
      <c r="B376" s="37"/>
      <c r="C376" s="219" t="s">
        <v>742</v>
      </c>
      <c r="D376" s="219" t="s">
        <v>196</v>
      </c>
      <c r="E376" s="220" t="s">
        <v>743</v>
      </c>
      <c r="F376" s="221" t="s">
        <v>744</v>
      </c>
      <c r="G376" s="222" t="s">
        <v>222</v>
      </c>
      <c r="H376" s="223">
        <v>19</v>
      </c>
      <c r="I376" s="224"/>
      <c r="J376" s="225">
        <f>ROUND(I376*H376,2)</f>
        <v>0</v>
      </c>
      <c r="K376" s="221" t="s">
        <v>200</v>
      </c>
      <c r="L376" s="42"/>
      <c r="M376" s="226" t="s">
        <v>19</v>
      </c>
      <c r="N376" s="227" t="s">
        <v>44</v>
      </c>
      <c r="O376" s="82"/>
      <c r="P376" s="228">
        <f>O376*H376</f>
        <v>0</v>
      </c>
      <c r="Q376" s="228">
        <v>0.016979999999999999</v>
      </c>
      <c r="R376" s="228">
        <f>Q376*H376</f>
        <v>0.32261999999999996</v>
      </c>
      <c r="S376" s="228">
        <v>0</v>
      </c>
      <c r="T376" s="229">
        <f>S376*H376</f>
        <v>0</v>
      </c>
      <c r="AR376" s="230" t="s">
        <v>201</v>
      </c>
      <c r="AT376" s="230" t="s">
        <v>196</v>
      </c>
      <c r="AU376" s="230" t="s">
        <v>82</v>
      </c>
      <c r="AY376" s="16" t="s">
        <v>194</v>
      </c>
      <c r="BE376" s="231">
        <f>IF(N376="základní",J376,0)</f>
        <v>0</v>
      </c>
      <c r="BF376" s="231">
        <f>IF(N376="snížená",J376,0)</f>
        <v>0</v>
      </c>
      <c r="BG376" s="231">
        <f>IF(N376="zákl. přenesená",J376,0)</f>
        <v>0</v>
      </c>
      <c r="BH376" s="231">
        <f>IF(N376="sníž. přenesená",J376,0)</f>
        <v>0</v>
      </c>
      <c r="BI376" s="231">
        <f>IF(N376="nulová",J376,0)</f>
        <v>0</v>
      </c>
      <c r="BJ376" s="16" t="s">
        <v>80</v>
      </c>
      <c r="BK376" s="231">
        <f>ROUND(I376*H376,2)</f>
        <v>0</v>
      </c>
      <c r="BL376" s="16" t="s">
        <v>201</v>
      </c>
      <c r="BM376" s="230" t="s">
        <v>745</v>
      </c>
    </row>
    <row r="377" s="1" customFormat="1" ht="24" customHeight="1">
      <c r="B377" s="37"/>
      <c r="C377" s="257" t="s">
        <v>746</v>
      </c>
      <c r="D377" s="257" t="s">
        <v>323</v>
      </c>
      <c r="E377" s="258" t="s">
        <v>747</v>
      </c>
      <c r="F377" s="259" t="s">
        <v>748</v>
      </c>
      <c r="G377" s="260" t="s">
        <v>222</v>
      </c>
      <c r="H377" s="261">
        <v>5</v>
      </c>
      <c r="I377" s="262"/>
      <c r="J377" s="263">
        <f>ROUND(I377*H377,2)</f>
        <v>0</v>
      </c>
      <c r="K377" s="259" t="s">
        <v>200</v>
      </c>
      <c r="L377" s="264"/>
      <c r="M377" s="265" t="s">
        <v>19</v>
      </c>
      <c r="N377" s="266" t="s">
        <v>44</v>
      </c>
      <c r="O377" s="82"/>
      <c r="P377" s="228">
        <f>O377*H377</f>
        <v>0</v>
      </c>
      <c r="Q377" s="228">
        <v>0.013400000000000001</v>
      </c>
      <c r="R377" s="228">
        <f>Q377*H377</f>
        <v>0.067000000000000004</v>
      </c>
      <c r="S377" s="228">
        <v>0</v>
      </c>
      <c r="T377" s="229">
        <f>S377*H377</f>
        <v>0</v>
      </c>
      <c r="AR377" s="230" t="s">
        <v>228</v>
      </c>
      <c r="AT377" s="230" t="s">
        <v>323</v>
      </c>
      <c r="AU377" s="230" t="s">
        <v>82</v>
      </c>
      <c r="AY377" s="16" t="s">
        <v>194</v>
      </c>
      <c r="BE377" s="231">
        <f>IF(N377="základní",J377,0)</f>
        <v>0</v>
      </c>
      <c r="BF377" s="231">
        <f>IF(N377="snížená",J377,0)</f>
        <v>0</v>
      </c>
      <c r="BG377" s="231">
        <f>IF(N377="zákl. přenesená",J377,0)</f>
        <v>0</v>
      </c>
      <c r="BH377" s="231">
        <f>IF(N377="sníž. přenesená",J377,0)</f>
        <v>0</v>
      </c>
      <c r="BI377" s="231">
        <f>IF(N377="nulová",J377,0)</f>
        <v>0</v>
      </c>
      <c r="BJ377" s="16" t="s">
        <v>80</v>
      </c>
      <c r="BK377" s="231">
        <f>ROUND(I377*H377,2)</f>
        <v>0</v>
      </c>
      <c r="BL377" s="16" t="s">
        <v>201</v>
      </c>
      <c r="BM377" s="230" t="s">
        <v>749</v>
      </c>
    </row>
    <row r="378" s="1" customFormat="1" ht="24" customHeight="1">
      <c r="B378" s="37"/>
      <c r="C378" s="257" t="s">
        <v>750</v>
      </c>
      <c r="D378" s="257" t="s">
        <v>323</v>
      </c>
      <c r="E378" s="258" t="s">
        <v>751</v>
      </c>
      <c r="F378" s="259" t="s">
        <v>752</v>
      </c>
      <c r="G378" s="260" t="s">
        <v>222</v>
      </c>
      <c r="H378" s="261">
        <v>3</v>
      </c>
      <c r="I378" s="262"/>
      <c r="J378" s="263">
        <f>ROUND(I378*H378,2)</f>
        <v>0</v>
      </c>
      <c r="K378" s="259" t="s">
        <v>200</v>
      </c>
      <c r="L378" s="264"/>
      <c r="M378" s="265" t="s">
        <v>19</v>
      </c>
      <c r="N378" s="266" t="s">
        <v>44</v>
      </c>
      <c r="O378" s="82"/>
      <c r="P378" s="228">
        <f>O378*H378</f>
        <v>0</v>
      </c>
      <c r="Q378" s="228">
        <v>0.0112</v>
      </c>
      <c r="R378" s="228">
        <f>Q378*H378</f>
        <v>0.033599999999999998</v>
      </c>
      <c r="S378" s="228">
        <v>0</v>
      </c>
      <c r="T378" s="229">
        <f>S378*H378</f>
        <v>0</v>
      </c>
      <c r="AR378" s="230" t="s">
        <v>228</v>
      </c>
      <c r="AT378" s="230" t="s">
        <v>323</v>
      </c>
      <c r="AU378" s="230" t="s">
        <v>82</v>
      </c>
      <c r="AY378" s="16" t="s">
        <v>194</v>
      </c>
      <c r="BE378" s="231">
        <f>IF(N378="základní",J378,0)</f>
        <v>0</v>
      </c>
      <c r="BF378" s="231">
        <f>IF(N378="snížená",J378,0)</f>
        <v>0</v>
      </c>
      <c r="BG378" s="231">
        <f>IF(N378="zákl. přenesená",J378,0)</f>
        <v>0</v>
      </c>
      <c r="BH378" s="231">
        <f>IF(N378="sníž. přenesená",J378,0)</f>
        <v>0</v>
      </c>
      <c r="BI378" s="231">
        <f>IF(N378="nulová",J378,0)</f>
        <v>0</v>
      </c>
      <c r="BJ378" s="16" t="s">
        <v>80</v>
      </c>
      <c r="BK378" s="231">
        <f>ROUND(I378*H378,2)</f>
        <v>0</v>
      </c>
      <c r="BL378" s="16" t="s">
        <v>201</v>
      </c>
      <c r="BM378" s="230" t="s">
        <v>753</v>
      </c>
    </row>
    <row r="379" s="1" customFormat="1" ht="24" customHeight="1">
      <c r="B379" s="37"/>
      <c r="C379" s="257" t="s">
        <v>754</v>
      </c>
      <c r="D379" s="257" t="s">
        <v>323</v>
      </c>
      <c r="E379" s="258" t="s">
        <v>755</v>
      </c>
      <c r="F379" s="259" t="s">
        <v>756</v>
      </c>
      <c r="G379" s="260" t="s">
        <v>222</v>
      </c>
      <c r="H379" s="261">
        <v>10</v>
      </c>
      <c r="I379" s="262"/>
      <c r="J379" s="263">
        <f>ROUND(I379*H379,2)</f>
        <v>0</v>
      </c>
      <c r="K379" s="259" t="s">
        <v>200</v>
      </c>
      <c r="L379" s="264"/>
      <c r="M379" s="265" t="s">
        <v>19</v>
      </c>
      <c r="N379" s="266" t="s">
        <v>44</v>
      </c>
      <c r="O379" s="82"/>
      <c r="P379" s="228">
        <f>O379*H379</f>
        <v>0</v>
      </c>
      <c r="Q379" s="228">
        <v>0.0137</v>
      </c>
      <c r="R379" s="228">
        <f>Q379*H379</f>
        <v>0.13700000000000001</v>
      </c>
      <c r="S379" s="228">
        <v>0</v>
      </c>
      <c r="T379" s="229">
        <f>S379*H379</f>
        <v>0</v>
      </c>
      <c r="AR379" s="230" t="s">
        <v>228</v>
      </c>
      <c r="AT379" s="230" t="s">
        <v>323</v>
      </c>
      <c r="AU379" s="230" t="s">
        <v>82</v>
      </c>
      <c r="AY379" s="16" t="s">
        <v>194</v>
      </c>
      <c r="BE379" s="231">
        <f>IF(N379="základní",J379,0)</f>
        <v>0</v>
      </c>
      <c r="BF379" s="231">
        <f>IF(N379="snížená",J379,0)</f>
        <v>0</v>
      </c>
      <c r="BG379" s="231">
        <f>IF(N379="zákl. přenesená",J379,0)</f>
        <v>0</v>
      </c>
      <c r="BH379" s="231">
        <f>IF(N379="sníž. přenesená",J379,0)</f>
        <v>0</v>
      </c>
      <c r="BI379" s="231">
        <f>IF(N379="nulová",J379,0)</f>
        <v>0</v>
      </c>
      <c r="BJ379" s="16" t="s">
        <v>80</v>
      </c>
      <c r="BK379" s="231">
        <f>ROUND(I379*H379,2)</f>
        <v>0</v>
      </c>
      <c r="BL379" s="16" t="s">
        <v>201</v>
      </c>
      <c r="BM379" s="230" t="s">
        <v>757</v>
      </c>
    </row>
    <row r="380" s="1" customFormat="1" ht="24" customHeight="1">
      <c r="B380" s="37"/>
      <c r="C380" s="257" t="s">
        <v>758</v>
      </c>
      <c r="D380" s="257" t="s">
        <v>323</v>
      </c>
      <c r="E380" s="258" t="s">
        <v>759</v>
      </c>
      <c r="F380" s="259" t="s">
        <v>760</v>
      </c>
      <c r="G380" s="260" t="s">
        <v>222</v>
      </c>
      <c r="H380" s="261">
        <v>1</v>
      </c>
      <c r="I380" s="262"/>
      <c r="J380" s="263">
        <f>ROUND(I380*H380,2)</f>
        <v>0</v>
      </c>
      <c r="K380" s="259" t="s">
        <v>200</v>
      </c>
      <c r="L380" s="264"/>
      <c r="M380" s="265" t="s">
        <v>19</v>
      </c>
      <c r="N380" s="266" t="s">
        <v>44</v>
      </c>
      <c r="O380" s="82"/>
      <c r="P380" s="228">
        <f>O380*H380</f>
        <v>0</v>
      </c>
      <c r="Q380" s="228">
        <v>0.013599999999999999</v>
      </c>
      <c r="R380" s="228">
        <f>Q380*H380</f>
        <v>0.013599999999999999</v>
      </c>
      <c r="S380" s="228">
        <v>0</v>
      </c>
      <c r="T380" s="229">
        <f>S380*H380</f>
        <v>0</v>
      </c>
      <c r="AR380" s="230" t="s">
        <v>228</v>
      </c>
      <c r="AT380" s="230" t="s">
        <v>323</v>
      </c>
      <c r="AU380" s="230" t="s">
        <v>82</v>
      </c>
      <c r="AY380" s="16" t="s">
        <v>194</v>
      </c>
      <c r="BE380" s="231">
        <f>IF(N380="základní",J380,0)</f>
        <v>0</v>
      </c>
      <c r="BF380" s="231">
        <f>IF(N380="snížená",J380,0)</f>
        <v>0</v>
      </c>
      <c r="BG380" s="231">
        <f>IF(N380="zákl. přenesená",J380,0)</f>
        <v>0</v>
      </c>
      <c r="BH380" s="231">
        <f>IF(N380="sníž. přenesená",J380,0)</f>
        <v>0</v>
      </c>
      <c r="BI380" s="231">
        <f>IF(N380="nulová",J380,0)</f>
        <v>0</v>
      </c>
      <c r="BJ380" s="16" t="s">
        <v>80</v>
      </c>
      <c r="BK380" s="231">
        <f>ROUND(I380*H380,2)</f>
        <v>0</v>
      </c>
      <c r="BL380" s="16" t="s">
        <v>201</v>
      </c>
      <c r="BM380" s="230" t="s">
        <v>761</v>
      </c>
    </row>
    <row r="381" s="1" customFormat="1" ht="36" customHeight="1">
      <c r="B381" s="37"/>
      <c r="C381" s="219" t="s">
        <v>762</v>
      </c>
      <c r="D381" s="219" t="s">
        <v>196</v>
      </c>
      <c r="E381" s="220" t="s">
        <v>763</v>
      </c>
      <c r="F381" s="221" t="s">
        <v>764</v>
      </c>
      <c r="G381" s="222" t="s">
        <v>222</v>
      </c>
      <c r="H381" s="223">
        <v>5</v>
      </c>
      <c r="I381" s="224"/>
      <c r="J381" s="225">
        <f>ROUND(I381*H381,2)</f>
        <v>0</v>
      </c>
      <c r="K381" s="221" t="s">
        <v>200</v>
      </c>
      <c r="L381" s="42"/>
      <c r="M381" s="226" t="s">
        <v>19</v>
      </c>
      <c r="N381" s="227" t="s">
        <v>44</v>
      </c>
      <c r="O381" s="82"/>
      <c r="P381" s="228">
        <f>O381*H381</f>
        <v>0</v>
      </c>
      <c r="Q381" s="228">
        <v>0.44169999999999998</v>
      </c>
      <c r="R381" s="228">
        <f>Q381*H381</f>
        <v>2.2084999999999999</v>
      </c>
      <c r="S381" s="228">
        <v>0</v>
      </c>
      <c r="T381" s="229">
        <f>S381*H381</f>
        <v>0</v>
      </c>
      <c r="AR381" s="230" t="s">
        <v>201</v>
      </c>
      <c r="AT381" s="230" t="s">
        <v>196</v>
      </c>
      <c r="AU381" s="230" t="s">
        <v>82</v>
      </c>
      <c r="AY381" s="16" t="s">
        <v>194</v>
      </c>
      <c r="BE381" s="231">
        <f>IF(N381="základní",J381,0)</f>
        <v>0</v>
      </c>
      <c r="BF381" s="231">
        <f>IF(N381="snížená",J381,0)</f>
        <v>0</v>
      </c>
      <c r="BG381" s="231">
        <f>IF(N381="zákl. přenesená",J381,0)</f>
        <v>0</v>
      </c>
      <c r="BH381" s="231">
        <f>IF(N381="sníž. přenesená",J381,0)</f>
        <v>0</v>
      </c>
      <c r="BI381" s="231">
        <f>IF(N381="nulová",J381,0)</f>
        <v>0</v>
      </c>
      <c r="BJ381" s="16" t="s">
        <v>80</v>
      </c>
      <c r="BK381" s="231">
        <f>ROUND(I381*H381,2)</f>
        <v>0</v>
      </c>
      <c r="BL381" s="16" t="s">
        <v>201</v>
      </c>
      <c r="BM381" s="230" t="s">
        <v>765</v>
      </c>
    </row>
    <row r="382" s="1" customFormat="1" ht="24" customHeight="1">
      <c r="B382" s="37"/>
      <c r="C382" s="257" t="s">
        <v>766</v>
      </c>
      <c r="D382" s="257" t="s">
        <v>323</v>
      </c>
      <c r="E382" s="258" t="s">
        <v>767</v>
      </c>
      <c r="F382" s="259" t="s">
        <v>768</v>
      </c>
      <c r="G382" s="260" t="s">
        <v>222</v>
      </c>
      <c r="H382" s="261">
        <v>5</v>
      </c>
      <c r="I382" s="262"/>
      <c r="J382" s="263">
        <f>ROUND(I382*H382,2)</f>
        <v>0</v>
      </c>
      <c r="K382" s="259" t="s">
        <v>200</v>
      </c>
      <c r="L382" s="264"/>
      <c r="M382" s="265" t="s">
        <v>19</v>
      </c>
      <c r="N382" s="266" t="s">
        <v>44</v>
      </c>
      <c r="O382" s="82"/>
      <c r="P382" s="228">
        <f>O382*H382</f>
        <v>0</v>
      </c>
      <c r="Q382" s="228">
        <v>0.017000000000000001</v>
      </c>
      <c r="R382" s="228">
        <f>Q382*H382</f>
        <v>0.085000000000000006</v>
      </c>
      <c r="S382" s="228">
        <v>0</v>
      </c>
      <c r="T382" s="229">
        <f>S382*H382</f>
        <v>0</v>
      </c>
      <c r="AR382" s="230" t="s">
        <v>228</v>
      </c>
      <c r="AT382" s="230" t="s">
        <v>323</v>
      </c>
      <c r="AU382" s="230" t="s">
        <v>82</v>
      </c>
      <c r="AY382" s="16" t="s">
        <v>194</v>
      </c>
      <c r="BE382" s="231">
        <f>IF(N382="základní",J382,0)</f>
        <v>0</v>
      </c>
      <c r="BF382" s="231">
        <f>IF(N382="snížená",J382,0)</f>
        <v>0</v>
      </c>
      <c r="BG382" s="231">
        <f>IF(N382="zákl. přenesená",J382,0)</f>
        <v>0</v>
      </c>
      <c r="BH382" s="231">
        <f>IF(N382="sníž. přenesená",J382,0)</f>
        <v>0</v>
      </c>
      <c r="BI382" s="231">
        <f>IF(N382="nulová",J382,0)</f>
        <v>0</v>
      </c>
      <c r="BJ382" s="16" t="s">
        <v>80</v>
      </c>
      <c r="BK382" s="231">
        <f>ROUND(I382*H382,2)</f>
        <v>0</v>
      </c>
      <c r="BL382" s="16" t="s">
        <v>201</v>
      </c>
      <c r="BM382" s="230" t="s">
        <v>769</v>
      </c>
    </row>
    <row r="383" s="1" customFormat="1" ht="24" customHeight="1">
      <c r="B383" s="37"/>
      <c r="C383" s="219" t="s">
        <v>770</v>
      </c>
      <c r="D383" s="219" t="s">
        <v>196</v>
      </c>
      <c r="E383" s="220" t="s">
        <v>771</v>
      </c>
      <c r="F383" s="221" t="s">
        <v>772</v>
      </c>
      <c r="G383" s="222" t="s">
        <v>222</v>
      </c>
      <c r="H383" s="223">
        <v>6</v>
      </c>
      <c r="I383" s="224"/>
      <c r="J383" s="225">
        <f>ROUND(I383*H383,2)</f>
        <v>0</v>
      </c>
      <c r="K383" s="221" t="s">
        <v>200</v>
      </c>
      <c r="L383" s="42"/>
      <c r="M383" s="226" t="s">
        <v>19</v>
      </c>
      <c r="N383" s="227" t="s">
        <v>44</v>
      </c>
      <c r="O383" s="82"/>
      <c r="P383" s="228">
        <f>O383*H383</f>
        <v>0</v>
      </c>
      <c r="Q383" s="228">
        <v>0</v>
      </c>
      <c r="R383" s="228">
        <f>Q383*H383</f>
        <v>0</v>
      </c>
      <c r="S383" s="228">
        <v>0</v>
      </c>
      <c r="T383" s="229">
        <f>S383*H383</f>
        <v>0</v>
      </c>
      <c r="AR383" s="230" t="s">
        <v>201</v>
      </c>
      <c r="AT383" s="230" t="s">
        <v>196</v>
      </c>
      <c r="AU383" s="230" t="s">
        <v>82</v>
      </c>
      <c r="AY383" s="16" t="s">
        <v>194</v>
      </c>
      <c r="BE383" s="231">
        <f>IF(N383="základní",J383,0)</f>
        <v>0</v>
      </c>
      <c r="BF383" s="231">
        <f>IF(N383="snížená",J383,0)</f>
        <v>0</v>
      </c>
      <c r="BG383" s="231">
        <f>IF(N383="zákl. přenesená",J383,0)</f>
        <v>0</v>
      </c>
      <c r="BH383" s="231">
        <f>IF(N383="sníž. přenesená",J383,0)</f>
        <v>0</v>
      </c>
      <c r="BI383" s="231">
        <f>IF(N383="nulová",J383,0)</f>
        <v>0</v>
      </c>
      <c r="BJ383" s="16" t="s">
        <v>80</v>
      </c>
      <c r="BK383" s="231">
        <f>ROUND(I383*H383,2)</f>
        <v>0</v>
      </c>
      <c r="BL383" s="16" t="s">
        <v>201</v>
      </c>
      <c r="BM383" s="230" t="s">
        <v>773</v>
      </c>
    </row>
    <row r="384" s="1" customFormat="1" ht="16.5" customHeight="1">
      <c r="B384" s="37"/>
      <c r="C384" s="257" t="s">
        <v>774</v>
      </c>
      <c r="D384" s="257" t="s">
        <v>323</v>
      </c>
      <c r="E384" s="258" t="s">
        <v>775</v>
      </c>
      <c r="F384" s="259" t="s">
        <v>776</v>
      </c>
      <c r="G384" s="260" t="s">
        <v>222</v>
      </c>
      <c r="H384" s="261">
        <v>6</v>
      </c>
      <c r="I384" s="262"/>
      <c r="J384" s="263">
        <f>ROUND(I384*H384,2)</f>
        <v>0</v>
      </c>
      <c r="K384" s="259" t="s">
        <v>200</v>
      </c>
      <c r="L384" s="264"/>
      <c r="M384" s="265" t="s">
        <v>19</v>
      </c>
      <c r="N384" s="266" t="s">
        <v>44</v>
      </c>
      <c r="O384" s="82"/>
      <c r="P384" s="228">
        <f>O384*H384</f>
        <v>0</v>
      </c>
      <c r="Q384" s="228">
        <v>0.0012999999999999999</v>
      </c>
      <c r="R384" s="228">
        <f>Q384*H384</f>
        <v>0.0077999999999999996</v>
      </c>
      <c r="S384" s="228">
        <v>0</v>
      </c>
      <c r="T384" s="229">
        <f>S384*H384</f>
        <v>0</v>
      </c>
      <c r="AR384" s="230" t="s">
        <v>228</v>
      </c>
      <c r="AT384" s="230" t="s">
        <v>323</v>
      </c>
      <c r="AU384" s="230" t="s">
        <v>82</v>
      </c>
      <c r="AY384" s="16" t="s">
        <v>194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16" t="s">
        <v>80</v>
      </c>
      <c r="BK384" s="231">
        <f>ROUND(I384*H384,2)</f>
        <v>0</v>
      </c>
      <c r="BL384" s="16" t="s">
        <v>201</v>
      </c>
      <c r="BM384" s="230" t="s">
        <v>777</v>
      </c>
    </row>
    <row r="385" s="1" customFormat="1" ht="24" customHeight="1">
      <c r="B385" s="37"/>
      <c r="C385" s="219" t="s">
        <v>778</v>
      </c>
      <c r="D385" s="219" t="s">
        <v>196</v>
      </c>
      <c r="E385" s="220" t="s">
        <v>779</v>
      </c>
      <c r="F385" s="221" t="s">
        <v>780</v>
      </c>
      <c r="G385" s="222" t="s">
        <v>222</v>
      </c>
      <c r="H385" s="223">
        <v>5</v>
      </c>
      <c r="I385" s="224"/>
      <c r="J385" s="225">
        <f>ROUND(I385*H385,2)</f>
        <v>0</v>
      </c>
      <c r="K385" s="221" t="s">
        <v>200</v>
      </c>
      <c r="L385" s="42"/>
      <c r="M385" s="226" t="s">
        <v>19</v>
      </c>
      <c r="N385" s="227" t="s">
        <v>44</v>
      </c>
      <c r="O385" s="82"/>
      <c r="P385" s="228">
        <f>O385*H385</f>
        <v>0</v>
      </c>
      <c r="Q385" s="228">
        <v>0</v>
      </c>
      <c r="R385" s="228">
        <f>Q385*H385</f>
        <v>0</v>
      </c>
      <c r="S385" s="228">
        <v>0</v>
      </c>
      <c r="T385" s="229">
        <f>S385*H385</f>
        <v>0</v>
      </c>
      <c r="AR385" s="230" t="s">
        <v>201</v>
      </c>
      <c r="AT385" s="230" t="s">
        <v>196</v>
      </c>
      <c r="AU385" s="230" t="s">
        <v>82</v>
      </c>
      <c r="AY385" s="16" t="s">
        <v>194</v>
      </c>
      <c r="BE385" s="231">
        <f>IF(N385="základní",J385,0)</f>
        <v>0</v>
      </c>
      <c r="BF385" s="231">
        <f>IF(N385="snížená",J385,0)</f>
        <v>0</v>
      </c>
      <c r="BG385" s="231">
        <f>IF(N385="zákl. přenesená",J385,0)</f>
        <v>0</v>
      </c>
      <c r="BH385" s="231">
        <f>IF(N385="sníž. přenesená",J385,0)</f>
        <v>0</v>
      </c>
      <c r="BI385" s="231">
        <f>IF(N385="nulová",J385,0)</f>
        <v>0</v>
      </c>
      <c r="BJ385" s="16" t="s">
        <v>80</v>
      </c>
      <c r="BK385" s="231">
        <f>ROUND(I385*H385,2)</f>
        <v>0</v>
      </c>
      <c r="BL385" s="16" t="s">
        <v>201</v>
      </c>
      <c r="BM385" s="230" t="s">
        <v>781</v>
      </c>
    </row>
    <row r="386" s="1" customFormat="1" ht="16.5" customHeight="1">
      <c r="B386" s="37"/>
      <c r="C386" s="257" t="s">
        <v>782</v>
      </c>
      <c r="D386" s="257" t="s">
        <v>323</v>
      </c>
      <c r="E386" s="258" t="s">
        <v>783</v>
      </c>
      <c r="F386" s="259" t="s">
        <v>784</v>
      </c>
      <c r="G386" s="260" t="s">
        <v>222</v>
      </c>
      <c r="H386" s="261">
        <v>5</v>
      </c>
      <c r="I386" s="262"/>
      <c r="J386" s="263">
        <f>ROUND(I386*H386,2)</f>
        <v>0</v>
      </c>
      <c r="K386" s="259" t="s">
        <v>200</v>
      </c>
      <c r="L386" s="264"/>
      <c r="M386" s="265" t="s">
        <v>19</v>
      </c>
      <c r="N386" s="266" t="s">
        <v>44</v>
      </c>
      <c r="O386" s="82"/>
      <c r="P386" s="228">
        <f>O386*H386</f>
        <v>0</v>
      </c>
      <c r="Q386" s="228">
        <v>0.0025999999999999999</v>
      </c>
      <c r="R386" s="228">
        <f>Q386*H386</f>
        <v>0.012999999999999999</v>
      </c>
      <c r="S386" s="228">
        <v>0</v>
      </c>
      <c r="T386" s="229">
        <f>S386*H386</f>
        <v>0</v>
      </c>
      <c r="AR386" s="230" t="s">
        <v>228</v>
      </c>
      <c r="AT386" s="230" t="s">
        <v>323</v>
      </c>
      <c r="AU386" s="230" t="s">
        <v>82</v>
      </c>
      <c r="AY386" s="16" t="s">
        <v>194</v>
      </c>
      <c r="BE386" s="231">
        <f>IF(N386="základní",J386,0)</f>
        <v>0</v>
      </c>
      <c r="BF386" s="231">
        <f>IF(N386="snížená",J386,0)</f>
        <v>0</v>
      </c>
      <c r="BG386" s="231">
        <f>IF(N386="zákl. přenesená",J386,0)</f>
        <v>0</v>
      </c>
      <c r="BH386" s="231">
        <f>IF(N386="sníž. přenesená",J386,0)</f>
        <v>0</v>
      </c>
      <c r="BI386" s="231">
        <f>IF(N386="nulová",J386,0)</f>
        <v>0</v>
      </c>
      <c r="BJ386" s="16" t="s">
        <v>80</v>
      </c>
      <c r="BK386" s="231">
        <f>ROUND(I386*H386,2)</f>
        <v>0</v>
      </c>
      <c r="BL386" s="16" t="s">
        <v>201</v>
      </c>
      <c r="BM386" s="230" t="s">
        <v>785</v>
      </c>
    </row>
    <row r="387" s="11" customFormat="1" ht="22.8" customHeight="1">
      <c r="B387" s="203"/>
      <c r="C387" s="204"/>
      <c r="D387" s="205" t="s">
        <v>72</v>
      </c>
      <c r="E387" s="217" t="s">
        <v>228</v>
      </c>
      <c r="F387" s="217" t="s">
        <v>786</v>
      </c>
      <c r="G387" s="204"/>
      <c r="H387" s="204"/>
      <c r="I387" s="207"/>
      <c r="J387" s="218">
        <f>BK387</f>
        <v>0</v>
      </c>
      <c r="K387" s="204"/>
      <c r="L387" s="209"/>
      <c r="M387" s="210"/>
      <c r="N387" s="211"/>
      <c r="O387" s="211"/>
      <c r="P387" s="212">
        <f>SUM(P388:P414)</f>
        <v>0</v>
      </c>
      <c r="Q387" s="211"/>
      <c r="R387" s="212">
        <f>SUM(R388:R414)</f>
        <v>9.781229999999999</v>
      </c>
      <c r="S387" s="211"/>
      <c r="T387" s="213">
        <f>SUM(T388:T414)</f>
        <v>0</v>
      </c>
      <c r="AR387" s="214" t="s">
        <v>80</v>
      </c>
      <c r="AT387" s="215" t="s">
        <v>72</v>
      </c>
      <c r="AU387" s="215" t="s">
        <v>80</v>
      </c>
      <c r="AY387" s="214" t="s">
        <v>194</v>
      </c>
      <c r="BK387" s="216">
        <f>SUM(BK388:BK414)</f>
        <v>0</v>
      </c>
    </row>
    <row r="388" s="1" customFormat="1" ht="36" customHeight="1">
      <c r="B388" s="37"/>
      <c r="C388" s="219" t="s">
        <v>787</v>
      </c>
      <c r="D388" s="219" t="s">
        <v>196</v>
      </c>
      <c r="E388" s="220" t="s">
        <v>788</v>
      </c>
      <c r="F388" s="221" t="s">
        <v>789</v>
      </c>
      <c r="G388" s="222" t="s">
        <v>213</v>
      </c>
      <c r="H388" s="223">
        <v>17</v>
      </c>
      <c r="I388" s="224"/>
      <c r="J388" s="225">
        <f>ROUND(I388*H388,2)</f>
        <v>0</v>
      </c>
      <c r="K388" s="221" t="s">
        <v>200</v>
      </c>
      <c r="L388" s="42"/>
      <c r="M388" s="226" t="s">
        <v>19</v>
      </c>
      <c r="N388" s="227" t="s">
        <v>44</v>
      </c>
      <c r="O388" s="82"/>
      <c r="P388" s="228">
        <f>O388*H388</f>
        <v>0</v>
      </c>
      <c r="Q388" s="228">
        <v>0</v>
      </c>
      <c r="R388" s="228">
        <f>Q388*H388</f>
        <v>0</v>
      </c>
      <c r="S388" s="228">
        <v>0</v>
      </c>
      <c r="T388" s="229">
        <f>S388*H388</f>
        <v>0</v>
      </c>
      <c r="AR388" s="230" t="s">
        <v>201</v>
      </c>
      <c r="AT388" s="230" t="s">
        <v>196</v>
      </c>
      <c r="AU388" s="230" t="s">
        <v>82</v>
      </c>
      <c r="AY388" s="16" t="s">
        <v>194</v>
      </c>
      <c r="BE388" s="231">
        <f>IF(N388="základní",J388,0)</f>
        <v>0</v>
      </c>
      <c r="BF388" s="231">
        <f>IF(N388="snížená",J388,0)</f>
        <v>0</v>
      </c>
      <c r="BG388" s="231">
        <f>IF(N388="zákl. přenesená",J388,0)</f>
        <v>0</v>
      </c>
      <c r="BH388" s="231">
        <f>IF(N388="sníž. přenesená",J388,0)</f>
        <v>0</v>
      </c>
      <c r="BI388" s="231">
        <f>IF(N388="nulová",J388,0)</f>
        <v>0</v>
      </c>
      <c r="BJ388" s="16" t="s">
        <v>80</v>
      </c>
      <c r="BK388" s="231">
        <f>ROUND(I388*H388,2)</f>
        <v>0</v>
      </c>
      <c r="BL388" s="16" t="s">
        <v>201</v>
      </c>
      <c r="BM388" s="230" t="s">
        <v>790</v>
      </c>
    </row>
    <row r="389" s="1" customFormat="1" ht="24" customHeight="1">
      <c r="B389" s="37"/>
      <c r="C389" s="257" t="s">
        <v>791</v>
      </c>
      <c r="D389" s="257" t="s">
        <v>323</v>
      </c>
      <c r="E389" s="258" t="s">
        <v>792</v>
      </c>
      <c r="F389" s="259" t="s">
        <v>793</v>
      </c>
      <c r="G389" s="260" t="s">
        <v>213</v>
      </c>
      <c r="H389" s="261">
        <v>17</v>
      </c>
      <c r="I389" s="262"/>
      <c r="J389" s="263">
        <f>ROUND(I389*H389,2)</f>
        <v>0</v>
      </c>
      <c r="K389" s="259" t="s">
        <v>200</v>
      </c>
      <c r="L389" s="264"/>
      <c r="M389" s="265" t="s">
        <v>19</v>
      </c>
      <c r="N389" s="266" t="s">
        <v>44</v>
      </c>
      <c r="O389" s="82"/>
      <c r="P389" s="228">
        <f>O389*H389</f>
        <v>0</v>
      </c>
      <c r="Q389" s="228">
        <v>0.00027999999999999998</v>
      </c>
      <c r="R389" s="228">
        <f>Q389*H389</f>
        <v>0.0047599999999999995</v>
      </c>
      <c r="S389" s="228">
        <v>0</v>
      </c>
      <c r="T389" s="229">
        <f>S389*H389</f>
        <v>0</v>
      </c>
      <c r="AR389" s="230" t="s">
        <v>228</v>
      </c>
      <c r="AT389" s="230" t="s">
        <v>323</v>
      </c>
      <c r="AU389" s="230" t="s">
        <v>82</v>
      </c>
      <c r="AY389" s="16" t="s">
        <v>194</v>
      </c>
      <c r="BE389" s="231">
        <f>IF(N389="základní",J389,0)</f>
        <v>0</v>
      </c>
      <c r="BF389" s="231">
        <f>IF(N389="snížená",J389,0)</f>
        <v>0</v>
      </c>
      <c r="BG389" s="231">
        <f>IF(N389="zákl. přenesená",J389,0)</f>
        <v>0</v>
      </c>
      <c r="BH389" s="231">
        <f>IF(N389="sníž. přenesená",J389,0)</f>
        <v>0</v>
      </c>
      <c r="BI389" s="231">
        <f>IF(N389="nulová",J389,0)</f>
        <v>0</v>
      </c>
      <c r="BJ389" s="16" t="s">
        <v>80</v>
      </c>
      <c r="BK389" s="231">
        <f>ROUND(I389*H389,2)</f>
        <v>0</v>
      </c>
      <c r="BL389" s="16" t="s">
        <v>201</v>
      </c>
      <c r="BM389" s="230" t="s">
        <v>794</v>
      </c>
    </row>
    <row r="390" s="1" customFormat="1" ht="36" customHeight="1">
      <c r="B390" s="37"/>
      <c r="C390" s="219" t="s">
        <v>795</v>
      </c>
      <c r="D390" s="219" t="s">
        <v>196</v>
      </c>
      <c r="E390" s="220" t="s">
        <v>796</v>
      </c>
      <c r="F390" s="221" t="s">
        <v>797</v>
      </c>
      <c r="G390" s="222" t="s">
        <v>213</v>
      </c>
      <c r="H390" s="223">
        <v>17</v>
      </c>
      <c r="I390" s="224"/>
      <c r="J390" s="225">
        <f>ROUND(I390*H390,2)</f>
        <v>0</v>
      </c>
      <c r="K390" s="221" t="s">
        <v>200</v>
      </c>
      <c r="L390" s="42"/>
      <c r="M390" s="226" t="s">
        <v>19</v>
      </c>
      <c r="N390" s="227" t="s">
        <v>44</v>
      </c>
      <c r="O390" s="82"/>
      <c r="P390" s="228">
        <f>O390*H390</f>
        <v>0</v>
      </c>
      <c r="Q390" s="228">
        <v>0.0047600000000000003</v>
      </c>
      <c r="R390" s="228">
        <f>Q390*H390</f>
        <v>0.080920000000000006</v>
      </c>
      <c r="S390" s="228">
        <v>0</v>
      </c>
      <c r="T390" s="229">
        <f>S390*H390</f>
        <v>0</v>
      </c>
      <c r="AR390" s="230" t="s">
        <v>201</v>
      </c>
      <c r="AT390" s="230" t="s">
        <v>196</v>
      </c>
      <c r="AU390" s="230" t="s">
        <v>82</v>
      </c>
      <c r="AY390" s="16" t="s">
        <v>194</v>
      </c>
      <c r="BE390" s="231">
        <f>IF(N390="základní",J390,0)</f>
        <v>0</v>
      </c>
      <c r="BF390" s="231">
        <f>IF(N390="snížená",J390,0)</f>
        <v>0</v>
      </c>
      <c r="BG390" s="231">
        <f>IF(N390="zákl. přenesená",J390,0)</f>
        <v>0</v>
      </c>
      <c r="BH390" s="231">
        <f>IF(N390="sníž. přenesená",J390,0)</f>
        <v>0</v>
      </c>
      <c r="BI390" s="231">
        <f>IF(N390="nulová",J390,0)</f>
        <v>0</v>
      </c>
      <c r="BJ390" s="16" t="s">
        <v>80</v>
      </c>
      <c r="BK390" s="231">
        <f>ROUND(I390*H390,2)</f>
        <v>0</v>
      </c>
      <c r="BL390" s="16" t="s">
        <v>201</v>
      </c>
      <c r="BM390" s="230" t="s">
        <v>798</v>
      </c>
    </row>
    <row r="391" s="1" customFormat="1">
      <c r="B391" s="37"/>
      <c r="C391" s="38"/>
      <c r="D391" s="234" t="s">
        <v>286</v>
      </c>
      <c r="E391" s="38"/>
      <c r="F391" s="255" t="s">
        <v>799</v>
      </c>
      <c r="G391" s="38"/>
      <c r="H391" s="38"/>
      <c r="I391" s="145"/>
      <c r="J391" s="38"/>
      <c r="K391" s="38"/>
      <c r="L391" s="42"/>
      <c r="M391" s="256"/>
      <c r="N391" s="82"/>
      <c r="O391" s="82"/>
      <c r="P391" s="82"/>
      <c r="Q391" s="82"/>
      <c r="R391" s="82"/>
      <c r="S391" s="82"/>
      <c r="T391" s="83"/>
      <c r="AT391" s="16" t="s">
        <v>286</v>
      </c>
      <c r="AU391" s="16" t="s">
        <v>82</v>
      </c>
    </row>
    <row r="392" s="1" customFormat="1" ht="36" customHeight="1">
      <c r="B392" s="37"/>
      <c r="C392" s="219" t="s">
        <v>800</v>
      </c>
      <c r="D392" s="219" t="s">
        <v>196</v>
      </c>
      <c r="E392" s="220" t="s">
        <v>801</v>
      </c>
      <c r="F392" s="221" t="s">
        <v>802</v>
      </c>
      <c r="G392" s="222" t="s">
        <v>213</v>
      </c>
      <c r="H392" s="223">
        <v>66</v>
      </c>
      <c r="I392" s="224"/>
      <c r="J392" s="225">
        <f>ROUND(I392*H392,2)</f>
        <v>0</v>
      </c>
      <c r="K392" s="221" t="s">
        <v>200</v>
      </c>
      <c r="L392" s="42"/>
      <c r="M392" s="226" t="s">
        <v>19</v>
      </c>
      <c r="N392" s="227" t="s">
        <v>44</v>
      </c>
      <c r="O392" s="82"/>
      <c r="P392" s="228">
        <f>O392*H392</f>
        <v>0</v>
      </c>
      <c r="Q392" s="228">
        <v>0.0080000000000000002</v>
      </c>
      <c r="R392" s="228">
        <f>Q392*H392</f>
        <v>0.52800000000000002</v>
      </c>
      <c r="S392" s="228">
        <v>0</v>
      </c>
      <c r="T392" s="229">
        <f>S392*H392</f>
        <v>0</v>
      </c>
      <c r="AR392" s="230" t="s">
        <v>201</v>
      </c>
      <c r="AT392" s="230" t="s">
        <v>196</v>
      </c>
      <c r="AU392" s="230" t="s">
        <v>82</v>
      </c>
      <c r="AY392" s="16" t="s">
        <v>194</v>
      </c>
      <c r="BE392" s="231">
        <f>IF(N392="základní",J392,0)</f>
        <v>0</v>
      </c>
      <c r="BF392" s="231">
        <f>IF(N392="snížená",J392,0)</f>
        <v>0</v>
      </c>
      <c r="BG392" s="231">
        <f>IF(N392="zákl. přenesená",J392,0)</f>
        <v>0</v>
      </c>
      <c r="BH392" s="231">
        <f>IF(N392="sníž. přenesená",J392,0)</f>
        <v>0</v>
      </c>
      <c r="BI392" s="231">
        <f>IF(N392="nulová",J392,0)</f>
        <v>0</v>
      </c>
      <c r="BJ392" s="16" t="s">
        <v>80</v>
      </c>
      <c r="BK392" s="231">
        <f>ROUND(I392*H392,2)</f>
        <v>0</v>
      </c>
      <c r="BL392" s="16" t="s">
        <v>201</v>
      </c>
      <c r="BM392" s="230" t="s">
        <v>803</v>
      </c>
    </row>
    <row r="393" s="12" customFormat="1">
      <c r="B393" s="232"/>
      <c r="C393" s="233"/>
      <c r="D393" s="234" t="s">
        <v>257</v>
      </c>
      <c r="E393" s="235" t="s">
        <v>19</v>
      </c>
      <c r="F393" s="236" t="s">
        <v>804</v>
      </c>
      <c r="G393" s="233"/>
      <c r="H393" s="237">
        <v>60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AT393" s="243" t="s">
        <v>257</v>
      </c>
      <c r="AU393" s="243" t="s">
        <v>82</v>
      </c>
      <c r="AV393" s="12" t="s">
        <v>82</v>
      </c>
      <c r="AW393" s="12" t="s">
        <v>35</v>
      </c>
      <c r="AX393" s="12" t="s">
        <v>73</v>
      </c>
      <c r="AY393" s="243" t="s">
        <v>194</v>
      </c>
    </row>
    <row r="394" s="12" customFormat="1">
      <c r="B394" s="232"/>
      <c r="C394" s="233"/>
      <c r="D394" s="234" t="s">
        <v>257</v>
      </c>
      <c r="E394" s="235" t="s">
        <v>19</v>
      </c>
      <c r="F394" s="236" t="s">
        <v>805</v>
      </c>
      <c r="G394" s="233"/>
      <c r="H394" s="237">
        <v>6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AT394" s="243" t="s">
        <v>257</v>
      </c>
      <c r="AU394" s="243" t="s">
        <v>82</v>
      </c>
      <c r="AV394" s="12" t="s">
        <v>82</v>
      </c>
      <c r="AW394" s="12" t="s">
        <v>35</v>
      </c>
      <c r="AX394" s="12" t="s">
        <v>73</v>
      </c>
      <c r="AY394" s="243" t="s">
        <v>194</v>
      </c>
    </row>
    <row r="395" s="13" customFormat="1">
      <c r="B395" s="244"/>
      <c r="C395" s="245"/>
      <c r="D395" s="234" t="s">
        <v>257</v>
      </c>
      <c r="E395" s="246" t="s">
        <v>19</v>
      </c>
      <c r="F395" s="247" t="s">
        <v>277</v>
      </c>
      <c r="G395" s="245"/>
      <c r="H395" s="248">
        <v>66</v>
      </c>
      <c r="I395" s="249"/>
      <c r="J395" s="245"/>
      <c r="K395" s="245"/>
      <c r="L395" s="250"/>
      <c r="M395" s="251"/>
      <c r="N395" s="252"/>
      <c r="O395" s="252"/>
      <c r="P395" s="252"/>
      <c r="Q395" s="252"/>
      <c r="R395" s="252"/>
      <c r="S395" s="252"/>
      <c r="T395" s="253"/>
      <c r="AT395" s="254" t="s">
        <v>257</v>
      </c>
      <c r="AU395" s="254" t="s">
        <v>82</v>
      </c>
      <c r="AV395" s="13" t="s">
        <v>201</v>
      </c>
      <c r="AW395" s="13" t="s">
        <v>35</v>
      </c>
      <c r="AX395" s="13" t="s">
        <v>80</v>
      </c>
      <c r="AY395" s="254" t="s">
        <v>194</v>
      </c>
    </row>
    <row r="396" s="1" customFormat="1" ht="36" customHeight="1">
      <c r="B396" s="37"/>
      <c r="C396" s="219" t="s">
        <v>806</v>
      </c>
      <c r="D396" s="219" t="s">
        <v>196</v>
      </c>
      <c r="E396" s="220" t="s">
        <v>807</v>
      </c>
      <c r="F396" s="221" t="s">
        <v>808</v>
      </c>
      <c r="G396" s="222" t="s">
        <v>222</v>
      </c>
      <c r="H396" s="223">
        <v>4</v>
      </c>
      <c r="I396" s="224"/>
      <c r="J396" s="225">
        <f>ROUND(I396*H396,2)</f>
        <v>0</v>
      </c>
      <c r="K396" s="221" t="s">
        <v>200</v>
      </c>
      <c r="L396" s="42"/>
      <c r="M396" s="226" t="s">
        <v>19</v>
      </c>
      <c r="N396" s="227" t="s">
        <v>44</v>
      </c>
      <c r="O396" s="82"/>
      <c r="P396" s="228">
        <f>O396*H396</f>
        <v>0</v>
      </c>
      <c r="Q396" s="228">
        <v>0</v>
      </c>
      <c r="R396" s="228">
        <f>Q396*H396</f>
        <v>0</v>
      </c>
      <c r="S396" s="228">
        <v>0</v>
      </c>
      <c r="T396" s="229">
        <f>S396*H396</f>
        <v>0</v>
      </c>
      <c r="AR396" s="230" t="s">
        <v>201</v>
      </c>
      <c r="AT396" s="230" t="s">
        <v>196</v>
      </c>
      <c r="AU396" s="230" t="s">
        <v>82</v>
      </c>
      <c r="AY396" s="16" t="s">
        <v>194</v>
      </c>
      <c r="BE396" s="231">
        <f>IF(N396="základní",J396,0)</f>
        <v>0</v>
      </c>
      <c r="BF396" s="231">
        <f>IF(N396="snížená",J396,0)</f>
        <v>0</v>
      </c>
      <c r="BG396" s="231">
        <f>IF(N396="zákl. přenesená",J396,0)</f>
        <v>0</v>
      </c>
      <c r="BH396" s="231">
        <f>IF(N396="sníž. přenesená",J396,0)</f>
        <v>0</v>
      </c>
      <c r="BI396" s="231">
        <f>IF(N396="nulová",J396,0)</f>
        <v>0</v>
      </c>
      <c r="BJ396" s="16" t="s">
        <v>80</v>
      </c>
      <c r="BK396" s="231">
        <f>ROUND(I396*H396,2)</f>
        <v>0</v>
      </c>
      <c r="BL396" s="16" t="s">
        <v>201</v>
      </c>
      <c r="BM396" s="230" t="s">
        <v>809</v>
      </c>
    </row>
    <row r="397" s="1" customFormat="1" ht="16.5" customHeight="1">
      <c r="B397" s="37"/>
      <c r="C397" s="257" t="s">
        <v>810</v>
      </c>
      <c r="D397" s="257" t="s">
        <v>323</v>
      </c>
      <c r="E397" s="258" t="s">
        <v>811</v>
      </c>
      <c r="F397" s="259" t="s">
        <v>812</v>
      </c>
      <c r="G397" s="260" t="s">
        <v>222</v>
      </c>
      <c r="H397" s="261">
        <v>4</v>
      </c>
      <c r="I397" s="262"/>
      <c r="J397" s="263">
        <f>ROUND(I397*H397,2)</f>
        <v>0</v>
      </c>
      <c r="K397" s="259" t="s">
        <v>200</v>
      </c>
      <c r="L397" s="264"/>
      <c r="M397" s="265" t="s">
        <v>19</v>
      </c>
      <c r="N397" s="266" t="s">
        <v>44</v>
      </c>
      <c r="O397" s="82"/>
      <c r="P397" s="228">
        <f>O397*H397</f>
        <v>0</v>
      </c>
      <c r="Q397" s="228">
        <v>8.0000000000000007E-05</v>
      </c>
      <c r="R397" s="228">
        <f>Q397*H397</f>
        <v>0.00032000000000000003</v>
      </c>
      <c r="S397" s="228">
        <v>0</v>
      </c>
      <c r="T397" s="229">
        <f>S397*H397</f>
        <v>0</v>
      </c>
      <c r="AR397" s="230" t="s">
        <v>228</v>
      </c>
      <c r="AT397" s="230" t="s">
        <v>323</v>
      </c>
      <c r="AU397" s="230" t="s">
        <v>82</v>
      </c>
      <c r="AY397" s="16" t="s">
        <v>194</v>
      </c>
      <c r="BE397" s="231">
        <f>IF(N397="základní",J397,0)</f>
        <v>0</v>
      </c>
      <c r="BF397" s="231">
        <f>IF(N397="snížená",J397,0)</f>
        <v>0</v>
      </c>
      <c r="BG397" s="231">
        <f>IF(N397="zákl. přenesená",J397,0)</f>
        <v>0</v>
      </c>
      <c r="BH397" s="231">
        <f>IF(N397="sníž. přenesená",J397,0)</f>
        <v>0</v>
      </c>
      <c r="BI397" s="231">
        <f>IF(N397="nulová",J397,0)</f>
        <v>0</v>
      </c>
      <c r="BJ397" s="16" t="s">
        <v>80</v>
      </c>
      <c r="BK397" s="231">
        <f>ROUND(I397*H397,2)</f>
        <v>0</v>
      </c>
      <c r="BL397" s="16" t="s">
        <v>201</v>
      </c>
      <c r="BM397" s="230" t="s">
        <v>813</v>
      </c>
    </row>
    <row r="398" s="1" customFormat="1" ht="36" customHeight="1">
      <c r="B398" s="37"/>
      <c r="C398" s="219" t="s">
        <v>814</v>
      </c>
      <c r="D398" s="219" t="s">
        <v>196</v>
      </c>
      <c r="E398" s="220" t="s">
        <v>815</v>
      </c>
      <c r="F398" s="221" t="s">
        <v>816</v>
      </c>
      <c r="G398" s="222" t="s">
        <v>222</v>
      </c>
      <c r="H398" s="223">
        <v>4</v>
      </c>
      <c r="I398" s="224"/>
      <c r="J398" s="225">
        <f>ROUND(I398*H398,2)</f>
        <v>0</v>
      </c>
      <c r="K398" s="221" t="s">
        <v>200</v>
      </c>
      <c r="L398" s="42"/>
      <c r="M398" s="226" t="s">
        <v>19</v>
      </c>
      <c r="N398" s="227" t="s">
        <v>44</v>
      </c>
      <c r="O398" s="82"/>
      <c r="P398" s="228">
        <f>O398*H398</f>
        <v>0</v>
      </c>
      <c r="Q398" s="228">
        <v>0</v>
      </c>
      <c r="R398" s="228">
        <f>Q398*H398</f>
        <v>0</v>
      </c>
      <c r="S398" s="228">
        <v>0</v>
      </c>
      <c r="T398" s="229">
        <f>S398*H398</f>
        <v>0</v>
      </c>
      <c r="AR398" s="230" t="s">
        <v>201</v>
      </c>
      <c r="AT398" s="230" t="s">
        <v>196</v>
      </c>
      <c r="AU398" s="230" t="s">
        <v>82</v>
      </c>
      <c r="AY398" s="16" t="s">
        <v>194</v>
      </c>
      <c r="BE398" s="231">
        <f>IF(N398="základní",J398,0)</f>
        <v>0</v>
      </c>
      <c r="BF398" s="231">
        <f>IF(N398="snížená",J398,0)</f>
        <v>0</v>
      </c>
      <c r="BG398" s="231">
        <f>IF(N398="zákl. přenesená",J398,0)</f>
        <v>0</v>
      </c>
      <c r="BH398" s="231">
        <f>IF(N398="sníž. přenesená",J398,0)</f>
        <v>0</v>
      </c>
      <c r="BI398" s="231">
        <f>IF(N398="nulová",J398,0)</f>
        <v>0</v>
      </c>
      <c r="BJ398" s="16" t="s">
        <v>80</v>
      </c>
      <c r="BK398" s="231">
        <f>ROUND(I398*H398,2)</f>
        <v>0</v>
      </c>
      <c r="BL398" s="16" t="s">
        <v>201</v>
      </c>
      <c r="BM398" s="230" t="s">
        <v>817</v>
      </c>
    </row>
    <row r="399" s="1" customFormat="1" ht="16.5" customHeight="1">
      <c r="B399" s="37"/>
      <c r="C399" s="257" t="s">
        <v>818</v>
      </c>
      <c r="D399" s="257" t="s">
        <v>323</v>
      </c>
      <c r="E399" s="258" t="s">
        <v>819</v>
      </c>
      <c r="F399" s="259" t="s">
        <v>820</v>
      </c>
      <c r="G399" s="260" t="s">
        <v>222</v>
      </c>
      <c r="H399" s="261">
        <v>4</v>
      </c>
      <c r="I399" s="262"/>
      <c r="J399" s="263">
        <f>ROUND(I399*H399,2)</f>
        <v>0</v>
      </c>
      <c r="K399" s="259" t="s">
        <v>200</v>
      </c>
      <c r="L399" s="264"/>
      <c r="M399" s="265" t="s">
        <v>19</v>
      </c>
      <c r="N399" s="266" t="s">
        <v>44</v>
      </c>
      <c r="O399" s="82"/>
      <c r="P399" s="228">
        <f>O399*H399</f>
        <v>0</v>
      </c>
      <c r="Q399" s="228">
        <v>0.025499999999999998</v>
      </c>
      <c r="R399" s="228">
        <f>Q399*H399</f>
        <v>0.10199999999999999</v>
      </c>
      <c r="S399" s="228">
        <v>0</v>
      </c>
      <c r="T399" s="229">
        <f>S399*H399</f>
        <v>0</v>
      </c>
      <c r="AR399" s="230" t="s">
        <v>228</v>
      </c>
      <c r="AT399" s="230" t="s">
        <v>323</v>
      </c>
      <c r="AU399" s="230" t="s">
        <v>82</v>
      </c>
      <c r="AY399" s="16" t="s">
        <v>194</v>
      </c>
      <c r="BE399" s="231">
        <f>IF(N399="základní",J399,0)</f>
        <v>0</v>
      </c>
      <c r="BF399" s="231">
        <f>IF(N399="snížená",J399,0)</f>
        <v>0</v>
      </c>
      <c r="BG399" s="231">
        <f>IF(N399="zákl. přenesená",J399,0)</f>
        <v>0</v>
      </c>
      <c r="BH399" s="231">
        <f>IF(N399="sníž. přenesená",J399,0)</f>
        <v>0</v>
      </c>
      <c r="BI399" s="231">
        <f>IF(N399="nulová",J399,0)</f>
        <v>0</v>
      </c>
      <c r="BJ399" s="16" t="s">
        <v>80</v>
      </c>
      <c r="BK399" s="231">
        <f>ROUND(I399*H399,2)</f>
        <v>0</v>
      </c>
      <c r="BL399" s="16" t="s">
        <v>201</v>
      </c>
      <c r="BM399" s="230" t="s">
        <v>821</v>
      </c>
    </row>
    <row r="400" s="1" customFormat="1" ht="36" customHeight="1">
      <c r="B400" s="37"/>
      <c r="C400" s="219" t="s">
        <v>822</v>
      </c>
      <c r="D400" s="219" t="s">
        <v>196</v>
      </c>
      <c r="E400" s="220" t="s">
        <v>823</v>
      </c>
      <c r="F400" s="221" t="s">
        <v>824</v>
      </c>
      <c r="G400" s="222" t="s">
        <v>222</v>
      </c>
      <c r="H400" s="223">
        <v>4</v>
      </c>
      <c r="I400" s="224"/>
      <c r="J400" s="225">
        <f>ROUND(I400*H400,2)</f>
        <v>0</v>
      </c>
      <c r="K400" s="221" t="s">
        <v>200</v>
      </c>
      <c r="L400" s="42"/>
      <c r="M400" s="226" t="s">
        <v>19</v>
      </c>
      <c r="N400" s="227" t="s">
        <v>44</v>
      </c>
      <c r="O400" s="82"/>
      <c r="P400" s="228">
        <f>O400*H400</f>
        <v>0</v>
      </c>
      <c r="Q400" s="228">
        <v>0</v>
      </c>
      <c r="R400" s="228">
        <f>Q400*H400</f>
        <v>0</v>
      </c>
      <c r="S400" s="228">
        <v>0</v>
      </c>
      <c r="T400" s="229">
        <f>S400*H400</f>
        <v>0</v>
      </c>
      <c r="AR400" s="230" t="s">
        <v>201</v>
      </c>
      <c r="AT400" s="230" t="s">
        <v>196</v>
      </c>
      <c r="AU400" s="230" t="s">
        <v>82</v>
      </c>
      <c r="AY400" s="16" t="s">
        <v>194</v>
      </c>
      <c r="BE400" s="231">
        <f>IF(N400="základní",J400,0)</f>
        <v>0</v>
      </c>
      <c r="BF400" s="231">
        <f>IF(N400="snížená",J400,0)</f>
        <v>0</v>
      </c>
      <c r="BG400" s="231">
        <f>IF(N400="zákl. přenesená",J400,0)</f>
        <v>0</v>
      </c>
      <c r="BH400" s="231">
        <f>IF(N400="sníž. přenesená",J400,0)</f>
        <v>0</v>
      </c>
      <c r="BI400" s="231">
        <f>IF(N400="nulová",J400,0)</f>
        <v>0</v>
      </c>
      <c r="BJ400" s="16" t="s">
        <v>80</v>
      </c>
      <c r="BK400" s="231">
        <f>ROUND(I400*H400,2)</f>
        <v>0</v>
      </c>
      <c r="BL400" s="16" t="s">
        <v>201</v>
      </c>
      <c r="BM400" s="230" t="s">
        <v>825</v>
      </c>
    </row>
    <row r="401" s="1" customFormat="1" ht="16.5" customHeight="1">
      <c r="B401" s="37"/>
      <c r="C401" s="257" t="s">
        <v>826</v>
      </c>
      <c r="D401" s="257" t="s">
        <v>323</v>
      </c>
      <c r="E401" s="258" t="s">
        <v>827</v>
      </c>
      <c r="F401" s="259" t="s">
        <v>828</v>
      </c>
      <c r="G401" s="260" t="s">
        <v>222</v>
      </c>
      <c r="H401" s="261">
        <v>4</v>
      </c>
      <c r="I401" s="262"/>
      <c r="J401" s="263">
        <f>ROUND(I401*H401,2)</f>
        <v>0</v>
      </c>
      <c r="K401" s="259" t="s">
        <v>200</v>
      </c>
      <c r="L401" s="264"/>
      <c r="M401" s="265" t="s">
        <v>19</v>
      </c>
      <c r="N401" s="266" t="s">
        <v>44</v>
      </c>
      <c r="O401" s="82"/>
      <c r="P401" s="228">
        <f>O401*H401</f>
        <v>0</v>
      </c>
      <c r="Q401" s="228">
        <v>0.00064999999999999997</v>
      </c>
      <c r="R401" s="228">
        <f>Q401*H401</f>
        <v>0.0025999999999999999</v>
      </c>
      <c r="S401" s="228">
        <v>0</v>
      </c>
      <c r="T401" s="229">
        <f>S401*H401</f>
        <v>0</v>
      </c>
      <c r="AR401" s="230" t="s">
        <v>228</v>
      </c>
      <c r="AT401" s="230" t="s">
        <v>323</v>
      </c>
      <c r="AU401" s="230" t="s">
        <v>82</v>
      </c>
      <c r="AY401" s="16" t="s">
        <v>194</v>
      </c>
      <c r="BE401" s="231">
        <f>IF(N401="základní",J401,0)</f>
        <v>0</v>
      </c>
      <c r="BF401" s="231">
        <f>IF(N401="snížená",J401,0)</f>
        <v>0</v>
      </c>
      <c r="BG401" s="231">
        <f>IF(N401="zákl. přenesená",J401,0)</f>
        <v>0</v>
      </c>
      <c r="BH401" s="231">
        <f>IF(N401="sníž. přenesená",J401,0)</f>
        <v>0</v>
      </c>
      <c r="BI401" s="231">
        <f>IF(N401="nulová",J401,0)</f>
        <v>0</v>
      </c>
      <c r="BJ401" s="16" t="s">
        <v>80</v>
      </c>
      <c r="BK401" s="231">
        <f>ROUND(I401*H401,2)</f>
        <v>0</v>
      </c>
      <c r="BL401" s="16" t="s">
        <v>201</v>
      </c>
      <c r="BM401" s="230" t="s">
        <v>829</v>
      </c>
    </row>
    <row r="402" s="1" customFormat="1" ht="36" customHeight="1">
      <c r="B402" s="37"/>
      <c r="C402" s="219" t="s">
        <v>830</v>
      </c>
      <c r="D402" s="219" t="s">
        <v>196</v>
      </c>
      <c r="E402" s="220" t="s">
        <v>831</v>
      </c>
      <c r="F402" s="221" t="s">
        <v>832</v>
      </c>
      <c r="G402" s="222" t="s">
        <v>222</v>
      </c>
      <c r="H402" s="223">
        <v>6</v>
      </c>
      <c r="I402" s="224"/>
      <c r="J402" s="225">
        <f>ROUND(I402*H402,2)</f>
        <v>0</v>
      </c>
      <c r="K402" s="221" t="s">
        <v>200</v>
      </c>
      <c r="L402" s="42"/>
      <c r="M402" s="226" t="s">
        <v>19</v>
      </c>
      <c r="N402" s="227" t="s">
        <v>44</v>
      </c>
      <c r="O402" s="82"/>
      <c r="P402" s="228">
        <f>O402*H402</f>
        <v>0</v>
      </c>
      <c r="Q402" s="228">
        <v>1.0000000000000001E-05</v>
      </c>
      <c r="R402" s="228">
        <f>Q402*H402</f>
        <v>6.0000000000000008E-05</v>
      </c>
      <c r="S402" s="228">
        <v>0</v>
      </c>
      <c r="T402" s="229">
        <f>S402*H402</f>
        <v>0</v>
      </c>
      <c r="AR402" s="230" t="s">
        <v>201</v>
      </c>
      <c r="AT402" s="230" t="s">
        <v>196</v>
      </c>
      <c r="AU402" s="230" t="s">
        <v>82</v>
      </c>
      <c r="AY402" s="16" t="s">
        <v>194</v>
      </c>
      <c r="BE402" s="231">
        <f>IF(N402="základní",J402,0)</f>
        <v>0</v>
      </c>
      <c r="BF402" s="231">
        <f>IF(N402="snížená",J402,0)</f>
        <v>0</v>
      </c>
      <c r="BG402" s="231">
        <f>IF(N402="zákl. přenesená",J402,0)</f>
        <v>0</v>
      </c>
      <c r="BH402" s="231">
        <f>IF(N402="sníž. přenesená",J402,0)</f>
        <v>0</v>
      </c>
      <c r="BI402" s="231">
        <f>IF(N402="nulová",J402,0)</f>
        <v>0</v>
      </c>
      <c r="BJ402" s="16" t="s">
        <v>80</v>
      </c>
      <c r="BK402" s="231">
        <f>ROUND(I402*H402,2)</f>
        <v>0</v>
      </c>
      <c r="BL402" s="16" t="s">
        <v>201</v>
      </c>
      <c r="BM402" s="230" t="s">
        <v>833</v>
      </c>
    </row>
    <row r="403" s="1" customFormat="1" ht="16.5" customHeight="1">
      <c r="B403" s="37"/>
      <c r="C403" s="257" t="s">
        <v>834</v>
      </c>
      <c r="D403" s="257" t="s">
        <v>323</v>
      </c>
      <c r="E403" s="258" t="s">
        <v>835</v>
      </c>
      <c r="F403" s="259" t="s">
        <v>836</v>
      </c>
      <c r="G403" s="260" t="s">
        <v>222</v>
      </c>
      <c r="H403" s="261">
        <v>4</v>
      </c>
      <c r="I403" s="262"/>
      <c r="J403" s="263">
        <f>ROUND(I403*H403,2)</f>
        <v>0</v>
      </c>
      <c r="K403" s="259" t="s">
        <v>200</v>
      </c>
      <c r="L403" s="264"/>
      <c r="M403" s="265" t="s">
        <v>19</v>
      </c>
      <c r="N403" s="266" t="s">
        <v>44</v>
      </c>
      <c r="O403" s="82"/>
      <c r="P403" s="228">
        <f>O403*H403</f>
        <v>0</v>
      </c>
      <c r="Q403" s="228">
        <v>0.00125</v>
      </c>
      <c r="R403" s="228">
        <f>Q403*H403</f>
        <v>0.0050000000000000001</v>
      </c>
      <c r="S403" s="228">
        <v>0</v>
      </c>
      <c r="T403" s="229">
        <f>S403*H403</f>
        <v>0</v>
      </c>
      <c r="AR403" s="230" t="s">
        <v>228</v>
      </c>
      <c r="AT403" s="230" t="s">
        <v>323</v>
      </c>
      <c r="AU403" s="230" t="s">
        <v>82</v>
      </c>
      <c r="AY403" s="16" t="s">
        <v>194</v>
      </c>
      <c r="BE403" s="231">
        <f>IF(N403="základní",J403,0)</f>
        <v>0</v>
      </c>
      <c r="BF403" s="231">
        <f>IF(N403="snížená",J403,0)</f>
        <v>0</v>
      </c>
      <c r="BG403" s="231">
        <f>IF(N403="zákl. přenesená",J403,0)</f>
        <v>0</v>
      </c>
      <c r="BH403" s="231">
        <f>IF(N403="sníž. přenesená",J403,0)</f>
        <v>0</v>
      </c>
      <c r="BI403" s="231">
        <f>IF(N403="nulová",J403,0)</f>
        <v>0</v>
      </c>
      <c r="BJ403" s="16" t="s">
        <v>80</v>
      </c>
      <c r="BK403" s="231">
        <f>ROUND(I403*H403,2)</f>
        <v>0</v>
      </c>
      <c r="BL403" s="16" t="s">
        <v>201</v>
      </c>
      <c r="BM403" s="230" t="s">
        <v>837</v>
      </c>
    </row>
    <row r="404" s="1" customFormat="1" ht="24" customHeight="1">
      <c r="B404" s="37"/>
      <c r="C404" s="257" t="s">
        <v>838</v>
      </c>
      <c r="D404" s="257" t="s">
        <v>323</v>
      </c>
      <c r="E404" s="258" t="s">
        <v>839</v>
      </c>
      <c r="F404" s="259" t="s">
        <v>840</v>
      </c>
      <c r="G404" s="260" t="s">
        <v>222</v>
      </c>
      <c r="H404" s="261">
        <v>2</v>
      </c>
      <c r="I404" s="262"/>
      <c r="J404" s="263">
        <f>ROUND(I404*H404,2)</f>
        <v>0</v>
      </c>
      <c r="K404" s="259" t="s">
        <v>200</v>
      </c>
      <c r="L404" s="264"/>
      <c r="M404" s="265" t="s">
        <v>19</v>
      </c>
      <c r="N404" s="266" t="s">
        <v>44</v>
      </c>
      <c r="O404" s="82"/>
      <c r="P404" s="228">
        <f>O404*H404</f>
        <v>0</v>
      </c>
      <c r="Q404" s="228">
        <v>0.0032000000000000002</v>
      </c>
      <c r="R404" s="228">
        <f>Q404*H404</f>
        <v>0.0064000000000000003</v>
      </c>
      <c r="S404" s="228">
        <v>0</v>
      </c>
      <c r="T404" s="229">
        <f>S404*H404</f>
        <v>0</v>
      </c>
      <c r="AR404" s="230" t="s">
        <v>228</v>
      </c>
      <c r="AT404" s="230" t="s">
        <v>323</v>
      </c>
      <c r="AU404" s="230" t="s">
        <v>82</v>
      </c>
      <c r="AY404" s="16" t="s">
        <v>194</v>
      </c>
      <c r="BE404" s="231">
        <f>IF(N404="základní",J404,0)</f>
        <v>0</v>
      </c>
      <c r="BF404" s="231">
        <f>IF(N404="snížená",J404,0)</f>
        <v>0</v>
      </c>
      <c r="BG404" s="231">
        <f>IF(N404="zákl. přenesená",J404,0)</f>
        <v>0</v>
      </c>
      <c r="BH404" s="231">
        <f>IF(N404="sníž. přenesená",J404,0)</f>
        <v>0</v>
      </c>
      <c r="BI404" s="231">
        <f>IF(N404="nulová",J404,0)</f>
        <v>0</v>
      </c>
      <c r="BJ404" s="16" t="s">
        <v>80</v>
      </c>
      <c r="BK404" s="231">
        <f>ROUND(I404*H404,2)</f>
        <v>0</v>
      </c>
      <c r="BL404" s="16" t="s">
        <v>201</v>
      </c>
      <c r="BM404" s="230" t="s">
        <v>841</v>
      </c>
    </row>
    <row r="405" s="1" customFormat="1" ht="36" customHeight="1">
      <c r="B405" s="37"/>
      <c r="C405" s="219" t="s">
        <v>842</v>
      </c>
      <c r="D405" s="219" t="s">
        <v>196</v>
      </c>
      <c r="E405" s="220" t="s">
        <v>843</v>
      </c>
      <c r="F405" s="221" t="s">
        <v>844</v>
      </c>
      <c r="G405" s="222" t="s">
        <v>222</v>
      </c>
      <c r="H405" s="223">
        <v>1</v>
      </c>
      <c r="I405" s="224"/>
      <c r="J405" s="225">
        <f>ROUND(I405*H405,2)</f>
        <v>0</v>
      </c>
      <c r="K405" s="221" t="s">
        <v>200</v>
      </c>
      <c r="L405" s="42"/>
      <c r="M405" s="226" t="s">
        <v>19</v>
      </c>
      <c r="N405" s="227" t="s">
        <v>44</v>
      </c>
      <c r="O405" s="82"/>
      <c r="P405" s="228">
        <f>O405*H405</f>
        <v>0</v>
      </c>
      <c r="Q405" s="228">
        <v>1.0000000000000001E-05</v>
      </c>
      <c r="R405" s="228">
        <f>Q405*H405</f>
        <v>1.0000000000000001E-05</v>
      </c>
      <c r="S405" s="228">
        <v>0</v>
      </c>
      <c r="T405" s="229">
        <f>S405*H405</f>
        <v>0</v>
      </c>
      <c r="AR405" s="230" t="s">
        <v>201</v>
      </c>
      <c r="AT405" s="230" t="s">
        <v>196</v>
      </c>
      <c r="AU405" s="230" t="s">
        <v>82</v>
      </c>
      <c r="AY405" s="16" t="s">
        <v>194</v>
      </c>
      <c r="BE405" s="231">
        <f>IF(N405="základní",J405,0)</f>
        <v>0</v>
      </c>
      <c r="BF405" s="231">
        <f>IF(N405="snížená",J405,0)</f>
        <v>0</v>
      </c>
      <c r="BG405" s="231">
        <f>IF(N405="zákl. přenesená",J405,0)</f>
        <v>0</v>
      </c>
      <c r="BH405" s="231">
        <f>IF(N405="sníž. přenesená",J405,0)</f>
        <v>0</v>
      </c>
      <c r="BI405" s="231">
        <f>IF(N405="nulová",J405,0)</f>
        <v>0</v>
      </c>
      <c r="BJ405" s="16" t="s">
        <v>80</v>
      </c>
      <c r="BK405" s="231">
        <f>ROUND(I405*H405,2)</f>
        <v>0</v>
      </c>
      <c r="BL405" s="16" t="s">
        <v>201</v>
      </c>
      <c r="BM405" s="230" t="s">
        <v>845</v>
      </c>
    </row>
    <row r="406" s="1" customFormat="1" ht="16.5" customHeight="1">
      <c r="B406" s="37"/>
      <c r="C406" s="257" t="s">
        <v>846</v>
      </c>
      <c r="D406" s="257" t="s">
        <v>323</v>
      </c>
      <c r="E406" s="258" t="s">
        <v>847</v>
      </c>
      <c r="F406" s="259" t="s">
        <v>848</v>
      </c>
      <c r="G406" s="260" t="s">
        <v>222</v>
      </c>
      <c r="H406" s="261">
        <v>1</v>
      </c>
      <c r="I406" s="262"/>
      <c r="J406" s="263">
        <f>ROUND(I406*H406,2)</f>
        <v>0</v>
      </c>
      <c r="K406" s="259" t="s">
        <v>200</v>
      </c>
      <c r="L406" s="264"/>
      <c r="M406" s="265" t="s">
        <v>19</v>
      </c>
      <c r="N406" s="266" t="s">
        <v>44</v>
      </c>
      <c r="O406" s="82"/>
      <c r="P406" s="228">
        <f>O406*H406</f>
        <v>0</v>
      </c>
      <c r="Q406" s="228">
        <v>6.0000000000000002E-05</v>
      </c>
      <c r="R406" s="228">
        <f>Q406*H406</f>
        <v>6.0000000000000002E-05</v>
      </c>
      <c r="S406" s="228">
        <v>0</v>
      </c>
      <c r="T406" s="229">
        <f>S406*H406</f>
        <v>0</v>
      </c>
      <c r="AR406" s="230" t="s">
        <v>228</v>
      </c>
      <c r="AT406" s="230" t="s">
        <v>323</v>
      </c>
      <c r="AU406" s="230" t="s">
        <v>82</v>
      </c>
      <c r="AY406" s="16" t="s">
        <v>194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16" t="s">
        <v>80</v>
      </c>
      <c r="BK406" s="231">
        <f>ROUND(I406*H406,2)</f>
        <v>0</v>
      </c>
      <c r="BL406" s="16" t="s">
        <v>201</v>
      </c>
      <c r="BM406" s="230" t="s">
        <v>849</v>
      </c>
    </row>
    <row r="407" s="1" customFormat="1" ht="24" customHeight="1">
      <c r="B407" s="37"/>
      <c r="C407" s="219" t="s">
        <v>850</v>
      </c>
      <c r="D407" s="219" t="s">
        <v>196</v>
      </c>
      <c r="E407" s="220" t="s">
        <v>851</v>
      </c>
      <c r="F407" s="221" t="s">
        <v>852</v>
      </c>
      <c r="G407" s="222" t="s">
        <v>222</v>
      </c>
      <c r="H407" s="223">
        <v>2</v>
      </c>
      <c r="I407" s="224"/>
      <c r="J407" s="225">
        <f>ROUND(I407*H407,2)</f>
        <v>0</v>
      </c>
      <c r="K407" s="221" t="s">
        <v>200</v>
      </c>
      <c r="L407" s="42"/>
      <c r="M407" s="226" t="s">
        <v>19</v>
      </c>
      <c r="N407" s="227" t="s">
        <v>44</v>
      </c>
      <c r="O407" s="82"/>
      <c r="P407" s="228">
        <f>O407*H407</f>
        <v>0</v>
      </c>
      <c r="Q407" s="228">
        <v>0.00038000000000000002</v>
      </c>
      <c r="R407" s="228">
        <f>Q407*H407</f>
        <v>0.00076000000000000004</v>
      </c>
      <c r="S407" s="228">
        <v>0</v>
      </c>
      <c r="T407" s="229">
        <f>S407*H407</f>
        <v>0</v>
      </c>
      <c r="AR407" s="230" t="s">
        <v>201</v>
      </c>
      <c r="AT407" s="230" t="s">
        <v>196</v>
      </c>
      <c r="AU407" s="230" t="s">
        <v>82</v>
      </c>
      <c r="AY407" s="16" t="s">
        <v>194</v>
      </c>
      <c r="BE407" s="231">
        <f>IF(N407="základní",J407,0)</f>
        <v>0</v>
      </c>
      <c r="BF407" s="231">
        <f>IF(N407="snížená",J407,0)</f>
        <v>0</v>
      </c>
      <c r="BG407" s="231">
        <f>IF(N407="zákl. přenesená",J407,0)</f>
        <v>0</v>
      </c>
      <c r="BH407" s="231">
        <f>IF(N407="sníž. přenesená",J407,0)</f>
        <v>0</v>
      </c>
      <c r="BI407" s="231">
        <f>IF(N407="nulová",J407,0)</f>
        <v>0</v>
      </c>
      <c r="BJ407" s="16" t="s">
        <v>80</v>
      </c>
      <c r="BK407" s="231">
        <f>ROUND(I407*H407,2)</f>
        <v>0</v>
      </c>
      <c r="BL407" s="16" t="s">
        <v>201</v>
      </c>
      <c r="BM407" s="230" t="s">
        <v>853</v>
      </c>
    </row>
    <row r="408" s="1" customFormat="1" ht="24" customHeight="1">
      <c r="B408" s="37"/>
      <c r="C408" s="219" t="s">
        <v>854</v>
      </c>
      <c r="D408" s="219" t="s">
        <v>196</v>
      </c>
      <c r="E408" s="220" t="s">
        <v>855</v>
      </c>
      <c r="F408" s="221" t="s">
        <v>856</v>
      </c>
      <c r="G408" s="222" t="s">
        <v>213</v>
      </c>
      <c r="H408" s="223">
        <v>17</v>
      </c>
      <c r="I408" s="224"/>
      <c r="J408" s="225">
        <f>ROUND(I408*H408,2)</f>
        <v>0</v>
      </c>
      <c r="K408" s="221" t="s">
        <v>200</v>
      </c>
      <c r="L408" s="42"/>
      <c r="M408" s="226" t="s">
        <v>19</v>
      </c>
      <c r="N408" s="227" t="s">
        <v>44</v>
      </c>
      <c r="O408" s="82"/>
      <c r="P408" s="228">
        <f>O408*H408</f>
        <v>0</v>
      </c>
      <c r="Q408" s="228">
        <v>0</v>
      </c>
      <c r="R408" s="228">
        <f>Q408*H408</f>
        <v>0</v>
      </c>
      <c r="S408" s="228">
        <v>0</v>
      </c>
      <c r="T408" s="229">
        <f>S408*H408</f>
        <v>0</v>
      </c>
      <c r="AR408" s="230" t="s">
        <v>201</v>
      </c>
      <c r="AT408" s="230" t="s">
        <v>196</v>
      </c>
      <c r="AU408" s="230" t="s">
        <v>82</v>
      </c>
      <c r="AY408" s="16" t="s">
        <v>194</v>
      </c>
      <c r="BE408" s="231">
        <f>IF(N408="základní",J408,0)</f>
        <v>0</v>
      </c>
      <c r="BF408" s="231">
        <f>IF(N408="snížená",J408,0)</f>
        <v>0</v>
      </c>
      <c r="BG408" s="231">
        <f>IF(N408="zákl. přenesená",J408,0)</f>
        <v>0</v>
      </c>
      <c r="BH408" s="231">
        <f>IF(N408="sníž. přenesená",J408,0)</f>
        <v>0</v>
      </c>
      <c r="BI408" s="231">
        <f>IF(N408="nulová",J408,0)</f>
        <v>0</v>
      </c>
      <c r="BJ408" s="16" t="s">
        <v>80</v>
      </c>
      <c r="BK408" s="231">
        <f>ROUND(I408*H408,2)</f>
        <v>0</v>
      </c>
      <c r="BL408" s="16" t="s">
        <v>201</v>
      </c>
      <c r="BM408" s="230" t="s">
        <v>857</v>
      </c>
    </row>
    <row r="409" s="1" customFormat="1" ht="16.5" customHeight="1">
      <c r="B409" s="37"/>
      <c r="C409" s="219" t="s">
        <v>858</v>
      </c>
      <c r="D409" s="219" t="s">
        <v>196</v>
      </c>
      <c r="E409" s="220" t="s">
        <v>859</v>
      </c>
      <c r="F409" s="221" t="s">
        <v>860</v>
      </c>
      <c r="G409" s="222" t="s">
        <v>213</v>
      </c>
      <c r="H409" s="223">
        <v>17</v>
      </c>
      <c r="I409" s="224"/>
      <c r="J409" s="225">
        <f>ROUND(I409*H409,2)</f>
        <v>0</v>
      </c>
      <c r="K409" s="221" t="s">
        <v>200</v>
      </c>
      <c r="L409" s="42"/>
      <c r="M409" s="226" t="s">
        <v>19</v>
      </c>
      <c r="N409" s="227" t="s">
        <v>44</v>
      </c>
      <c r="O409" s="82"/>
      <c r="P409" s="228">
        <f>O409*H409</f>
        <v>0</v>
      </c>
      <c r="Q409" s="228">
        <v>0</v>
      </c>
      <c r="R409" s="228">
        <f>Q409*H409</f>
        <v>0</v>
      </c>
      <c r="S409" s="228">
        <v>0</v>
      </c>
      <c r="T409" s="229">
        <f>S409*H409</f>
        <v>0</v>
      </c>
      <c r="AR409" s="230" t="s">
        <v>201</v>
      </c>
      <c r="AT409" s="230" t="s">
        <v>196</v>
      </c>
      <c r="AU409" s="230" t="s">
        <v>82</v>
      </c>
      <c r="AY409" s="16" t="s">
        <v>194</v>
      </c>
      <c r="BE409" s="231">
        <f>IF(N409="základní",J409,0)</f>
        <v>0</v>
      </c>
      <c r="BF409" s="231">
        <f>IF(N409="snížená",J409,0)</f>
        <v>0</v>
      </c>
      <c r="BG409" s="231">
        <f>IF(N409="zákl. přenesená",J409,0)</f>
        <v>0</v>
      </c>
      <c r="BH409" s="231">
        <f>IF(N409="sníž. přenesená",J409,0)</f>
        <v>0</v>
      </c>
      <c r="BI409" s="231">
        <f>IF(N409="nulová",J409,0)</f>
        <v>0</v>
      </c>
      <c r="BJ409" s="16" t="s">
        <v>80</v>
      </c>
      <c r="BK409" s="231">
        <f>ROUND(I409*H409,2)</f>
        <v>0</v>
      </c>
      <c r="BL409" s="16" t="s">
        <v>201</v>
      </c>
      <c r="BM409" s="230" t="s">
        <v>861</v>
      </c>
    </row>
    <row r="410" s="1" customFormat="1" ht="16.5" customHeight="1">
      <c r="B410" s="37"/>
      <c r="C410" s="219" t="s">
        <v>862</v>
      </c>
      <c r="D410" s="219" t="s">
        <v>196</v>
      </c>
      <c r="E410" s="220" t="s">
        <v>863</v>
      </c>
      <c r="F410" s="221" t="s">
        <v>864</v>
      </c>
      <c r="G410" s="222" t="s">
        <v>213</v>
      </c>
      <c r="H410" s="223">
        <v>66</v>
      </c>
      <c r="I410" s="224"/>
      <c r="J410" s="225">
        <f>ROUND(I410*H410,2)</f>
        <v>0</v>
      </c>
      <c r="K410" s="221" t="s">
        <v>200</v>
      </c>
      <c r="L410" s="42"/>
      <c r="M410" s="226" t="s">
        <v>19</v>
      </c>
      <c r="N410" s="227" t="s">
        <v>44</v>
      </c>
      <c r="O410" s="82"/>
      <c r="P410" s="228">
        <f>O410*H410</f>
        <v>0</v>
      </c>
      <c r="Q410" s="228">
        <v>0</v>
      </c>
      <c r="R410" s="228">
        <f>Q410*H410</f>
        <v>0</v>
      </c>
      <c r="S410" s="228">
        <v>0</v>
      </c>
      <c r="T410" s="229">
        <f>S410*H410</f>
        <v>0</v>
      </c>
      <c r="AR410" s="230" t="s">
        <v>201</v>
      </c>
      <c r="AT410" s="230" t="s">
        <v>196</v>
      </c>
      <c r="AU410" s="230" t="s">
        <v>82</v>
      </c>
      <c r="AY410" s="16" t="s">
        <v>194</v>
      </c>
      <c r="BE410" s="231">
        <f>IF(N410="základní",J410,0)</f>
        <v>0</v>
      </c>
      <c r="BF410" s="231">
        <f>IF(N410="snížená",J410,0)</f>
        <v>0</v>
      </c>
      <c r="BG410" s="231">
        <f>IF(N410="zákl. přenesená",J410,0)</f>
        <v>0</v>
      </c>
      <c r="BH410" s="231">
        <f>IF(N410="sníž. přenesená",J410,0)</f>
        <v>0</v>
      </c>
      <c r="BI410" s="231">
        <f>IF(N410="nulová",J410,0)</f>
        <v>0</v>
      </c>
      <c r="BJ410" s="16" t="s">
        <v>80</v>
      </c>
      <c r="BK410" s="231">
        <f>ROUND(I410*H410,2)</f>
        <v>0</v>
      </c>
      <c r="BL410" s="16" t="s">
        <v>201</v>
      </c>
      <c r="BM410" s="230" t="s">
        <v>865</v>
      </c>
    </row>
    <row r="411" s="1" customFormat="1" ht="24" customHeight="1">
      <c r="B411" s="37"/>
      <c r="C411" s="219" t="s">
        <v>866</v>
      </c>
      <c r="D411" s="219" t="s">
        <v>196</v>
      </c>
      <c r="E411" s="220" t="s">
        <v>867</v>
      </c>
      <c r="F411" s="221" t="s">
        <v>868</v>
      </c>
      <c r="G411" s="222" t="s">
        <v>222</v>
      </c>
      <c r="H411" s="223">
        <v>10</v>
      </c>
      <c r="I411" s="224"/>
      <c r="J411" s="225">
        <f>ROUND(I411*H411,2)</f>
        <v>0</v>
      </c>
      <c r="K411" s="221" t="s">
        <v>200</v>
      </c>
      <c r="L411" s="42"/>
      <c r="M411" s="226" t="s">
        <v>19</v>
      </c>
      <c r="N411" s="227" t="s">
        <v>44</v>
      </c>
      <c r="O411" s="82"/>
      <c r="P411" s="228">
        <f>O411*H411</f>
        <v>0</v>
      </c>
      <c r="Q411" s="228">
        <v>0.46009</v>
      </c>
      <c r="R411" s="228">
        <f>Q411*H411</f>
        <v>4.6009000000000002</v>
      </c>
      <c r="S411" s="228">
        <v>0</v>
      </c>
      <c r="T411" s="229">
        <f>S411*H411</f>
        <v>0</v>
      </c>
      <c r="AR411" s="230" t="s">
        <v>201</v>
      </c>
      <c r="AT411" s="230" t="s">
        <v>196</v>
      </c>
      <c r="AU411" s="230" t="s">
        <v>82</v>
      </c>
      <c r="AY411" s="16" t="s">
        <v>194</v>
      </c>
      <c r="BE411" s="231">
        <f>IF(N411="základní",J411,0)</f>
        <v>0</v>
      </c>
      <c r="BF411" s="231">
        <f>IF(N411="snížená",J411,0)</f>
        <v>0</v>
      </c>
      <c r="BG411" s="231">
        <f>IF(N411="zákl. přenesená",J411,0)</f>
        <v>0</v>
      </c>
      <c r="BH411" s="231">
        <f>IF(N411="sníž. přenesená",J411,0)</f>
        <v>0</v>
      </c>
      <c r="BI411" s="231">
        <f>IF(N411="nulová",J411,0)</f>
        <v>0</v>
      </c>
      <c r="BJ411" s="16" t="s">
        <v>80</v>
      </c>
      <c r="BK411" s="231">
        <f>ROUND(I411*H411,2)</f>
        <v>0</v>
      </c>
      <c r="BL411" s="16" t="s">
        <v>201</v>
      </c>
      <c r="BM411" s="230" t="s">
        <v>869</v>
      </c>
    </row>
    <row r="412" s="1" customFormat="1" ht="36" customHeight="1">
      <c r="B412" s="37"/>
      <c r="C412" s="219" t="s">
        <v>870</v>
      </c>
      <c r="D412" s="219" t="s">
        <v>196</v>
      </c>
      <c r="E412" s="220" t="s">
        <v>871</v>
      </c>
      <c r="F412" s="221" t="s">
        <v>872</v>
      </c>
      <c r="G412" s="222" t="s">
        <v>222</v>
      </c>
      <c r="H412" s="223">
        <v>2</v>
      </c>
      <c r="I412" s="224"/>
      <c r="J412" s="225">
        <f>ROUND(I412*H412,2)</f>
        <v>0</v>
      </c>
      <c r="K412" s="221" t="s">
        <v>200</v>
      </c>
      <c r="L412" s="42"/>
      <c r="M412" s="226" t="s">
        <v>19</v>
      </c>
      <c r="N412" s="227" t="s">
        <v>44</v>
      </c>
      <c r="O412" s="82"/>
      <c r="P412" s="228">
        <f>O412*H412</f>
        <v>0</v>
      </c>
      <c r="Q412" s="228">
        <v>1.81138</v>
      </c>
      <c r="R412" s="228">
        <f>Q412*H412</f>
        <v>3.62276</v>
      </c>
      <c r="S412" s="228">
        <v>0</v>
      </c>
      <c r="T412" s="229">
        <f>S412*H412</f>
        <v>0</v>
      </c>
      <c r="AR412" s="230" t="s">
        <v>201</v>
      </c>
      <c r="AT412" s="230" t="s">
        <v>196</v>
      </c>
      <c r="AU412" s="230" t="s">
        <v>82</v>
      </c>
      <c r="AY412" s="16" t="s">
        <v>194</v>
      </c>
      <c r="BE412" s="231">
        <f>IF(N412="základní",J412,0)</f>
        <v>0</v>
      </c>
      <c r="BF412" s="231">
        <f>IF(N412="snížená",J412,0)</f>
        <v>0</v>
      </c>
      <c r="BG412" s="231">
        <f>IF(N412="zákl. přenesená",J412,0)</f>
        <v>0</v>
      </c>
      <c r="BH412" s="231">
        <f>IF(N412="sníž. přenesená",J412,0)</f>
        <v>0</v>
      </c>
      <c r="BI412" s="231">
        <f>IF(N412="nulová",J412,0)</f>
        <v>0</v>
      </c>
      <c r="BJ412" s="16" t="s">
        <v>80</v>
      </c>
      <c r="BK412" s="231">
        <f>ROUND(I412*H412,2)</f>
        <v>0</v>
      </c>
      <c r="BL412" s="16" t="s">
        <v>201</v>
      </c>
      <c r="BM412" s="230" t="s">
        <v>873</v>
      </c>
    </row>
    <row r="413" s="1" customFormat="1" ht="24" customHeight="1">
      <c r="B413" s="37"/>
      <c r="C413" s="219" t="s">
        <v>874</v>
      </c>
      <c r="D413" s="219" t="s">
        <v>196</v>
      </c>
      <c r="E413" s="220" t="s">
        <v>875</v>
      </c>
      <c r="F413" s="221" t="s">
        <v>876</v>
      </c>
      <c r="G413" s="222" t="s">
        <v>222</v>
      </c>
      <c r="H413" s="223">
        <v>2</v>
      </c>
      <c r="I413" s="224"/>
      <c r="J413" s="225">
        <f>ROUND(I413*H413,2)</f>
        <v>0</v>
      </c>
      <c r="K413" s="221" t="s">
        <v>200</v>
      </c>
      <c r="L413" s="42"/>
      <c r="M413" s="226" t="s">
        <v>19</v>
      </c>
      <c r="N413" s="227" t="s">
        <v>44</v>
      </c>
      <c r="O413" s="82"/>
      <c r="P413" s="228">
        <f>O413*H413</f>
        <v>0</v>
      </c>
      <c r="Q413" s="228">
        <v>0.21734000000000001</v>
      </c>
      <c r="R413" s="228">
        <f>Q413*H413</f>
        <v>0.43468000000000001</v>
      </c>
      <c r="S413" s="228">
        <v>0</v>
      </c>
      <c r="T413" s="229">
        <f>S413*H413</f>
        <v>0</v>
      </c>
      <c r="AR413" s="230" t="s">
        <v>201</v>
      </c>
      <c r="AT413" s="230" t="s">
        <v>196</v>
      </c>
      <c r="AU413" s="230" t="s">
        <v>82</v>
      </c>
      <c r="AY413" s="16" t="s">
        <v>194</v>
      </c>
      <c r="BE413" s="231">
        <f>IF(N413="základní",J413,0)</f>
        <v>0</v>
      </c>
      <c r="BF413" s="231">
        <f>IF(N413="snížená",J413,0)</f>
        <v>0</v>
      </c>
      <c r="BG413" s="231">
        <f>IF(N413="zákl. přenesená",J413,0)</f>
        <v>0</v>
      </c>
      <c r="BH413" s="231">
        <f>IF(N413="sníž. přenesená",J413,0)</f>
        <v>0</v>
      </c>
      <c r="BI413" s="231">
        <f>IF(N413="nulová",J413,0)</f>
        <v>0</v>
      </c>
      <c r="BJ413" s="16" t="s">
        <v>80</v>
      </c>
      <c r="BK413" s="231">
        <f>ROUND(I413*H413,2)</f>
        <v>0</v>
      </c>
      <c r="BL413" s="16" t="s">
        <v>201</v>
      </c>
      <c r="BM413" s="230" t="s">
        <v>877</v>
      </c>
    </row>
    <row r="414" s="1" customFormat="1" ht="24" customHeight="1">
      <c r="B414" s="37"/>
      <c r="C414" s="257" t="s">
        <v>878</v>
      </c>
      <c r="D414" s="257" t="s">
        <v>323</v>
      </c>
      <c r="E414" s="258" t="s">
        <v>879</v>
      </c>
      <c r="F414" s="259" t="s">
        <v>880</v>
      </c>
      <c r="G414" s="260" t="s">
        <v>222</v>
      </c>
      <c r="H414" s="261">
        <v>2</v>
      </c>
      <c r="I414" s="262"/>
      <c r="J414" s="263">
        <f>ROUND(I414*H414,2)</f>
        <v>0</v>
      </c>
      <c r="K414" s="259" t="s">
        <v>200</v>
      </c>
      <c r="L414" s="264"/>
      <c r="M414" s="265" t="s">
        <v>19</v>
      </c>
      <c r="N414" s="266" t="s">
        <v>44</v>
      </c>
      <c r="O414" s="82"/>
      <c r="P414" s="228">
        <f>O414*H414</f>
        <v>0</v>
      </c>
      <c r="Q414" s="228">
        <v>0.19600000000000001</v>
      </c>
      <c r="R414" s="228">
        <f>Q414*H414</f>
        <v>0.39200000000000002</v>
      </c>
      <c r="S414" s="228">
        <v>0</v>
      </c>
      <c r="T414" s="229">
        <f>S414*H414</f>
        <v>0</v>
      </c>
      <c r="AR414" s="230" t="s">
        <v>228</v>
      </c>
      <c r="AT414" s="230" t="s">
        <v>323</v>
      </c>
      <c r="AU414" s="230" t="s">
        <v>82</v>
      </c>
      <c r="AY414" s="16" t="s">
        <v>194</v>
      </c>
      <c r="BE414" s="231">
        <f>IF(N414="základní",J414,0)</f>
        <v>0</v>
      </c>
      <c r="BF414" s="231">
        <f>IF(N414="snížená",J414,0)</f>
        <v>0</v>
      </c>
      <c r="BG414" s="231">
        <f>IF(N414="zákl. přenesená",J414,0)</f>
        <v>0</v>
      </c>
      <c r="BH414" s="231">
        <f>IF(N414="sníž. přenesená",J414,0)</f>
        <v>0</v>
      </c>
      <c r="BI414" s="231">
        <f>IF(N414="nulová",J414,0)</f>
        <v>0</v>
      </c>
      <c r="BJ414" s="16" t="s">
        <v>80</v>
      </c>
      <c r="BK414" s="231">
        <f>ROUND(I414*H414,2)</f>
        <v>0</v>
      </c>
      <c r="BL414" s="16" t="s">
        <v>201</v>
      </c>
      <c r="BM414" s="230" t="s">
        <v>881</v>
      </c>
    </row>
    <row r="415" s="11" customFormat="1" ht="22.8" customHeight="1">
      <c r="B415" s="203"/>
      <c r="C415" s="204"/>
      <c r="D415" s="205" t="s">
        <v>72</v>
      </c>
      <c r="E415" s="217" t="s">
        <v>232</v>
      </c>
      <c r="F415" s="217" t="s">
        <v>882</v>
      </c>
      <c r="G415" s="204"/>
      <c r="H415" s="204"/>
      <c r="I415" s="207"/>
      <c r="J415" s="218">
        <f>BK415</f>
        <v>0</v>
      </c>
      <c r="K415" s="204"/>
      <c r="L415" s="209"/>
      <c r="M415" s="210"/>
      <c r="N415" s="211"/>
      <c r="O415" s="211"/>
      <c r="P415" s="212">
        <f>SUM(P416:P482)</f>
        <v>0</v>
      </c>
      <c r="Q415" s="211"/>
      <c r="R415" s="212">
        <f>SUM(R416:R482)</f>
        <v>38.626608000000004</v>
      </c>
      <c r="S415" s="211"/>
      <c r="T415" s="213">
        <f>SUM(T416:T482)</f>
        <v>190.66948499999998</v>
      </c>
      <c r="AR415" s="214" t="s">
        <v>80</v>
      </c>
      <c r="AT415" s="215" t="s">
        <v>72</v>
      </c>
      <c r="AU415" s="215" t="s">
        <v>80</v>
      </c>
      <c r="AY415" s="214" t="s">
        <v>194</v>
      </c>
      <c r="BK415" s="216">
        <f>SUM(BK416:BK482)</f>
        <v>0</v>
      </c>
    </row>
    <row r="416" s="1" customFormat="1" ht="24" customHeight="1">
      <c r="B416" s="37"/>
      <c r="C416" s="219" t="s">
        <v>883</v>
      </c>
      <c r="D416" s="219" t="s">
        <v>196</v>
      </c>
      <c r="E416" s="220" t="s">
        <v>884</v>
      </c>
      <c r="F416" s="221" t="s">
        <v>885</v>
      </c>
      <c r="G416" s="222" t="s">
        <v>213</v>
      </c>
      <c r="H416" s="223">
        <v>50</v>
      </c>
      <c r="I416" s="224"/>
      <c r="J416" s="225">
        <f>ROUND(I416*H416,2)</f>
        <v>0</v>
      </c>
      <c r="K416" s="221" t="s">
        <v>200</v>
      </c>
      <c r="L416" s="42"/>
      <c r="M416" s="226" t="s">
        <v>19</v>
      </c>
      <c r="N416" s="227" t="s">
        <v>44</v>
      </c>
      <c r="O416" s="82"/>
      <c r="P416" s="228">
        <f>O416*H416</f>
        <v>0</v>
      </c>
      <c r="Q416" s="228">
        <v>8.0000000000000007E-05</v>
      </c>
      <c r="R416" s="228">
        <f>Q416*H416</f>
        <v>0.0040000000000000001</v>
      </c>
      <c r="S416" s="228">
        <v>0</v>
      </c>
      <c r="T416" s="229">
        <f>S416*H416</f>
        <v>0</v>
      </c>
      <c r="AR416" s="230" t="s">
        <v>201</v>
      </c>
      <c r="AT416" s="230" t="s">
        <v>196</v>
      </c>
      <c r="AU416" s="230" t="s">
        <v>82</v>
      </c>
      <c r="AY416" s="16" t="s">
        <v>194</v>
      </c>
      <c r="BE416" s="231">
        <f>IF(N416="základní",J416,0)</f>
        <v>0</v>
      </c>
      <c r="BF416" s="231">
        <f>IF(N416="snížená",J416,0)</f>
        <v>0</v>
      </c>
      <c r="BG416" s="231">
        <f>IF(N416="zákl. přenesená",J416,0)</f>
        <v>0</v>
      </c>
      <c r="BH416" s="231">
        <f>IF(N416="sníž. přenesená",J416,0)</f>
        <v>0</v>
      </c>
      <c r="BI416" s="231">
        <f>IF(N416="nulová",J416,0)</f>
        <v>0</v>
      </c>
      <c r="BJ416" s="16" t="s">
        <v>80</v>
      </c>
      <c r="BK416" s="231">
        <f>ROUND(I416*H416,2)</f>
        <v>0</v>
      </c>
      <c r="BL416" s="16" t="s">
        <v>201</v>
      </c>
      <c r="BM416" s="230" t="s">
        <v>886</v>
      </c>
    </row>
    <row r="417" s="1" customFormat="1" ht="48" customHeight="1">
      <c r="B417" s="37"/>
      <c r="C417" s="219" t="s">
        <v>887</v>
      </c>
      <c r="D417" s="219" t="s">
        <v>196</v>
      </c>
      <c r="E417" s="220" t="s">
        <v>888</v>
      </c>
      <c r="F417" s="221" t="s">
        <v>889</v>
      </c>
      <c r="G417" s="222" t="s">
        <v>213</v>
      </c>
      <c r="H417" s="223">
        <v>128</v>
      </c>
      <c r="I417" s="224"/>
      <c r="J417" s="225">
        <f>ROUND(I417*H417,2)</f>
        <v>0</v>
      </c>
      <c r="K417" s="221" t="s">
        <v>200</v>
      </c>
      <c r="L417" s="42"/>
      <c r="M417" s="226" t="s">
        <v>19</v>
      </c>
      <c r="N417" s="227" t="s">
        <v>44</v>
      </c>
      <c r="O417" s="82"/>
      <c r="P417" s="228">
        <f>O417*H417</f>
        <v>0</v>
      </c>
      <c r="Q417" s="228">
        <v>0.15540000000000001</v>
      </c>
      <c r="R417" s="228">
        <f>Q417*H417</f>
        <v>19.891200000000001</v>
      </c>
      <c r="S417" s="228">
        <v>0</v>
      </c>
      <c r="T417" s="229">
        <f>S417*H417</f>
        <v>0</v>
      </c>
      <c r="AR417" s="230" t="s">
        <v>201</v>
      </c>
      <c r="AT417" s="230" t="s">
        <v>196</v>
      </c>
      <c r="AU417" s="230" t="s">
        <v>82</v>
      </c>
      <c r="AY417" s="16" t="s">
        <v>194</v>
      </c>
      <c r="BE417" s="231">
        <f>IF(N417="základní",J417,0)</f>
        <v>0</v>
      </c>
      <c r="BF417" s="231">
        <f>IF(N417="snížená",J417,0)</f>
        <v>0</v>
      </c>
      <c r="BG417" s="231">
        <f>IF(N417="zákl. přenesená",J417,0)</f>
        <v>0</v>
      </c>
      <c r="BH417" s="231">
        <f>IF(N417="sníž. přenesená",J417,0)</f>
        <v>0</v>
      </c>
      <c r="BI417" s="231">
        <f>IF(N417="nulová",J417,0)</f>
        <v>0</v>
      </c>
      <c r="BJ417" s="16" t="s">
        <v>80</v>
      </c>
      <c r="BK417" s="231">
        <f>ROUND(I417*H417,2)</f>
        <v>0</v>
      </c>
      <c r="BL417" s="16" t="s">
        <v>201</v>
      </c>
      <c r="BM417" s="230" t="s">
        <v>890</v>
      </c>
    </row>
    <row r="418" s="1" customFormat="1" ht="16.5" customHeight="1">
      <c r="B418" s="37"/>
      <c r="C418" s="257" t="s">
        <v>891</v>
      </c>
      <c r="D418" s="257" t="s">
        <v>323</v>
      </c>
      <c r="E418" s="258" t="s">
        <v>892</v>
      </c>
      <c r="F418" s="259" t="s">
        <v>893</v>
      </c>
      <c r="G418" s="260" t="s">
        <v>213</v>
      </c>
      <c r="H418" s="261">
        <v>128</v>
      </c>
      <c r="I418" s="262"/>
      <c r="J418" s="263">
        <f>ROUND(I418*H418,2)</f>
        <v>0</v>
      </c>
      <c r="K418" s="259" t="s">
        <v>200</v>
      </c>
      <c r="L418" s="264"/>
      <c r="M418" s="265" t="s">
        <v>19</v>
      </c>
      <c r="N418" s="266" t="s">
        <v>44</v>
      </c>
      <c r="O418" s="82"/>
      <c r="P418" s="228">
        <f>O418*H418</f>
        <v>0</v>
      </c>
      <c r="Q418" s="228">
        <v>0.108</v>
      </c>
      <c r="R418" s="228">
        <f>Q418*H418</f>
        <v>13.824</v>
      </c>
      <c r="S418" s="228">
        <v>0</v>
      </c>
      <c r="T418" s="229">
        <f>S418*H418</f>
        <v>0</v>
      </c>
      <c r="AR418" s="230" t="s">
        <v>228</v>
      </c>
      <c r="AT418" s="230" t="s">
        <v>323</v>
      </c>
      <c r="AU418" s="230" t="s">
        <v>82</v>
      </c>
      <c r="AY418" s="16" t="s">
        <v>194</v>
      </c>
      <c r="BE418" s="231">
        <f>IF(N418="základní",J418,0)</f>
        <v>0</v>
      </c>
      <c r="BF418" s="231">
        <f>IF(N418="snížená",J418,0)</f>
        <v>0</v>
      </c>
      <c r="BG418" s="231">
        <f>IF(N418="zákl. přenesená",J418,0)</f>
        <v>0</v>
      </c>
      <c r="BH418" s="231">
        <f>IF(N418="sníž. přenesená",J418,0)</f>
        <v>0</v>
      </c>
      <c r="BI418" s="231">
        <f>IF(N418="nulová",J418,0)</f>
        <v>0</v>
      </c>
      <c r="BJ418" s="16" t="s">
        <v>80</v>
      </c>
      <c r="BK418" s="231">
        <f>ROUND(I418*H418,2)</f>
        <v>0</v>
      </c>
      <c r="BL418" s="16" t="s">
        <v>201</v>
      </c>
      <c r="BM418" s="230" t="s">
        <v>894</v>
      </c>
    </row>
    <row r="419" s="1" customFormat="1" ht="48" customHeight="1">
      <c r="B419" s="37"/>
      <c r="C419" s="219" t="s">
        <v>895</v>
      </c>
      <c r="D419" s="219" t="s">
        <v>196</v>
      </c>
      <c r="E419" s="220" t="s">
        <v>896</v>
      </c>
      <c r="F419" s="221" t="s">
        <v>897</v>
      </c>
      <c r="G419" s="222" t="s">
        <v>213</v>
      </c>
      <c r="H419" s="223">
        <v>6</v>
      </c>
      <c r="I419" s="224"/>
      <c r="J419" s="225">
        <f>ROUND(I419*H419,2)</f>
        <v>0</v>
      </c>
      <c r="K419" s="221" t="s">
        <v>200</v>
      </c>
      <c r="L419" s="42"/>
      <c r="M419" s="226" t="s">
        <v>19</v>
      </c>
      <c r="N419" s="227" t="s">
        <v>44</v>
      </c>
      <c r="O419" s="82"/>
      <c r="P419" s="228">
        <f>O419*H419</f>
        <v>0</v>
      </c>
      <c r="Q419" s="228">
        <v>0.1295</v>
      </c>
      <c r="R419" s="228">
        <f>Q419*H419</f>
        <v>0.77700000000000002</v>
      </c>
      <c r="S419" s="228">
        <v>0</v>
      </c>
      <c r="T419" s="229">
        <f>S419*H419</f>
        <v>0</v>
      </c>
      <c r="AR419" s="230" t="s">
        <v>201</v>
      </c>
      <c r="AT419" s="230" t="s">
        <v>196</v>
      </c>
      <c r="AU419" s="230" t="s">
        <v>82</v>
      </c>
      <c r="AY419" s="16" t="s">
        <v>194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16" t="s">
        <v>80</v>
      </c>
      <c r="BK419" s="231">
        <f>ROUND(I419*H419,2)</f>
        <v>0</v>
      </c>
      <c r="BL419" s="16" t="s">
        <v>201</v>
      </c>
      <c r="BM419" s="230" t="s">
        <v>898</v>
      </c>
    </row>
    <row r="420" s="1" customFormat="1" ht="16.5" customHeight="1">
      <c r="B420" s="37"/>
      <c r="C420" s="257" t="s">
        <v>899</v>
      </c>
      <c r="D420" s="257" t="s">
        <v>323</v>
      </c>
      <c r="E420" s="258" t="s">
        <v>900</v>
      </c>
      <c r="F420" s="259" t="s">
        <v>901</v>
      </c>
      <c r="G420" s="260" t="s">
        <v>213</v>
      </c>
      <c r="H420" s="261">
        <v>6</v>
      </c>
      <c r="I420" s="262"/>
      <c r="J420" s="263">
        <f>ROUND(I420*H420,2)</f>
        <v>0</v>
      </c>
      <c r="K420" s="259" t="s">
        <v>200</v>
      </c>
      <c r="L420" s="264"/>
      <c r="M420" s="265" t="s">
        <v>19</v>
      </c>
      <c r="N420" s="266" t="s">
        <v>44</v>
      </c>
      <c r="O420" s="82"/>
      <c r="P420" s="228">
        <f>O420*H420</f>
        <v>0</v>
      </c>
      <c r="Q420" s="228">
        <v>0.058000000000000003</v>
      </c>
      <c r="R420" s="228">
        <f>Q420*H420</f>
        <v>0.34800000000000003</v>
      </c>
      <c r="S420" s="228">
        <v>0</v>
      </c>
      <c r="T420" s="229">
        <f>S420*H420</f>
        <v>0</v>
      </c>
      <c r="AR420" s="230" t="s">
        <v>228</v>
      </c>
      <c r="AT420" s="230" t="s">
        <v>323</v>
      </c>
      <c r="AU420" s="230" t="s">
        <v>82</v>
      </c>
      <c r="AY420" s="16" t="s">
        <v>194</v>
      </c>
      <c r="BE420" s="231">
        <f>IF(N420="základní",J420,0)</f>
        <v>0</v>
      </c>
      <c r="BF420" s="231">
        <f>IF(N420="snížená",J420,0)</f>
        <v>0</v>
      </c>
      <c r="BG420" s="231">
        <f>IF(N420="zákl. přenesená",J420,0)</f>
        <v>0</v>
      </c>
      <c r="BH420" s="231">
        <f>IF(N420="sníž. přenesená",J420,0)</f>
        <v>0</v>
      </c>
      <c r="BI420" s="231">
        <f>IF(N420="nulová",J420,0)</f>
        <v>0</v>
      </c>
      <c r="BJ420" s="16" t="s">
        <v>80</v>
      </c>
      <c r="BK420" s="231">
        <f>ROUND(I420*H420,2)</f>
        <v>0</v>
      </c>
      <c r="BL420" s="16" t="s">
        <v>201</v>
      </c>
      <c r="BM420" s="230" t="s">
        <v>902</v>
      </c>
    </row>
    <row r="421" s="1" customFormat="1" ht="36" customHeight="1">
      <c r="B421" s="37"/>
      <c r="C421" s="219" t="s">
        <v>903</v>
      </c>
      <c r="D421" s="219" t="s">
        <v>196</v>
      </c>
      <c r="E421" s="220" t="s">
        <v>904</v>
      </c>
      <c r="F421" s="221" t="s">
        <v>905</v>
      </c>
      <c r="G421" s="222" t="s">
        <v>213</v>
      </c>
      <c r="H421" s="223">
        <v>128</v>
      </c>
      <c r="I421" s="224"/>
      <c r="J421" s="225">
        <f>ROUND(I421*H421,2)</f>
        <v>0</v>
      </c>
      <c r="K421" s="221" t="s">
        <v>200</v>
      </c>
      <c r="L421" s="42"/>
      <c r="M421" s="226" t="s">
        <v>19</v>
      </c>
      <c r="N421" s="227" t="s">
        <v>44</v>
      </c>
      <c r="O421" s="82"/>
      <c r="P421" s="228">
        <f>O421*H421</f>
        <v>0</v>
      </c>
      <c r="Q421" s="228">
        <v>0</v>
      </c>
      <c r="R421" s="228">
        <f>Q421*H421</f>
        <v>0</v>
      </c>
      <c r="S421" s="228">
        <v>0</v>
      </c>
      <c r="T421" s="229">
        <f>S421*H421</f>
        <v>0</v>
      </c>
      <c r="AR421" s="230" t="s">
        <v>201</v>
      </c>
      <c r="AT421" s="230" t="s">
        <v>196</v>
      </c>
      <c r="AU421" s="230" t="s">
        <v>82</v>
      </c>
      <c r="AY421" s="16" t="s">
        <v>194</v>
      </c>
      <c r="BE421" s="231">
        <f>IF(N421="základní",J421,0)</f>
        <v>0</v>
      </c>
      <c r="BF421" s="231">
        <f>IF(N421="snížená",J421,0)</f>
        <v>0</v>
      </c>
      <c r="BG421" s="231">
        <f>IF(N421="zákl. přenesená",J421,0)</f>
        <v>0</v>
      </c>
      <c r="BH421" s="231">
        <f>IF(N421="sníž. přenesená",J421,0)</f>
        <v>0</v>
      </c>
      <c r="BI421" s="231">
        <f>IF(N421="nulová",J421,0)</f>
        <v>0</v>
      </c>
      <c r="BJ421" s="16" t="s">
        <v>80</v>
      </c>
      <c r="BK421" s="231">
        <f>ROUND(I421*H421,2)</f>
        <v>0</v>
      </c>
      <c r="BL421" s="16" t="s">
        <v>201</v>
      </c>
      <c r="BM421" s="230" t="s">
        <v>906</v>
      </c>
    </row>
    <row r="422" s="1" customFormat="1" ht="48" customHeight="1">
      <c r="B422" s="37"/>
      <c r="C422" s="219" t="s">
        <v>907</v>
      </c>
      <c r="D422" s="219" t="s">
        <v>196</v>
      </c>
      <c r="E422" s="220" t="s">
        <v>908</v>
      </c>
      <c r="F422" s="221" t="s">
        <v>909</v>
      </c>
      <c r="G422" s="222" t="s">
        <v>213</v>
      </c>
      <c r="H422" s="223">
        <v>128</v>
      </c>
      <c r="I422" s="224"/>
      <c r="J422" s="225">
        <f>ROUND(I422*H422,2)</f>
        <v>0</v>
      </c>
      <c r="K422" s="221" t="s">
        <v>200</v>
      </c>
      <c r="L422" s="42"/>
      <c r="M422" s="226" t="s">
        <v>19</v>
      </c>
      <c r="N422" s="227" t="s">
        <v>44</v>
      </c>
      <c r="O422" s="82"/>
      <c r="P422" s="228">
        <f>O422*H422</f>
        <v>0</v>
      </c>
      <c r="Q422" s="228">
        <v>0.00011</v>
      </c>
      <c r="R422" s="228">
        <f>Q422*H422</f>
        <v>0.014080000000000001</v>
      </c>
      <c r="S422" s="228">
        <v>0</v>
      </c>
      <c r="T422" s="229">
        <f>S422*H422</f>
        <v>0</v>
      </c>
      <c r="AR422" s="230" t="s">
        <v>201</v>
      </c>
      <c r="AT422" s="230" t="s">
        <v>196</v>
      </c>
      <c r="AU422" s="230" t="s">
        <v>82</v>
      </c>
      <c r="AY422" s="16" t="s">
        <v>194</v>
      </c>
      <c r="BE422" s="231">
        <f>IF(N422="základní",J422,0)</f>
        <v>0</v>
      </c>
      <c r="BF422" s="231">
        <f>IF(N422="snížená",J422,0)</f>
        <v>0</v>
      </c>
      <c r="BG422" s="231">
        <f>IF(N422="zákl. přenesená",J422,0)</f>
        <v>0</v>
      </c>
      <c r="BH422" s="231">
        <f>IF(N422="sníž. přenesená",J422,0)</f>
        <v>0</v>
      </c>
      <c r="BI422" s="231">
        <f>IF(N422="nulová",J422,0)</f>
        <v>0</v>
      </c>
      <c r="BJ422" s="16" t="s">
        <v>80</v>
      </c>
      <c r="BK422" s="231">
        <f>ROUND(I422*H422,2)</f>
        <v>0</v>
      </c>
      <c r="BL422" s="16" t="s">
        <v>201</v>
      </c>
      <c r="BM422" s="230" t="s">
        <v>910</v>
      </c>
    </row>
    <row r="423" s="1" customFormat="1" ht="60" customHeight="1">
      <c r="B423" s="37"/>
      <c r="C423" s="219" t="s">
        <v>911</v>
      </c>
      <c r="D423" s="219" t="s">
        <v>196</v>
      </c>
      <c r="E423" s="220" t="s">
        <v>912</v>
      </c>
      <c r="F423" s="221" t="s">
        <v>913</v>
      </c>
      <c r="G423" s="222" t="s">
        <v>213</v>
      </c>
      <c r="H423" s="223">
        <v>18</v>
      </c>
      <c r="I423" s="224"/>
      <c r="J423" s="225">
        <f>ROUND(I423*H423,2)</f>
        <v>0</v>
      </c>
      <c r="K423" s="221" t="s">
        <v>200</v>
      </c>
      <c r="L423" s="42"/>
      <c r="M423" s="226" t="s">
        <v>19</v>
      </c>
      <c r="N423" s="227" t="s">
        <v>44</v>
      </c>
      <c r="O423" s="82"/>
      <c r="P423" s="228">
        <f>O423*H423</f>
        <v>0</v>
      </c>
      <c r="Q423" s="228">
        <v>0.00060999999999999997</v>
      </c>
      <c r="R423" s="228">
        <f>Q423*H423</f>
        <v>0.01098</v>
      </c>
      <c r="S423" s="228">
        <v>0</v>
      </c>
      <c r="T423" s="229">
        <f>S423*H423</f>
        <v>0</v>
      </c>
      <c r="AR423" s="230" t="s">
        <v>201</v>
      </c>
      <c r="AT423" s="230" t="s">
        <v>196</v>
      </c>
      <c r="AU423" s="230" t="s">
        <v>82</v>
      </c>
      <c r="AY423" s="16" t="s">
        <v>194</v>
      </c>
      <c r="BE423" s="231">
        <f>IF(N423="základní",J423,0)</f>
        <v>0</v>
      </c>
      <c r="BF423" s="231">
        <f>IF(N423="snížená",J423,0)</f>
        <v>0</v>
      </c>
      <c r="BG423" s="231">
        <f>IF(N423="zákl. přenesená",J423,0)</f>
        <v>0</v>
      </c>
      <c r="BH423" s="231">
        <f>IF(N423="sníž. přenesená",J423,0)</f>
        <v>0</v>
      </c>
      <c r="BI423" s="231">
        <f>IF(N423="nulová",J423,0)</f>
        <v>0</v>
      </c>
      <c r="BJ423" s="16" t="s">
        <v>80</v>
      </c>
      <c r="BK423" s="231">
        <f>ROUND(I423*H423,2)</f>
        <v>0</v>
      </c>
      <c r="BL423" s="16" t="s">
        <v>201</v>
      </c>
      <c r="BM423" s="230" t="s">
        <v>914</v>
      </c>
    </row>
    <row r="424" s="1" customFormat="1" ht="16.5" customHeight="1">
      <c r="B424" s="37"/>
      <c r="C424" s="219" t="s">
        <v>915</v>
      </c>
      <c r="D424" s="219" t="s">
        <v>196</v>
      </c>
      <c r="E424" s="220" t="s">
        <v>916</v>
      </c>
      <c r="F424" s="221" t="s">
        <v>917</v>
      </c>
      <c r="G424" s="222" t="s">
        <v>199</v>
      </c>
      <c r="H424" s="223">
        <v>20</v>
      </c>
      <c r="I424" s="224"/>
      <c r="J424" s="225">
        <f>ROUND(I424*H424,2)</f>
        <v>0</v>
      </c>
      <c r="K424" s="221" t="s">
        <v>200</v>
      </c>
      <c r="L424" s="42"/>
      <c r="M424" s="226" t="s">
        <v>19</v>
      </c>
      <c r="N424" s="227" t="s">
        <v>44</v>
      </c>
      <c r="O424" s="82"/>
      <c r="P424" s="228">
        <f>O424*H424</f>
        <v>0</v>
      </c>
      <c r="Q424" s="228">
        <v>5.0000000000000002E-05</v>
      </c>
      <c r="R424" s="228">
        <f>Q424*H424</f>
        <v>0.001</v>
      </c>
      <c r="S424" s="228">
        <v>0</v>
      </c>
      <c r="T424" s="229">
        <f>S424*H424</f>
        <v>0</v>
      </c>
      <c r="AR424" s="230" t="s">
        <v>201</v>
      </c>
      <c r="AT424" s="230" t="s">
        <v>196</v>
      </c>
      <c r="AU424" s="230" t="s">
        <v>82</v>
      </c>
      <c r="AY424" s="16" t="s">
        <v>194</v>
      </c>
      <c r="BE424" s="231">
        <f>IF(N424="základní",J424,0)</f>
        <v>0</v>
      </c>
      <c r="BF424" s="231">
        <f>IF(N424="snížená",J424,0)</f>
        <v>0</v>
      </c>
      <c r="BG424" s="231">
        <f>IF(N424="zákl. přenesená",J424,0)</f>
        <v>0</v>
      </c>
      <c r="BH424" s="231">
        <f>IF(N424="sníž. přenesená",J424,0)</f>
        <v>0</v>
      </c>
      <c r="BI424" s="231">
        <f>IF(N424="nulová",J424,0)</f>
        <v>0</v>
      </c>
      <c r="BJ424" s="16" t="s">
        <v>80</v>
      </c>
      <c r="BK424" s="231">
        <f>ROUND(I424*H424,2)</f>
        <v>0</v>
      </c>
      <c r="BL424" s="16" t="s">
        <v>201</v>
      </c>
      <c r="BM424" s="230" t="s">
        <v>918</v>
      </c>
    </row>
    <row r="425" s="1" customFormat="1" ht="24" customHeight="1">
      <c r="B425" s="37"/>
      <c r="C425" s="219" t="s">
        <v>919</v>
      </c>
      <c r="D425" s="219" t="s">
        <v>196</v>
      </c>
      <c r="E425" s="220" t="s">
        <v>920</v>
      </c>
      <c r="F425" s="221" t="s">
        <v>921</v>
      </c>
      <c r="G425" s="222" t="s">
        <v>213</v>
      </c>
      <c r="H425" s="223">
        <v>8.1999999999999993</v>
      </c>
      <c r="I425" s="224"/>
      <c r="J425" s="225">
        <f>ROUND(I425*H425,2)</f>
        <v>0</v>
      </c>
      <c r="K425" s="221" t="s">
        <v>200</v>
      </c>
      <c r="L425" s="42"/>
      <c r="M425" s="226" t="s">
        <v>19</v>
      </c>
      <c r="N425" s="227" t="s">
        <v>44</v>
      </c>
      <c r="O425" s="82"/>
      <c r="P425" s="228">
        <f>O425*H425</f>
        <v>0</v>
      </c>
      <c r="Q425" s="228">
        <v>0.43819000000000002</v>
      </c>
      <c r="R425" s="228">
        <f>Q425*H425</f>
        <v>3.5931579999999999</v>
      </c>
      <c r="S425" s="228">
        <v>0</v>
      </c>
      <c r="T425" s="229">
        <f>S425*H425</f>
        <v>0</v>
      </c>
      <c r="AR425" s="230" t="s">
        <v>201</v>
      </c>
      <c r="AT425" s="230" t="s">
        <v>196</v>
      </c>
      <c r="AU425" s="230" t="s">
        <v>82</v>
      </c>
      <c r="AY425" s="16" t="s">
        <v>194</v>
      </c>
      <c r="BE425" s="231">
        <f>IF(N425="základní",J425,0)</f>
        <v>0</v>
      </c>
      <c r="BF425" s="231">
        <f>IF(N425="snížená",J425,0)</f>
        <v>0</v>
      </c>
      <c r="BG425" s="231">
        <f>IF(N425="zákl. přenesená",J425,0)</f>
        <v>0</v>
      </c>
      <c r="BH425" s="231">
        <f>IF(N425="sníž. přenesená",J425,0)</f>
        <v>0</v>
      </c>
      <c r="BI425" s="231">
        <f>IF(N425="nulová",J425,0)</f>
        <v>0</v>
      </c>
      <c r="BJ425" s="16" t="s">
        <v>80</v>
      </c>
      <c r="BK425" s="231">
        <f>ROUND(I425*H425,2)</f>
        <v>0</v>
      </c>
      <c r="BL425" s="16" t="s">
        <v>201</v>
      </c>
      <c r="BM425" s="230" t="s">
        <v>922</v>
      </c>
    </row>
    <row r="426" s="1" customFormat="1" ht="24" customHeight="1">
      <c r="B426" s="37"/>
      <c r="C426" s="257" t="s">
        <v>923</v>
      </c>
      <c r="D426" s="257" t="s">
        <v>323</v>
      </c>
      <c r="E426" s="258" t="s">
        <v>924</v>
      </c>
      <c r="F426" s="259" t="s">
        <v>925</v>
      </c>
      <c r="G426" s="260" t="s">
        <v>213</v>
      </c>
      <c r="H426" s="261">
        <v>8.1999999999999993</v>
      </c>
      <c r="I426" s="262"/>
      <c r="J426" s="263">
        <f>ROUND(I426*H426,2)</f>
        <v>0</v>
      </c>
      <c r="K426" s="259" t="s">
        <v>200</v>
      </c>
      <c r="L426" s="264"/>
      <c r="M426" s="265" t="s">
        <v>19</v>
      </c>
      <c r="N426" s="266" t="s">
        <v>44</v>
      </c>
      <c r="O426" s="82"/>
      <c r="P426" s="228">
        <f>O426*H426</f>
        <v>0</v>
      </c>
      <c r="Q426" s="228">
        <v>0.0172</v>
      </c>
      <c r="R426" s="228">
        <f>Q426*H426</f>
        <v>0.14104</v>
      </c>
      <c r="S426" s="228">
        <v>0</v>
      </c>
      <c r="T426" s="229">
        <f>S426*H426</f>
        <v>0</v>
      </c>
      <c r="AR426" s="230" t="s">
        <v>228</v>
      </c>
      <c r="AT426" s="230" t="s">
        <v>323</v>
      </c>
      <c r="AU426" s="230" t="s">
        <v>82</v>
      </c>
      <c r="AY426" s="16" t="s">
        <v>194</v>
      </c>
      <c r="BE426" s="231">
        <f>IF(N426="základní",J426,0)</f>
        <v>0</v>
      </c>
      <c r="BF426" s="231">
        <f>IF(N426="snížená",J426,0)</f>
        <v>0</v>
      </c>
      <c r="BG426" s="231">
        <f>IF(N426="zákl. přenesená",J426,0)</f>
        <v>0</v>
      </c>
      <c r="BH426" s="231">
        <f>IF(N426="sníž. přenesená",J426,0)</f>
        <v>0</v>
      </c>
      <c r="BI426" s="231">
        <f>IF(N426="nulová",J426,0)</f>
        <v>0</v>
      </c>
      <c r="BJ426" s="16" t="s">
        <v>80</v>
      </c>
      <c r="BK426" s="231">
        <f>ROUND(I426*H426,2)</f>
        <v>0</v>
      </c>
      <c r="BL426" s="16" t="s">
        <v>201</v>
      </c>
      <c r="BM426" s="230" t="s">
        <v>926</v>
      </c>
    </row>
    <row r="427" s="1" customFormat="1" ht="36" customHeight="1">
      <c r="B427" s="37"/>
      <c r="C427" s="219" t="s">
        <v>927</v>
      </c>
      <c r="D427" s="219" t="s">
        <v>196</v>
      </c>
      <c r="E427" s="220" t="s">
        <v>928</v>
      </c>
      <c r="F427" s="221" t="s">
        <v>929</v>
      </c>
      <c r="G427" s="222" t="s">
        <v>199</v>
      </c>
      <c r="H427" s="223">
        <v>500</v>
      </c>
      <c r="I427" s="224"/>
      <c r="J427" s="225">
        <f>ROUND(I427*H427,2)</f>
        <v>0</v>
      </c>
      <c r="K427" s="221" t="s">
        <v>200</v>
      </c>
      <c r="L427" s="42"/>
      <c r="M427" s="226" t="s">
        <v>19</v>
      </c>
      <c r="N427" s="227" t="s">
        <v>44</v>
      </c>
      <c r="O427" s="82"/>
      <c r="P427" s="228">
        <f>O427*H427</f>
        <v>0</v>
      </c>
      <c r="Q427" s="228">
        <v>0</v>
      </c>
      <c r="R427" s="228">
        <f>Q427*H427</f>
        <v>0</v>
      </c>
      <c r="S427" s="228">
        <v>0</v>
      </c>
      <c r="T427" s="229">
        <f>S427*H427</f>
        <v>0</v>
      </c>
      <c r="AR427" s="230" t="s">
        <v>201</v>
      </c>
      <c r="AT427" s="230" t="s">
        <v>196</v>
      </c>
      <c r="AU427" s="230" t="s">
        <v>82</v>
      </c>
      <c r="AY427" s="16" t="s">
        <v>194</v>
      </c>
      <c r="BE427" s="231">
        <f>IF(N427="základní",J427,0)</f>
        <v>0</v>
      </c>
      <c r="BF427" s="231">
        <f>IF(N427="snížená",J427,0)</f>
        <v>0</v>
      </c>
      <c r="BG427" s="231">
        <f>IF(N427="zákl. přenesená",J427,0)</f>
        <v>0</v>
      </c>
      <c r="BH427" s="231">
        <f>IF(N427="sníž. přenesená",J427,0)</f>
        <v>0</v>
      </c>
      <c r="BI427" s="231">
        <f>IF(N427="nulová",J427,0)</f>
        <v>0</v>
      </c>
      <c r="BJ427" s="16" t="s">
        <v>80</v>
      </c>
      <c r="BK427" s="231">
        <f>ROUND(I427*H427,2)</f>
        <v>0</v>
      </c>
      <c r="BL427" s="16" t="s">
        <v>201</v>
      </c>
      <c r="BM427" s="230" t="s">
        <v>930</v>
      </c>
    </row>
    <row r="428" s="1" customFormat="1" ht="48" customHeight="1">
      <c r="B428" s="37"/>
      <c r="C428" s="219" t="s">
        <v>931</v>
      </c>
      <c r="D428" s="219" t="s">
        <v>196</v>
      </c>
      <c r="E428" s="220" t="s">
        <v>932</v>
      </c>
      <c r="F428" s="221" t="s">
        <v>933</v>
      </c>
      <c r="G428" s="222" t="s">
        <v>199</v>
      </c>
      <c r="H428" s="223">
        <v>15000</v>
      </c>
      <c r="I428" s="224"/>
      <c r="J428" s="225">
        <f>ROUND(I428*H428,2)</f>
        <v>0</v>
      </c>
      <c r="K428" s="221" t="s">
        <v>200</v>
      </c>
      <c r="L428" s="42"/>
      <c r="M428" s="226" t="s">
        <v>19</v>
      </c>
      <c r="N428" s="227" t="s">
        <v>44</v>
      </c>
      <c r="O428" s="82"/>
      <c r="P428" s="228">
        <f>O428*H428</f>
        <v>0</v>
      </c>
      <c r="Q428" s="228">
        <v>0</v>
      </c>
      <c r="R428" s="228">
        <f>Q428*H428</f>
        <v>0</v>
      </c>
      <c r="S428" s="228">
        <v>0</v>
      </c>
      <c r="T428" s="229">
        <f>S428*H428</f>
        <v>0</v>
      </c>
      <c r="AR428" s="230" t="s">
        <v>201</v>
      </c>
      <c r="AT428" s="230" t="s">
        <v>196</v>
      </c>
      <c r="AU428" s="230" t="s">
        <v>82</v>
      </c>
      <c r="AY428" s="16" t="s">
        <v>194</v>
      </c>
      <c r="BE428" s="231">
        <f>IF(N428="základní",J428,0)</f>
        <v>0</v>
      </c>
      <c r="BF428" s="231">
        <f>IF(N428="snížená",J428,0)</f>
        <v>0</v>
      </c>
      <c r="BG428" s="231">
        <f>IF(N428="zákl. přenesená",J428,0)</f>
        <v>0</v>
      </c>
      <c r="BH428" s="231">
        <f>IF(N428="sníž. přenesená",J428,0)</f>
        <v>0</v>
      </c>
      <c r="BI428" s="231">
        <f>IF(N428="nulová",J428,0)</f>
        <v>0</v>
      </c>
      <c r="BJ428" s="16" t="s">
        <v>80</v>
      </c>
      <c r="BK428" s="231">
        <f>ROUND(I428*H428,2)</f>
        <v>0</v>
      </c>
      <c r="BL428" s="16" t="s">
        <v>201</v>
      </c>
      <c r="BM428" s="230" t="s">
        <v>934</v>
      </c>
    </row>
    <row r="429" s="12" customFormat="1">
      <c r="B429" s="232"/>
      <c r="C429" s="233"/>
      <c r="D429" s="234" t="s">
        <v>257</v>
      </c>
      <c r="E429" s="233"/>
      <c r="F429" s="236" t="s">
        <v>935</v>
      </c>
      <c r="G429" s="233"/>
      <c r="H429" s="237">
        <v>15000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AT429" s="243" t="s">
        <v>257</v>
      </c>
      <c r="AU429" s="243" t="s">
        <v>82</v>
      </c>
      <c r="AV429" s="12" t="s">
        <v>82</v>
      </c>
      <c r="AW429" s="12" t="s">
        <v>4</v>
      </c>
      <c r="AX429" s="12" t="s">
        <v>80</v>
      </c>
      <c r="AY429" s="243" t="s">
        <v>194</v>
      </c>
    </row>
    <row r="430" s="1" customFormat="1" ht="36" customHeight="1">
      <c r="B430" s="37"/>
      <c r="C430" s="219" t="s">
        <v>936</v>
      </c>
      <c r="D430" s="219" t="s">
        <v>196</v>
      </c>
      <c r="E430" s="220" t="s">
        <v>937</v>
      </c>
      <c r="F430" s="221" t="s">
        <v>938</v>
      </c>
      <c r="G430" s="222" t="s">
        <v>199</v>
      </c>
      <c r="H430" s="223">
        <v>500</v>
      </c>
      <c r="I430" s="224"/>
      <c r="J430" s="225">
        <f>ROUND(I430*H430,2)</f>
        <v>0</v>
      </c>
      <c r="K430" s="221" t="s">
        <v>200</v>
      </c>
      <c r="L430" s="42"/>
      <c r="M430" s="226" t="s">
        <v>19</v>
      </c>
      <c r="N430" s="227" t="s">
        <v>44</v>
      </c>
      <c r="O430" s="82"/>
      <c r="P430" s="228">
        <f>O430*H430</f>
        <v>0</v>
      </c>
      <c r="Q430" s="228">
        <v>0</v>
      </c>
      <c r="R430" s="228">
        <f>Q430*H430</f>
        <v>0</v>
      </c>
      <c r="S430" s="228">
        <v>0</v>
      </c>
      <c r="T430" s="229">
        <f>S430*H430</f>
        <v>0</v>
      </c>
      <c r="AR430" s="230" t="s">
        <v>201</v>
      </c>
      <c r="AT430" s="230" t="s">
        <v>196</v>
      </c>
      <c r="AU430" s="230" t="s">
        <v>82</v>
      </c>
      <c r="AY430" s="16" t="s">
        <v>194</v>
      </c>
      <c r="BE430" s="231">
        <f>IF(N430="základní",J430,0)</f>
        <v>0</v>
      </c>
      <c r="BF430" s="231">
        <f>IF(N430="snížená",J430,0)</f>
        <v>0</v>
      </c>
      <c r="BG430" s="231">
        <f>IF(N430="zákl. přenesená",J430,0)</f>
        <v>0</v>
      </c>
      <c r="BH430" s="231">
        <f>IF(N430="sníž. přenesená",J430,0)</f>
        <v>0</v>
      </c>
      <c r="BI430" s="231">
        <f>IF(N430="nulová",J430,0)</f>
        <v>0</v>
      </c>
      <c r="BJ430" s="16" t="s">
        <v>80</v>
      </c>
      <c r="BK430" s="231">
        <f>ROUND(I430*H430,2)</f>
        <v>0</v>
      </c>
      <c r="BL430" s="16" t="s">
        <v>201</v>
      </c>
      <c r="BM430" s="230" t="s">
        <v>939</v>
      </c>
    </row>
    <row r="431" s="1" customFormat="1" ht="24" customHeight="1">
      <c r="B431" s="37"/>
      <c r="C431" s="219" t="s">
        <v>940</v>
      </c>
      <c r="D431" s="219" t="s">
        <v>196</v>
      </c>
      <c r="E431" s="220" t="s">
        <v>941</v>
      </c>
      <c r="F431" s="221" t="s">
        <v>942</v>
      </c>
      <c r="G431" s="222" t="s">
        <v>199</v>
      </c>
      <c r="H431" s="223">
        <v>500</v>
      </c>
      <c r="I431" s="224"/>
      <c r="J431" s="225">
        <f>ROUND(I431*H431,2)</f>
        <v>0</v>
      </c>
      <c r="K431" s="221" t="s">
        <v>200</v>
      </c>
      <c r="L431" s="42"/>
      <c r="M431" s="226" t="s">
        <v>19</v>
      </c>
      <c r="N431" s="227" t="s">
        <v>44</v>
      </c>
      <c r="O431" s="82"/>
      <c r="P431" s="228">
        <f>O431*H431</f>
        <v>0</v>
      </c>
      <c r="Q431" s="228">
        <v>0</v>
      </c>
      <c r="R431" s="228">
        <f>Q431*H431</f>
        <v>0</v>
      </c>
      <c r="S431" s="228">
        <v>0</v>
      </c>
      <c r="T431" s="229">
        <f>S431*H431</f>
        <v>0</v>
      </c>
      <c r="AR431" s="230" t="s">
        <v>201</v>
      </c>
      <c r="AT431" s="230" t="s">
        <v>196</v>
      </c>
      <c r="AU431" s="230" t="s">
        <v>82</v>
      </c>
      <c r="AY431" s="16" t="s">
        <v>194</v>
      </c>
      <c r="BE431" s="231">
        <f>IF(N431="základní",J431,0)</f>
        <v>0</v>
      </c>
      <c r="BF431" s="231">
        <f>IF(N431="snížená",J431,0)</f>
        <v>0</v>
      </c>
      <c r="BG431" s="231">
        <f>IF(N431="zákl. přenesená",J431,0)</f>
        <v>0</v>
      </c>
      <c r="BH431" s="231">
        <f>IF(N431="sníž. přenesená",J431,0)</f>
        <v>0</v>
      </c>
      <c r="BI431" s="231">
        <f>IF(N431="nulová",J431,0)</f>
        <v>0</v>
      </c>
      <c r="BJ431" s="16" t="s">
        <v>80</v>
      </c>
      <c r="BK431" s="231">
        <f>ROUND(I431*H431,2)</f>
        <v>0</v>
      </c>
      <c r="BL431" s="16" t="s">
        <v>201</v>
      </c>
      <c r="BM431" s="230" t="s">
        <v>943</v>
      </c>
    </row>
    <row r="432" s="1" customFormat="1" ht="24" customHeight="1">
      <c r="B432" s="37"/>
      <c r="C432" s="219" t="s">
        <v>944</v>
      </c>
      <c r="D432" s="219" t="s">
        <v>196</v>
      </c>
      <c r="E432" s="220" t="s">
        <v>945</v>
      </c>
      <c r="F432" s="221" t="s">
        <v>946</v>
      </c>
      <c r="G432" s="222" t="s">
        <v>199</v>
      </c>
      <c r="H432" s="223">
        <v>15000</v>
      </c>
      <c r="I432" s="224"/>
      <c r="J432" s="225">
        <f>ROUND(I432*H432,2)</f>
        <v>0</v>
      </c>
      <c r="K432" s="221" t="s">
        <v>200</v>
      </c>
      <c r="L432" s="42"/>
      <c r="M432" s="226" t="s">
        <v>19</v>
      </c>
      <c r="N432" s="227" t="s">
        <v>44</v>
      </c>
      <c r="O432" s="82"/>
      <c r="P432" s="228">
        <f>O432*H432</f>
        <v>0</v>
      </c>
      <c r="Q432" s="228">
        <v>0</v>
      </c>
      <c r="R432" s="228">
        <f>Q432*H432</f>
        <v>0</v>
      </c>
      <c r="S432" s="228">
        <v>0</v>
      </c>
      <c r="T432" s="229">
        <f>S432*H432</f>
        <v>0</v>
      </c>
      <c r="AR432" s="230" t="s">
        <v>201</v>
      </c>
      <c r="AT432" s="230" t="s">
        <v>196</v>
      </c>
      <c r="AU432" s="230" t="s">
        <v>82</v>
      </c>
      <c r="AY432" s="16" t="s">
        <v>194</v>
      </c>
      <c r="BE432" s="231">
        <f>IF(N432="základní",J432,0)</f>
        <v>0</v>
      </c>
      <c r="BF432" s="231">
        <f>IF(N432="snížená",J432,0)</f>
        <v>0</v>
      </c>
      <c r="BG432" s="231">
        <f>IF(N432="zákl. přenesená",J432,0)</f>
        <v>0</v>
      </c>
      <c r="BH432" s="231">
        <f>IF(N432="sníž. přenesená",J432,0)</f>
        <v>0</v>
      </c>
      <c r="BI432" s="231">
        <f>IF(N432="nulová",J432,0)</f>
        <v>0</v>
      </c>
      <c r="BJ432" s="16" t="s">
        <v>80</v>
      </c>
      <c r="BK432" s="231">
        <f>ROUND(I432*H432,2)</f>
        <v>0</v>
      </c>
      <c r="BL432" s="16" t="s">
        <v>201</v>
      </c>
      <c r="BM432" s="230" t="s">
        <v>947</v>
      </c>
    </row>
    <row r="433" s="12" customFormat="1">
      <c r="B433" s="232"/>
      <c r="C433" s="233"/>
      <c r="D433" s="234" t="s">
        <v>257</v>
      </c>
      <c r="E433" s="233"/>
      <c r="F433" s="236" t="s">
        <v>935</v>
      </c>
      <c r="G433" s="233"/>
      <c r="H433" s="237">
        <v>15000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AT433" s="243" t="s">
        <v>257</v>
      </c>
      <c r="AU433" s="243" t="s">
        <v>82</v>
      </c>
      <c r="AV433" s="12" t="s">
        <v>82</v>
      </c>
      <c r="AW433" s="12" t="s">
        <v>4</v>
      </c>
      <c r="AX433" s="12" t="s">
        <v>80</v>
      </c>
      <c r="AY433" s="243" t="s">
        <v>194</v>
      </c>
    </row>
    <row r="434" s="1" customFormat="1" ht="24" customHeight="1">
      <c r="B434" s="37"/>
      <c r="C434" s="219" t="s">
        <v>948</v>
      </c>
      <c r="D434" s="219" t="s">
        <v>196</v>
      </c>
      <c r="E434" s="220" t="s">
        <v>949</v>
      </c>
      <c r="F434" s="221" t="s">
        <v>950</v>
      </c>
      <c r="G434" s="222" t="s">
        <v>199</v>
      </c>
      <c r="H434" s="223">
        <v>500</v>
      </c>
      <c r="I434" s="224"/>
      <c r="J434" s="225">
        <f>ROUND(I434*H434,2)</f>
        <v>0</v>
      </c>
      <c r="K434" s="221" t="s">
        <v>200</v>
      </c>
      <c r="L434" s="42"/>
      <c r="M434" s="226" t="s">
        <v>19</v>
      </c>
      <c r="N434" s="227" t="s">
        <v>44</v>
      </c>
      <c r="O434" s="82"/>
      <c r="P434" s="228">
        <f>O434*H434</f>
        <v>0</v>
      </c>
      <c r="Q434" s="228">
        <v>0</v>
      </c>
      <c r="R434" s="228">
        <f>Q434*H434</f>
        <v>0</v>
      </c>
      <c r="S434" s="228">
        <v>0</v>
      </c>
      <c r="T434" s="229">
        <f>S434*H434</f>
        <v>0</v>
      </c>
      <c r="AR434" s="230" t="s">
        <v>201</v>
      </c>
      <c r="AT434" s="230" t="s">
        <v>196</v>
      </c>
      <c r="AU434" s="230" t="s">
        <v>82</v>
      </c>
      <c r="AY434" s="16" t="s">
        <v>194</v>
      </c>
      <c r="BE434" s="231">
        <f>IF(N434="základní",J434,0)</f>
        <v>0</v>
      </c>
      <c r="BF434" s="231">
        <f>IF(N434="snížená",J434,0)</f>
        <v>0</v>
      </c>
      <c r="BG434" s="231">
        <f>IF(N434="zákl. přenesená",J434,0)</f>
        <v>0</v>
      </c>
      <c r="BH434" s="231">
        <f>IF(N434="sníž. přenesená",J434,0)</f>
        <v>0</v>
      </c>
      <c r="BI434" s="231">
        <f>IF(N434="nulová",J434,0)</f>
        <v>0</v>
      </c>
      <c r="BJ434" s="16" t="s">
        <v>80</v>
      </c>
      <c r="BK434" s="231">
        <f>ROUND(I434*H434,2)</f>
        <v>0</v>
      </c>
      <c r="BL434" s="16" t="s">
        <v>201</v>
      </c>
      <c r="BM434" s="230" t="s">
        <v>951</v>
      </c>
    </row>
    <row r="435" s="1" customFormat="1" ht="24" customHeight="1">
      <c r="B435" s="37"/>
      <c r="C435" s="219" t="s">
        <v>952</v>
      </c>
      <c r="D435" s="219" t="s">
        <v>196</v>
      </c>
      <c r="E435" s="220" t="s">
        <v>953</v>
      </c>
      <c r="F435" s="221" t="s">
        <v>954</v>
      </c>
      <c r="G435" s="222" t="s">
        <v>955</v>
      </c>
      <c r="H435" s="223">
        <v>10</v>
      </c>
      <c r="I435" s="224"/>
      <c r="J435" s="225">
        <f>ROUND(I435*H435,2)</f>
        <v>0</v>
      </c>
      <c r="K435" s="221" t="s">
        <v>200</v>
      </c>
      <c r="L435" s="42"/>
      <c r="M435" s="226" t="s">
        <v>19</v>
      </c>
      <c r="N435" s="227" t="s">
        <v>44</v>
      </c>
      <c r="O435" s="82"/>
      <c r="P435" s="228">
        <f>O435*H435</f>
        <v>0</v>
      </c>
      <c r="Q435" s="228">
        <v>0</v>
      </c>
      <c r="R435" s="228">
        <f>Q435*H435</f>
        <v>0</v>
      </c>
      <c r="S435" s="228">
        <v>0</v>
      </c>
      <c r="T435" s="229">
        <f>S435*H435</f>
        <v>0</v>
      </c>
      <c r="AR435" s="230" t="s">
        <v>201</v>
      </c>
      <c r="AT435" s="230" t="s">
        <v>196</v>
      </c>
      <c r="AU435" s="230" t="s">
        <v>82</v>
      </c>
      <c r="AY435" s="16" t="s">
        <v>194</v>
      </c>
      <c r="BE435" s="231">
        <f>IF(N435="základní",J435,0)</f>
        <v>0</v>
      </c>
      <c r="BF435" s="231">
        <f>IF(N435="snížená",J435,0)</f>
        <v>0</v>
      </c>
      <c r="BG435" s="231">
        <f>IF(N435="zákl. přenesená",J435,0)</f>
        <v>0</v>
      </c>
      <c r="BH435" s="231">
        <f>IF(N435="sníž. přenesená",J435,0)</f>
        <v>0</v>
      </c>
      <c r="BI435" s="231">
        <f>IF(N435="nulová",J435,0)</f>
        <v>0</v>
      </c>
      <c r="BJ435" s="16" t="s">
        <v>80</v>
      </c>
      <c r="BK435" s="231">
        <f>ROUND(I435*H435,2)</f>
        <v>0</v>
      </c>
      <c r="BL435" s="16" t="s">
        <v>201</v>
      </c>
      <c r="BM435" s="230" t="s">
        <v>956</v>
      </c>
    </row>
    <row r="436" s="1" customFormat="1" ht="36" customHeight="1">
      <c r="B436" s="37"/>
      <c r="C436" s="219" t="s">
        <v>957</v>
      </c>
      <c r="D436" s="219" t="s">
        <v>196</v>
      </c>
      <c r="E436" s="220" t="s">
        <v>958</v>
      </c>
      <c r="F436" s="221" t="s">
        <v>959</v>
      </c>
      <c r="G436" s="222" t="s">
        <v>199</v>
      </c>
      <c r="H436" s="223">
        <v>459.60000000000002</v>
      </c>
      <c r="I436" s="224"/>
      <c r="J436" s="225">
        <f>ROUND(I436*H436,2)</f>
        <v>0</v>
      </c>
      <c r="K436" s="221" t="s">
        <v>200</v>
      </c>
      <c r="L436" s="42"/>
      <c r="M436" s="226" t="s">
        <v>19</v>
      </c>
      <c r="N436" s="227" t="s">
        <v>44</v>
      </c>
      <c r="O436" s="82"/>
      <c r="P436" s="228">
        <f>O436*H436</f>
        <v>0</v>
      </c>
      <c r="Q436" s="228">
        <v>4.0000000000000003E-05</v>
      </c>
      <c r="R436" s="228">
        <f>Q436*H436</f>
        <v>0.018384000000000001</v>
      </c>
      <c r="S436" s="228">
        <v>0</v>
      </c>
      <c r="T436" s="229">
        <f>S436*H436</f>
        <v>0</v>
      </c>
      <c r="AR436" s="230" t="s">
        <v>201</v>
      </c>
      <c r="AT436" s="230" t="s">
        <v>196</v>
      </c>
      <c r="AU436" s="230" t="s">
        <v>82</v>
      </c>
      <c r="AY436" s="16" t="s">
        <v>194</v>
      </c>
      <c r="BE436" s="231">
        <f>IF(N436="základní",J436,0)</f>
        <v>0</v>
      </c>
      <c r="BF436" s="231">
        <f>IF(N436="snížená",J436,0)</f>
        <v>0</v>
      </c>
      <c r="BG436" s="231">
        <f>IF(N436="zákl. přenesená",J436,0)</f>
        <v>0</v>
      </c>
      <c r="BH436" s="231">
        <f>IF(N436="sníž. přenesená",J436,0)</f>
        <v>0</v>
      </c>
      <c r="BI436" s="231">
        <f>IF(N436="nulová",J436,0)</f>
        <v>0</v>
      </c>
      <c r="BJ436" s="16" t="s">
        <v>80</v>
      </c>
      <c r="BK436" s="231">
        <f>ROUND(I436*H436,2)</f>
        <v>0</v>
      </c>
      <c r="BL436" s="16" t="s">
        <v>201</v>
      </c>
      <c r="BM436" s="230" t="s">
        <v>960</v>
      </c>
    </row>
    <row r="437" s="12" customFormat="1">
      <c r="B437" s="232"/>
      <c r="C437" s="233"/>
      <c r="D437" s="234" t="s">
        <v>257</v>
      </c>
      <c r="E437" s="235" t="s">
        <v>19</v>
      </c>
      <c r="F437" s="236" t="s">
        <v>961</v>
      </c>
      <c r="G437" s="233"/>
      <c r="H437" s="237">
        <v>40.649999999999999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AT437" s="243" t="s">
        <v>257</v>
      </c>
      <c r="AU437" s="243" t="s">
        <v>82</v>
      </c>
      <c r="AV437" s="12" t="s">
        <v>82</v>
      </c>
      <c r="AW437" s="12" t="s">
        <v>35</v>
      </c>
      <c r="AX437" s="12" t="s">
        <v>73</v>
      </c>
      <c r="AY437" s="243" t="s">
        <v>194</v>
      </c>
    </row>
    <row r="438" s="12" customFormat="1">
      <c r="B438" s="232"/>
      <c r="C438" s="233"/>
      <c r="D438" s="234" t="s">
        <v>257</v>
      </c>
      <c r="E438" s="235" t="s">
        <v>19</v>
      </c>
      <c r="F438" s="236" t="s">
        <v>655</v>
      </c>
      <c r="G438" s="233"/>
      <c r="H438" s="237">
        <v>238.97999999999999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AT438" s="243" t="s">
        <v>257</v>
      </c>
      <c r="AU438" s="243" t="s">
        <v>82</v>
      </c>
      <c r="AV438" s="12" t="s">
        <v>82</v>
      </c>
      <c r="AW438" s="12" t="s">
        <v>35</v>
      </c>
      <c r="AX438" s="12" t="s">
        <v>73</v>
      </c>
      <c r="AY438" s="243" t="s">
        <v>194</v>
      </c>
    </row>
    <row r="439" s="12" customFormat="1">
      <c r="B439" s="232"/>
      <c r="C439" s="233"/>
      <c r="D439" s="234" t="s">
        <v>257</v>
      </c>
      <c r="E439" s="235" t="s">
        <v>19</v>
      </c>
      <c r="F439" s="236" t="s">
        <v>656</v>
      </c>
      <c r="G439" s="233"/>
      <c r="H439" s="237">
        <v>179.97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AT439" s="243" t="s">
        <v>257</v>
      </c>
      <c r="AU439" s="243" t="s">
        <v>82</v>
      </c>
      <c r="AV439" s="12" t="s">
        <v>82</v>
      </c>
      <c r="AW439" s="12" t="s">
        <v>35</v>
      </c>
      <c r="AX439" s="12" t="s">
        <v>73</v>
      </c>
      <c r="AY439" s="243" t="s">
        <v>194</v>
      </c>
    </row>
    <row r="440" s="13" customFormat="1">
      <c r="B440" s="244"/>
      <c r="C440" s="245"/>
      <c r="D440" s="234" t="s">
        <v>257</v>
      </c>
      <c r="E440" s="246" t="s">
        <v>19</v>
      </c>
      <c r="F440" s="247" t="s">
        <v>277</v>
      </c>
      <c r="G440" s="245"/>
      <c r="H440" s="248">
        <v>459.60000000000002</v>
      </c>
      <c r="I440" s="249"/>
      <c r="J440" s="245"/>
      <c r="K440" s="245"/>
      <c r="L440" s="250"/>
      <c r="M440" s="251"/>
      <c r="N440" s="252"/>
      <c r="O440" s="252"/>
      <c r="P440" s="252"/>
      <c r="Q440" s="252"/>
      <c r="R440" s="252"/>
      <c r="S440" s="252"/>
      <c r="T440" s="253"/>
      <c r="AT440" s="254" t="s">
        <v>257</v>
      </c>
      <c r="AU440" s="254" t="s">
        <v>82</v>
      </c>
      <c r="AV440" s="13" t="s">
        <v>201</v>
      </c>
      <c r="AW440" s="13" t="s">
        <v>35</v>
      </c>
      <c r="AX440" s="13" t="s">
        <v>80</v>
      </c>
      <c r="AY440" s="254" t="s">
        <v>194</v>
      </c>
    </row>
    <row r="441" s="1" customFormat="1" ht="16.5" customHeight="1">
      <c r="B441" s="37"/>
      <c r="C441" s="219" t="s">
        <v>962</v>
      </c>
      <c r="D441" s="219" t="s">
        <v>196</v>
      </c>
      <c r="E441" s="220" t="s">
        <v>963</v>
      </c>
      <c r="F441" s="221" t="s">
        <v>964</v>
      </c>
      <c r="G441" s="222" t="s">
        <v>255</v>
      </c>
      <c r="H441" s="223">
        <v>15</v>
      </c>
      <c r="I441" s="224"/>
      <c r="J441" s="225">
        <f>ROUND(I441*H441,2)</f>
        <v>0</v>
      </c>
      <c r="K441" s="221" t="s">
        <v>200</v>
      </c>
      <c r="L441" s="42"/>
      <c r="M441" s="226" t="s">
        <v>19</v>
      </c>
      <c r="N441" s="227" t="s">
        <v>44</v>
      </c>
      <c r="O441" s="82"/>
      <c r="P441" s="228">
        <f>O441*H441</f>
        <v>0</v>
      </c>
      <c r="Q441" s="228">
        <v>0</v>
      </c>
      <c r="R441" s="228">
        <f>Q441*H441</f>
        <v>0</v>
      </c>
      <c r="S441" s="228">
        <v>2</v>
      </c>
      <c r="T441" s="229">
        <f>S441*H441</f>
        <v>30</v>
      </c>
      <c r="AR441" s="230" t="s">
        <v>201</v>
      </c>
      <c r="AT441" s="230" t="s">
        <v>196</v>
      </c>
      <c r="AU441" s="230" t="s">
        <v>82</v>
      </c>
      <c r="AY441" s="16" t="s">
        <v>194</v>
      </c>
      <c r="BE441" s="231">
        <f>IF(N441="základní",J441,0)</f>
        <v>0</v>
      </c>
      <c r="BF441" s="231">
        <f>IF(N441="snížená",J441,0)</f>
        <v>0</v>
      </c>
      <c r="BG441" s="231">
        <f>IF(N441="zákl. přenesená",J441,0)</f>
        <v>0</v>
      </c>
      <c r="BH441" s="231">
        <f>IF(N441="sníž. přenesená",J441,0)</f>
        <v>0</v>
      </c>
      <c r="BI441" s="231">
        <f>IF(N441="nulová",J441,0)</f>
        <v>0</v>
      </c>
      <c r="BJ441" s="16" t="s">
        <v>80</v>
      </c>
      <c r="BK441" s="231">
        <f>ROUND(I441*H441,2)</f>
        <v>0</v>
      </c>
      <c r="BL441" s="16" t="s">
        <v>201</v>
      </c>
      <c r="BM441" s="230" t="s">
        <v>965</v>
      </c>
    </row>
    <row r="442" s="1" customFormat="1">
      <c r="B442" s="37"/>
      <c r="C442" s="38"/>
      <c r="D442" s="234" t="s">
        <v>286</v>
      </c>
      <c r="E442" s="38"/>
      <c r="F442" s="255" t="s">
        <v>966</v>
      </c>
      <c r="G442" s="38"/>
      <c r="H442" s="38"/>
      <c r="I442" s="145"/>
      <c r="J442" s="38"/>
      <c r="K442" s="38"/>
      <c r="L442" s="42"/>
      <c r="M442" s="256"/>
      <c r="N442" s="82"/>
      <c r="O442" s="82"/>
      <c r="P442" s="82"/>
      <c r="Q442" s="82"/>
      <c r="R442" s="82"/>
      <c r="S442" s="82"/>
      <c r="T442" s="83"/>
      <c r="AT442" s="16" t="s">
        <v>286</v>
      </c>
      <c r="AU442" s="16" t="s">
        <v>82</v>
      </c>
    </row>
    <row r="443" s="1" customFormat="1" ht="36" customHeight="1">
      <c r="B443" s="37"/>
      <c r="C443" s="219" t="s">
        <v>967</v>
      </c>
      <c r="D443" s="219" t="s">
        <v>196</v>
      </c>
      <c r="E443" s="220" t="s">
        <v>968</v>
      </c>
      <c r="F443" s="221" t="s">
        <v>969</v>
      </c>
      <c r="G443" s="222" t="s">
        <v>255</v>
      </c>
      <c r="H443" s="223">
        <v>22</v>
      </c>
      <c r="I443" s="224"/>
      <c r="J443" s="225">
        <f>ROUND(I443*H443,2)</f>
        <v>0</v>
      </c>
      <c r="K443" s="221" t="s">
        <v>200</v>
      </c>
      <c r="L443" s="42"/>
      <c r="M443" s="226" t="s">
        <v>19</v>
      </c>
      <c r="N443" s="227" t="s">
        <v>44</v>
      </c>
      <c r="O443" s="82"/>
      <c r="P443" s="228">
        <f>O443*H443</f>
        <v>0</v>
      </c>
      <c r="Q443" s="228">
        <v>0</v>
      </c>
      <c r="R443" s="228">
        <f>Q443*H443</f>
        <v>0</v>
      </c>
      <c r="S443" s="228">
        <v>2.5</v>
      </c>
      <c r="T443" s="229">
        <f>S443*H443</f>
        <v>55</v>
      </c>
      <c r="AR443" s="230" t="s">
        <v>201</v>
      </c>
      <c r="AT443" s="230" t="s">
        <v>196</v>
      </c>
      <c r="AU443" s="230" t="s">
        <v>82</v>
      </c>
      <c r="AY443" s="16" t="s">
        <v>194</v>
      </c>
      <c r="BE443" s="231">
        <f>IF(N443="základní",J443,0)</f>
        <v>0</v>
      </c>
      <c r="BF443" s="231">
        <f>IF(N443="snížená",J443,0)</f>
        <v>0</v>
      </c>
      <c r="BG443" s="231">
        <f>IF(N443="zákl. přenesená",J443,0)</f>
        <v>0</v>
      </c>
      <c r="BH443" s="231">
        <f>IF(N443="sníž. přenesená",J443,0)</f>
        <v>0</v>
      </c>
      <c r="BI443" s="231">
        <f>IF(N443="nulová",J443,0)</f>
        <v>0</v>
      </c>
      <c r="BJ443" s="16" t="s">
        <v>80</v>
      </c>
      <c r="BK443" s="231">
        <f>ROUND(I443*H443,2)</f>
        <v>0</v>
      </c>
      <c r="BL443" s="16" t="s">
        <v>201</v>
      </c>
      <c r="BM443" s="230" t="s">
        <v>970</v>
      </c>
    </row>
    <row r="444" s="1" customFormat="1">
      <c r="B444" s="37"/>
      <c r="C444" s="38"/>
      <c r="D444" s="234" t="s">
        <v>286</v>
      </c>
      <c r="E444" s="38"/>
      <c r="F444" s="255" t="s">
        <v>971</v>
      </c>
      <c r="G444" s="38"/>
      <c r="H444" s="38"/>
      <c r="I444" s="145"/>
      <c r="J444" s="38"/>
      <c r="K444" s="38"/>
      <c r="L444" s="42"/>
      <c r="M444" s="256"/>
      <c r="N444" s="82"/>
      <c r="O444" s="82"/>
      <c r="P444" s="82"/>
      <c r="Q444" s="82"/>
      <c r="R444" s="82"/>
      <c r="S444" s="82"/>
      <c r="T444" s="83"/>
      <c r="AT444" s="16" t="s">
        <v>286</v>
      </c>
      <c r="AU444" s="16" t="s">
        <v>82</v>
      </c>
    </row>
    <row r="445" s="1" customFormat="1" ht="36" customHeight="1">
      <c r="B445" s="37"/>
      <c r="C445" s="219" t="s">
        <v>972</v>
      </c>
      <c r="D445" s="219" t="s">
        <v>196</v>
      </c>
      <c r="E445" s="220" t="s">
        <v>973</v>
      </c>
      <c r="F445" s="221" t="s">
        <v>974</v>
      </c>
      <c r="G445" s="222" t="s">
        <v>199</v>
      </c>
      <c r="H445" s="223">
        <v>20.434999999999999</v>
      </c>
      <c r="I445" s="224"/>
      <c r="J445" s="225">
        <f>ROUND(I445*H445,2)</f>
        <v>0</v>
      </c>
      <c r="K445" s="221" t="s">
        <v>200</v>
      </c>
      <c r="L445" s="42"/>
      <c r="M445" s="226" t="s">
        <v>19</v>
      </c>
      <c r="N445" s="227" t="s">
        <v>44</v>
      </c>
      <c r="O445" s="82"/>
      <c r="P445" s="228">
        <f>O445*H445</f>
        <v>0</v>
      </c>
      <c r="Q445" s="228">
        <v>0</v>
      </c>
      <c r="R445" s="228">
        <f>Q445*H445</f>
        <v>0</v>
      </c>
      <c r="S445" s="228">
        <v>0.26100000000000001</v>
      </c>
      <c r="T445" s="229">
        <f>S445*H445</f>
        <v>5.3335349999999995</v>
      </c>
      <c r="AR445" s="230" t="s">
        <v>201</v>
      </c>
      <c r="AT445" s="230" t="s">
        <v>196</v>
      </c>
      <c r="AU445" s="230" t="s">
        <v>82</v>
      </c>
      <c r="AY445" s="16" t="s">
        <v>194</v>
      </c>
      <c r="BE445" s="231">
        <f>IF(N445="základní",J445,0)</f>
        <v>0</v>
      </c>
      <c r="BF445" s="231">
        <f>IF(N445="snížená",J445,0)</f>
        <v>0</v>
      </c>
      <c r="BG445" s="231">
        <f>IF(N445="zákl. přenesená",J445,0)</f>
        <v>0</v>
      </c>
      <c r="BH445" s="231">
        <f>IF(N445="sníž. přenesená",J445,0)</f>
        <v>0</v>
      </c>
      <c r="BI445" s="231">
        <f>IF(N445="nulová",J445,0)</f>
        <v>0</v>
      </c>
      <c r="BJ445" s="16" t="s">
        <v>80</v>
      </c>
      <c r="BK445" s="231">
        <f>ROUND(I445*H445,2)</f>
        <v>0</v>
      </c>
      <c r="BL445" s="16" t="s">
        <v>201</v>
      </c>
      <c r="BM445" s="230" t="s">
        <v>975</v>
      </c>
    </row>
    <row r="446" s="12" customFormat="1">
      <c r="B446" s="232"/>
      <c r="C446" s="233"/>
      <c r="D446" s="234" t="s">
        <v>257</v>
      </c>
      <c r="E446" s="235" t="s">
        <v>19</v>
      </c>
      <c r="F446" s="236" t="s">
        <v>976</v>
      </c>
      <c r="G446" s="233"/>
      <c r="H446" s="237">
        <v>20.434999999999999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AT446" s="243" t="s">
        <v>257</v>
      </c>
      <c r="AU446" s="243" t="s">
        <v>82</v>
      </c>
      <c r="AV446" s="12" t="s">
        <v>82</v>
      </c>
      <c r="AW446" s="12" t="s">
        <v>35</v>
      </c>
      <c r="AX446" s="12" t="s">
        <v>80</v>
      </c>
      <c r="AY446" s="243" t="s">
        <v>194</v>
      </c>
    </row>
    <row r="447" s="1" customFormat="1" ht="36" customHeight="1">
      <c r="B447" s="37"/>
      <c r="C447" s="219" t="s">
        <v>977</v>
      </c>
      <c r="D447" s="219" t="s">
        <v>196</v>
      </c>
      <c r="E447" s="220" t="s">
        <v>978</v>
      </c>
      <c r="F447" s="221" t="s">
        <v>979</v>
      </c>
      <c r="G447" s="222" t="s">
        <v>255</v>
      </c>
      <c r="H447" s="223">
        <v>2.1000000000000001</v>
      </c>
      <c r="I447" s="224"/>
      <c r="J447" s="225">
        <f>ROUND(I447*H447,2)</f>
        <v>0</v>
      </c>
      <c r="K447" s="221" t="s">
        <v>200</v>
      </c>
      <c r="L447" s="42"/>
      <c r="M447" s="226" t="s">
        <v>19</v>
      </c>
      <c r="N447" s="227" t="s">
        <v>44</v>
      </c>
      <c r="O447" s="82"/>
      <c r="P447" s="228">
        <f>O447*H447</f>
        <v>0</v>
      </c>
      <c r="Q447" s="228">
        <v>0</v>
      </c>
      <c r="R447" s="228">
        <f>Q447*H447</f>
        <v>0</v>
      </c>
      <c r="S447" s="228">
        <v>1.8</v>
      </c>
      <c r="T447" s="229">
        <f>S447*H447</f>
        <v>3.7800000000000002</v>
      </c>
      <c r="AR447" s="230" t="s">
        <v>201</v>
      </c>
      <c r="AT447" s="230" t="s">
        <v>196</v>
      </c>
      <c r="AU447" s="230" t="s">
        <v>82</v>
      </c>
      <c r="AY447" s="16" t="s">
        <v>194</v>
      </c>
      <c r="BE447" s="231">
        <f>IF(N447="základní",J447,0)</f>
        <v>0</v>
      </c>
      <c r="BF447" s="231">
        <f>IF(N447="snížená",J447,0)</f>
        <v>0</v>
      </c>
      <c r="BG447" s="231">
        <f>IF(N447="zákl. přenesená",J447,0)</f>
        <v>0</v>
      </c>
      <c r="BH447" s="231">
        <f>IF(N447="sníž. přenesená",J447,0)</f>
        <v>0</v>
      </c>
      <c r="BI447" s="231">
        <f>IF(N447="nulová",J447,0)</f>
        <v>0</v>
      </c>
      <c r="BJ447" s="16" t="s">
        <v>80</v>
      </c>
      <c r="BK447" s="231">
        <f>ROUND(I447*H447,2)</f>
        <v>0</v>
      </c>
      <c r="BL447" s="16" t="s">
        <v>201</v>
      </c>
      <c r="BM447" s="230" t="s">
        <v>980</v>
      </c>
    </row>
    <row r="448" s="1" customFormat="1">
      <c r="B448" s="37"/>
      <c r="C448" s="38"/>
      <c r="D448" s="234" t="s">
        <v>286</v>
      </c>
      <c r="E448" s="38"/>
      <c r="F448" s="255" t="s">
        <v>981</v>
      </c>
      <c r="G448" s="38"/>
      <c r="H448" s="38"/>
      <c r="I448" s="145"/>
      <c r="J448" s="38"/>
      <c r="K448" s="38"/>
      <c r="L448" s="42"/>
      <c r="M448" s="256"/>
      <c r="N448" s="82"/>
      <c r="O448" s="82"/>
      <c r="P448" s="82"/>
      <c r="Q448" s="82"/>
      <c r="R448" s="82"/>
      <c r="S448" s="82"/>
      <c r="T448" s="83"/>
      <c r="AT448" s="16" t="s">
        <v>286</v>
      </c>
      <c r="AU448" s="16" t="s">
        <v>82</v>
      </c>
    </row>
    <row r="449" s="12" customFormat="1">
      <c r="B449" s="232"/>
      <c r="C449" s="233"/>
      <c r="D449" s="234" t="s">
        <v>257</v>
      </c>
      <c r="E449" s="235" t="s">
        <v>19</v>
      </c>
      <c r="F449" s="236" t="s">
        <v>982</v>
      </c>
      <c r="G449" s="233"/>
      <c r="H449" s="237">
        <v>2.1000000000000001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AT449" s="243" t="s">
        <v>257</v>
      </c>
      <c r="AU449" s="243" t="s">
        <v>82</v>
      </c>
      <c r="AV449" s="12" t="s">
        <v>82</v>
      </c>
      <c r="AW449" s="12" t="s">
        <v>35</v>
      </c>
      <c r="AX449" s="12" t="s">
        <v>80</v>
      </c>
      <c r="AY449" s="243" t="s">
        <v>194</v>
      </c>
    </row>
    <row r="450" s="1" customFormat="1" ht="24" customHeight="1">
      <c r="B450" s="37"/>
      <c r="C450" s="219" t="s">
        <v>983</v>
      </c>
      <c r="D450" s="219" t="s">
        <v>196</v>
      </c>
      <c r="E450" s="220" t="s">
        <v>984</v>
      </c>
      <c r="F450" s="221" t="s">
        <v>985</v>
      </c>
      <c r="G450" s="222" t="s">
        <v>213</v>
      </c>
      <c r="H450" s="223">
        <v>15.1</v>
      </c>
      <c r="I450" s="224"/>
      <c r="J450" s="225">
        <f>ROUND(I450*H450,2)</f>
        <v>0</v>
      </c>
      <c r="K450" s="221" t="s">
        <v>200</v>
      </c>
      <c r="L450" s="42"/>
      <c r="M450" s="226" t="s">
        <v>19</v>
      </c>
      <c r="N450" s="227" t="s">
        <v>44</v>
      </c>
      <c r="O450" s="82"/>
      <c r="P450" s="228">
        <f>O450*H450</f>
        <v>0</v>
      </c>
      <c r="Q450" s="228">
        <v>0</v>
      </c>
      <c r="R450" s="228">
        <f>Q450*H450</f>
        <v>0</v>
      </c>
      <c r="S450" s="228">
        <v>0.37</v>
      </c>
      <c r="T450" s="229">
        <f>S450*H450</f>
        <v>5.5869999999999997</v>
      </c>
      <c r="AR450" s="230" t="s">
        <v>201</v>
      </c>
      <c r="AT450" s="230" t="s">
        <v>196</v>
      </c>
      <c r="AU450" s="230" t="s">
        <v>82</v>
      </c>
      <c r="AY450" s="16" t="s">
        <v>194</v>
      </c>
      <c r="BE450" s="231">
        <f>IF(N450="základní",J450,0)</f>
        <v>0</v>
      </c>
      <c r="BF450" s="231">
        <f>IF(N450="snížená",J450,0)</f>
        <v>0</v>
      </c>
      <c r="BG450" s="231">
        <f>IF(N450="zákl. přenesená",J450,0)</f>
        <v>0</v>
      </c>
      <c r="BH450" s="231">
        <f>IF(N450="sníž. přenesená",J450,0)</f>
        <v>0</v>
      </c>
      <c r="BI450" s="231">
        <f>IF(N450="nulová",J450,0)</f>
        <v>0</v>
      </c>
      <c r="BJ450" s="16" t="s">
        <v>80</v>
      </c>
      <c r="BK450" s="231">
        <f>ROUND(I450*H450,2)</f>
        <v>0</v>
      </c>
      <c r="BL450" s="16" t="s">
        <v>201</v>
      </c>
      <c r="BM450" s="230" t="s">
        <v>986</v>
      </c>
    </row>
    <row r="451" s="12" customFormat="1">
      <c r="B451" s="232"/>
      <c r="C451" s="233"/>
      <c r="D451" s="234" t="s">
        <v>257</v>
      </c>
      <c r="E451" s="235" t="s">
        <v>19</v>
      </c>
      <c r="F451" s="236" t="s">
        <v>987</v>
      </c>
      <c r="G451" s="233"/>
      <c r="H451" s="237">
        <v>15.1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AT451" s="243" t="s">
        <v>257</v>
      </c>
      <c r="AU451" s="243" t="s">
        <v>82</v>
      </c>
      <c r="AV451" s="12" t="s">
        <v>82</v>
      </c>
      <c r="AW451" s="12" t="s">
        <v>35</v>
      </c>
      <c r="AX451" s="12" t="s">
        <v>80</v>
      </c>
      <c r="AY451" s="243" t="s">
        <v>194</v>
      </c>
    </row>
    <row r="452" s="1" customFormat="1" ht="24" customHeight="1">
      <c r="B452" s="37"/>
      <c r="C452" s="219" t="s">
        <v>988</v>
      </c>
      <c r="D452" s="219" t="s">
        <v>196</v>
      </c>
      <c r="E452" s="220" t="s">
        <v>989</v>
      </c>
      <c r="F452" s="221" t="s">
        <v>990</v>
      </c>
      <c r="G452" s="222" t="s">
        <v>199</v>
      </c>
      <c r="H452" s="223">
        <v>45</v>
      </c>
      <c r="I452" s="224"/>
      <c r="J452" s="225">
        <f>ROUND(I452*H452,2)</f>
        <v>0</v>
      </c>
      <c r="K452" s="221" t="s">
        <v>200</v>
      </c>
      <c r="L452" s="42"/>
      <c r="M452" s="226" t="s">
        <v>19</v>
      </c>
      <c r="N452" s="227" t="s">
        <v>44</v>
      </c>
      <c r="O452" s="82"/>
      <c r="P452" s="228">
        <f>O452*H452</f>
        <v>0</v>
      </c>
      <c r="Q452" s="228">
        <v>0</v>
      </c>
      <c r="R452" s="228">
        <f>Q452*H452</f>
        <v>0</v>
      </c>
      <c r="S452" s="228">
        <v>0.83699999999999997</v>
      </c>
      <c r="T452" s="229">
        <f>S452*H452</f>
        <v>37.664999999999999</v>
      </c>
      <c r="AR452" s="230" t="s">
        <v>201</v>
      </c>
      <c r="AT452" s="230" t="s">
        <v>196</v>
      </c>
      <c r="AU452" s="230" t="s">
        <v>82</v>
      </c>
      <c r="AY452" s="16" t="s">
        <v>194</v>
      </c>
      <c r="BE452" s="231">
        <f>IF(N452="základní",J452,0)</f>
        <v>0</v>
      </c>
      <c r="BF452" s="231">
        <f>IF(N452="snížená",J452,0)</f>
        <v>0</v>
      </c>
      <c r="BG452" s="231">
        <f>IF(N452="zákl. přenesená",J452,0)</f>
        <v>0</v>
      </c>
      <c r="BH452" s="231">
        <f>IF(N452="sníž. přenesená",J452,0)</f>
        <v>0</v>
      </c>
      <c r="BI452" s="231">
        <f>IF(N452="nulová",J452,0)</f>
        <v>0</v>
      </c>
      <c r="BJ452" s="16" t="s">
        <v>80</v>
      </c>
      <c r="BK452" s="231">
        <f>ROUND(I452*H452,2)</f>
        <v>0</v>
      </c>
      <c r="BL452" s="16" t="s">
        <v>201</v>
      </c>
      <c r="BM452" s="230" t="s">
        <v>991</v>
      </c>
    </row>
    <row r="453" s="1" customFormat="1">
      <c r="B453" s="37"/>
      <c r="C453" s="38"/>
      <c r="D453" s="234" t="s">
        <v>286</v>
      </c>
      <c r="E453" s="38"/>
      <c r="F453" s="255" t="s">
        <v>992</v>
      </c>
      <c r="G453" s="38"/>
      <c r="H453" s="38"/>
      <c r="I453" s="145"/>
      <c r="J453" s="38"/>
      <c r="K453" s="38"/>
      <c r="L453" s="42"/>
      <c r="M453" s="256"/>
      <c r="N453" s="82"/>
      <c r="O453" s="82"/>
      <c r="P453" s="82"/>
      <c r="Q453" s="82"/>
      <c r="R453" s="82"/>
      <c r="S453" s="82"/>
      <c r="T453" s="83"/>
      <c r="AT453" s="16" t="s">
        <v>286</v>
      </c>
      <c r="AU453" s="16" t="s">
        <v>82</v>
      </c>
    </row>
    <row r="454" s="1" customFormat="1" ht="24" customHeight="1">
      <c r="B454" s="37"/>
      <c r="C454" s="219" t="s">
        <v>993</v>
      </c>
      <c r="D454" s="219" t="s">
        <v>196</v>
      </c>
      <c r="E454" s="220" t="s">
        <v>994</v>
      </c>
      <c r="F454" s="221" t="s">
        <v>995</v>
      </c>
      <c r="G454" s="222" t="s">
        <v>255</v>
      </c>
      <c r="H454" s="223">
        <v>0.10000000000000001</v>
      </c>
      <c r="I454" s="224"/>
      <c r="J454" s="225">
        <f>ROUND(I454*H454,2)</f>
        <v>0</v>
      </c>
      <c r="K454" s="221" t="s">
        <v>200</v>
      </c>
      <c r="L454" s="42"/>
      <c r="M454" s="226" t="s">
        <v>19</v>
      </c>
      <c r="N454" s="227" t="s">
        <v>44</v>
      </c>
      <c r="O454" s="82"/>
      <c r="P454" s="228">
        <f>O454*H454</f>
        <v>0</v>
      </c>
      <c r="Q454" s="228">
        <v>0</v>
      </c>
      <c r="R454" s="228">
        <f>Q454*H454</f>
        <v>0</v>
      </c>
      <c r="S454" s="228">
        <v>2.2000000000000002</v>
      </c>
      <c r="T454" s="229">
        <f>S454*H454</f>
        <v>0.22000000000000003</v>
      </c>
      <c r="AR454" s="230" t="s">
        <v>201</v>
      </c>
      <c r="AT454" s="230" t="s">
        <v>196</v>
      </c>
      <c r="AU454" s="230" t="s">
        <v>82</v>
      </c>
      <c r="AY454" s="16" t="s">
        <v>194</v>
      </c>
      <c r="BE454" s="231">
        <f>IF(N454="základní",J454,0)</f>
        <v>0</v>
      </c>
      <c r="BF454" s="231">
        <f>IF(N454="snížená",J454,0)</f>
        <v>0</v>
      </c>
      <c r="BG454" s="231">
        <f>IF(N454="zákl. přenesená",J454,0)</f>
        <v>0</v>
      </c>
      <c r="BH454" s="231">
        <f>IF(N454="sníž. přenesená",J454,0)</f>
        <v>0</v>
      </c>
      <c r="BI454" s="231">
        <f>IF(N454="nulová",J454,0)</f>
        <v>0</v>
      </c>
      <c r="BJ454" s="16" t="s">
        <v>80</v>
      </c>
      <c r="BK454" s="231">
        <f>ROUND(I454*H454,2)</f>
        <v>0</v>
      </c>
      <c r="BL454" s="16" t="s">
        <v>201</v>
      </c>
      <c r="BM454" s="230" t="s">
        <v>996</v>
      </c>
    </row>
    <row r="455" s="12" customFormat="1">
      <c r="B455" s="232"/>
      <c r="C455" s="233"/>
      <c r="D455" s="234" t="s">
        <v>257</v>
      </c>
      <c r="E455" s="235" t="s">
        <v>19</v>
      </c>
      <c r="F455" s="236" t="s">
        <v>997</v>
      </c>
      <c r="G455" s="233"/>
      <c r="H455" s="237">
        <v>0.10000000000000001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AT455" s="243" t="s">
        <v>257</v>
      </c>
      <c r="AU455" s="243" t="s">
        <v>82</v>
      </c>
      <c r="AV455" s="12" t="s">
        <v>82</v>
      </c>
      <c r="AW455" s="12" t="s">
        <v>35</v>
      </c>
      <c r="AX455" s="12" t="s">
        <v>80</v>
      </c>
      <c r="AY455" s="243" t="s">
        <v>194</v>
      </c>
    </row>
    <row r="456" s="1" customFormat="1" ht="24" customHeight="1">
      <c r="B456" s="37"/>
      <c r="C456" s="219" t="s">
        <v>998</v>
      </c>
      <c r="D456" s="219" t="s">
        <v>196</v>
      </c>
      <c r="E456" s="220" t="s">
        <v>999</v>
      </c>
      <c r="F456" s="221" t="s">
        <v>1000</v>
      </c>
      <c r="G456" s="222" t="s">
        <v>255</v>
      </c>
      <c r="H456" s="223">
        <v>2</v>
      </c>
      <c r="I456" s="224"/>
      <c r="J456" s="225">
        <f>ROUND(I456*H456,2)</f>
        <v>0</v>
      </c>
      <c r="K456" s="221" t="s">
        <v>200</v>
      </c>
      <c r="L456" s="42"/>
      <c r="M456" s="226" t="s">
        <v>19</v>
      </c>
      <c r="N456" s="227" t="s">
        <v>44</v>
      </c>
      <c r="O456" s="82"/>
      <c r="P456" s="228">
        <f>O456*H456</f>
        <v>0</v>
      </c>
      <c r="Q456" s="228">
        <v>0</v>
      </c>
      <c r="R456" s="228">
        <f>Q456*H456</f>
        <v>0</v>
      </c>
      <c r="S456" s="228">
        <v>2.2000000000000002</v>
      </c>
      <c r="T456" s="229">
        <f>S456*H456</f>
        <v>4.4000000000000004</v>
      </c>
      <c r="AR456" s="230" t="s">
        <v>201</v>
      </c>
      <c r="AT456" s="230" t="s">
        <v>196</v>
      </c>
      <c r="AU456" s="230" t="s">
        <v>82</v>
      </c>
      <c r="AY456" s="16" t="s">
        <v>194</v>
      </c>
      <c r="BE456" s="231">
        <f>IF(N456="základní",J456,0)</f>
        <v>0</v>
      </c>
      <c r="BF456" s="231">
        <f>IF(N456="snížená",J456,0)</f>
        <v>0</v>
      </c>
      <c r="BG456" s="231">
        <f>IF(N456="zákl. přenesená",J456,0)</f>
        <v>0</v>
      </c>
      <c r="BH456" s="231">
        <f>IF(N456="sníž. přenesená",J456,0)</f>
        <v>0</v>
      </c>
      <c r="BI456" s="231">
        <f>IF(N456="nulová",J456,0)</f>
        <v>0</v>
      </c>
      <c r="BJ456" s="16" t="s">
        <v>80</v>
      </c>
      <c r="BK456" s="231">
        <f>ROUND(I456*H456,2)</f>
        <v>0</v>
      </c>
      <c r="BL456" s="16" t="s">
        <v>201</v>
      </c>
      <c r="BM456" s="230" t="s">
        <v>1001</v>
      </c>
    </row>
    <row r="457" s="12" customFormat="1">
      <c r="B457" s="232"/>
      <c r="C457" s="233"/>
      <c r="D457" s="234" t="s">
        <v>257</v>
      </c>
      <c r="E457" s="235" t="s">
        <v>19</v>
      </c>
      <c r="F457" s="236" t="s">
        <v>1002</v>
      </c>
      <c r="G457" s="233"/>
      <c r="H457" s="237">
        <v>2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AT457" s="243" t="s">
        <v>257</v>
      </c>
      <c r="AU457" s="243" t="s">
        <v>82</v>
      </c>
      <c r="AV457" s="12" t="s">
        <v>82</v>
      </c>
      <c r="AW457" s="12" t="s">
        <v>35</v>
      </c>
      <c r="AX457" s="12" t="s">
        <v>80</v>
      </c>
      <c r="AY457" s="243" t="s">
        <v>194</v>
      </c>
    </row>
    <row r="458" s="1" customFormat="1" ht="24" customHeight="1">
      <c r="B458" s="37"/>
      <c r="C458" s="219" t="s">
        <v>1003</v>
      </c>
      <c r="D458" s="219" t="s">
        <v>196</v>
      </c>
      <c r="E458" s="220" t="s">
        <v>1004</v>
      </c>
      <c r="F458" s="221" t="s">
        <v>1005</v>
      </c>
      <c r="G458" s="222" t="s">
        <v>255</v>
      </c>
      <c r="H458" s="223">
        <v>2.1000000000000001</v>
      </c>
      <c r="I458" s="224"/>
      <c r="J458" s="225">
        <f>ROUND(I458*H458,2)</f>
        <v>0</v>
      </c>
      <c r="K458" s="221" t="s">
        <v>200</v>
      </c>
      <c r="L458" s="42"/>
      <c r="M458" s="226" t="s">
        <v>19</v>
      </c>
      <c r="N458" s="227" t="s">
        <v>44</v>
      </c>
      <c r="O458" s="82"/>
      <c r="P458" s="228">
        <f>O458*H458</f>
        <v>0</v>
      </c>
      <c r="Q458" s="228">
        <v>0</v>
      </c>
      <c r="R458" s="228">
        <f>Q458*H458</f>
        <v>0</v>
      </c>
      <c r="S458" s="228">
        <v>0.043999999999999997</v>
      </c>
      <c r="T458" s="229">
        <f>S458*H458</f>
        <v>0.092399999999999996</v>
      </c>
      <c r="AR458" s="230" t="s">
        <v>201</v>
      </c>
      <c r="AT458" s="230" t="s">
        <v>196</v>
      </c>
      <c r="AU458" s="230" t="s">
        <v>82</v>
      </c>
      <c r="AY458" s="16" t="s">
        <v>194</v>
      </c>
      <c r="BE458" s="231">
        <f>IF(N458="základní",J458,0)</f>
        <v>0</v>
      </c>
      <c r="BF458" s="231">
        <f>IF(N458="snížená",J458,0)</f>
        <v>0</v>
      </c>
      <c r="BG458" s="231">
        <f>IF(N458="zákl. přenesená",J458,0)</f>
        <v>0</v>
      </c>
      <c r="BH458" s="231">
        <f>IF(N458="sníž. přenesená",J458,0)</f>
        <v>0</v>
      </c>
      <c r="BI458" s="231">
        <f>IF(N458="nulová",J458,0)</f>
        <v>0</v>
      </c>
      <c r="BJ458" s="16" t="s">
        <v>80</v>
      </c>
      <c r="BK458" s="231">
        <f>ROUND(I458*H458,2)</f>
        <v>0</v>
      </c>
      <c r="BL458" s="16" t="s">
        <v>201</v>
      </c>
      <c r="BM458" s="230" t="s">
        <v>1006</v>
      </c>
    </row>
    <row r="459" s="1" customFormat="1" ht="36" customHeight="1">
      <c r="B459" s="37"/>
      <c r="C459" s="219" t="s">
        <v>1007</v>
      </c>
      <c r="D459" s="219" t="s">
        <v>196</v>
      </c>
      <c r="E459" s="220" t="s">
        <v>1008</v>
      </c>
      <c r="F459" s="221" t="s">
        <v>1009</v>
      </c>
      <c r="G459" s="222" t="s">
        <v>199</v>
      </c>
      <c r="H459" s="223">
        <v>20.5</v>
      </c>
      <c r="I459" s="224"/>
      <c r="J459" s="225">
        <f>ROUND(I459*H459,2)</f>
        <v>0</v>
      </c>
      <c r="K459" s="221" t="s">
        <v>200</v>
      </c>
      <c r="L459" s="42"/>
      <c r="M459" s="226" t="s">
        <v>19</v>
      </c>
      <c r="N459" s="227" t="s">
        <v>44</v>
      </c>
      <c r="O459" s="82"/>
      <c r="P459" s="228">
        <f>O459*H459</f>
        <v>0</v>
      </c>
      <c r="Q459" s="228">
        <v>0</v>
      </c>
      <c r="R459" s="228">
        <f>Q459*H459</f>
        <v>0</v>
      </c>
      <c r="S459" s="228">
        <v>0.037999999999999999</v>
      </c>
      <c r="T459" s="229">
        <f>S459*H459</f>
        <v>0.77900000000000003</v>
      </c>
      <c r="AR459" s="230" t="s">
        <v>201</v>
      </c>
      <c r="AT459" s="230" t="s">
        <v>196</v>
      </c>
      <c r="AU459" s="230" t="s">
        <v>82</v>
      </c>
      <c r="AY459" s="16" t="s">
        <v>194</v>
      </c>
      <c r="BE459" s="231">
        <f>IF(N459="základní",J459,0)</f>
        <v>0</v>
      </c>
      <c r="BF459" s="231">
        <f>IF(N459="snížená",J459,0)</f>
        <v>0</v>
      </c>
      <c r="BG459" s="231">
        <f>IF(N459="zákl. přenesená",J459,0)</f>
        <v>0</v>
      </c>
      <c r="BH459" s="231">
        <f>IF(N459="sníž. přenesená",J459,0)</f>
        <v>0</v>
      </c>
      <c r="BI459" s="231">
        <f>IF(N459="nulová",J459,0)</f>
        <v>0</v>
      </c>
      <c r="BJ459" s="16" t="s">
        <v>80</v>
      </c>
      <c r="BK459" s="231">
        <f>ROUND(I459*H459,2)</f>
        <v>0</v>
      </c>
      <c r="BL459" s="16" t="s">
        <v>201</v>
      </c>
      <c r="BM459" s="230" t="s">
        <v>1010</v>
      </c>
    </row>
    <row r="460" s="1" customFormat="1">
      <c r="B460" s="37"/>
      <c r="C460" s="38"/>
      <c r="D460" s="234" t="s">
        <v>286</v>
      </c>
      <c r="E460" s="38"/>
      <c r="F460" s="255" t="s">
        <v>1011</v>
      </c>
      <c r="G460" s="38"/>
      <c r="H460" s="38"/>
      <c r="I460" s="145"/>
      <c r="J460" s="38"/>
      <c r="K460" s="38"/>
      <c r="L460" s="42"/>
      <c r="M460" s="256"/>
      <c r="N460" s="82"/>
      <c r="O460" s="82"/>
      <c r="P460" s="82"/>
      <c r="Q460" s="82"/>
      <c r="R460" s="82"/>
      <c r="S460" s="82"/>
      <c r="T460" s="83"/>
      <c r="AT460" s="16" t="s">
        <v>286</v>
      </c>
      <c r="AU460" s="16" t="s">
        <v>82</v>
      </c>
    </row>
    <row r="461" s="1" customFormat="1" ht="36" customHeight="1">
      <c r="B461" s="37"/>
      <c r="C461" s="219" t="s">
        <v>1012</v>
      </c>
      <c r="D461" s="219" t="s">
        <v>196</v>
      </c>
      <c r="E461" s="220" t="s">
        <v>1013</v>
      </c>
      <c r="F461" s="221" t="s">
        <v>1014</v>
      </c>
      <c r="G461" s="222" t="s">
        <v>199</v>
      </c>
      <c r="H461" s="223">
        <v>6.75</v>
      </c>
      <c r="I461" s="224"/>
      <c r="J461" s="225">
        <f>ROUND(I461*H461,2)</f>
        <v>0</v>
      </c>
      <c r="K461" s="221" t="s">
        <v>200</v>
      </c>
      <c r="L461" s="42"/>
      <c r="M461" s="226" t="s">
        <v>19</v>
      </c>
      <c r="N461" s="227" t="s">
        <v>44</v>
      </c>
      <c r="O461" s="82"/>
      <c r="P461" s="228">
        <f>O461*H461</f>
        <v>0</v>
      </c>
      <c r="Q461" s="228">
        <v>0</v>
      </c>
      <c r="R461" s="228">
        <f>Q461*H461</f>
        <v>0</v>
      </c>
      <c r="S461" s="228">
        <v>0.067000000000000004</v>
      </c>
      <c r="T461" s="229">
        <f>S461*H461</f>
        <v>0.45225000000000004</v>
      </c>
      <c r="AR461" s="230" t="s">
        <v>201</v>
      </c>
      <c r="AT461" s="230" t="s">
        <v>196</v>
      </c>
      <c r="AU461" s="230" t="s">
        <v>82</v>
      </c>
      <c r="AY461" s="16" t="s">
        <v>194</v>
      </c>
      <c r="BE461" s="231">
        <f>IF(N461="základní",J461,0)</f>
        <v>0</v>
      </c>
      <c r="BF461" s="231">
        <f>IF(N461="snížená",J461,0)</f>
        <v>0</v>
      </c>
      <c r="BG461" s="231">
        <f>IF(N461="zákl. přenesená",J461,0)</f>
        <v>0</v>
      </c>
      <c r="BH461" s="231">
        <f>IF(N461="sníž. přenesená",J461,0)</f>
        <v>0</v>
      </c>
      <c r="BI461" s="231">
        <f>IF(N461="nulová",J461,0)</f>
        <v>0</v>
      </c>
      <c r="BJ461" s="16" t="s">
        <v>80</v>
      </c>
      <c r="BK461" s="231">
        <f>ROUND(I461*H461,2)</f>
        <v>0</v>
      </c>
      <c r="BL461" s="16" t="s">
        <v>201</v>
      </c>
      <c r="BM461" s="230" t="s">
        <v>1015</v>
      </c>
    </row>
    <row r="462" s="12" customFormat="1">
      <c r="B462" s="232"/>
      <c r="C462" s="233"/>
      <c r="D462" s="234" t="s">
        <v>257</v>
      </c>
      <c r="E462" s="235" t="s">
        <v>19</v>
      </c>
      <c r="F462" s="236" t="s">
        <v>1016</v>
      </c>
      <c r="G462" s="233"/>
      <c r="H462" s="237">
        <v>6.75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AT462" s="243" t="s">
        <v>257</v>
      </c>
      <c r="AU462" s="243" t="s">
        <v>82</v>
      </c>
      <c r="AV462" s="12" t="s">
        <v>82</v>
      </c>
      <c r="AW462" s="12" t="s">
        <v>35</v>
      </c>
      <c r="AX462" s="12" t="s">
        <v>80</v>
      </c>
      <c r="AY462" s="243" t="s">
        <v>194</v>
      </c>
    </row>
    <row r="463" s="1" customFormat="1" ht="48" customHeight="1">
      <c r="B463" s="37"/>
      <c r="C463" s="219" t="s">
        <v>1017</v>
      </c>
      <c r="D463" s="219" t="s">
        <v>196</v>
      </c>
      <c r="E463" s="220" t="s">
        <v>1018</v>
      </c>
      <c r="F463" s="221" t="s">
        <v>1019</v>
      </c>
      <c r="G463" s="222" t="s">
        <v>222</v>
      </c>
      <c r="H463" s="223">
        <v>2</v>
      </c>
      <c r="I463" s="224"/>
      <c r="J463" s="225">
        <f>ROUND(I463*H463,2)</f>
        <v>0</v>
      </c>
      <c r="K463" s="221" t="s">
        <v>200</v>
      </c>
      <c r="L463" s="42"/>
      <c r="M463" s="226" t="s">
        <v>19</v>
      </c>
      <c r="N463" s="227" t="s">
        <v>44</v>
      </c>
      <c r="O463" s="82"/>
      <c r="P463" s="228">
        <f>O463*H463</f>
        <v>0</v>
      </c>
      <c r="Q463" s="228">
        <v>0</v>
      </c>
      <c r="R463" s="228">
        <f>Q463*H463</f>
        <v>0</v>
      </c>
      <c r="S463" s="228">
        <v>0.436</v>
      </c>
      <c r="T463" s="229">
        <f>S463*H463</f>
        <v>0.872</v>
      </c>
      <c r="AR463" s="230" t="s">
        <v>201</v>
      </c>
      <c r="AT463" s="230" t="s">
        <v>196</v>
      </c>
      <c r="AU463" s="230" t="s">
        <v>82</v>
      </c>
      <c r="AY463" s="16" t="s">
        <v>194</v>
      </c>
      <c r="BE463" s="231">
        <f>IF(N463="základní",J463,0)</f>
        <v>0</v>
      </c>
      <c r="BF463" s="231">
        <f>IF(N463="snížená",J463,0)</f>
        <v>0</v>
      </c>
      <c r="BG463" s="231">
        <f>IF(N463="zákl. přenesená",J463,0)</f>
        <v>0</v>
      </c>
      <c r="BH463" s="231">
        <f>IF(N463="sníž. přenesená",J463,0)</f>
        <v>0</v>
      </c>
      <c r="BI463" s="231">
        <f>IF(N463="nulová",J463,0)</f>
        <v>0</v>
      </c>
      <c r="BJ463" s="16" t="s">
        <v>80</v>
      </c>
      <c r="BK463" s="231">
        <f>ROUND(I463*H463,2)</f>
        <v>0</v>
      </c>
      <c r="BL463" s="16" t="s">
        <v>201</v>
      </c>
      <c r="BM463" s="230" t="s">
        <v>1020</v>
      </c>
    </row>
    <row r="464" s="12" customFormat="1">
      <c r="B464" s="232"/>
      <c r="C464" s="233"/>
      <c r="D464" s="234" t="s">
        <v>257</v>
      </c>
      <c r="E464" s="235" t="s">
        <v>19</v>
      </c>
      <c r="F464" s="236" t="s">
        <v>1021</v>
      </c>
      <c r="G464" s="233"/>
      <c r="H464" s="237">
        <v>2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AT464" s="243" t="s">
        <v>257</v>
      </c>
      <c r="AU464" s="243" t="s">
        <v>82</v>
      </c>
      <c r="AV464" s="12" t="s">
        <v>82</v>
      </c>
      <c r="AW464" s="12" t="s">
        <v>35</v>
      </c>
      <c r="AX464" s="12" t="s">
        <v>80</v>
      </c>
      <c r="AY464" s="243" t="s">
        <v>194</v>
      </c>
    </row>
    <row r="465" s="1" customFormat="1" ht="48" customHeight="1">
      <c r="B465" s="37"/>
      <c r="C465" s="219" t="s">
        <v>1022</v>
      </c>
      <c r="D465" s="219" t="s">
        <v>196</v>
      </c>
      <c r="E465" s="220" t="s">
        <v>1023</v>
      </c>
      <c r="F465" s="221" t="s">
        <v>1024</v>
      </c>
      <c r="G465" s="222" t="s">
        <v>222</v>
      </c>
      <c r="H465" s="223">
        <v>3</v>
      </c>
      <c r="I465" s="224"/>
      <c r="J465" s="225">
        <f>ROUND(I465*H465,2)</f>
        <v>0</v>
      </c>
      <c r="K465" s="221" t="s">
        <v>200</v>
      </c>
      <c r="L465" s="42"/>
      <c r="M465" s="226" t="s">
        <v>19</v>
      </c>
      <c r="N465" s="227" t="s">
        <v>44</v>
      </c>
      <c r="O465" s="82"/>
      <c r="P465" s="228">
        <f>O465*H465</f>
        <v>0</v>
      </c>
      <c r="Q465" s="228">
        <v>0</v>
      </c>
      <c r="R465" s="228">
        <f>Q465*H465</f>
        <v>0</v>
      </c>
      <c r="S465" s="228">
        <v>0.012</v>
      </c>
      <c r="T465" s="229">
        <f>S465*H465</f>
        <v>0.036000000000000004</v>
      </c>
      <c r="AR465" s="230" t="s">
        <v>201</v>
      </c>
      <c r="AT465" s="230" t="s">
        <v>196</v>
      </c>
      <c r="AU465" s="230" t="s">
        <v>82</v>
      </c>
      <c r="AY465" s="16" t="s">
        <v>194</v>
      </c>
      <c r="BE465" s="231">
        <f>IF(N465="základní",J465,0)</f>
        <v>0</v>
      </c>
      <c r="BF465" s="231">
        <f>IF(N465="snížená",J465,0)</f>
        <v>0</v>
      </c>
      <c r="BG465" s="231">
        <f>IF(N465="zákl. přenesená",J465,0)</f>
        <v>0</v>
      </c>
      <c r="BH465" s="231">
        <f>IF(N465="sníž. přenesená",J465,0)</f>
        <v>0</v>
      </c>
      <c r="BI465" s="231">
        <f>IF(N465="nulová",J465,0)</f>
        <v>0</v>
      </c>
      <c r="BJ465" s="16" t="s">
        <v>80</v>
      </c>
      <c r="BK465" s="231">
        <f>ROUND(I465*H465,2)</f>
        <v>0</v>
      </c>
      <c r="BL465" s="16" t="s">
        <v>201</v>
      </c>
      <c r="BM465" s="230" t="s">
        <v>1025</v>
      </c>
    </row>
    <row r="466" s="12" customFormat="1">
      <c r="B466" s="232"/>
      <c r="C466" s="233"/>
      <c r="D466" s="234" t="s">
        <v>257</v>
      </c>
      <c r="E466" s="235" t="s">
        <v>19</v>
      </c>
      <c r="F466" s="236" t="s">
        <v>1026</v>
      </c>
      <c r="G466" s="233"/>
      <c r="H466" s="237">
        <v>3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AT466" s="243" t="s">
        <v>257</v>
      </c>
      <c r="AU466" s="243" t="s">
        <v>82</v>
      </c>
      <c r="AV466" s="12" t="s">
        <v>82</v>
      </c>
      <c r="AW466" s="12" t="s">
        <v>35</v>
      </c>
      <c r="AX466" s="12" t="s">
        <v>80</v>
      </c>
      <c r="AY466" s="243" t="s">
        <v>194</v>
      </c>
    </row>
    <row r="467" s="1" customFormat="1" ht="24" customHeight="1">
      <c r="B467" s="37"/>
      <c r="C467" s="219" t="s">
        <v>1027</v>
      </c>
      <c r="D467" s="219" t="s">
        <v>196</v>
      </c>
      <c r="E467" s="220" t="s">
        <v>1028</v>
      </c>
      <c r="F467" s="221" t="s">
        <v>1029</v>
      </c>
      <c r="G467" s="222" t="s">
        <v>222</v>
      </c>
      <c r="H467" s="223">
        <v>5</v>
      </c>
      <c r="I467" s="224"/>
      <c r="J467" s="225">
        <f>ROUND(I467*H467,2)</f>
        <v>0</v>
      </c>
      <c r="K467" s="221" t="s">
        <v>200</v>
      </c>
      <c r="L467" s="42"/>
      <c r="M467" s="226" t="s">
        <v>19</v>
      </c>
      <c r="N467" s="227" t="s">
        <v>44</v>
      </c>
      <c r="O467" s="82"/>
      <c r="P467" s="228">
        <f>O467*H467</f>
        <v>0</v>
      </c>
      <c r="Q467" s="228">
        <v>0</v>
      </c>
      <c r="R467" s="228">
        <f>Q467*H467</f>
        <v>0</v>
      </c>
      <c r="S467" s="228">
        <v>0.072999999999999995</v>
      </c>
      <c r="T467" s="229">
        <f>S467*H467</f>
        <v>0.36499999999999999</v>
      </c>
      <c r="AR467" s="230" t="s">
        <v>201</v>
      </c>
      <c r="AT467" s="230" t="s">
        <v>196</v>
      </c>
      <c r="AU467" s="230" t="s">
        <v>82</v>
      </c>
      <c r="AY467" s="16" t="s">
        <v>194</v>
      </c>
      <c r="BE467" s="231">
        <f>IF(N467="základní",J467,0)</f>
        <v>0</v>
      </c>
      <c r="BF467" s="231">
        <f>IF(N467="snížená",J467,0)</f>
        <v>0</v>
      </c>
      <c r="BG467" s="231">
        <f>IF(N467="zákl. přenesená",J467,0)</f>
        <v>0</v>
      </c>
      <c r="BH467" s="231">
        <f>IF(N467="sníž. přenesená",J467,0)</f>
        <v>0</v>
      </c>
      <c r="BI467" s="231">
        <f>IF(N467="nulová",J467,0)</f>
        <v>0</v>
      </c>
      <c r="BJ467" s="16" t="s">
        <v>80</v>
      </c>
      <c r="BK467" s="231">
        <f>ROUND(I467*H467,2)</f>
        <v>0</v>
      </c>
      <c r="BL467" s="16" t="s">
        <v>201</v>
      </c>
      <c r="BM467" s="230" t="s">
        <v>1030</v>
      </c>
    </row>
    <row r="468" s="1" customFormat="1" ht="36" customHeight="1">
      <c r="B468" s="37"/>
      <c r="C468" s="219" t="s">
        <v>1031</v>
      </c>
      <c r="D468" s="219" t="s">
        <v>196</v>
      </c>
      <c r="E468" s="220" t="s">
        <v>1032</v>
      </c>
      <c r="F468" s="221" t="s">
        <v>1033</v>
      </c>
      <c r="G468" s="222" t="s">
        <v>222</v>
      </c>
      <c r="H468" s="223">
        <v>6</v>
      </c>
      <c r="I468" s="224"/>
      <c r="J468" s="225">
        <f>ROUND(I468*H468,2)</f>
        <v>0</v>
      </c>
      <c r="K468" s="221" t="s">
        <v>200</v>
      </c>
      <c r="L468" s="42"/>
      <c r="M468" s="226" t="s">
        <v>19</v>
      </c>
      <c r="N468" s="227" t="s">
        <v>44</v>
      </c>
      <c r="O468" s="82"/>
      <c r="P468" s="228">
        <f>O468*H468</f>
        <v>0</v>
      </c>
      <c r="Q468" s="228">
        <v>0</v>
      </c>
      <c r="R468" s="228">
        <f>Q468*H468</f>
        <v>0</v>
      </c>
      <c r="S468" s="228">
        <v>0.029000000000000001</v>
      </c>
      <c r="T468" s="229">
        <f>S468*H468</f>
        <v>0.17400000000000002</v>
      </c>
      <c r="AR468" s="230" t="s">
        <v>201</v>
      </c>
      <c r="AT468" s="230" t="s">
        <v>196</v>
      </c>
      <c r="AU468" s="230" t="s">
        <v>82</v>
      </c>
      <c r="AY468" s="16" t="s">
        <v>194</v>
      </c>
      <c r="BE468" s="231">
        <f>IF(N468="základní",J468,0)</f>
        <v>0</v>
      </c>
      <c r="BF468" s="231">
        <f>IF(N468="snížená",J468,0)</f>
        <v>0</v>
      </c>
      <c r="BG468" s="231">
        <f>IF(N468="zákl. přenesená",J468,0)</f>
        <v>0</v>
      </c>
      <c r="BH468" s="231">
        <f>IF(N468="sníž. přenesená",J468,0)</f>
        <v>0</v>
      </c>
      <c r="BI468" s="231">
        <f>IF(N468="nulová",J468,0)</f>
        <v>0</v>
      </c>
      <c r="BJ468" s="16" t="s">
        <v>80</v>
      </c>
      <c r="BK468" s="231">
        <f>ROUND(I468*H468,2)</f>
        <v>0</v>
      </c>
      <c r="BL468" s="16" t="s">
        <v>201</v>
      </c>
      <c r="BM468" s="230" t="s">
        <v>1034</v>
      </c>
    </row>
    <row r="469" s="1" customFormat="1" ht="36" customHeight="1">
      <c r="B469" s="37"/>
      <c r="C469" s="219" t="s">
        <v>1035</v>
      </c>
      <c r="D469" s="219" t="s">
        <v>196</v>
      </c>
      <c r="E469" s="220" t="s">
        <v>1036</v>
      </c>
      <c r="F469" s="221" t="s">
        <v>1037</v>
      </c>
      <c r="G469" s="222" t="s">
        <v>255</v>
      </c>
      <c r="H469" s="223">
        <v>0.10000000000000001</v>
      </c>
      <c r="I469" s="224"/>
      <c r="J469" s="225">
        <f>ROUND(I469*H469,2)</f>
        <v>0</v>
      </c>
      <c r="K469" s="221" t="s">
        <v>200</v>
      </c>
      <c r="L469" s="42"/>
      <c r="M469" s="226" t="s">
        <v>19</v>
      </c>
      <c r="N469" s="227" t="s">
        <v>44</v>
      </c>
      <c r="O469" s="82"/>
      <c r="P469" s="228">
        <f>O469*H469</f>
        <v>0</v>
      </c>
      <c r="Q469" s="228">
        <v>0</v>
      </c>
      <c r="R469" s="228">
        <f>Q469*H469</f>
        <v>0</v>
      </c>
      <c r="S469" s="228">
        <v>1.7</v>
      </c>
      <c r="T469" s="229">
        <f>S469*H469</f>
        <v>0.17000000000000001</v>
      </c>
      <c r="AR469" s="230" t="s">
        <v>201</v>
      </c>
      <c r="AT469" s="230" t="s">
        <v>196</v>
      </c>
      <c r="AU469" s="230" t="s">
        <v>82</v>
      </c>
      <c r="AY469" s="16" t="s">
        <v>194</v>
      </c>
      <c r="BE469" s="231">
        <f>IF(N469="základní",J469,0)</f>
        <v>0</v>
      </c>
      <c r="BF469" s="231">
        <f>IF(N469="snížená",J469,0)</f>
        <v>0</v>
      </c>
      <c r="BG469" s="231">
        <f>IF(N469="zákl. přenesená",J469,0)</f>
        <v>0</v>
      </c>
      <c r="BH469" s="231">
        <f>IF(N469="sníž. přenesená",J469,0)</f>
        <v>0</v>
      </c>
      <c r="BI469" s="231">
        <f>IF(N469="nulová",J469,0)</f>
        <v>0</v>
      </c>
      <c r="BJ469" s="16" t="s">
        <v>80</v>
      </c>
      <c r="BK469" s="231">
        <f>ROUND(I469*H469,2)</f>
        <v>0</v>
      </c>
      <c r="BL469" s="16" t="s">
        <v>201</v>
      </c>
      <c r="BM469" s="230" t="s">
        <v>1038</v>
      </c>
    </row>
    <row r="470" s="1" customFormat="1" ht="36" customHeight="1">
      <c r="B470" s="37"/>
      <c r="C470" s="219" t="s">
        <v>1039</v>
      </c>
      <c r="D470" s="219" t="s">
        <v>196</v>
      </c>
      <c r="E470" s="220" t="s">
        <v>1040</v>
      </c>
      <c r="F470" s="221" t="s">
        <v>1041</v>
      </c>
      <c r="G470" s="222" t="s">
        <v>222</v>
      </c>
      <c r="H470" s="223">
        <v>80</v>
      </c>
      <c r="I470" s="224"/>
      <c r="J470" s="225">
        <f>ROUND(I470*H470,2)</f>
        <v>0</v>
      </c>
      <c r="K470" s="221" t="s">
        <v>200</v>
      </c>
      <c r="L470" s="42"/>
      <c r="M470" s="226" t="s">
        <v>19</v>
      </c>
      <c r="N470" s="227" t="s">
        <v>44</v>
      </c>
      <c r="O470" s="82"/>
      <c r="P470" s="228">
        <f>O470*H470</f>
        <v>0</v>
      </c>
      <c r="Q470" s="228">
        <v>0</v>
      </c>
      <c r="R470" s="228">
        <f>Q470*H470</f>
        <v>0</v>
      </c>
      <c r="S470" s="228">
        <v>0.014999999999999999</v>
      </c>
      <c r="T470" s="229">
        <f>S470*H470</f>
        <v>1.2</v>
      </c>
      <c r="AR470" s="230" t="s">
        <v>201</v>
      </c>
      <c r="AT470" s="230" t="s">
        <v>196</v>
      </c>
      <c r="AU470" s="230" t="s">
        <v>82</v>
      </c>
      <c r="AY470" s="16" t="s">
        <v>194</v>
      </c>
      <c r="BE470" s="231">
        <f>IF(N470="základní",J470,0)</f>
        <v>0</v>
      </c>
      <c r="BF470" s="231">
        <f>IF(N470="snížená",J470,0)</f>
        <v>0</v>
      </c>
      <c r="BG470" s="231">
        <f>IF(N470="zákl. přenesená",J470,0)</f>
        <v>0</v>
      </c>
      <c r="BH470" s="231">
        <f>IF(N470="sníž. přenesená",J470,0)</f>
        <v>0</v>
      </c>
      <c r="BI470" s="231">
        <f>IF(N470="nulová",J470,0)</f>
        <v>0</v>
      </c>
      <c r="BJ470" s="16" t="s">
        <v>80</v>
      </c>
      <c r="BK470" s="231">
        <f>ROUND(I470*H470,2)</f>
        <v>0</v>
      </c>
      <c r="BL470" s="16" t="s">
        <v>201</v>
      </c>
      <c r="BM470" s="230" t="s">
        <v>1042</v>
      </c>
    </row>
    <row r="471" s="1" customFormat="1" ht="36" customHeight="1">
      <c r="B471" s="37"/>
      <c r="C471" s="219" t="s">
        <v>1043</v>
      </c>
      <c r="D471" s="219" t="s">
        <v>196</v>
      </c>
      <c r="E471" s="220" t="s">
        <v>1044</v>
      </c>
      <c r="F471" s="221" t="s">
        <v>1045</v>
      </c>
      <c r="G471" s="222" t="s">
        <v>213</v>
      </c>
      <c r="H471" s="223">
        <v>48.049999999999997</v>
      </c>
      <c r="I471" s="224"/>
      <c r="J471" s="225">
        <f>ROUND(I471*H471,2)</f>
        <v>0</v>
      </c>
      <c r="K471" s="221" t="s">
        <v>200</v>
      </c>
      <c r="L471" s="42"/>
      <c r="M471" s="226" t="s">
        <v>19</v>
      </c>
      <c r="N471" s="227" t="s">
        <v>44</v>
      </c>
      <c r="O471" s="82"/>
      <c r="P471" s="228">
        <f>O471*H471</f>
        <v>0</v>
      </c>
      <c r="Q471" s="228">
        <v>0</v>
      </c>
      <c r="R471" s="228">
        <f>Q471*H471</f>
        <v>0</v>
      </c>
      <c r="S471" s="228">
        <v>0.16200000000000001</v>
      </c>
      <c r="T471" s="229">
        <f>S471*H471</f>
        <v>7.7840999999999996</v>
      </c>
      <c r="AR471" s="230" t="s">
        <v>201</v>
      </c>
      <c r="AT471" s="230" t="s">
        <v>196</v>
      </c>
      <c r="AU471" s="230" t="s">
        <v>82</v>
      </c>
      <c r="AY471" s="16" t="s">
        <v>194</v>
      </c>
      <c r="BE471" s="231">
        <f>IF(N471="základní",J471,0)</f>
        <v>0</v>
      </c>
      <c r="BF471" s="231">
        <f>IF(N471="snížená",J471,0)</f>
        <v>0</v>
      </c>
      <c r="BG471" s="231">
        <f>IF(N471="zákl. přenesená",J471,0)</f>
        <v>0</v>
      </c>
      <c r="BH471" s="231">
        <f>IF(N471="sníž. přenesená",J471,0)</f>
        <v>0</v>
      </c>
      <c r="BI471" s="231">
        <f>IF(N471="nulová",J471,0)</f>
        <v>0</v>
      </c>
      <c r="BJ471" s="16" t="s">
        <v>80</v>
      </c>
      <c r="BK471" s="231">
        <f>ROUND(I471*H471,2)</f>
        <v>0</v>
      </c>
      <c r="BL471" s="16" t="s">
        <v>201</v>
      </c>
      <c r="BM471" s="230" t="s">
        <v>1046</v>
      </c>
    </row>
    <row r="472" s="12" customFormat="1">
      <c r="B472" s="232"/>
      <c r="C472" s="233"/>
      <c r="D472" s="234" t="s">
        <v>257</v>
      </c>
      <c r="E472" s="235" t="s">
        <v>19</v>
      </c>
      <c r="F472" s="236" t="s">
        <v>1047</v>
      </c>
      <c r="G472" s="233"/>
      <c r="H472" s="237">
        <v>1.25</v>
      </c>
      <c r="I472" s="238"/>
      <c r="J472" s="233"/>
      <c r="K472" s="233"/>
      <c r="L472" s="239"/>
      <c r="M472" s="240"/>
      <c r="N472" s="241"/>
      <c r="O472" s="241"/>
      <c r="P472" s="241"/>
      <c r="Q472" s="241"/>
      <c r="R472" s="241"/>
      <c r="S472" s="241"/>
      <c r="T472" s="242"/>
      <c r="AT472" s="243" t="s">
        <v>257</v>
      </c>
      <c r="AU472" s="243" t="s">
        <v>82</v>
      </c>
      <c r="AV472" s="12" t="s">
        <v>82</v>
      </c>
      <c r="AW472" s="12" t="s">
        <v>35</v>
      </c>
      <c r="AX472" s="12" t="s">
        <v>73</v>
      </c>
      <c r="AY472" s="243" t="s">
        <v>194</v>
      </c>
    </row>
    <row r="473" s="12" customFormat="1">
      <c r="B473" s="232"/>
      <c r="C473" s="233"/>
      <c r="D473" s="234" t="s">
        <v>257</v>
      </c>
      <c r="E473" s="235" t="s">
        <v>19</v>
      </c>
      <c r="F473" s="236" t="s">
        <v>1048</v>
      </c>
      <c r="G473" s="233"/>
      <c r="H473" s="237">
        <v>24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AT473" s="243" t="s">
        <v>257</v>
      </c>
      <c r="AU473" s="243" t="s">
        <v>82</v>
      </c>
      <c r="AV473" s="12" t="s">
        <v>82</v>
      </c>
      <c r="AW473" s="12" t="s">
        <v>35</v>
      </c>
      <c r="AX473" s="12" t="s">
        <v>73</v>
      </c>
      <c r="AY473" s="243" t="s">
        <v>194</v>
      </c>
    </row>
    <row r="474" s="12" customFormat="1">
      <c r="B474" s="232"/>
      <c r="C474" s="233"/>
      <c r="D474" s="234" t="s">
        <v>257</v>
      </c>
      <c r="E474" s="235" t="s">
        <v>19</v>
      </c>
      <c r="F474" s="236" t="s">
        <v>1049</v>
      </c>
      <c r="G474" s="233"/>
      <c r="H474" s="237">
        <v>22.800000000000001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AT474" s="243" t="s">
        <v>257</v>
      </c>
      <c r="AU474" s="243" t="s">
        <v>82</v>
      </c>
      <c r="AV474" s="12" t="s">
        <v>82</v>
      </c>
      <c r="AW474" s="12" t="s">
        <v>35</v>
      </c>
      <c r="AX474" s="12" t="s">
        <v>73</v>
      </c>
      <c r="AY474" s="243" t="s">
        <v>194</v>
      </c>
    </row>
    <row r="475" s="13" customFormat="1">
      <c r="B475" s="244"/>
      <c r="C475" s="245"/>
      <c r="D475" s="234" t="s">
        <v>257</v>
      </c>
      <c r="E475" s="246" t="s">
        <v>19</v>
      </c>
      <c r="F475" s="247" t="s">
        <v>277</v>
      </c>
      <c r="G475" s="245"/>
      <c r="H475" s="248">
        <v>48.049999999999997</v>
      </c>
      <c r="I475" s="249"/>
      <c r="J475" s="245"/>
      <c r="K475" s="245"/>
      <c r="L475" s="250"/>
      <c r="M475" s="251"/>
      <c r="N475" s="252"/>
      <c r="O475" s="252"/>
      <c r="P475" s="252"/>
      <c r="Q475" s="252"/>
      <c r="R475" s="252"/>
      <c r="S475" s="252"/>
      <c r="T475" s="253"/>
      <c r="AT475" s="254" t="s">
        <v>257</v>
      </c>
      <c r="AU475" s="254" t="s">
        <v>82</v>
      </c>
      <c r="AV475" s="13" t="s">
        <v>201</v>
      </c>
      <c r="AW475" s="13" t="s">
        <v>35</v>
      </c>
      <c r="AX475" s="13" t="s">
        <v>80</v>
      </c>
      <c r="AY475" s="254" t="s">
        <v>194</v>
      </c>
    </row>
    <row r="476" s="1" customFormat="1" ht="36" customHeight="1">
      <c r="B476" s="37"/>
      <c r="C476" s="219" t="s">
        <v>1050</v>
      </c>
      <c r="D476" s="219" t="s">
        <v>196</v>
      </c>
      <c r="E476" s="220" t="s">
        <v>1051</v>
      </c>
      <c r="F476" s="221" t="s">
        <v>1052</v>
      </c>
      <c r="G476" s="222" t="s">
        <v>213</v>
      </c>
      <c r="H476" s="223">
        <v>2.8999999999999999</v>
      </c>
      <c r="I476" s="224"/>
      <c r="J476" s="225">
        <f>ROUND(I476*H476,2)</f>
        <v>0</v>
      </c>
      <c r="K476" s="221" t="s">
        <v>200</v>
      </c>
      <c r="L476" s="42"/>
      <c r="M476" s="226" t="s">
        <v>19</v>
      </c>
      <c r="N476" s="227" t="s">
        <v>44</v>
      </c>
      <c r="O476" s="82"/>
      <c r="P476" s="228">
        <f>O476*H476</f>
        <v>0</v>
      </c>
      <c r="Q476" s="228">
        <v>0.00073999999999999999</v>
      </c>
      <c r="R476" s="228">
        <f>Q476*H476</f>
        <v>0.0021459999999999999</v>
      </c>
      <c r="S476" s="228">
        <v>0.0080000000000000002</v>
      </c>
      <c r="T476" s="229">
        <f>S476*H476</f>
        <v>0.023199999999999998</v>
      </c>
      <c r="AR476" s="230" t="s">
        <v>201</v>
      </c>
      <c r="AT476" s="230" t="s">
        <v>196</v>
      </c>
      <c r="AU476" s="230" t="s">
        <v>82</v>
      </c>
      <c r="AY476" s="16" t="s">
        <v>194</v>
      </c>
      <c r="BE476" s="231">
        <f>IF(N476="základní",J476,0)</f>
        <v>0</v>
      </c>
      <c r="BF476" s="231">
        <f>IF(N476="snížená",J476,0)</f>
        <v>0</v>
      </c>
      <c r="BG476" s="231">
        <f>IF(N476="zákl. přenesená",J476,0)</f>
        <v>0</v>
      </c>
      <c r="BH476" s="231">
        <f>IF(N476="sníž. přenesená",J476,0)</f>
        <v>0</v>
      </c>
      <c r="BI476" s="231">
        <f>IF(N476="nulová",J476,0)</f>
        <v>0</v>
      </c>
      <c r="BJ476" s="16" t="s">
        <v>80</v>
      </c>
      <c r="BK476" s="231">
        <f>ROUND(I476*H476,2)</f>
        <v>0</v>
      </c>
      <c r="BL476" s="16" t="s">
        <v>201</v>
      </c>
      <c r="BM476" s="230" t="s">
        <v>1053</v>
      </c>
    </row>
    <row r="477" s="12" customFormat="1">
      <c r="B477" s="232"/>
      <c r="C477" s="233"/>
      <c r="D477" s="234" t="s">
        <v>257</v>
      </c>
      <c r="E477" s="235" t="s">
        <v>19</v>
      </c>
      <c r="F477" s="236" t="s">
        <v>1054</v>
      </c>
      <c r="G477" s="233"/>
      <c r="H477" s="237">
        <v>0.90000000000000002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AT477" s="243" t="s">
        <v>257</v>
      </c>
      <c r="AU477" s="243" t="s">
        <v>82</v>
      </c>
      <c r="AV477" s="12" t="s">
        <v>82</v>
      </c>
      <c r="AW477" s="12" t="s">
        <v>35</v>
      </c>
      <c r="AX477" s="12" t="s">
        <v>73</v>
      </c>
      <c r="AY477" s="243" t="s">
        <v>194</v>
      </c>
    </row>
    <row r="478" s="12" customFormat="1">
      <c r="B478" s="232"/>
      <c r="C478" s="233"/>
      <c r="D478" s="234" t="s">
        <v>257</v>
      </c>
      <c r="E478" s="235" t="s">
        <v>19</v>
      </c>
      <c r="F478" s="236" t="s">
        <v>1055</v>
      </c>
      <c r="G478" s="233"/>
      <c r="H478" s="237">
        <v>2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AT478" s="243" t="s">
        <v>257</v>
      </c>
      <c r="AU478" s="243" t="s">
        <v>82</v>
      </c>
      <c r="AV478" s="12" t="s">
        <v>82</v>
      </c>
      <c r="AW478" s="12" t="s">
        <v>35</v>
      </c>
      <c r="AX478" s="12" t="s">
        <v>73</v>
      </c>
      <c r="AY478" s="243" t="s">
        <v>194</v>
      </c>
    </row>
    <row r="479" s="13" customFormat="1">
      <c r="B479" s="244"/>
      <c r="C479" s="245"/>
      <c r="D479" s="234" t="s">
        <v>257</v>
      </c>
      <c r="E479" s="246" t="s">
        <v>19</v>
      </c>
      <c r="F479" s="247" t="s">
        <v>277</v>
      </c>
      <c r="G479" s="245"/>
      <c r="H479" s="248">
        <v>2.8999999999999999</v>
      </c>
      <c r="I479" s="249"/>
      <c r="J479" s="245"/>
      <c r="K479" s="245"/>
      <c r="L479" s="250"/>
      <c r="M479" s="251"/>
      <c r="N479" s="252"/>
      <c r="O479" s="252"/>
      <c r="P479" s="252"/>
      <c r="Q479" s="252"/>
      <c r="R479" s="252"/>
      <c r="S479" s="252"/>
      <c r="T479" s="253"/>
      <c r="AT479" s="254" t="s">
        <v>257</v>
      </c>
      <c r="AU479" s="254" t="s">
        <v>82</v>
      </c>
      <c r="AV479" s="13" t="s">
        <v>201</v>
      </c>
      <c r="AW479" s="13" t="s">
        <v>35</v>
      </c>
      <c r="AX479" s="13" t="s">
        <v>80</v>
      </c>
      <c r="AY479" s="254" t="s">
        <v>194</v>
      </c>
    </row>
    <row r="480" s="1" customFormat="1" ht="48" customHeight="1">
      <c r="B480" s="37"/>
      <c r="C480" s="219" t="s">
        <v>1056</v>
      </c>
      <c r="D480" s="219" t="s">
        <v>196</v>
      </c>
      <c r="E480" s="220" t="s">
        <v>1057</v>
      </c>
      <c r="F480" s="221" t="s">
        <v>1058</v>
      </c>
      <c r="G480" s="222" t="s">
        <v>213</v>
      </c>
      <c r="H480" s="223">
        <v>2</v>
      </c>
      <c r="I480" s="224"/>
      <c r="J480" s="225">
        <f>ROUND(I480*H480,2)</f>
        <v>0</v>
      </c>
      <c r="K480" s="221" t="s">
        <v>200</v>
      </c>
      <c r="L480" s="42"/>
      <c r="M480" s="226" t="s">
        <v>19</v>
      </c>
      <c r="N480" s="227" t="s">
        <v>44</v>
      </c>
      <c r="O480" s="82"/>
      <c r="P480" s="228">
        <f>O480*H480</f>
        <v>0</v>
      </c>
      <c r="Q480" s="228">
        <v>0.00080999999999999996</v>
      </c>
      <c r="R480" s="228">
        <f>Q480*H480</f>
        <v>0.0016199999999999999</v>
      </c>
      <c r="S480" s="228">
        <v>0.0080000000000000002</v>
      </c>
      <c r="T480" s="229">
        <f>S480*H480</f>
        <v>0.016</v>
      </c>
      <c r="AR480" s="230" t="s">
        <v>201</v>
      </c>
      <c r="AT480" s="230" t="s">
        <v>196</v>
      </c>
      <c r="AU480" s="230" t="s">
        <v>82</v>
      </c>
      <c r="AY480" s="16" t="s">
        <v>194</v>
      </c>
      <c r="BE480" s="231">
        <f>IF(N480="základní",J480,0)</f>
        <v>0</v>
      </c>
      <c r="BF480" s="231">
        <f>IF(N480="snížená",J480,0)</f>
        <v>0</v>
      </c>
      <c r="BG480" s="231">
        <f>IF(N480="zákl. přenesená",J480,0)</f>
        <v>0</v>
      </c>
      <c r="BH480" s="231">
        <f>IF(N480="sníž. přenesená",J480,0)</f>
        <v>0</v>
      </c>
      <c r="BI480" s="231">
        <f>IF(N480="nulová",J480,0)</f>
        <v>0</v>
      </c>
      <c r="BJ480" s="16" t="s">
        <v>80</v>
      </c>
      <c r="BK480" s="231">
        <f>ROUND(I480*H480,2)</f>
        <v>0</v>
      </c>
      <c r="BL480" s="16" t="s">
        <v>201</v>
      </c>
      <c r="BM480" s="230" t="s">
        <v>1059</v>
      </c>
    </row>
    <row r="481" s="1" customFormat="1">
      <c r="B481" s="37"/>
      <c r="C481" s="38"/>
      <c r="D481" s="234" t="s">
        <v>286</v>
      </c>
      <c r="E481" s="38"/>
      <c r="F481" s="255" t="s">
        <v>1060</v>
      </c>
      <c r="G481" s="38"/>
      <c r="H481" s="38"/>
      <c r="I481" s="145"/>
      <c r="J481" s="38"/>
      <c r="K481" s="38"/>
      <c r="L481" s="42"/>
      <c r="M481" s="256"/>
      <c r="N481" s="82"/>
      <c r="O481" s="82"/>
      <c r="P481" s="82"/>
      <c r="Q481" s="82"/>
      <c r="R481" s="82"/>
      <c r="S481" s="82"/>
      <c r="T481" s="83"/>
      <c r="AT481" s="16" t="s">
        <v>286</v>
      </c>
      <c r="AU481" s="16" t="s">
        <v>82</v>
      </c>
    </row>
    <row r="482" s="1" customFormat="1" ht="36" customHeight="1">
      <c r="B482" s="37"/>
      <c r="C482" s="219" t="s">
        <v>1061</v>
      </c>
      <c r="D482" s="219" t="s">
        <v>196</v>
      </c>
      <c r="E482" s="220" t="s">
        <v>1062</v>
      </c>
      <c r="F482" s="221" t="s">
        <v>1063</v>
      </c>
      <c r="G482" s="222" t="s">
        <v>199</v>
      </c>
      <c r="H482" s="223">
        <v>510</v>
      </c>
      <c r="I482" s="224"/>
      <c r="J482" s="225">
        <f>ROUND(I482*H482,2)</f>
        <v>0</v>
      </c>
      <c r="K482" s="221" t="s">
        <v>200</v>
      </c>
      <c r="L482" s="42"/>
      <c r="M482" s="226" t="s">
        <v>19</v>
      </c>
      <c r="N482" s="227" t="s">
        <v>44</v>
      </c>
      <c r="O482" s="82"/>
      <c r="P482" s="228">
        <f>O482*H482</f>
        <v>0</v>
      </c>
      <c r="Q482" s="228">
        <v>0</v>
      </c>
      <c r="R482" s="228">
        <f>Q482*H482</f>
        <v>0</v>
      </c>
      <c r="S482" s="228">
        <v>0.071999999999999995</v>
      </c>
      <c r="T482" s="229">
        <f>S482*H482</f>
        <v>36.719999999999999</v>
      </c>
      <c r="AR482" s="230" t="s">
        <v>201</v>
      </c>
      <c r="AT482" s="230" t="s">
        <v>196</v>
      </c>
      <c r="AU482" s="230" t="s">
        <v>82</v>
      </c>
      <c r="AY482" s="16" t="s">
        <v>194</v>
      </c>
      <c r="BE482" s="231">
        <f>IF(N482="základní",J482,0)</f>
        <v>0</v>
      </c>
      <c r="BF482" s="231">
        <f>IF(N482="snížená",J482,0)</f>
        <v>0</v>
      </c>
      <c r="BG482" s="231">
        <f>IF(N482="zákl. přenesená",J482,0)</f>
        <v>0</v>
      </c>
      <c r="BH482" s="231">
        <f>IF(N482="sníž. přenesená",J482,0)</f>
        <v>0</v>
      </c>
      <c r="BI482" s="231">
        <f>IF(N482="nulová",J482,0)</f>
        <v>0</v>
      </c>
      <c r="BJ482" s="16" t="s">
        <v>80</v>
      </c>
      <c r="BK482" s="231">
        <f>ROUND(I482*H482,2)</f>
        <v>0</v>
      </c>
      <c r="BL482" s="16" t="s">
        <v>201</v>
      </c>
      <c r="BM482" s="230" t="s">
        <v>1064</v>
      </c>
    </row>
    <row r="483" s="11" customFormat="1" ht="22.8" customHeight="1">
      <c r="B483" s="203"/>
      <c r="C483" s="204"/>
      <c r="D483" s="205" t="s">
        <v>72</v>
      </c>
      <c r="E483" s="217" t="s">
        <v>1065</v>
      </c>
      <c r="F483" s="217" t="s">
        <v>1066</v>
      </c>
      <c r="G483" s="204"/>
      <c r="H483" s="204"/>
      <c r="I483" s="207"/>
      <c r="J483" s="218">
        <f>BK483</f>
        <v>0</v>
      </c>
      <c r="K483" s="204"/>
      <c r="L483" s="209"/>
      <c r="M483" s="210"/>
      <c r="N483" s="211"/>
      <c r="O483" s="211"/>
      <c r="P483" s="212">
        <f>SUM(P484:P488)</f>
        <v>0</v>
      </c>
      <c r="Q483" s="211"/>
      <c r="R483" s="212">
        <f>SUM(R484:R488)</f>
        <v>0</v>
      </c>
      <c r="S483" s="211"/>
      <c r="T483" s="213">
        <f>SUM(T484:T488)</f>
        <v>0</v>
      </c>
      <c r="AR483" s="214" t="s">
        <v>80</v>
      </c>
      <c r="AT483" s="215" t="s">
        <v>72</v>
      </c>
      <c r="AU483" s="215" t="s">
        <v>80</v>
      </c>
      <c r="AY483" s="214" t="s">
        <v>194</v>
      </c>
      <c r="BK483" s="216">
        <f>SUM(BK484:BK488)</f>
        <v>0</v>
      </c>
    </row>
    <row r="484" s="1" customFormat="1" ht="36" customHeight="1">
      <c r="B484" s="37"/>
      <c r="C484" s="219" t="s">
        <v>1067</v>
      </c>
      <c r="D484" s="219" t="s">
        <v>196</v>
      </c>
      <c r="E484" s="220" t="s">
        <v>1068</v>
      </c>
      <c r="F484" s="221" t="s">
        <v>1069</v>
      </c>
      <c r="G484" s="222" t="s">
        <v>311</v>
      </c>
      <c r="H484" s="223">
        <v>193.31899999999999</v>
      </c>
      <c r="I484" s="224"/>
      <c r="J484" s="225">
        <f>ROUND(I484*H484,2)</f>
        <v>0</v>
      </c>
      <c r="K484" s="221" t="s">
        <v>200</v>
      </c>
      <c r="L484" s="42"/>
      <c r="M484" s="226" t="s">
        <v>19</v>
      </c>
      <c r="N484" s="227" t="s">
        <v>44</v>
      </c>
      <c r="O484" s="82"/>
      <c r="P484" s="228">
        <f>O484*H484</f>
        <v>0</v>
      </c>
      <c r="Q484" s="228">
        <v>0</v>
      </c>
      <c r="R484" s="228">
        <f>Q484*H484</f>
        <v>0</v>
      </c>
      <c r="S484" s="228">
        <v>0</v>
      </c>
      <c r="T484" s="229">
        <f>S484*H484</f>
        <v>0</v>
      </c>
      <c r="AR484" s="230" t="s">
        <v>201</v>
      </c>
      <c r="AT484" s="230" t="s">
        <v>196</v>
      </c>
      <c r="AU484" s="230" t="s">
        <v>82</v>
      </c>
      <c r="AY484" s="16" t="s">
        <v>194</v>
      </c>
      <c r="BE484" s="231">
        <f>IF(N484="základní",J484,0)</f>
        <v>0</v>
      </c>
      <c r="BF484" s="231">
        <f>IF(N484="snížená",J484,0)</f>
        <v>0</v>
      </c>
      <c r="BG484" s="231">
        <f>IF(N484="zákl. přenesená",J484,0)</f>
        <v>0</v>
      </c>
      <c r="BH484" s="231">
        <f>IF(N484="sníž. přenesená",J484,0)</f>
        <v>0</v>
      </c>
      <c r="BI484" s="231">
        <f>IF(N484="nulová",J484,0)</f>
        <v>0</v>
      </c>
      <c r="BJ484" s="16" t="s">
        <v>80</v>
      </c>
      <c r="BK484" s="231">
        <f>ROUND(I484*H484,2)</f>
        <v>0</v>
      </c>
      <c r="BL484" s="16" t="s">
        <v>201</v>
      </c>
      <c r="BM484" s="230" t="s">
        <v>1070</v>
      </c>
    </row>
    <row r="485" s="1" customFormat="1" ht="36" customHeight="1">
      <c r="B485" s="37"/>
      <c r="C485" s="219" t="s">
        <v>1071</v>
      </c>
      <c r="D485" s="219" t="s">
        <v>196</v>
      </c>
      <c r="E485" s="220" t="s">
        <v>1072</v>
      </c>
      <c r="F485" s="221" t="s">
        <v>1073</v>
      </c>
      <c r="G485" s="222" t="s">
        <v>311</v>
      </c>
      <c r="H485" s="223">
        <v>193.31899999999999</v>
      </c>
      <c r="I485" s="224"/>
      <c r="J485" s="225">
        <f>ROUND(I485*H485,2)</f>
        <v>0</v>
      </c>
      <c r="K485" s="221" t="s">
        <v>200</v>
      </c>
      <c r="L485" s="42"/>
      <c r="M485" s="226" t="s">
        <v>19</v>
      </c>
      <c r="N485" s="227" t="s">
        <v>44</v>
      </c>
      <c r="O485" s="82"/>
      <c r="P485" s="228">
        <f>O485*H485</f>
        <v>0</v>
      </c>
      <c r="Q485" s="228">
        <v>0</v>
      </c>
      <c r="R485" s="228">
        <f>Q485*H485</f>
        <v>0</v>
      </c>
      <c r="S485" s="228">
        <v>0</v>
      </c>
      <c r="T485" s="229">
        <f>S485*H485</f>
        <v>0</v>
      </c>
      <c r="AR485" s="230" t="s">
        <v>201</v>
      </c>
      <c r="AT485" s="230" t="s">
        <v>196</v>
      </c>
      <c r="AU485" s="230" t="s">
        <v>82</v>
      </c>
      <c r="AY485" s="16" t="s">
        <v>194</v>
      </c>
      <c r="BE485" s="231">
        <f>IF(N485="základní",J485,0)</f>
        <v>0</v>
      </c>
      <c r="BF485" s="231">
        <f>IF(N485="snížená",J485,0)</f>
        <v>0</v>
      </c>
      <c r="BG485" s="231">
        <f>IF(N485="zákl. přenesená",J485,0)</f>
        <v>0</v>
      </c>
      <c r="BH485" s="231">
        <f>IF(N485="sníž. přenesená",J485,0)</f>
        <v>0</v>
      </c>
      <c r="BI485" s="231">
        <f>IF(N485="nulová",J485,0)</f>
        <v>0</v>
      </c>
      <c r="BJ485" s="16" t="s">
        <v>80</v>
      </c>
      <c r="BK485" s="231">
        <f>ROUND(I485*H485,2)</f>
        <v>0</v>
      </c>
      <c r="BL485" s="16" t="s">
        <v>201</v>
      </c>
      <c r="BM485" s="230" t="s">
        <v>1074</v>
      </c>
    </row>
    <row r="486" s="12" customFormat="1">
      <c r="B486" s="232"/>
      <c r="C486" s="233"/>
      <c r="D486" s="234" t="s">
        <v>257</v>
      </c>
      <c r="E486" s="233"/>
      <c r="F486" s="236" t="s">
        <v>1075</v>
      </c>
      <c r="G486" s="233"/>
      <c r="H486" s="237">
        <v>193.31899999999999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AT486" s="243" t="s">
        <v>257</v>
      </c>
      <c r="AU486" s="243" t="s">
        <v>82</v>
      </c>
      <c r="AV486" s="12" t="s">
        <v>82</v>
      </c>
      <c r="AW486" s="12" t="s">
        <v>4</v>
      </c>
      <c r="AX486" s="12" t="s">
        <v>80</v>
      </c>
      <c r="AY486" s="243" t="s">
        <v>194</v>
      </c>
    </row>
    <row r="487" s="1" customFormat="1" ht="36" customHeight="1">
      <c r="B487" s="37"/>
      <c r="C487" s="219" t="s">
        <v>1076</v>
      </c>
      <c r="D487" s="219" t="s">
        <v>196</v>
      </c>
      <c r="E487" s="220" t="s">
        <v>1077</v>
      </c>
      <c r="F487" s="221" t="s">
        <v>1078</v>
      </c>
      <c r="G487" s="222" t="s">
        <v>311</v>
      </c>
      <c r="H487" s="223">
        <v>193.31899999999999</v>
      </c>
      <c r="I487" s="224"/>
      <c r="J487" s="225">
        <f>ROUND(I487*H487,2)</f>
        <v>0</v>
      </c>
      <c r="K487" s="221" t="s">
        <v>200</v>
      </c>
      <c r="L487" s="42"/>
      <c r="M487" s="226" t="s">
        <v>19</v>
      </c>
      <c r="N487" s="227" t="s">
        <v>44</v>
      </c>
      <c r="O487" s="82"/>
      <c r="P487" s="228">
        <f>O487*H487</f>
        <v>0</v>
      </c>
      <c r="Q487" s="228">
        <v>0</v>
      </c>
      <c r="R487" s="228">
        <f>Q487*H487</f>
        <v>0</v>
      </c>
      <c r="S487" s="228">
        <v>0</v>
      </c>
      <c r="T487" s="229">
        <f>S487*H487</f>
        <v>0</v>
      </c>
      <c r="AR487" s="230" t="s">
        <v>201</v>
      </c>
      <c r="AT487" s="230" t="s">
        <v>196</v>
      </c>
      <c r="AU487" s="230" t="s">
        <v>82</v>
      </c>
      <c r="AY487" s="16" t="s">
        <v>194</v>
      </c>
      <c r="BE487" s="231">
        <f>IF(N487="základní",J487,0)</f>
        <v>0</v>
      </c>
      <c r="BF487" s="231">
        <f>IF(N487="snížená",J487,0)</f>
        <v>0</v>
      </c>
      <c r="BG487" s="231">
        <f>IF(N487="zákl. přenesená",J487,0)</f>
        <v>0</v>
      </c>
      <c r="BH487" s="231">
        <f>IF(N487="sníž. přenesená",J487,0)</f>
        <v>0</v>
      </c>
      <c r="BI487" s="231">
        <f>IF(N487="nulová",J487,0)</f>
        <v>0</v>
      </c>
      <c r="BJ487" s="16" t="s">
        <v>80</v>
      </c>
      <c r="BK487" s="231">
        <f>ROUND(I487*H487,2)</f>
        <v>0</v>
      </c>
      <c r="BL487" s="16" t="s">
        <v>201</v>
      </c>
      <c r="BM487" s="230" t="s">
        <v>1079</v>
      </c>
    </row>
    <row r="488" s="1" customFormat="1" ht="36" customHeight="1">
      <c r="B488" s="37"/>
      <c r="C488" s="219" t="s">
        <v>1080</v>
      </c>
      <c r="D488" s="219" t="s">
        <v>196</v>
      </c>
      <c r="E488" s="220" t="s">
        <v>1081</v>
      </c>
      <c r="F488" s="221" t="s">
        <v>1082</v>
      </c>
      <c r="G488" s="222" t="s">
        <v>311</v>
      </c>
      <c r="H488" s="223">
        <v>193.31899999999999</v>
      </c>
      <c r="I488" s="224"/>
      <c r="J488" s="225">
        <f>ROUND(I488*H488,2)</f>
        <v>0</v>
      </c>
      <c r="K488" s="221" t="s">
        <v>200</v>
      </c>
      <c r="L488" s="42"/>
      <c r="M488" s="226" t="s">
        <v>19</v>
      </c>
      <c r="N488" s="227" t="s">
        <v>44</v>
      </c>
      <c r="O488" s="82"/>
      <c r="P488" s="228">
        <f>O488*H488</f>
        <v>0</v>
      </c>
      <c r="Q488" s="228">
        <v>0</v>
      </c>
      <c r="R488" s="228">
        <f>Q488*H488</f>
        <v>0</v>
      </c>
      <c r="S488" s="228">
        <v>0</v>
      </c>
      <c r="T488" s="229">
        <f>S488*H488</f>
        <v>0</v>
      </c>
      <c r="AR488" s="230" t="s">
        <v>201</v>
      </c>
      <c r="AT488" s="230" t="s">
        <v>196</v>
      </c>
      <c r="AU488" s="230" t="s">
        <v>82</v>
      </c>
      <c r="AY488" s="16" t="s">
        <v>194</v>
      </c>
      <c r="BE488" s="231">
        <f>IF(N488="základní",J488,0)</f>
        <v>0</v>
      </c>
      <c r="BF488" s="231">
        <f>IF(N488="snížená",J488,0)</f>
        <v>0</v>
      </c>
      <c r="BG488" s="231">
        <f>IF(N488="zákl. přenesená",J488,0)</f>
        <v>0</v>
      </c>
      <c r="BH488" s="231">
        <f>IF(N488="sníž. přenesená",J488,0)</f>
        <v>0</v>
      </c>
      <c r="BI488" s="231">
        <f>IF(N488="nulová",J488,0)</f>
        <v>0</v>
      </c>
      <c r="BJ488" s="16" t="s">
        <v>80</v>
      </c>
      <c r="BK488" s="231">
        <f>ROUND(I488*H488,2)</f>
        <v>0</v>
      </c>
      <c r="BL488" s="16" t="s">
        <v>201</v>
      </c>
      <c r="BM488" s="230" t="s">
        <v>1083</v>
      </c>
    </row>
    <row r="489" s="11" customFormat="1" ht="22.8" customHeight="1">
      <c r="B489" s="203"/>
      <c r="C489" s="204"/>
      <c r="D489" s="205" t="s">
        <v>72</v>
      </c>
      <c r="E489" s="217" t="s">
        <v>1084</v>
      </c>
      <c r="F489" s="217" t="s">
        <v>1085</v>
      </c>
      <c r="G489" s="204"/>
      <c r="H489" s="204"/>
      <c r="I489" s="207"/>
      <c r="J489" s="218">
        <f>BK489</f>
        <v>0</v>
      </c>
      <c r="K489" s="204"/>
      <c r="L489" s="209"/>
      <c r="M489" s="210"/>
      <c r="N489" s="211"/>
      <c r="O489" s="211"/>
      <c r="P489" s="212">
        <f>SUM(P490:P491)</f>
        <v>0</v>
      </c>
      <c r="Q489" s="211"/>
      <c r="R489" s="212">
        <f>SUM(R490:R491)</f>
        <v>0</v>
      </c>
      <c r="S489" s="211"/>
      <c r="T489" s="213">
        <f>SUM(T490:T491)</f>
        <v>0</v>
      </c>
      <c r="AR489" s="214" t="s">
        <v>80</v>
      </c>
      <c r="AT489" s="215" t="s">
        <v>72</v>
      </c>
      <c r="AU489" s="215" t="s">
        <v>80</v>
      </c>
      <c r="AY489" s="214" t="s">
        <v>194</v>
      </c>
      <c r="BK489" s="216">
        <f>SUM(BK490:BK491)</f>
        <v>0</v>
      </c>
    </row>
    <row r="490" s="1" customFormat="1" ht="48" customHeight="1">
      <c r="B490" s="37"/>
      <c r="C490" s="219" t="s">
        <v>1086</v>
      </c>
      <c r="D490" s="219" t="s">
        <v>196</v>
      </c>
      <c r="E490" s="220" t="s">
        <v>1087</v>
      </c>
      <c r="F490" s="221" t="s">
        <v>1088</v>
      </c>
      <c r="G490" s="222" t="s">
        <v>311</v>
      </c>
      <c r="H490" s="223">
        <v>1311.2539999999999</v>
      </c>
      <c r="I490" s="224"/>
      <c r="J490" s="225">
        <f>ROUND(I490*H490,2)</f>
        <v>0</v>
      </c>
      <c r="K490" s="221" t="s">
        <v>200</v>
      </c>
      <c r="L490" s="42"/>
      <c r="M490" s="226" t="s">
        <v>19</v>
      </c>
      <c r="N490" s="227" t="s">
        <v>44</v>
      </c>
      <c r="O490" s="82"/>
      <c r="P490" s="228">
        <f>O490*H490</f>
        <v>0</v>
      </c>
      <c r="Q490" s="228">
        <v>0</v>
      </c>
      <c r="R490" s="228">
        <f>Q490*H490</f>
        <v>0</v>
      </c>
      <c r="S490" s="228">
        <v>0</v>
      </c>
      <c r="T490" s="229">
        <f>S490*H490</f>
        <v>0</v>
      </c>
      <c r="AR490" s="230" t="s">
        <v>201</v>
      </c>
      <c r="AT490" s="230" t="s">
        <v>196</v>
      </c>
      <c r="AU490" s="230" t="s">
        <v>82</v>
      </c>
      <c r="AY490" s="16" t="s">
        <v>194</v>
      </c>
      <c r="BE490" s="231">
        <f>IF(N490="základní",J490,0)</f>
        <v>0</v>
      </c>
      <c r="BF490" s="231">
        <f>IF(N490="snížená",J490,0)</f>
        <v>0</v>
      </c>
      <c r="BG490" s="231">
        <f>IF(N490="zákl. přenesená",J490,0)</f>
        <v>0</v>
      </c>
      <c r="BH490" s="231">
        <f>IF(N490="sníž. přenesená",J490,0)</f>
        <v>0</v>
      </c>
      <c r="BI490" s="231">
        <f>IF(N490="nulová",J490,0)</f>
        <v>0</v>
      </c>
      <c r="BJ490" s="16" t="s">
        <v>80</v>
      </c>
      <c r="BK490" s="231">
        <f>ROUND(I490*H490,2)</f>
        <v>0</v>
      </c>
      <c r="BL490" s="16" t="s">
        <v>201</v>
      </c>
      <c r="BM490" s="230" t="s">
        <v>1089</v>
      </c>
    </row>
    <row r="491" s="1" customFormat="1" ht="48" customHeight="1">
      <c r="B491" s="37"/>
      <c r="C491" s="219" t="s">
        <v>1090</v>
      </c>
      <c r="D491" s="219" t="s">
        <v>196</v>
      </c>
      <c r="E491" s="220" t="s">
        <v>1091</v>
      </c>
      <c r="F491" s="221" t="s">
        <v>1092</v>
      </c>
      <c r="G491" s="222" t="s">
        <v>311</v>
      </c>
      <c r="H491" s="223">
        <v>63</v>
      </c>
      <c r="I491" s="224"/>
      <c r="J491" s="225">
        <f>ROUND(I491*H491,2)</f>
        <v>0</v>
      </c>
      <c r="K491" s="221" t="s">
        <v>200</v>
      </c>
      <c r="L491" s="42"/>
      <c r="M491" s="226" t="s">
        <v>19</v>
      </c>
      <c r="N491" s="227" t="s">
        <v>44</v>
      </c>
      <c r="O491" s="82"/>
      <c r="P491" s="228">
        <f>O491*H491</f>
        <v>0</v>
      </c>
      <c r="Q491" s="228">
        <v>0</v>
      </c>
      <c r="R491" s="228">
        <f>Q491*H491</f>
        <v>0</v>
      </c>
      <c r="S491" s="228">
        <v>0</v>
      </c>
      <c r="T491" s="229">
        <f>S491*H491</f>
        <v>0</v>
      </c>
      <c r="AR491" s="230" t="s">
        <v>201</v>
      </c>
      <c r="AT491" s="230" t="s">
        <v>196</v>
      </c>
      <c r="AU491" s="230" t="s">
        <v>82</v>
      </c>
      <c r="AY491" s="16" t="s">
        <v>194</v>
      </c>
      <c r="BE491" s="231">
        <f>IF(N491="základní",J491,0)</f>
        <v>0</v>
      </c>
      <c r="BF491" s="231">
        <f>IF(N491="snížená",J491,0)</f>
        <v>0</v>
      </c>
      <c r="BG491" s="231">
        <f>IF(N491="zákl. přenesená",J491,0)</f>
        <v>0</v>
      </c>
      <c r="BH491" s="231">
        <f>IF(N491="sníž. přenesená",J491,0)</f>
        <v>0</v>
      </c>
      <c r="BI491" s="231">
        <f>IF(N491="nulová",J491,0)</f>
        <v>0</v>
      </c>
      <c r="BJ491" s="16" t="s">
        <v>80</v>
      </c>
      <c r="BK491" s="231">
        <f>ROUND(I491*H491,2)</f>
        <v>0</v>
      </c>
      <c r="BL491" s="16" t="s">
        <v>201</v>
      </c>
      <c r="BM491" s="230" t="s">
        <v>1093</v>
      </c>
    </row>
    <row r="492" s="11" customFormat="1" ht="25.92" customHeight="1">
      <c r="B492" s="203"/>
      <c r="C492" s="204"/>
      <c r="D492" s="205" t="s">
        <v>72</v>
      </c>
      <c r="E492" s="206" t="s">
        <v>1094</v>
      </c>
      <c r="F492" s="206" t="s">
        <v>1095</v>
      </c>
      <c r="G492" s="204"/>
      <c r="H492" s="204"/>
      <c r="I492" s="207"/>
      <c r="J492" s="208">
        <f>BK492</f>
        <v>0</v>
      </c>
      <c r="K492" s="204"/>
      <c r="L492" s="209"/>
      <c r="M492" s="210"/>
      <c r="N492" s="211"/>
      <c r="O492" s="211"/>
      <c r="P492" s="212">
        <f>P493+P512+P528+P541+P562+P572+P625+P632+P661+P687+P694+P723+P729+P743+P780</f>
        <v>0</v>
      </c>
      <c r="Q492" s="211"/>
      <c r="R492" s="212">
        <f>R493+R512+R528+R541+R562+R572+R625+R632+R661+R687+R694+R723+R729+R743+R780</f>
        <v>23.728577039999998</v>
      </c>
      <c r="S492" s="211"/>
      <c r="T492" s="213">
        <f>T493+T512+T528+T541+T562+T572+T625+T632+T661+T687+T694+T723+T729+T743+T780</f>
        <v>2.5125199999999999</v>
      </c>
      <c r="AR492" s="214" t="s">
        <v>82</v>
      </c>
      <c r="AT492" s="215" t="s">
        <v>72</v>
      </c>
      <c r="AU492" s="215" t="s">
        <v>73</v>
      </c>
      <c r="AY492" s="214" t="s">
        <v>194</v>
      </c>
      <c r="BK492" s="216">
        <f>BK493+BK512+BK528+BK541+BK562+BK572+BK625+BK632+BK661+BK687+BK694+BK723+BK729+BK743+BK780</f>
        <v>0</v>
      </c>
    </row>
    <row r="493" s="11" customFormat="1" ht="22.8" customHeight="1">
      <c r="B493" s="203"/>
      <c r="C493" s="204"/>
      <c r="D493" s="205" t="s">
        <v>72</v>
      </c>
      <c r="E493" s="217" t="s">
        <v>1096</v>
      </c>
      <c r="F493" s="217" t="s">
        <v>1097</v>
      </c>
      <c r="G493" s="204"/>
      <c r="H493" s="204"/>
      <c r="I493" s="207"/>
      <c r="J493" s="218">
        <f>BK493</f>
        <v>0</v>
      </c>
      <c r="K493" s="204"/>
      <c r="L493" s="209"/>
      <c r="M493" s="210"/>
      <c r="N493" s="211"/>
      <c r="O493" s="211"/>
      <c r="P493" s="212">
        <f>SUM(P494:P511)</f>
        <v>0</v>
      </c>
      <c r="Q493" s="211"/>
      <c r="R493" s="212">
        <f>SUM(R494:R511)</f>
        <v>2.2508339999999998</v>
      </c>
      <c r="S493" s="211"/>
      <c r="T493" s="213">
        <f>SUM(T494:T511)</f>
        <v>0</v>
      </c>
      <c r="AR493" s="214" t="s">
        <v>82</v>
      </c>
      <c r="AT493" s="215" t="s">
        <v>72</v>
      </c>
      <c r="AU493" s="215" t="s">
        <v>80</v>
      </c>
      <c r="AY493" s="214" t="s">
        <v>194</v>
      </c>
      <c r="BK493" s="216">
        <f>SUM(BK494:BK511)</f>
        <v>0</v>
      </c>
    </row>
    <row r="494" s="1" customFormat="1" ht="36" customHeight="1">
      <c r="B494" s="37"/>
      <c r="C494" s="219" t="s">
        <v>1098</v>
      </c>
      <c r="D494" s="219" t="s">
        <v>196</v>
      </c>
      <c r="E494" s="220" t="s">
        <v>1099</v>
      </c>
      <c r="F494" s="221" t="s">
        <v>1100</v>
      </c>
      <c r="G494" s="222" t="s">
        <v>199</v>
      </c>
      <c r="H494" s="223">
        <v>247</v>
      </c>
      <c r="I494" s="224"/>
      <c r="J494" s="225">
        <f>ROUND(I494*H494,2)</f>
        <v>0</v>
      </c>
      <c r="K494" s="221" t="s">
        <v>200</v>
      </c>
      <c r="L494" s="42"/>
      <c r="M494" s="226" t="s">
        <v>19</v>
      </c>
      <c r="N494" s="227" t="s">
        <v>44</v>
      </c>
      <c r="O494" s="82"/>
      <c r="P494" s="228">
        <f>O494*H494</f>
        <v>0</v>
      </c>
      <c r="Q494" s="228">
        <v>0</v>
      </c>
      <c r="R494" s="228">
        <f>Q494*H494</f>
        <v>0</v>
      </c>
      <c r="S494" s="228">
        <v>0</v>
      </c>
      <c r="T494" s="229">
        <f>S494*H494</f>
        <v>0</v>
      </c>
      <c r="AR494" s="230" t="s">
        <v>264</v>
      </c>
      <c r="AT494" s="230" t="s">
        <v>196</v>
      </c>
      <c r="AU494" s="230" t="s">
        <v>82</v>
      </c>
      <c r="AY494" s="16" t="s">
        <v>194</v>
      </c>
      <c r="BE494" s="231">
        <f>IF(N494="základní",J494,0)</f>
        <v>0</v>
      </c>
      <c r="BF494" s="231">
        <f>IF(N494="snížená",J494,0)</f>
        <v>0</v>
      </c>
      <c r="BG494" s="231">
        <f>IF(N494="zákl. přenesená",J494,0)</f>
        <v>0</v>
      </c>
      <c r="BH494" s="231">
        <f>IF(N494="sníž. přenesená",J494,0)</f>
        <v>0</v>
      </c>
      <c r="BI494" s="231">
        <f>IF(N494="nulová",J494,0)</f>
        <v>0</v>
      </c>
      <c r="BJ494" s="16" t="s">
        <v>80</v>
      </c>
      <c r="BK494" s="231">
        <f>ROUND(I494*H494,2)</f>
        <v>0</v>
      </c>
      <c r="BL494" s="16" t="s">
        <v>264</v>
      </c>
      <c r="BM494" s="230" t="s">
        <v>1101</v>
      </c>
    </row>
    <row r="495" s="1" customFormat="1">
      <c r="B495" s="37"/>
      <c r="C495" s="38"/>
      <c r="D495" s="234" t="s">
        <v>286</v>
      </c>
      <c r="E495" s="38"/>
      <c r="F495" s="255" t="s">
        <v>1102</v>
      </c>
      <c r="G495" s="38"/>
      <c r="H495" s="38"/>
      <c r="I495" s="145"/>
      <c r="J495" s="38"/>
      <c r="K495" s="38"/>
      <c r="L495" s="42"/>
      <c r="M495" s="256"/>
      <c r="N495" s="82"/>
      <c r="O495" s="82"/>
      <c r="P495" s="82"/>
      <c r="Q495" s="82"/>
      <c r="R495" s="82"/>
      <c r="S495" s="82"/>
      <c r="T495" s="83"/>
      <c r="AT495" s="16" t="s">
        <v>286</v>
      </c>
      <c r="AU495" s="16" t="s">
        <v>82</v>
      </c>
    </row>
    <row r="496" s="1" customFormat="1" ht="24" customHeight="1">
      <c r="B496" s="37"/>
      <c r="C496" s="257" t="s">
        <v>1103</v>
      </c>
      <c r="D496" s="257" t="s">
        <v>323</v>
      </c>
      <c r="E496" s="258" t="s">
        <v>1104</v>
      </c>
      <c r="F496" s="259" t="s">
        <v>1105</v>
      </c>
      <c r="G496" s="260" t="s">
        <v>199</v>
      </c>
      <c r="H496" s="261">
        <v>251.94</v>
      </c>
      <c r="I496" s="262"/>
      <c r="J496" s="263">
        <f>ROUND(I496*H496,2)</f>
        <v>0</v>
      </c>
      <c r="K496" s="259" t="s">
        <v>200</v>
      </c>
      <c r="L496" s="264"/>
      <c r="M496" s="265" t="s">
        <v>19</v>
      </c>
      <c r="N496" s="266" t="s">
        <v>44</v>
      </c>
      <c r="O496" s="82"/>
      <c r="P496" s="228">
        <f>O496*H496</f>
        <v>0</v>
      </c>
      <c r="Q496" s="228">
        <v>0.0060000000000000001</v>
      </c>
      <c r="R496" s="228">
        <f>Q496*H496</f>
        <v>1.5116400000000001</v>
      </c>
      <c r="S496" s="228">
        <v>0</v>
      </c>
      <c r="T496" s="229">
        <f>S496*H496</f>
        <v>0</v>
      </c>
      <c r="AR496" s="230" t="s">
        <v>350</v>
      </c>
      <c r="AT496" s="230" t="s">
        <v>323</v>
      </c>
      <c r="AU496" s="230" t="s">
        <v>82</v>
      </c>
      <c r="AY496" s="16" t="s">
        <v>194</v>
      </c>
      <c r="BE496" s="231">
        <f>IF(N496="základní",J496,0)</f>
        <v>0</v>
      </c>
      <c r="BF496" s="231">
        <f>IF(N496="snížená",J496,0)</f>
        <v>0</v>
      </c>
      <c r="BG496" s="231">
        <f>IF(N496="zákl. přenesená",J496,0)</f>
        <v>0</v>
      </c>
      <c r="BH496" s="231">
        <f>IF(N496="sníž. přenesená",J496,0)</f>
        <v>0</v>
      </c>
      <c r="BI496" s="231">
        <f>IF(N496="nulová",J496,0)</f>
        <v>0</v>
      </c>
      <c r="BJ496" s="16" t="s">
        <v>80</v>
      </c>
      <c r="BK496" s="231">
        <f>ROUND(I496*H496,2)</f>
        <v>0</v>
      </c>
      <c r="BL496" s="16" t="s">
        <v>264</v>
      </c>
      <c r="BM496" s="230" t="s">
        <v>1106</v>
      </c>
    </row>
    <row r="497" s="12" customFormat="1">
      <c r="B497" s="232"/>
      <c r="C497" s="233"/>
      <c r="D497" s="234" t="s">
        <v>257</v>
      </c>
      <c r="E497" s="233"/>
      <c r="F497" s="236" t="s">
        <v>1107</v>
      </c>
      <c r="G497" s="233"/>
      <c r="H497" s="237">
        <v>251.94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AT497" s="243" t="s">
        <v>257</v>
      </c>
      <c r="AU497" s="243" t="s">
        <v>82</v>
      </c>
      <c r="AV497" s="12" t="s">
        <v>82</v>
      </c>
      <c r="AW497" s="12" t="s">
        <v>4</v>
      </c>
      <c r="AX497" s="12" t="s">
        <v>80</v>
      </c>
      <c r="AY497" s="243" t="s">
        <v>194</v>
      </c>
    </row>
    <row r="498" s="1" customFormat="1" ht="36" customHeight="1">
      <c r="B498" s="37"/>
      <c r="C498" s="219" t="s">
        <v>1108</v>
      </c>
      <c r="D498" s="219" t="s">
        <v>196</v>
      </c>
      <c r="E498" s="220" t="s">
        <v>1109</v>
      </c>
      <c r="F498" s="221" t="s">
        <v>1110</v>
      </c>
      <c r="G498" s="222" t="s">
        <v>199</v>
      </c>
      <c r="H498" s="223">
        <v>14</v>
      </c>
      <c r="I498" s="224"/>
      <c r="J498" s="225">
        <f>ROUND(I498*H498,2)</f>
        <v>0</v>
      </c>
      <c r="K498" s="221" t="s">
        <v>200</v>
      </c>
      <c r="L498" s="42"/>
      <c r="M498" s="226" t="s">
        <v>19</v>
      </c>
      <c r="N498" s="227" t="s">
        <v>44</v>
      </c>
      <c r="O498" s="82"/>
      <c r="P498" s="228">
        <f>O498*H498</f>
        <v>0</v>
      </c>
      <c r="Q498" s="228">
        <v>0</v>
      </c>
      <c r="R498" s="228">
        <f>Q498*H498</f>
        <v>0</v>
      </c>
      <c r="S498" s="228">
        <v>0</v>
      </c>
      <c r="T498" s="229">
        <f>S498*H498</f>
        <v>0</v>
      </c>
      <c r="AR498" s="230" t="s">
        <v>264</v>
      </c>
      <c r="AT498" s="230" t="s">
        <v>196</v>
      </c>
      <c r="AU498" s="230" t="s">
        <v>82</v>
      </c>
      <c r="AY498" s="16" t="s">
        <v>194</v>
      </c>
      <c r="BE498" s="231">
        <f>IF(N498="základní",J498,0)</f>
        <v>0</v>
      </c>
      <c r="BF498" s="231">
        <f>IF(N498="snížená",J498,0)</f>
        <v>0</v>
      </c>
      <c r="BG498" s="231">
        <f>IF(N498="zákl. přenesená",J498,0)</f>
        <v>0</v>
      </c>
      <c r="BH498" s="231">
        <f>IF(N498="sníž. přenesená",J498,0)</f>
        <v>0</v>
      </c>
      <c r="BI498" s="231">
        <f>IF(N498="nulová",J498,0)</f>
        <v>0</v>
      </c>
      <c r="BJ498" s="16" t="s">
        <v>80</v>
      </c>
      <c r="BK498" s="231">
        <f>ROUND(I498*H498,2)</f>
        <v>0</v>
      </c>
      <c r="BL498" s="16" t="s">
        <v>264</v>
      </c>
      <c r="BM498" s="230" t="s">
        <v>1111</v>
      </c>
    </row>
    <row r="499" s="1" customFormat="1">
      <c r="B499" s="37"/>
      <c r="C499" s="38"/>
      <c r="D499" s="234" t="s">
        <v>286</v>
      </c>
      <c r="E499" s="38"/>
      <c r="F499" s="255" t="s">
        <v>1112</v>
      </c>
      <c r="G499" s="38"/>
      <c r="H499" s="38"/>
      <c r="I499" s="145"/>
      <c r="J499" s="38"/>
      <c r="K499" s="38"/>
      <c r="L499" s="42"/>
      <c r="M499" s="256"/>
      <c r="N499" s="82"/>
      <c r="O499" s="82"/>
      <c r="P499" s="82"/>
      <c r="Q499" s="82"/>
      <c r="R499" s="82"/>
      <c r="S499" s="82"/>
      <c r="T499" s="83"/>
      <c r="AT499" s="16" t="s">
        <v>286</v>
      </c>
      <c r="AU499" s="16" t="s">
        <v>82</v>
      </c>
    </row>
    <row r="500" s="1" customFormat="1" ht="16.5" customHeight="1">
      <c r="B500" s="37"/>
      <c r="C500" s="257" t="s">
        <v>1113</v>
      </c>
      <c r="D500" s="257" t="s">
        <v>323</v>
      </c>
      <c r="E500" s="258" t="s">
        <v>1114</v>
      </c>
      <c r="F500" s="259" t="s">
        <v>1115</v>
      </c>
      <c r="G500" s="260" t="s">
        <v>199</v>
      </c>
      <c r="H500" s="261">
        <v>14.279999999999999</v>
      </c>
      <c r="I500" s="262"/>
      <c r="J500" s="263">
        <f>ROUND(I500*H500,2)</f>
        <v>0</v>
      </c>
      <c r="K500" s="259" t="s">
        <v>200</v>
      </c>
      <c r="L500" s="264"/>
      <c r="M500" s="265" t="s">
        <v>19</v>
      </c>
      <c r="N500" s="266" t="s">
        <v>44</v>
      </c>
      <c r="O500" s="82"/>
      <c r="P500" s="228">
        <f>O500*H500</f>
        <v>0</v>
      </c>
      <c r="Q500" s="228">
        <v>0.002</v>
      </c>
      <c r="R500" s="228">
        <f>Q500*H500</f>
        <v>0.028559999999999999</v>
      </c>
      <c r="S500" s="228">
        <v>0</v>
      </c>
      <c r="T500" s="229">
        <f>S500*H500</f>
        <v>0</v>
      </c>
      <c r="AR500" s="230" t="s">
        <v>350</v>
      </c>
      <c r="AT500" s="230" t="s">
        <v>323</v>
      </c>
      <c r="AU500" s="230" t="s">
        <v>82</v>
      </c>
      <c r="AY500" s="16" t="s">
        <v>194</v>
      </c>
      <c r="BE500" s="231">
        <f>IF(N500="základní",J500,0)</f>
        <v>0</v>
      </c>
      <c r="BF500" s="231">
        <f>IF(N500="snížená",J500,0)</f>
        <v>0</v>
      </c>
      <c r="BG500" s="231">
        <f>IF(N500="zákl. přenesená",J500,0)</f>
        <v>0</v>
      </c>
      <c r="BH500" s="231">
        <f>IF(N500="sníž. přenesená",J500,0)</f>
        <v>0</v>
      </c>
      <c r="BI500" s="231">
        <f>IF(N500="nulová",J500,0)</f>
        <v>0</v>
      </c>
      <c r="BJ500" s="16" t="s">
        <v>80</v>
      </c>
      <c r="BK500" s="231">
        <f>ROUND(I500*H500,2)</f>
        <v>0</v>
      </c>
      <c r="BL500" s="16" t="s">
        <v>264</v>
      </c>
      <c r="BM500" s="230" t="s">
        <v>1116</v>
      </c>
    </row>
    <row r="501" s="12" customFormat="1">
      <c r="B501" s="232"/>
      <c r="C501" s="233"/>
      <c r="D501" s="234" t="s">
        <v>257</v>
      </c>
      <c r="E501" s="233"/>
      <c r="F501" s="236" t="s">
        <v>1117</v>
      </c>
      <c r="G501" s="233"/>
      <c r="H501" s="237">
        <v>14.279999999999999</v>
      </c>
      <c r="I501" s="238"/>
      <c r="J501" s="233"/>
      <c r="K501" s="233"/>
      <c r="L501" s="239"/>
      <c r="M501" s="240"/>
      <c r="N501" s="241"/>
      <c r="O501" s="241"/>
      <c r="P501" s="241"/>
      <c r="Q501" s="241"/>
      <c r="R501" s="241"/>
      <c r="S501" s="241"/>
      <c r="T501" s="242"/>
      <c r="AT501" s="243" t="s">
        <v>257</v>
      </c>
      <c r="AU501" s="243" t="s">
        <v>82</v>
      </c>
      <c r="AV501" s="12" t="s">
        <v>82</v>
      </c>
      <c r="AW501" s="12" t="s">
        <v>4</v>
      </c>
      <c r="AX501" s="12" t="s">
        <v>80</v>
      </c>
      <c r="AY501" s="243" t="s">
        <v>194</v>
      </c>
    </row>
    <row r="502" s="1" customFormat="1" ht="36" customHeight="1">
      <c r="B502" s="37"/>
      <c r="C502" s="219" t="s">
        <v>1118</v>
      </c>
      <c r="D502" s="219" t="s">
        <v>196</v>
      </c>
      <c r="E502" s="220" t="s">
        <v>1119</v>
      </c>
      <c r="F502" s="221" t="s">
        <v>1120</v>
      </c>
      <c r="G502" s="222" t="s">
        <v>199</v>
      </c>
      <c r="H502" s="223">
        <v>56</v>
      </c>
      <c r="I502" s="224"/>
      <c r="J502" s="225">
        <f>ROUND(I502*H502,2)</f>
        <v>0</v>
      </c>
      <c r="K502" s="221" t="s">
        <v>200</v>
      </c>
      <c r="L502" s="42"/>
      <c r="M502" s="226" t="s">
        <v>19</v>
      </c>
      <c r="N502" s="227" t="s">
        <v>44</v>
      </c>
      <c r="O502" s="82"/>
      <c r="P502" s="228">
        <f>O502*H502</f>
        <v>0</v>
      </c>
      <c r="Q502" s="228">
        <v>0</v>
      </c>
      <c r="R502" s="228">
        <f>Q502*H502</f>
        <v>0</v>
      </c>
      <c r="S502" s="228">
        <v>0</v>
      </c>
      <c r="T502" s="229">
        <f>S502*H502</f>
        <v>0</v>
      </c>
      <c r="AR502" s="230" t="s">
        <v>264</v>
      </c>
      <c r="AT502" s="230" t="s">
        <v>196</v>
      </c>
      <c r="AU502" s="230" t="s">
        <v>82</v>
      </c>
      <c r="AY502" s="16" t="s">
        <v>194</v>
      </c>
      <c r="BE502" s="231">
        <f>IF(N502="základní",J502,0)</f>
        <v>0</v>
      </c>
      <c r="BF502" s="231">
        <f>IF(N502="snížená",J502,0)</f>
        <v>0</v>
      </c>
      <c r="BG502" s="231">
        <f>IF(N502="zákl. přenesená",J502,0)</f>
        <v>0</v>
      </c>
      <c r="BH502" s="231">
        <f>IF(N502="sníž. přenesená",J502,0)</f>
        <v>0</v>
      </c>
      <c r="BI502" s="231">
        <f>IF(N502="nulová",J502,0)</f>
        <v>0</v>
      </c>
      <c r="BJ502" s="16" t="s">
        <v>80</v>
      </c>
      <c r="BK502" s="231">
        <f>ROUND(I502*H502,2)</f>
        <v>0</v>
      </c>
      <c r="BL502" s="16" t="s">
        <v>264</v>
      </c>
      <c r="BM502" s="230" t="s">
        <v>1121</v>
      </c>
    </row>
    <row r="503" s="1" customFormat="1">
      <c r="B503" s="37"/>
      <c r="C503" s="38"/>
      <c r="D503" s="234" t="s">
        <v>286</v>
      </c>
      <c r="E503" s="38"/>
      <c r="F503" s="255" t="s">
        <v>1122</v>
      </c>
      <c r="G503" s="38"/>
      <c r="H503" s="38"/>
      <c r="I503" s="145"/>
      <c r="J503" s="38"/>
      <c r="K503" s="38"/>
      <c r="L503" s="42"/>
      <c r="M503" s="256"/>
      <c r="N503" s="82"/>
      <c r="O503" s="82"/>
      <c r="P503" s="82"/>
      <c r="Q503" s="82"/>
      <c r="R503" s="82"/>
      <c r="S503" s="82"/>
      <c r="T503" s="83"/>
      <c r="AT503" s="16" t="s">
        <v>286</v>
      </c>
      <c r="AU503" s="16" t="s">
        <v>82</v>
      </c>
    </row>
    <row r="504" s="1" customFormat="1" ht="24" customHeight="1">
      <c r="B504" s="37"/>
      <c r="C504" s="257" t="s">
        <v>1123</v>
      </c>
      <c r="D504" s="257" t="s">
        <v>323</v>
      </c>
      <c r="E504" s="258" t="s">
        <v>1124</v>
      </c>
      <c r="F504" s="259" t="s">
        <v>1125</v>
      </c>
      <c r="G504" s="260" t="s">
        <v>199</v>
      </c>
      <c r="H504" s="261">
        <v>228.47999999999999</v>
      </c>
      <c r="I504" s="262"/>
      <c r="J504" s="263">
        <f>ROUND(I504*H504,2)</f>
        <v>0</v>
      </c>
      <c r="K504" s="259" t="s">
        <v>200</v>
      </c>
      <c r="L504" s="264"/>
      <c r="M504" s="265" t="s">
        <v>19</v>
      </c>
      <c r="N504" s="266" t="s">
        <v>44</v>
      </c>
      <c r="O504" s="82"/>
      <c r="P504" s="228">
        <f>O504*H504</f>
        <v>0</v>
      </c>
      <c r="Q504" s="228">
        <v>0.0030000000000000001</v>
      </c>
      <c r="R504" s="228">
        <f>Q504*H504</f>
        <v>0.68543999999999994</v>
      </c>
      <c r="S504" s="228">
        <v>0</v>
      </c>
      <c r="T504" s="229">
        <f>S504*H504</f>
        <v>0</v>
      </c>
      <c r="AR504" s="230" t="s">
        <v>350</v>
      </c>
      <c r="AT504" s="230" t="s">
        <v>323</v>
      </c>
      <c r="AU504" s="230" t="s">
        <v>82</v>
      </c>
      <c r="AY504" s="16" t="s">
        <v>194</v>
      </c>
      <c r="BE504" s="231">
        <f>IF(N504="základní",J504,0)</f>
        <v>0</v>
      </c>
      <c r="BF504" s="231">
        <f>IF(N504="snížená",J504,0)</f>
        <v>0</v>
      </c>
      <c r="BG504" s="231">
        <f>IF(N504="zákl. přenesená",J504,0)</f>
        <v>0</v>
      </c>
      <c r="BH504" s="231">
        <f>IF(N504="sníž. přenesená",J504,0)</f>
        <v>0</v>
      </c>
      <c r="BI504" s="231">
        <f>IF(N504="nulová",J504,0)</f>
        <v>0</v>
      </c>
      <c r="BJ504" s="16" t="s">
        <v>80</v>
      </c>
      <c r="BK504" s="231">
        <f>ROUND(I504*H504,2)</f>
        <v>0</v>
      </c>
      <c r="BL504" s="16" t="s">
        <v>264</v>
      </c>
      <c r="BM504" s="230" t="s">
        <v>1126</v>
      </c>
    </row>
    <row r="505" s="12" customFormat="1">
      <c r="B505" s="232"/>
      <c r="C505" s="233"/>
      <c r="D505" s="234" t="s">
        <v>257</v>
      </c>
      <c r="E505" s="233"/>
      <c r="F505" s="236" t="s">
        <v>1127</v>
      </c>
      <c r="G505" s="233"/>
      <c r="H505" s="237">
        <v>228.47999999999999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AT505" s="243" t="s">
        <v>257</v>
      </c>
      <c r="AU505" s="243" t="s">
        <v>82</v>
      </c>
      <c r="AV505" s="12" t="s">
        <v>82</v>
      </c>
      <c r="AW505" s="12" t="s">
        <v>4</v>
      </c>
      <c r="AX505" s="12" t="s">
        <v>80</v>
      </c>
      <c r="AY505" s="243" t="s">
        <v>194</v>
      </c>
    </row>
    <row r="506" s="1" customFormat="1" ht="48" customHeight="1">
      <c r="B506" s="37"/>
      <c r="C506" s="219" t="s">
        <v>1128</v>
      </c>
      <c r="D506" s="219" t="s">
        <v>196</v>
      </c>
      <c r="E506" s="220" t="s">
        <v>1129</v>
      </c>
      <c r="F506" s="221" t="s">
        <v>1130</v>
      </c>
      <c r="G506" s="222" t="s">
        <v>199</v>
      </c>
      <c r="H506" s="223">
        <v>247</v>
      </c>
      <c r="I506" s="224"/>
      <c r="J506" s="225">
        <f>ROUND(I506*H506,2)</f>
        <v>0</v>
      </c>
      <c r="K506" s="221" t="s">
        <v>200</v>
      </c>
      <c r="L506" s="42"/>
      <c r="M506" s="226" t="s">
        <v>19</v>
      </c>
      <c r="N506" s="227" t="s">
        <v>44</v>
      </c>
      <c r="O506" s="82"/>
      <c r="P506" s="228">
        <f>O506*H506</f>
        <v>0</v>
      </c>
      <c r="Q506" s="228">
        <v>0</v>
      </c>
      <c r="R506" s="228">
        <f>Q506*H506</f>
        <v>0</v>
      </c>
      <c r="S506" s="228">
        <v>0</v>
      </c>
      <c r="T506" s="229">
        <f>S506*H506</f>
        <v>0</v>
      </c>
      <c r="AR506" s="230" t="s">
        <v>264</v>
      </c>
      <c r="AT506" s="230" t="s">
        <v>196</v>
      </c>
      <c r="AU506" s="230" t="s">
        <v>82</v>
      </c>
      <c r="AY506" s="16" t="s">
        <v>194</v>
      </c>
      <c r="BE506" s="231">
        <f>IF(N506="základní",J506,0)</f>
        <v>0</v>
      </c>
      <c r="BF506" s="231">
        <f>IF(N506="snížená",J506,0)</f>
        <v>0</v>
      </c>
      <c r="BG506" s="231">
        <f>IF(N506="zákl. přenesená",J506,0)</f>
        <v>0</v>
      </c>
      <c r="BH506" s="231">
        <f>IF(N506="sníž. přenesená",J506,0)</f>
        <v>0</v>
      </c>
      <c r="BI506" s="231">
        <f>IF(N506="nulová",J506,0)</f>
        <v>0</v>
      </c>
      <c r="BJ506" s="16" t="s">
        <v>80</v>
      </c>
      <c r="BK506" s="231">
        <f>ROUND(I506*H506,2)</f>
        <v>0</v>
      </c>
      <c r="BL506" s="16" t="s">
        <v>264</v>
      </c>
      <c r="BM506" s="230" t="s">
        <v>1131</v>
      </c>
    </row>
    <row r="507" s="1" customFormat="1">
      <c r="B507" s="37"/>
      <c r="C507" s="38"/>
      <c r="D507" s="234" t="s">
        <v>286</v>
      </c>
      <c r="E507" s="38"/>
      <c r="F507" s="255" t="s">
        <v>1102</v>
      </c>
      <c r="G507" s="38"/>
      <c r="H507" s="38"/>
      <c r="I507" s="145"/>
      <c r="J507" s="38"/>
      <c r="K507" s="38"/>
      <c r="L507" s="42"/>
      <c r="M507" s="256"/>
      <c r="N507" s="82"/>
      <c r="O507" s="82"/>
      <c r="P507" s="82"/>
      <c r="Q507" s="82"/>
      <c r="R507" s="82"/>
      <c r="S507" s="82"/>
      <c r="T507" s="83"/>
      <c r="AT507" s="16" t="s">
        <v>286</v>
      </c>
      <c r="AU507" s="16" t="s">
        <v>82</v>
      </c>
    </row>
    <row r="508" s="1" customFormat="1" ht="24" customHeight="1">
      <c r="B508" s="37"/>
      <c r="C508" s="257" t="s">
        <v>1132</v>
      </c>
      <c r="D508" s="257" t="s">
        <v>323</v>
      </c>
      <c r="E508" s="258" t="s">
        <v>1133</v>
      </c>
      <c r="F508" s="259" t="s">
        <v>1134</v>
      </c>
      <c r="G508" s="260" t="s">
        <v>199</v>
      </c>
      <c r="H508" s="261">
        <v>251.94</v>
      </c>
      <c r="I508" s="262"/>
      <c r="J508" s="263">
        <f>ROUND(I508*H508,2)</f>
        <v>0</v>
      </c>
      <c r="K508" s="259" t="s">
        <v>200</v>
      </c>
      <c r="L508" s="264"/>
      <c r="M508" s="265" t="s">
        <v>19</v>
      </c>
      <c r="N508" s="266" t="s">
        <v>44</v>
      </c>
      <c r="O508" s="82"/>
      <c r="P508" s="228">
        <f>O508*H508</f>
        <v>0</v>
      </c>
      <c r="Q508" s="228">
        <v>0.00010000000000000001</v>
      </c>
      <c r="R508" s="228">
        <f>Q508*H508</f>
        <v>0.025194000000000001</v>
      </c>
      <c r="S508" s="228">
        <v>0</v>
      </c>
      <c r="T508" s="229">
        <f>S508*H508</f>
        <v>0</v>
      </c>
      <c r="AR508" s="230" t="s">
        <v>350</v>
      </c>
      <c r="AT508" s="230" t="s">
        <v>323</v>
      </c>
      <c r="AU508" s="230" t="s">
        <v>82</v>
      </c>
      <c r="AY508" s="16" t="s">
        <v>194</v>
      </c>
      <c r="BE508" s="231">
        <f>IF(N508="základní",J508,0)</f>
        <v>0</v>
      </c>
      <c r="BF508" s="231">
        <f>IF(N508="snížená",J508,0)</f>
        <v>0</v>
      </c>
      <c r="BG508" s="231">
        <f>IF(N508="zákl. přenesená",J508,0)</f>
        <v>0</v>
      </c>
      <c r="BH508" s="231">
        <f>IF(N508="sníž. přenesená",J508,0)</f>
        <v>0</v>
      </c>
      <c r="BI508" s="231">
        <f>IF(N508="nulová",J508,0)</f>
        <v>0</v>
      </c>
      <c r="BJ508" s="16" t="s">
        <v>80</v>
      </c>
      <c r="BK508" s="231">
        <f>ROUND(I508*H508,2)</f>
        <v>0</v>
      </c>
      <c r="BL508" s="16" t="s">
        <v>264</v>
      </c>
      <c r="BM508" s="230" t="s">
        <v>1135</v>
      </c>
    </row>
    <row r="509" s="12" customFormat="1">
      <c r="B509" s="232"/>
      <c r="C509" s="233"/>
      <c r="D509" s="234" t="s">
        <v>257</v>
      </c>
      <c r="E509" s="233"/>
      <c r="F509" s="236" t="s">
        <v>1107</v>
      </c>
      <c r="G509" s="233"/>
      <c r="H509" s="237">
        <v>251.94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AT509" s="243" t="s">
        <v>257</v>
      </c>
      <c r="AU509" s="243" t="s">
        <v>82</v>
      </c>
      <c r="AV509" s="12" t="s">
        <v>82</v>
      </c>
      <c r="AW509" s="12" t="s">
        <v>4</v>
      </c>
      <c r="AX509" s="12" t="s">
        <v>80</v>
      </c>
      <c r="AY509" s="243" t="s">
        <v>194</v>
      </c>
    </row>
    <row r="510" s="1" customFormat="1" ht="48" customHeight="1">
      <c r="B510" s="37"/>
      <c r="C510" s="219" t="s">
        <v>1136</v>
      </c>
      <c r="D510" s="219" t="s">
        <v>196</v>
      </c>
      <c r="E510" s="220" t="s">
        <v>1137</v>
      </c>
      <c r="F510" s="221" t="s">
        <v>1138</v>
      </c>
      <c r="G510" s="222" t="s">
        <v>311</v>
      </c>
      <c r="H510" s="223">
        <v>2.2509999999999999</v>
      </c>
      <c r="I510" s="224"/>
      <c r="J510" s="225">
        <f>ROUND(I510*H510,2)</f>
        <v>0</v>
      </c>
      <c r="K510" s="221" t="s">
        <v>200</v>
      </c>
      <c r="L510" s="42"/>
      <c r="M510" s="226" t="s">
        <v>19</v>
      </c>
      <c r="N510" s="227" t="s">
        <v>44</v>
      </c>
      <c r="O510" s="82"/>
      <c r="P510" s="228">
        <f>O510*H510</f>
        <v>0</v>
      </c>
      <c r="Q510" s="228">
        <v>0</v>
      </c>
      <c r="R510" s="228">
        <f>Q510*H510</f>
        <v>0</v>
      </c>
      <c r="S510" s="228">
        <v>0</v>
      </c>
      <c r="T510" s="229">
        <f>S510*H510</f>
        <v>0</v>
      </c>
      <c r="AR510" s="230" t="s">
        <v>264</v>
      </c>
      <c r="AT510" s="230" t="s">
        <v>196</v>
      </c>
      <c r="AU510" s="230" t="s">
        <v>82</v>
      </c>
      <c r="AY510" s="16" t="s">
        <v>194</v>
      </c>
      <c r="BE510" s="231">
        <f>IF(N510="základní",J510,0)</f>
        <v>0</v>
      </c>
      <c r="BF510" s="231">
        <f>IF(N510="snížená",J510,0)</f>
        <v>0</v>
      </c>
      <c r="BG510" s="231">
        <f>IF(N510="zákl. přenesená",J510,0)</f>
        <v>0</v>
      </c>
      <c r="BH510" s="231">
        <f>IF(N510="sníž. přenesená",J510,0)</f>
        <v>0</v>
      </c>
      <c r="BI510" s="231">
        <f>IF(N510="nulová",J510,0)</f>
        <v>0</v>
      </c>
      <c r="BJ510" s="16" t="s">
        <v>80</v>
      </c>
      <c r="BK510" s="231">
        <f>ROUND(I510*H510,2)</f>
        <v>0</v>
      </c>
      <c r="BL510" s="16" t="s">
        <v>264</v>
      </c>
      <c r="BM510" s="230" t="s">
        <v>1139</v>
      </c>
    </row>
    <row r="511" s="1" customFormat="1" ht="48" customHeight="1">
      <c r="B511" s="37"/>
      <c r="C511" s="219" t="s">
        <v>1140</v>
      </c>
      <c r="D511" s="219" t="s">
        <v>196</v>
      </c>
      <c r="E511" s="220" t="s">
        <v>1141</v>
      </c>
      <c r="F511" s="221" t="s">
        <v>1142</v>
      </c>
      <c r="G511" s="222" t="s">
        <v>311</v>
      </c>
      <c r="H511" s="223">
        <v>2.2509999999999999</v>
      </c>
      <c r="I511" s="224"/>
      <c r="J511" s="225">
        <f>ROUND(I511*H511,2)</f>
        <v>0</v>
      </c>
      <c r="K511" s="221" t="s">
        <v>200</v>
      </c>
      <c r="L511" s="42"/>
      <c r="M511" s="226" t="s">
        <v>19</v>
      </c>
      <c r="N511" s="227" t="s">
        <v>44</v>
      </c>
      <c r="O511" s="82"/>
      <c r="P511" s="228">
        <f>O511*H511</f>
        <v>0</v>
      </c>
      <c r="Q511" s="228">
        <v>0</v>
      </c>
      <c r="R511" s="228">
        <f>Q511*H511</f>
        <v>0</v>
      </c>
      <c r="S511" s="228">
        <v>0</v>
      </c>
      <c r="T511" s="229">
        <f>S511*H511</f>
        <v>0</v>
      </c>
      <c r="AR511" s="230" t="s">
        <v>264</v>
      </c>
      <c r="AT511" s="230" t="s">
        <v>196</v>
      </c>
      <c r="AU511" s="230" t="s">
        <v>82</v>
      </c>
      <c r="AY511" s="16" t="s">
        <v>194</v>
      </c>
      <c r="BE511" s="231">
        <f>IF(N511="základní",J511,0)</f>
        <v>0</v>
      </c>
      <c r="BF511" s="231">
        <f>IF(N511="snížená",J511,0)</f>
        <v>0</v>
      </c>
      <c r="BG511" s="231">
        <f>IF(N511="zákl. přenesená",J511,0)</f>
        <v>0</v>
      </c>
      <c r="BH511" s="231">
        <f>IF(N511="sníž. přenesená",J511,0)</f>
        <v>0</v>
      </c>
      <c r="BI511" s="231">
        <f>IF(N511="nulová",J511,0)</f>
        <v>0</v>
      </c>
      <c r="BJ511" s="16" t="s">
        <v>80</v>
      </c>
      <c r="BK511" s="231">
        <f>ROUND(I511*H511,2)</f>
        <v>0</v>
      </c>
      <c r="BL511" s="16" t="s">
        <v>264</v>
      </c>
      <c r="BM511" s="230" t="s">
        <v>1143</v>
      </c>
    </row>
    <row r="512" s="11" customFormat="1" ht="22.8" customHeight="1">
      <c r="B512" s="203"/>
      <c r="C512" s="204"/>
      <c r="D512" s="205" t="s">
        <v>72</v>
      </c>
      <c r="E512" s="217" t="s">
        <v>1144</v>
      </c>
      <c r="F512" s="217" t="s">
        <v>1145</v>
      </c>
      <c r="G512" s="204"/>
      <c r="H512" s="204"/>
      <c r="I512" s="207"/>
      <c r="J512" s="218">
        <f>BK512</f>
        <v>0</v>
      </c>
      <c r="K512" s="204"/>
      <c r="L512" s="209"/>
      <c r="M512" s="210"/>
      <c r="N512" s="211"/>
      <c r="O512" s="211"/>
      <c r="P512" s="212">
        <f>SUM(P513:P527)</f>
        <v>0</v>
      </c>
      <c r="Q512" s="211"/>
      <c r="R512" s="212">
        <f>SUM(R513:R527)</f>
        <v>5.1894600000000004</v>
      </c>
      <c r="S512" s="211"/>
      <c r="T512" s="213">
        <f>SUM(T513:T527)</f>
        <v>2.20275</v>
      </c>
      <c r="AR512" s="214" t="s">
        <v>82</v>
      </c>
      <c r="AT512" s="215" t="s">
        <v>72</v>
      </c>
      <c r="AU512" s="215" t="s">
        <v>80</v>
      </c>
      <c r="AY512" s="214" t="s">
        <v>194</v>
      </c>
      <c r="BK512" s="216">
        <f>SUM(BK513:BK527)</f>
        <v>0</v>
      </c>
    </row>
    <row r="513" s="1" customFormat="1" ht="48" customHeight="1">
      <c r="B513" s="37"/>
      <c r="C513" s="219" t="s">
        <v>1146</v>
      </c>
      <c r="D513" s="219" t="s">
        <v>196</v>
      </c>
      <c r="E513" s="220" t="s">
        <v>1147</v>
      </c>
      <c r="F513" s="221" t="s">
        <v>1148</v>
      </c>
      <c r="G513" s="222" t="s">
        <v>199</v>
      </c>
      <c r="H513" s="223">
        <v>0.59999999999999998</v>
      </c>
      <c r="I513" s="224"/>
      <c r="J513" s="225">
        <f>ROUND(I513*H513,2)</f>
        <v>0</v>
      </c>
      <c r="K513" s="221" t="s">
        <v>200</v>
      </c>
      <c r="L513" s="42"/>
      <c r="M513" s="226" t="s">
        <v>19</v>
      </c>
      <c r="N513" s="227" t="s">
        <v>44</v>
      </c>
      <c r="O513" s="82"/>
      <c r="P513" s="228">
        <f>O513*H513</f>
        <v>0</v>
      </c>
      <c r="Q513" s="228">
        <v>0</v>
      </c>
      <c r="R513" s="228">
        <f>Q513*H513</f>
        <v>0</v>
      </c>
      <c r="S513" s="228">
        <v>0.014999999999999999</v>
      </c>
      <c r="T513" s="229">
        <f>S513*H513</f>
        <v>0.0089999999999999993</v>
      </c>
      <c r="AR513" s="230" t="s">
        <v>264</v>
      </c>
      <c r="AT513" s="230" t="s">
        <v>196</v>
      </c>
      <c r="AU513" s="230" t="s">
        <v>82</v>
      </c>
      <c r="AY513" s="16" t="s">
        <v>194</v>
      </c>
      <c r="BE513" s="231">
        <f>IF(N513="základní",J513,0)</f>
        <v>0</v>
      </c>
      <c r="BF513" s="231">
        <f>IF(N513="snížená",J513,0)</f>
        <v>0</v>
      </c>
      <c r="BG513" s="231">
        <f>IF(N513="zákl. přenesená",J513,0)</f>
        <v>0</v>
      </c>
      <c r="BH513" s="231">
        <f>IF(N513="sníž. přenesená",J513,0)</f>
        <v>0</v>
      </c>
      <c r="BI513" s="231">
        <f>IF(N513="nulová",J513,0)</f>
        <v>0</v>
      </c>
      <c r="BJ513" s="16" t="s">
        <v>80</v>
      </c>
      <c r="BK513" s="231">
        <f>ROUND(I513*H513,2)</f>
        <v>0</v>
      </c>
      <c r="BL513" s="16" t="s">
        <v>264</v>
      </c>
      <c r="BM513" s="230" t="s">
        <v>1149</v>
      </c>
    </row>
    <row r="514" s="1" customFormat="1">
      <c r="B514" s="37"/>
      <c r="C514" s="38"/>
      <c r="D514" s="234" t="s">
        <v>286</v>
      </c>
      <c r="E514" s="38"/>
      <c r="F514" s="255" t="s">
        <v>1150</v>
      </c>
      <c r="G514" s="38"/>
      <c r="H514" s="38"/>
      <c r="I514" s="145"/>
      <c r="J514" s="38"/>
      <c r="K514" s="38"/>
      <c r="L514" s="42"/>
      <c r="M514" s="256"/>
      <c r="N514" s="82"/>
      <c r="O514" s="82"/>
      <c r="P514" s="82"/>
      <c r="Q514" s="82"/>
      <c r="R514" s="82"/>
      <c r="S514" s="82"/>
      <c r="T514" s="83"/>
      <c r="AT514" s="16" t="s">
        <v>286</v>
      </c>
      <c r="AU514" s="16" t="s">
        <v>82</v>
      </c>
    </row>
    <row r="515" s="1" customFormat="1" ht="36" customHeight="1">
      <c r="B515" s="37"/>
      <c r="C515" s="219" t="s">
        <v>1151</v>
      </c>
      <c r="D515" s="219" t="s">
        <v>196</v>
      </c>
      <c r="E515" s="220" t="s">
        <v>1152</v>
      </c>
      <c r="F515" s="221" t="s">
        <v>1153</v>
      </c>
      <c r="G515" s="222" t="s">
        <v>199</v>
      </c>
      <c r="H515" s="223">
        <v>1</v>
      </c>
      <c r="I515" s="224"/>
      <c r="J515" s="225">
        <f>ROUND(I515*H515,2)</f>
        <v>0</v>
      </c>
      <c r="K515" s="221" t="s">
        <v>200</v>
      </c>
      <c r="L515" s="42"/>
      <c r="M515" s="226" t="s">
        <v>19</v>
      </c>
      <c r="N515" s="227" t="s">
        <v>44</v>
      </c>
      <c r="O515" s="82"/>
      <c r="P515" s="228">
        <f>O515*H515</f>
        <v>0</v>
      </c>
      <c r="Q515" s="228">
        <v>0.019460000000000002</v>
      </c>
      <c r="R515" s="228">
        <f>Q515*H515</f>
        <v>0.019460000000000002</v>
      </c>
      <c r="S515" s="228">
        <v>0</v>
      </c>
      <c r="T515" s="229">
        <f>S515*H515</f>
        <v>0</v>
      </c>
      <c r="AR515" s="230" t="s">
        <v>264</v>
      </c>
      <c r="AT515" s="230" t="s">
        <v>196</v>
      </c>
      <c r="AU515" s="230" t="s">
        <v>82</v>
      </c>
      <c r="AY515" s="16" t="s">
        <v>194</v>
      </c>
      <c r="BE515" s="231">
        <f>IF(N515="základní",J515,0)</f>
        <v>0</v>
      </c>
      <c r="BF515" s="231">
        <f>IF(N515="snížená",J515,0)</f>
        <v>0</v>
      </c>
      <c r="BG515" s="231">
        <f>IF(N515="zákl. přenesená",J515,0)</f>
        <v>0</v>
      </c>
      <c r="BH515" s="231">
        <f>IF(N515="sníž. přenesená",J515,0)</f>
        <v>0</v>
      </c>
      <c r="BI515" s="231">
        <f>IF(N515="nulová",J515,0)</f>
        <v>0</v>
      </c>
      <c r="BJ515" s="16" t="s">
        <v>80</v>
      </c>
      <c r="BK515" s="231">
        <f>ROUND(I515*H515,2)</f>
        <v>0</v>
      </c>
      <c r="BL515" s="16" t="s">
        <v>264</v>
      </c>
      <c r="BM515" s="230" t="s">
        <v>1154</v>
      </c>
    </row>
    <row r="516" s="1" customFormat="1" ht="24" customHeight="1">
      <c r="B516" s="37"/>
      <c r="C516" s="219" t="s">
        <v>1155</v>
      </c>
      <c r="D516" s="219" t="s">
        <v>196</v>
      </c>
      <c r="E516" s="220" t="s">
        <v>1156</v>
      </c>
      <c r="F516" s="221" t="s">
        <v>1157</v>
      </c>
      <c r="G516" s="222" t="s">
        <v>222</v>
      </c>
      <c r="H516" s="223">
        <v>4</v>
      </c>
      <c r="I516" s="224"/>
      <c r="J516" s="225">
        <f>ROUND(I516*H516,2)</f>
        <v>0</v>
      </c>
      <c r="K516" s="221" t="s">
        <v>200</v>
      </c>
      <c r="L516" s="42"/>
      <c r="M516" s="226" t="s">
        <v>19</v>
      </c>
      <c r="N516" s="227" t="s">
        <v>44</v>
      </c>
      <c r="O516" s="82"/>
      <c r="P516" s="228">
        <f>O516*H516</f>
        <v>0</v>
      </c>
      <c r="Q516" s="228">
        <v>0.10174999999999999</v>
      </c>
      <c r="R516" s="228">
        <f>Q516*H516</f>
        <v>0.40699999999999997</v>
      </c>
      <c r="S516" s="228">
        <v>0</v>
      </c>
      <c r="T516" s="229">
        <f>S516*H516</f>
        <v>0</v>
      </c>
      <c r="AR516" s="230" t="s">
        <v>264</v>
      </c>
      <c r="AT516" s="230" t="s">
        <v>196</v>
      </c>
      <c r="AU516" s="230" t="s">
        <v>82</v>
      </c>
      <c r="AY516" s="16" t="s">
        <v>194</v>
      </c>
      <c r="BE516" s="231">
        <f>IF(N516="základní",J516,0)</f>
        <v>0</v>
      </c>
      <c r="BF516" s="231">
        <f>IF(N516="snížená",J516,0)</f>
        <v>0</v>
      </c>
      <c r="BG516" s="231">
        <f>IF(N516="zákl. přenesená",J516,0)</f>
        <v>0</v>
      </c>
      <c r="BH516" s="231">
        <f>IF(N516="sníž. přenesená",J516,0)</f>
        <v>0</v>
      </c>
      <c r="BI516" s="231">
        <f>IF(N516="nulová",J516,0)</f>
        <v>0</v>
      </c>
      <c r="BJ516" s="16" t="s">
        <v>80</v>
      </c>
      <c r="BK516" s="231">
        <f>ROUND(I516*H516,2)</f>
        <v>0</v>
      </c>
      <c r="BL516" s="16" t="s">
        <v>264</v>
      </c>
      <c r="BM516" s="230" t="s">
        <v>1158</v>
      </c>
    </row>
    <row r="517" s="1" customFormat="1" ht="24" customHeight="1">
      <c r="B517" s="37"/>
      <c r="C517" s="219" t="s">
        <v>1159</v>
      </c>
      <c r="D517" s="219" t="s">
        <v>196</v>
      </c>
      <c r="E517" s="220" t="s">
        <v>1160</v>
      </c>
      <c r="F517" s="221" t="s">
        <v>1161</v>
      </c>
      <c r="G517" s="222" t="s">
        <v>222</v>
      </c>
      <c r="H517" s="223">
        <v>5</v>
      </c>
      <c r="I517" s="224"/>
      <c r="J517" s="225">
        <f>ROUND(I517*H517,2)</f>
        <v>0</v>
      </c>
      <c r="K517" s="221" t="s">
        <v>200</v>
      </c>
      <c r="L517" s="42"/>
      <c r="M517" s="226" t="s">
        <v>19</v>
      </c>
      <c r="N517" s="227" t="s">
        <v>44</v>
      </c>
      <c r="O517" s="82"/>
      <c r="P517" s="228">
        <f>O517*H517</f>
        <v>0</v>
      </c>
      <c r="Q517" s="228">
        <v>0.056099999999999997</v>
      </c>
      <c r="R517" s="228">
        <f>Q517*H517</f>
        <v>0.28049999999999997</v>
      </c>
      <c r="S517" s="228">
        <v>0</v>
      </c>
      <c r="T517" s="229">
        <f>S517*H517</f>
        <v>0</v>
      </c>
      <c r="AR517" s="230" t="s">
        <v>264</v>
      </c>
      <c r="AT517" s="230" t="s">
        <v>196</v>
      </c>
      <c r="AU517" s="230" t="s">
        <v>82</v>
      </c>
      <c r="AY517" s="16" t="s">
        <v>194</v>
      </c>
      <c r="BE517" s="231">
        <f>IF(N517="základní",J517,0)</f>
        <v>0</v>
      </c>
      <c r="BF517" s="231">
        <f>IF(N517="snížená",J517,0)</f>
        <v>0</v>
      </c>
      <c r="BG517" s="231">
        <f>IF(N517="zákl. přenesená",J517,0)</f>
        <v>0</v>
      </c>
      <c r="BH517" s="231">
        <f>IF(N517="sníž. přenesená",J517,0)</f>
        <v>0</v>
      </c>
      <c r="BI517" s="231">
        <f>IF(N517="nulová",J517,0)</f>
        <v>0</v>
      </c>
      <c r="BJ517" s="16" t="s">
        <v>80</v>
      </c>
      <c r="BK517" s="231">
        <f>ROUND(I517*H517,2)</f>
        <v>0</v>
      </c>
      <c r="BL517" s="16" t="s">
        <v>264</v>
      </c>
      <c r="BM517" s="230" t="s">
        <v>1162</v>
      </c>
    </row>
    <row r="518" s="1" customFormat="1" ht="24" customHeight="1">
      <c r="B518" s="37"/>
      <c r="C518" s="219" t="s">
        <v>1163</v>
      </c>
      <c r="D518" s="219" t="s">
        <v>196</v>
      </c>
      <c r="E518" s="220" t="s">
        <v>1164</v>
      </c>
      <c r="F518" s="221" t="s">
        <v>1165</v>
      </c>
      <c r="G518" s="222" t="s">
        <v>199</v>
      </c>
      <c r="H518" s="223">
        <v>150</v>
      </c>
      <c r="I518" s="224"/>
      <c r="J518" s="225">
        <f>ROUND(I518*H518,2)</f>
        <v>0</v>
      </c>
      <c r="K518" s="221" t="s">
        <v>200</v>
      </c>
      <c r="L518" s="42"/>
      <c r="M518" s="226" t="s">
        <v>19</v>
      </c>
      <c r="N518" s="227" t="s">
        <v>44</v>
      </c>
      <c r="O518" s="82"/>
      <c r="P518" s="228">
        <f>O518*H518</f>
        <v>0</v>
      </c>
      <c r="Q518" s="228">
        <v>0</v>
      </c>
      <c r="R518" s="228">
        <f>Q518*H518</f>
        <v>0</v>
      </c>
      <c r="S518" s="228">
        <v>0</v>
      </c>
      <c r="T518" s="229">
        <f>S518*H518</f>
        <v>0</v>
      </c>
      <c r="AR518" s="230" t="s">
        <v>264</v>
      </c>
      <c r="AT518" s="230" t="s">
        <v>196</v>
      </c>
      <c r="AU518" s="230" t="s">
        <v>82</v>
      </c>
      <c r="AY518" s="16" t="s">
        <v>194</v>
      </c>
      <c r="BE518" s="231">
        <f>IF(N518="základní",J518,0)</f>
        <v>0</v>
      </c>
      <c r="BF518" s="231">
        <f>IF(N518="snížená",J518,0)</f>
        <v>0</v>
      </c>
      <c r="BG518" s="231">
        <f>IF(N518="zákl. přenesená",J518,0)</f>
        <v>0</v>
      </c>
      <c r="BH518" s="231">
        <f>IF(N518="sníž. přenesená",J518,0)</f>
        <v>0</v>
      </c>
      <c r="BI518" s="231">
        <f>IF(N518="nulová",J518,0)</f>
        <v>0</v>
      </c>
      <c r="BJ518" s="16" t="s">
        <v>80</v>
      </c>
      <c r="BK518" s="231">
        <f>ROUND(I518*H518,2)</f>
        <v>0</v>
      </c>
      <c r="BL518" s="16" t="s">
        <v>264</v>
      </c>
      <c r="BM518" s="230" t="s">
        <v>1166</v>
      </c>
    </row>
    <row r="519" s="1" customFormat="1">
      <c r="B519" s="37"/>
      <c r="C519" s="38"/>
      <c r="D519" s="234" t="s">
        <v>286</v>
      </c>
      <c r="E519" s="38"/>
      <c r="F519" s="255" t="s">
        <v>1167</v>
      </c>
      <c r="G519" s="38"/>
      <c r="H519" s="38"/>
      <c r="I519" s="145"/>
      <c r="J519" s="38"/>
      <c r="K519" s="38"/>
      <c r="L519" s="42"/>
      <c r="M519" s="256"/>
      <c r="N519" s="82"/>
      <c r="O519" s="82"/>
      <c r="P519" s="82"/>
      <c r="Q519" s="82"/>
      <c r="R519" s="82"/>
      <c r="S519" s="82"/>
      <c r="T519" s="83"/>
      <c r="AT519" s="16" t="s">
        <v>286</v>
      </c>
      <c r="AU519" s="16" t="s">
        <v>82</v>
      </c>
    </row>
    <row r="520" s="1" customFormat="1" ht="16.5" customHeight="1">
      <c r="B520" s="37"/>
      <c r="C520" s="257" t="s">
        <v>1168</v>
      </c>
      <c r="D520" s="257" t="s">
        <v>323</v>
      </c>
      <c r="E520" s="258" t="s">
        <v>1169</v>
      </c>
      <c r="F520" s="259" t="s">
        <v>1170</v>
      </c>
      <c r="G520" s="260" t="s">
        <v>255</v>
      </c>
      <c r="H520" s="261">
        <v>5</v>
      </c>
      <c r="I520" s="262"/>
      <c r="J520" s="263">
        <f>ROUND(I520*H520,2)</f>
        <v>0</v>
      </c>
      <c r="K520" s="259" t="s">
        <v>200</v>
      </c>
      <c r="L520" s="264"/>
      <c r="M520" s="265" t="s">
        <v>19</v>
      </c>
      <c r="N520" s="266" t="s">
        <v>44</v>
      </c>
      <c r="O520" s="82"/>
      <c r="P520" s="228">
        <f>O520*H520</f>
        <v>0</v>
      </c>
      <c r="Q520" s="228">
        <v>0.55000000000000004</v>
      </c>
      <c r="R520" s="228">
        <f>Q520*H520</f>
        <v>2.75</v>
      </c>
      <c r="S520" s="228">
        <v>0</v>
      </c>
      <c r="T520" s="229">
        <f>S520*H520</f>
        <v>0</v>
      </c>
      <c r="AR520" s="230" t="s">
        <v>350</v>
      </c>
      <c r="AT520" s="230" t="s">
        <v>323</v>
      </c>
      <c r="AU520" s="230" t="s">
        <v>82</v>
      </c>
      <c r="AY520" s="16" t="s">
        <v>194</v>
      </c>
      <c r="BE520" s="231">
        <f>IF(N520="základní",J520,0)</f>
        <v>0</v>
      </c>
      <c r="BF520" s="231">
        <f>IF(N520="snížená",J520,0)</f>
        <v>0</v>
      </c>
      <c r="BG520" s="231">
        <f>IF(N520="zákl. přenesená",J520,0)</f>
        <v>0</v>
      </c>
      <c r="BH520" s="231">
        <f>IF(N520="sníž. přenesená",J520,0)</f>
        <v>0</v>
      </c>
      <c r="BI520" s="231">
        <f>IF(N520="nulová",J520,0)</f>
        <v>0</v>
      </c>
      <c r="BJ520" s="16" t="s">
        <v>80</v>
      </c>
      <c r="BK520" s="231">
        <f>ROUND(I520*H520,2)</f>
        <v>0</v>
      </c>
      <c r="BL520" s="16" t="s">
        <v>264</v>
      </c>
      <c r="BM520" s="230" t="s">
        <v>1171</v>
      </c>
    </row>
    <row r="521" s="1" customFormat="1" ht="36" customHeight="1">
      <c r="B521" s="37"/>
      <c r="C521" s="219" t="s">
        <v>1172</v>
      </c>
      <c r="D521" s="219" t="s">
        <v>196</v>
      </c>
      <c r="E521" s="220" t="s">
        <v>1173</v>
      </c>
      <c r="F521" s="221" t="s">
        <v>1174</v>
      </c>
      <c r="G521" s="222" t="s">
        <v>213</v>
      </c>
      <c r="H521" s="223">
        <v>87.75</v>
      </c>
      <c r="I521" s="224"/>
      <c r="J521" s="225">
        <f>ROUND(I521*H521,2)</f>
        <v>0</v>
      </c>
      <c r="K521" s="221" t="s">
        <v>200</v>
      </c>
      <c r="L521" s="42"/>
      <c r="M521" s="226" t="s">
        <v>19</v>
      </c>
      <c r="N521" s="227" t="s">
        <v>44</v>
      </c>
      <c r="O521" s="82"/>
      <c r="P521" s="228">
        <f>O521*H521</f>
        <v>0</v>
      </c>
      <c r="Q521" s="228">
        <v>0</v>
      </c>
      <c r="R521" s="228">
        <f>Q521*H521</f>
        <v>0</v>
      </c>
      <c r="S521" s="228">
        <v>0</v>
      </c>
      <c r="T521" s="229">
        <f>S521*H521</f>
        <v>0</v>
      </c>
      <c r="AR521" s="230" t="s">
        <v>264</v>
      </c>
      <c r="AT521" s="230" t="s">
        <v>196</v>
      </c>
      <c r="AU521" s="230" t="s">
        <v>82</v>
      </c>
      <c r="AY521" s="16" t="s">
        <v>194</v>
      </c>
      <c r="BE521" s="231">
        <f>IF(N521="základní",J521,0)</f>
        <v>0</v>
      </c>
      <c r="BF521" s="231">
        <f>IF(N521="snížená",J521,0)</f>
        <v>0</v>
      </c>
      <c r="BG521" s="231">
        <f>IF(N521="zákl. přenesená",J521,0)</f>
        <v>0</v>
      </c>
      <c r="BH521" s="231">
        <f>IF(N521="sníž. přenesená",J521,0)</f>
        <v>0</v>
      </c>
      <c r="BI521" s="231">
        <f>IF(N521="nulová",J521,0)</f>
        <v>0</v>
      </c>
      <c r="BJ521" s="16" t="s">
        <v>80</v>
      </c>
      <c r="BK521" s="231">
        <f>ROUND(I521*H521,2)</f>
        <v>0</v>
      </c>
      <c r="BL521" s="16" t="s">
        <v>264</v>
      </c>
      <c r="BM521" s="230" t="s">
        <v>1175</v>
      </c>
    </row>
    <row r="522" s="12" customFormat="1">
      <c r="B522" s="232"/>
      <c r="C522" s="233"/>
      <c r="D522" s="234" t="s">
        <v>257</v>
      </c>
      <c r="E522" s="235" t="s">
        <v>19</v>
      </c>
      <c r="F522" s="236" t="s">
        <v>1176</v>
      </c>
      <c r="G522" s="233"/>
      <c r="H522" s="237">
        <v>87.75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AT522" s="243" t="s">
        <v>257</v>
      </c>
      <c r="AU522" s="243" t="s">
        <v>82</v>
      </c>
      <c r="AV522" s="12" t="s">
        <v>82</v>
      </c>
      <c r="AW522" s="12" t="s">
        <v>35</v>
      </c>
      <c r="AX522" s="12" t="s">
        <v>80</v>
      </c>
      <c r="AY522" s="243" t="s">
        <v>194</v>
      </c>
    </row>
    <row r="523" s="1" customFormat="1" ht="16.5" customHeight="1">
      <c r="B523" s="37"/>
      <c r="C523" s="257" t="s">
        <v>1177</v>
      </c>
      <c r="D523" s="257" t="s">
        <v>323</v>
      </c>
      <c r="E523" s="258" t="s">
        <v>1178</v>
      </c>
      <c r="F523" s="259" t="s">
        <v>1179</v>
      </c>
      <c r="G523" s="260" t="s">
        <v>255</v>
      </c>
      <c r="H523" s="261">
        <v>3.1499999999999999</v>
      </c>
      <c r="I523" s="262"/>
      <c r="J523" s="263">
        <f>ROUND(I523*H523,2)</f>
        <v>0</v>
      </c>
      <c r="K523" s="259" t="s">
        <v>200</v>
      </c>
      <c r="L523" s="264"/>
      <c r="M523" s="265" t="s">
        <v>19</v>
      </c>
      <c r="N523" s="266" t="s">
        <v>44</v>
      </c>
      <c r="O523" s="82"/>
      <c r="P523" s="228">
        <f>O523*H523</f>
        <v>0</v>
      </c>
      <c r="Q523" s="228">
        <v>0.55000000000000004</v>
      </c>
      <c r="R523" s="228">
        <f>Q523*H523</f>
        <v>1.7325000000000002</v>
      </c>
      <c r="S523" s="228">
        <v>0</v>
      </c>
      <c r="T523" s="229">
        <f>S523*H523</f>
        <v>0</v>
      </c>
      <c r="AR523" s="230" t="s">
        <v>350</v>
      </c>
      <c r="AT523" s="230" t="s">
        <v>323</v>
      </c>
      <c r="AU523" s="230" t="s">
        <v>82</v>
      </c>
      <c r="AY523" s="16" t="s">
        <v>194</v>
      </c>
      <c r="BE523" s="231">
        <f>IF(N523="základní",J523,0)</f>
        <v>0</v>
      </c>
      <c r="BF523" s="231">
        <f>IF(N523="snížená",J523,0)</f>
        <v>0</v>
      </c>
      <c r="BG523" s="231">
        <f>IF(N523="zákl. přenesená",J523,0)</f>
        <v>0</v>
      </c>
      <c r="BH523" s="231">
        <f>IF(N523="sníž. přenesená",J523,0)</f>
        <v>0</v>
      </c>
      <c r="BI523" s="231">
        <f>IF(N523="nulová",J523,0)</f>
        <v>0</v>
      </c>
      <c r="BJ523" s="16" t="s">
        <v>80</v>
      </c>
      <c r="BK523" s="231">
        <f>ROUND(I523*H523,2)</f>
        <v>0</v>
      </c>
      <c r="BL523" s="16" t="s">
        <v>264</v>
      </c>
      <c r="BM523" s="230" t="s">
        <v>1180</v>
      </c>
    </row>
    <row r="524" s="1" customFormat="1" ht="24" customHeight="1">
      <c r="B524" s="37"/>
      <c r="C524" s="219" t="s">
        <v>1181</v>
      </c>
      <c r="D524" s="219" t="s">
        <v>196</v>
      </c>
      <c r="E524" s="220" t="s">
        <v>1182</v>
      </c>
      <c r="F524" s="221" t="s">
        <v>1183</v>
      </c>
      <c r="G524" s="222" t="s">
        <v>213</v>
      </c>
      <c r="H524" s="223">
        <v>87.75</v>
      </c>
      <c r="I524" s="224"/>
      <c r="J524" s="225">
        <f>ROUND(I524*H524,2)</f>
        <v>0</v>
      </c>
      <c r="K524" s="221" t="s">
        <v>200</v>
      </c>
      <c r="L524" s="42"/>
      <c r="M524" s="226" t="s">
        <v>19</v>
      </c>
      <c r="N524" s="227" t="s">
        <v>44</v>
      </c>
      <c r="O524" s="82"/>
      <c r="P524" s="228">
        <f>O524*H524</f>
        <v>0</v>
      </c>
      <c r="Q524" s="228">
        <v>0</v>
      </c>
      <c r="R524" s="228">
        <f>Q524*H524</f>
        <v>0</v>
      </c>
      <c r="S524" s="228">
        <v>0.025000000000000001</v>
      </c>
      <c r="T524" s="229">
        <f>S524*H524</f>
        <v>2.1937500000000001</v>
      </c>
      <c r="AR524" s="230" t="s">
        <v>264</v>
      </c>
      <c r="AT524" s="230" t="s">
        <v>196</v>
      </c>
      <c r="AU524" s="230" t="s">
        <v>82</v>
      </c>
      <c r="AY524" s="16" t="s">
        <v>194</v>
      </c>
      <c r="BE524" s="231">
        <f>IF(N524="základní",J524,0)</f>
        <v>0</v>
      </c>
      <c r="BF524" s="231">
        <f>IF(N524="snížená",J524,0)</f>
        <v>0</v>
      </c>
      <c r="BG524" s="231">
        <f>IF(N524="zákl. přenesená",J524,0)</f>
        <v>0</v>
      </c>
      <c r="BH524" s="231">
        <f>IF(N524="sníž. přenesená",J524,0)</f>
        <v>0</v>
      </c>
      <c r="BI524" s="231">
        <f>IF(N524="nulová",J524,0)</f>
        <v>0</v>
      </c>
      <c r="BJ524" s="16" t="s">
        <v>80</v>
      </c>
      <c r="BK524" s="231">
        <f>ROUND(I524*H524,2)</f>
        <v>0</v>
      </c>
      <c r="BL524" s="16" t="s">
        <v>264</v>
      </c>
      <c r="BM524" s="230" t="s">
        <v>1184</v>
      </c>
    </row>
    <row r="525" s="12" customFormat="1">
      <c r="B525" s="232"/>
      <c r="C525" s="233"/>
      <c r="D525" s="234" t="s">
        <v>257</v>
      </c>
      <c r="E525" s="235" t="s">
        <v>19</v>
      </c>
      <c r="F525" s="236" t="s">
        <v>1176</v>
      </c>
      <c r="G525" s="233"/>
      <c r="H525" s="237">
        <v>87.75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AT525" s="243" t="s">
        <v>257</v>
      </c>
      <c r="AU525" s="243" t="s">
        <v>82</v>
      </c>
      <c r="AV525" s="12" t="s">
        <v>82</v>
      </c>
      <c r="AW525" s="12" t="s">
        <v>35</v>
      </c>
      <c r="AX525" s="12" t="s">
        <v>80</v>
      </c>
      <c r="AY525" s="243" t="s">
        <v>194</v>
      </c>
    </row>
    <row r="526" s="1" customFormat="1" ht="48" customHeight="1">
      <c r="B526" s="37"/>
      <c r="C526" s="219" t="s">
        <v>1185</v>
      </c>
      <c r="D526" s="219" t="s">
        <v>196</v>
      </c>
      <c r="E526" s="220" t="s">
        <v>1186</v>
      </c>
      <c r="F526" s="221" t="s">
        <v>1187</v>
      </c>
      <c r="G526" s="222" t="s">
        <v>311</v>
      </c>
      <c r="H526" s="223">
        <v>5.1890000000000001</v>
      </c>
      <c r="I526" s="224"/>
      <c r="J526" s="225">
        <f>ROUND(I526*H526,2)</f>
        <v>0</v>
      </c>
      <c r="K526" s="221" t="s">
        <v>200</v>
      </c>
      <c r="L526" s="42"/>
      <c r="M526" s="226" t="s">
        <v>19</v>
      </c>
      <c r="N526" s="227" t="s">
        <v>44</v>
      </c>
      <c r="O526" s="82"/>
      <c r="P526" s="228">
        <f>O526*H526</f>
        <v>0</v>
      </c>
      <c r="Q526" s="228">
        <v>0</v>
      </c>
      <c r="R526" s="228">
        <f>Q526*H526</f>
        <v>0</v>
      </c>
      <c r="S526" s="228">
        <v>0</v>
      </c>
      <c r="T526" s="229">
        <f>S526*H526</f>
        <v>0</v>
      </c>
      <c r="AR526" s="230" t="s">
        <v>264</v>
      </c>
      <c r="AT526" s="230" t="s">
        <v>196</v>
      </c>
      <c r="AU526" s="230" t="s">
        <v>82</v>
      </c>
      <c r="AY526" s="16" t="s">
        <v>194</v>
      </c>
      <c r="BE526" s="231">
        <f>IF(N526="základní",J526,0)</f>
        <v>0</v>
      </c>
      <c r="BF526" s="231">
        <f>IF(N526="snížená",J526,0)</f>
        <v>0</v>
      </c>
      <c r="BG526" s="231">
        <f>IF(N526="zákl. přenesená",J526,0)</f>
        <v>0</v>
      </c>
      <c r="BH526" s="231">
        <f>IF(N526="sníž. přenesená",J526,0)</f>
        <v>0</v>
      </c>
      <c r="BI526" s="231">
        <f>IF(N526="nulová",J526,0)</f>
        <v>0</v>
      </c>
      <c r="BJ526" s="16" t="s">
        <v>80</v>
      </c>
      <c r="BK526" s="231">
        <f>ROUND(I526*H526,2)</f>
        <v>0</v>
      </c>
      <c r="BL526" s="16" t="s">
        <v>264</v>
      </c>
      <c r="BM526" s="230" t="s">
        <v>1188</v>
      </c>
    </row>
    <row r="527" s="1" customFormat="1" ht="48" customHeight="1">
      <c r="B527" s="37"/>
      <c r="C527" s="219" t="s">
        <v>1189</v>
      </c>
      <c r="D527" s="219" t="s">
        <v>196</v>
      </c>
      <c r="E527" s="220" t="s">
        <v>1190</v>
      </c>
      <c r="F527" s="221" t="s">
        <v>1191</v>
      </c>
      <c r="G527" s="222" t="s">
        <v>311</v>
      </c>
      <c r="H527" s="223">
        <v>5.1890000000000001</v>
      </c>
      <c r="I527" s="224"/>
      <c r="J527" s="225">
        <f>ROUND(I527*H527,2)</f>
        <v>0</v>
      </c>
      <c r="K527" s="221" t="s">
        <v>200</v>
      </c>
      <c r="L527" s="42"/>
      <c r="M527" s="226" t="s">
        <v>19</v>
      </c>
      <c r="N527" s="227" t="s">
        <v>44</v>
      </c>
      <c r="O527" s="82"/>
      <c r="P527" s="228">
        <f>O527*H527</f>
        <v>0</v>
      </c>
      <c r="Q527" s="228">
        <v>0</v>
      </c>
      <c r="R527" s="228">
        <f>Q527*H527</f>
        <v>0</v>
      </c>
      <c r="S527" s="228">
        <v>0</v>
      </c>
      <c r="T527" s="229">
        <f>S527*H527</f>
        <v>0</v>
      </c>
      <c r="AR527" s="230" t="s">
        <v>264</v>
      </c>
      <c r="AT527" s="230" t="s">
        <v>196</v>
      </c>
      <c r="AU527" s="230" t="s">
        <v>82</v>
      </c>
      <c r="AY527" s="16" t="s">
        <v>194</v>
      </c>
      <c r="BE527" s="231">
        <f>IF(N527="základní",J527,0)</f>
        <v>0</v>
      </c>
      <c r="BF527" s="231">
        <f>IF(N527="snížená",J527,0)</f>
        <v>0</v>
      </c>
      <c r="BG527" s="231">
        <f>IF(N527="zákl. přenesená",J527,0)</f>
        <v>0</v>
      </c>
      <c r="BH527" s="231">
        <f>IF(N527="sníž. přenesená",J527,0)</f>
        <v>0</v>
      </c>
      <c r="BI527" s="231">
        <f>IF(N527="nulová",J527,0)</f>
        <v>0</v>
      </c>
      <c r="BJ527" s="16" t="s">
        <v>80</v>
      </c>
      <c r="BK527" s="231">
        <f>ROUND(I527*H527,2)</f>
        <v>0</v>
      </c>
      <c r="BL527" s="16" t="s">
        <v>264</v>
      </c>
      <c r="BM527" s="230" t="s">
        <v>1192</v>
      </c>
    </row>
    <row r="528" s="11" customFormat="1" ht="22.8" customHeight="1">
      <c r="B528" s="203"/>
      <c r="C528" s="204"/>
      <c r="D528" s="205" t="s">
        <v>72</v>
      </c>
      <c r="E528" s="217" t="s">
        <v>1193</v>
      </c>
      <c r="F528" s="217" t="s">
        <v>1194</v>
      </c>
      <c r="G528" s="204"/>
      <c r="H528" s="204"/>
      <c r="I528" s="207"/>
      <c r="J528" s="218">
        <f>BK528</f>
        <v>0</v>
      </c>
      <c r="K528" s="204"/>
      <c r="L528" s="209"/>
      <c r="M528" s="210"/>
      <c r="N528" s="211"/>
      <c r="O528" s="211"/>
      <c r="P528" s="212">
        <f>SUM(P529:P540)</f>
        <v>0</v>
      </c>
      <c r="Q528" s="211"/>
      <c r="R528" s="212">
        <f>SUM(R529:R540)</f>
        <v>3.8684493999999994</v>
      </c>
      <c r="S528" s="211"/>
      <c r="T528" s="213">
        <f>SUM(T529:T540)</f>
        <v>0</v>
      </c>
      <c r="AR528" s="214" t="s">
        <v>82</v>
      </c>
      <c r="AT528" s="215" t="s">
        <v>72</v>
      </c>
      <c r="AU528" s="215" t="s">
        <v>80</v>
      </c>
      <c r="AY528" s="214" t="s">
        <v>194</v>
      </c>
      <c r="BK528" s="216">
        <f>SUM(BK529:BK540)</f>
        <v>0</v>
      </c>
    </row>
    <row r="529" s="1" customFormat="1" ht="48" customHeight="1">
      <c r="B529" s="37"/>
      <c r="C529" s="219" t="s">
        <v>1195</v>
      </c>
      <c r="D529" s="219" t="s">
        <v>196</v>
      </c>
      <c r="E529" s="220" t="s">
        <v>1196</v>
      </c>
      <c r="F529" s="221" t="s">
        <v>1197</v>
      </c>
      <c r="G529" s="222" t="s">
        <v>199</v>
      </c>
      <c r="H529" s="223">
        <v>221.56999999999999</v>
      </c>
      <c r="I529" s="224"/>
      <c r="J529" s="225">
        <f>ROUND(I529*H529,2)</f>
        <v>0</v>
      </c>
      <c r="K529" s="221" t="s">
        <v>200</v>
      </c>
      <c r="L529" s="42"/>
      <c r="M529" s="226" t="s">
        <v>19</v>
      </c>
      <c r="N529" s="227" t="s">
        <v>44</v>
      </c>
      <c r="O529" s="82"/>
      <c r="P529" s="228">
        <f>O529*H529</f>
        <v>0</v>
      </c>
      <c r="Q529" s="228">
        <v>0.017319999999999999</v>
      </c>
      <c r="R529" s="228">
        <f>Q529*H529</f>
        <v>3.8375923999999997</v>
      </c>
      <c r="S529" s="228">
        <v>0</v>
      </c>
      <c r="T529" s="229">
        <f>S529*H529</f>
        <v>0</v>
      </c>
      <c r="AR529" s="230" t="s">
        <v>264</v>
      </c>
      <c r="AT529" s="230" t="s">
        <v>196</v>
      </c>
      <c r="AU529" s="230" t="s">
        <v>82</v>
      </c>
      <c r="AY529" s="16" t="s">
        <v>194</v>
      </c>
      <c r="BE529" s="231">
        <f>IF(N529="základní",J529,0)</f>
        <v>0</v>
      </c>
      <c r="BF529" s="231">
        <f>IF(N529="snížená",J529,0)</f>
        <v>0</v>
      </c>
      <c r="BG529" s="231">
        <f>IF(N529="zákl. přenesená",J529,0)</f>
        <v>0</v>
      </c>
      <c r="BH529" s="231">
        <f>IF(N529="sníž. přenesená",J529,0)</f>
        <v>0</v>
      </c>
      <c r="BI529" s="231">
        <f>IF(N529="nulová",J529,0)</f>
        <v>0</v>
      </c>
      <c r="BJ529" s="16" t="s">
        <v>80</v>
      </c>
      <c r="BK529" s="231">
        <f>ROUND(I529*H529,2)</f>
        <v>0</v>
      </c>
      <c r="BL529" s="16" t="s">
        <v>264</v>
      </c>
      <c r="BM529" s="230" t="s">
        <v>1198</v>
      </c>
    </row>
    <row r="530" s="12" customFormat="1">
      <c r="B530" s="232"/>
      <c r="C530" s="233"/>
      <c r="D530" s="234" t="s">
        <v>257</v>
      </c>
      <c r="E530" s="235" t="s">
        <v>19</v>
      </c>
      <c r="F530" s="236" t="s">
        <v>1199</v>
      </c>
      <c r="G530" s="233"/>
      <c r="H530" s="237">
        <v>41.600000000000001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AT530" s="243" t="s">
        <v>257</v>
      </c>
      <c r="AU530" s="243" t="s">
        <v>82</v>
      </c>
      <c r="AV530" s="12" t="s">
        <v>82</v>
      </c>
      <c r="AW530" s="12" t="s">
        <v>35</v>
      </c>
      <c r="AX530" s="12" t="s">
        <v>73</v>
      </c>
      <c r="AY530" s="243" t="s">
        <v>194</v>
      </c>
    </row>
    <row r="531" s="12" customFormat="1">
      <c r="B531" s="232"/>
      <c r="C531" s="233"/>
      <c r="D531" s="234" t="s">
        <v>257</v>
      </c>
      <c r="E531" s="235" t="s">
        <v>19</v>
      </c>
      <c r="F531" s="236" t="s">
        <v>656</v>
      </c>
      <c r="G531" s="233"/>
      <c r="H531" s="237">
        <v>179.97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AT531" s="243" t="s">
        <v>257</v>
      </c>
      <c r="AU531" s="243" t="s">
        <v>82</v>
      </c>
      <c r="AV531" s="12" t="s">
        <v>82</v>
      </c>
      <c r="AW531" s="12" t="s">
        <v>35</v>
      </c>
      <c r="AX531" s="12" t="s">
        <v>73</v>
      </c>
      <c r="AY531" s="243" t="s">
        <v>194</v>
      </c>
    </row>
    <row r="532" s="13" customFormat="1">
      <c r="B532" s="244"/>
      <c r="C532" s="245"/>
      <c r="D532" s="234" t="s">
        <v>257</v>
      </c>
      <c r="E532" s="246" t="s">
        <v>19</v>
      </c>
      <c r="F532" s="247" t="s">
        <v>277</v>
      </c>
      <c r="G532" s="245"/>
      <c r="H532" s="248">
        <v>221.56999999999999</v>
      </c>
      <c r="I532" s="249"/>
      <c r="J532" s="245"/>
      <c r="K532" s="245"/>
      <c r="L532" s="250"/>
      <c r="M532" s="251"/>
      <c r="N532" s="252"/>
      <c r="O532" s="252"/>
      <c r="P532" s="252"/>
      <c r="Q532" s="252"/>
      <c r="R532" s="252"/>
      <c r="S532" s="252"/>
      <c r="T532" s="253"/>
      <c r="AT532" s="254" t="s">
        <v>257</v>
      </c>
      <c r="AU532" s="254" t="s">
        <v>82</v>
      </c>
      <c r="AV532" s="13" t="s">
        <v>201</v>
      </c>
      <c r="AW532" s="13" t="s">
        <v>35</v>
      </c>
      <c r="AX532" s="13" t="s">
        <v>80</v>
      </c>
      <c r="AY532" s="254" t="s">
        <v>194</v>
      </c>
    </row>
    <row r="533" s="1" customFormat="1" ht="36" customHeight="1">
      <c r="B533" s="37"/>
      <c r="C533" s="219" t="s">
        <v>1200</v>
      </c>
      <c r="D533" s="219" t="s">
        <v>196</v>
      </c>
      <c r="E533" s="220" t="s">
        <v>1201</v>
      </c>
      <c r="F533" s="221" t="s">
        <v>1202</v>
      </c>
      <c r="G533" s="222" t="s">
        <v>199</v>
      </c>
      <c r="H533" s="223">
        <v>221.56999999999999</v>
      </c>
      <c r="I533" s="224"/>
      <c r="J533" s="225">
        <f>ROUND(I533*H533,2)</f>
        <v>0</v>
      </c>
      <c r="K533" s="221" t="s">
        <v>200</v>
      </c>
      <c r="L533" s="42"/>
      <c r="M533" s="226" t="s">
        <v>19</v>
      </c>
      <c r="N533" s="227" t="s">
        <v>44</v>
      </c>
      <c r="O533" s="82"/>
      <c r="P533" s="228">
        <f>O533*H533</f>
        <v>0</v>
      </c>
      <c r="Q533" s="228">
        <v>0.00010000000000000001</v>
      </c>
      <c r="R533" s="228">
        <f>Q533*H533</f>
        <v>0.022157</v>
      </c>
      <c r="S533" s="228">
        <v>0</v>
      </c>
      <c r="T533" s="229">
        <f>S533*H533</f>
        <v>0</v>
      </c>
      <c r="AR533" s="230" t="s">
        <v>264</v>
      </c>
      <c r="AT533" s="230" t="s">
        <v>196</v>
      </c>
      <c r="AU533" s="230" t="s">
        <v>82</v>
      </c>
      <c r="AY533" s="16" t="s">
        <v>194</v>
      </c>
      <c r="BE533" s="231">
        <f>IF(N533="základní",J533,0)</f>
        <v>0</v>
      </c>
      <c r="BF533" s="231">
        <f>IF(N533="snížená",J533,0)</f>
        <v>0</v>
      </c>
      <c r="BG533" s="231">
        <f>IF(N533="zákl. přenesená",J533,0)</f>
        <v>0</v>
      </c>
      <c r="BH533" s="231">
        <f>IF(N533="sníž. přenesená",J533,0)</f>
        <v>0</v>
      </c>
      <c r="BI533" s="231">
        <f>IF(N533="nulová",J533,0)</f>
        <v>0</v>
      </c>
      <c r="BJ533" s="16" t="s">
        <v>80</v>
      </c>
      <c r="BK533" s="231">
        <f>ROUND(I533*H533,2)</f>
        <v>0</v>
      </c>
      <c r="BL533" s="16" t="s">
        <v>264</v>
      </c>
      <c r="BM533" s="230" t="s">
        <v>1203</v>
      </c>
    </row>
    <row r="534" s="12" customFormat="1">
      <c r="B534" s="232"/>
      <c r="C534" s="233"/>
      <c r="D534" s="234" t="s">
        <v>257</v>
      </c>
      <c r="E534" s="235" t="s">
        <v>19</v>
      </c>
      <c r="F534" s="236" t="s">
        <v>1199</v>
      </c>
      <c r="G534" s="233"/>
      <c r="H534" s="237">
        <v>41.600000000000001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AT534" s="243" t="s">
        <v>257</v>
      </c>
      <c r="AU534" s="243" t="s">
        <v>82</v>
      </c>
      <c r="AV534" s="12" t="s">
        <v>82</v>
      </c>
      <c r="AW534" s="12" t="s">
        <v>35</v>
      </c>
      <c r="AX534" s="12" t="s">
        <v>73</v>
      </c>
      <c r="AY534" s="243" t="s">
        <v>194</v>
      </c>
    </row>
    <row r="535" s="12" customFormat="1">
      <c r="B535" s="232"/>
      <c r="C535" s="233"/>
      <c r="D535" s="234" t="s">
        <v>257</v>
      </c>
      <c r="E535" s="235" t="s">
        <v>19</v>
      </c>
      <c r="F535" s="236" t="s">
        <v>656</v>
      </c>
      <c r="G535" s="233"/>
      <c r="H535" s="237">
        <v>179.97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AT535" s="243" t="s">
        <v>257</v>
      </c>
      <c r="AU535" s="243" t="s">
        <v>82</v>
      </c>
      <c r="AV535" s="12" t="s">
        <v>82</v>
      </c>
      <c r="AW535" s="12" t="s">
        <v>35</v>
      </c>
      <c r="AX535" s="12" t="s">
        <v>73</v>
      </c>
      <c r="AY535" s="243" t="s">
        <v>194</v>
      </c>
    </row>
    <row r="536" s="13" customFormat="1">
      <c r="B536" s="244"/>
      <c r="C536" s="245"/>
      <c r="D536" s="234" t="s">
        <v>257</v>
      </c>
      <c r="E536" s="246" t="s">
        <v>19</v>
      </c>
      <c r="F536" s="247" t="s">
        <v>277</v>
      </c>
      <c r="G536" s="245"/>
      <c r="H536" s="248">
        <v>221.56999999999999</v>
      </c>
      <c r="I536" s="249"/>
      <c r="J536" s="245"/>
      <c r="K536" s="245"/>
      <c r="L536" s="250"/>
      <c r="M536" s="251"/>
      <c r="N536" s="252"/>
      <c r="O536" s="252"/>
      <c r="P536" s="252"/>
      <c r="Q536" s="252"/>
      <c r="R536" s="252"/>
      <c r="S536" s="252"/>
      <c r="T536" s="253"/>
      <c r="AT536" s="254" t="s">
        <v>257</v>
      </c>
      <c r="AU536" s="254" t="s">
        <v>82</v>
      </c>
      <c r="AV536" s="13" t="s">
        <v>201</v>
      </c>
      <c r="AW536" s="13" t="s">
        <v>35</v>
      </c>
      <c r="AX536" s="13" t="s">
        <v>80</v>
      </c>
      <c r="AY536" s="254" t="s">
        <v>194</v>
      </c>
    </row>
    <row r="537" s="1" customFormat="1" ht="36" customHeight="1">
      <c r="B537" s="37"/>
      <c r="C537" s="219" t="s">
        <v>1204</v>
      </c>
      <c r="D537" s="219" t="s">
        <v>196</v>
      </c>
      <c r="E537" s="220" t="s">
        <v>1205</v>
      </c>
      <c r="F537" s="221" t="s">
        <v>1206</v>
      </c>
      <c r="G537" s="222" t="s">
        <v>222</v>
      </c>
      <c r="H537" s="223">
        <v>15</v>
      </c>
      <c r="I537" s="224"/>
      <c r="J537" s="225">
        <f>ROUND(I537*H537,2)</f>
        <v>0</v>
      </c>
      <c r="K537" s="221" t="s">
        <v>200</v>
      </c>
      <c r="L537" s="42"/>
      <c r="M537" s="226" t="s">
        <v>19</v>
      </c>
      <c r="N537" s="227" t="s">
        <v>44</v>
      </c>
      <c r="O537" s="82"/>
      <c r="P537" s="228">
        <f>O537*H537</f>
        <v>0</v>
      </c>
      <c r="Q537" s="228">
        <v>3.0000000000000001E-05</v>
      </c>
      <c r="R537" s="228">
        <f>Q537*H537</f>
        <v>0.00044999999999999999</v>
      </c>
      <c r="S537" s="228">
        <v>0</v>
      </c>
      <c r="T537" s="229">
        <f>S537*H537</f>
        <v>0</v>
      </c>
      <c r="AR537" s="230" t="s">
        <v>264</v>
      </c>
      <c r="AT537" s="230" t="s">
        <v>196</v>
      </c>
      <c r="AU537" s="230" t="s">
        <v>82</v>
      </c>
      <c r="AY537" s="16" t="s">
        <v>194</v>
      </c>
      <c r="BE537" s="231">
        <f>IF(N537="základní",J537,0)</f>
        <v>0</v>
      </c>
      <c r="BF537" s="231">
        <f>IF(N537="snížená",J537,0)</f>
        <v>0</v>
      </c>
      <c r="BG537" s="231">
        <f>IF(N537="zákl. přenesená",J537,0)</f>
        <v>0</v>
      </c>
      <c r="BH537" s="231">
        <f>IF(N537="sníž. přenesená",J537,0)</f>
        <v>0</v>
      </c>
      <c r="BI537" s="231">
        <f>IF(N537="nulová",J537,0)</f>
        <v>0</v>
      </c>
      <c r="BJ537" s="16" t="s">
        <v>80</v>
      </c>
      <c r="BK537" s="231">
        <f>ROUND(I537*H537,2)</f>
        <v>0</v>
      </c>
      <c r="BL537" s="16" t="s">
        <v>264</v>
      </c>
      <c r="BM537" s="230" t="s">
        <v>1207</v>
      </c>
    </row>
    <row r="538" s="1" customFormat="1" ht="16.5" customHeight="1">
      <c r="B538" s="37"/>
      <c r="C538" s="257" t="s">
        <v>1208</v>
      </c>
      <c r="D538" s="257" t="s">
        <v>323</v>
      </c>
      <c r="E538" s="258" t="s">
        <v>1209</v>
      </c>
      <c r="F538" s="259" t="s">
        <v>1210</v>
      </c>
      <c r="G538" s="260" t="s">
        <v>222</v>
      </c>
      <c r="H538" s="261">
        <v>15</v>
      </c>
      <c r="I538" s="262"/>
      <c r="J538" s="263">
        <f>ROUND(I538*H538,2)</f>
        <v>0</v>
      </c>
      <c r="K538" s="259" t="s">
        <v>200</v>
      </c>
      <c r="L538" s="264"/>
      <c r="M538" s="265" t="s">
        <v>19</v>
      </c>
      <c r="N538" s="266" t="s">
        <v>44</v>
      </c>
      <c r="O538" s="82"/>
      <c r="P538" s="228">
        <f>O538*H538</f>
        <v>0</v>
      </c>
      <c r="Q538" s="228">
        <v>0.00055000000000000003</v>
      </c>
      <c r="R538" s="228">
        <f>Q538*H538</f>
        <v>0.0082500000000000004</v>
      </c>
      <c r="S538" s="228">
        <v>0</v>
      </c>
      <c r="T538" s="229">
        <f>S538*H538</f>
        <v>0</v>
      </c>
      <c r="AR538" s="230" t="s">
        <v>350</v>
      </c>
      <c r="AT538" s="230" t="s">
        <v>323</v>
      </c>
      <c r="AU538" s="230" t="s">
        <v>82</v>
      </c>
      <c r="AY538" s="16" t="s">
        <v>194</v>
      </c>
      <c r="BE538" s="231">
        <f>IF(N538="základní",J538,0)</f>
        <v>0</v>
      </c>
      <c r="BF538" s="231">
        <f>IF(N538="snížená",J538,0)</f>
        <v>0</v>
      </c>
      <c r="BG538" s="231">
        <f>IF(N538="zákl. přenesená",J538,0)</f>
        <v>0</v>
      </c>
      <c r="BH538" s="231">
        <f>IF(N538="sníž. přenesená",J538,0)</f>
        <v>0</v>
      </c>
      <c r="BI538" s="231">
        <f>IF(N538="nulová",J538,0)</f>
        <v>0</v>
      </c>
      <c r="BJ538" s="16" t="s">
        <v>80</v>
      </c>
      <c r="BK538" s="231">
        <f>ROUND(I538*H538,2)</f>
        <v>0</v>
      </c>
      <c r="BL538" s="16" t="s">
        <v>264</v>
      </c>
      <c r="BM538" s="230" t="s">
        <v>1211</v>
      </c>
    </row>
    <row r="539" s="1" customFormat="1" ht="60" customHeight="1">
      <c r="B539" s="37"/>
      <c r="C539" s="219" t="s">
        <v>1212</v>
      </c>
      <c r="D539" s="219" t="s">
        <v>196</v>
      </c>
      <c r="E539" s="220" t="s">
        <v>1213</v>
      </c>
      <c r="F539" s="221" t="s">
        <v>1214</v>
      </c>
      <c r="G539" s="222" t="s">
        <v>311</v>
      </c>
      <c r="H539" s="223">
        <v>3.8679999999999999</v>
      </c>
      <c r="I539" s="224"/>
      <c r="J539" s="225">
        <f>ROUND(I539*H539,2)</f>
        <v>0</v>
      </c>
      <c r="K539" s="221" t="s">
        <v>200</v>
      </c>
      <c r="L539" s="42"/>
      <c r="M539" s="226" t="s">
        <v>19</v>
      </c>
      <c r="N539" s="227" t="s">
        <v>44</v>
      </c>
      <c r="O539" s="82"/>
      <c r="P539" s="228">
        <f>O539*H539</f>
        <v>0</v>
      </c>
      <c r="Q539" s="228">
        <v>0</v>
      </c>
      <c r="R539" s="228">
        <f>Q539*H539</f>
        <v>0</v>
      </c>
      <c r="S539" s="228">
        <v>0</v>
      </c>
      <c r="T539" s="229">
        <f>S539*H539</f>
        <v>0</v>
      </c>
      <c r="AR539" s="230" t="s">
        <v>264</v>
      </c>
      <c r="AT539" s="230" t="s">
        <v>196</v>
      </c>
      <c r="AU539" s="230" t="s">
        <v>82</v>
      </c>
      <c r="AY539" s="16" t="s">
        <v>194</v>
      </c>
      <c r="BE539" s="231">
        <f>IF(N539="základní",J539,0)</f>
        <v>0</v>
      </c>
      <c r="BF539" s="231">
        <f>IF(N539="snížená",J539,0)</f>
        <v>0</v>
      </c>
      <c r="BG539" s="231">
        <f>IF(N539="zákl. přenesená",J539,0)</f>
        <v>0</v>
      </c>
      <c r="BH539" s="231">
        <f>IF(N539="sníž. přenesená",J539,0)</f>
        <v>0</v>
      </c>
      <c r="BI539" s="231">
        <f>IF(N539="nulová",J539,0)</f>
        <v>0</v>
      </c>
      <c r="BJ539" s="16" t="s">
        <v>80</v>
      </c>
      <c r="BK539" s="231">
        <f>ROUND(I539*H539,2)</f>
        <v>0</v>
      </c>
      <c r="BL539" s="16" t="s">
        <v>264</v>
      </c>
      <c r="BM539" s="230" t="s">
        <v>1215</v>
      </c>
    </row>
    <row r="540" s="1" customFormat="1" ht="60" customHeight="1">
      <c r="B540" s="37"/>
      <c r="C540" s="219" t="s">
        <v>1216</v>
      </c>
      <c r="D540" s="219" t="s">
        <v>196</v>
      </c>
      <c r="E540" s="220" t="s">
        <v>1217</v>
      </c>
      <c r="F540" s="221" t="s">
        <v>1218</v>
      </c>
      <c r="G540" s="222" t="s">
        <v>311</v>
      </c>
      <c r="H540" s="223">
        <v>3.8679999999999999</v>
      </c>
      <c r="I540" s="224"/>
      <c r="J540" s="225">
        <f>ROUND(I540*H540,2)</f>
        <v>0</v>
      </c>
      <c r="K540" s="221" t="s">
        <v>200</v>
      </c>
      <c r="L540" s="42"/>
      <c r="M540" s="226" t="s">
        <v>19</v>
      </c>
      <c r="N540" s="227" t="s">
        <v>44</v>
      </c>
      <c r="O540" s="82"/>
      <c r="P540" s="228">
        <f>O540*H540</f>
        <v>0</v>
      </c>
      <c r="Q540" s="228">
        <v>0</v>
      </c>
      <c r="R540" s="228">
        <f>Q540*H540</f>
        <v>0</v>
      </c>
      <c r="S540" s="228">
        <v>0</v>
      </c>
      <c r="T540" s="229">
        <f>S540*H540</f>
        <v>0</v>
      </c>
      <c r="AR540" s="230" t="s">
        <v>264</v>
      </c>
      <c r="AT540" s="230" t="s">
        <v>196</v>
      </c>
      <c r="AU540" s="230" t="s">
        <v>82</v>
      </c>
      <c r="AY540" s="16" t="s">
        <v>194</v>
      </c>
      <c r="BE540" s="231">
        <f>IF(N540="základní",J540,0)</f>
        <v>0</v>
      </c>
      <c r="BF540" s="231">
        <f>IF(N540="snížená",J540,0)</f>
        <v>0</v>
      </c>
      <c r="BG540" s="231">
        <f>IF(N540="zákl. přenesená",J540,0)</f>
        <v>0</v>
      </c>
      <c r="BH540" s="231">
        <f>IF(N540="sníž. přenesená",J540,0)</f>
        <v>0</v>
      </c>
      <c r="BI540" s="231">
        <f>IF(N540="nulová",J540,0)</f>
        <v>0</v>
      </c>
      <c r="BJ540" s="16" t="s">
        <v>80</v>
      </c>
      <c r="BK540" s="231">
        <f>ROUND(I540*H540,2)</f>
        <v>0</v>
      </c>
      <c r="BL540" s="16" t="s">
        <v>264</v>
      </c>
      <c r="BM540" s="230" t="s">
        <v>1219</v>
      </c>
    </row>
    <row r="541" s="11" customFormat="1" ht="22.8" customHeight="1">
      <c r="B541" s="203"/>
      <c r="C541" s="204"/>
      <c r="D541" s="205" t="s">
        <v>72</v>
      </c>
      <c r="E541" s="217" t="s">
        <v>1220</v>
      </c>
      <c r="F541" s="217" t="s">
        <v>1221</v>
      </c>
      <c r="G541" s="204"/>
      <c r="H541" s="204"/>
      <c r="I541" s="207"/>
      <c r="J541" s="218">
        <f>BK541</f>
        <v>0</v>
      </c>
      <c r="K541" s="204"/>
      <c r="L541" s="209"/>
      <c r="M541" s="210"/>
      <c r="N541" s="211"/>
      <c r="O541" s="211"/>
      <c r="P541" s="212">
        <f>SUM(P542:P561)</f>
        <v>0</v>
      </c>
      <c r="Q541" s="211"/>
      <c r="R541" s="212">
        <f>SUM(R542:R561)</f>
        <v>0.12618599999999999</v>
      </c>
      <c r="S541" s="211"/>
      <c r="T541" s="213">
        <f>SUM(T542:T561)</f>
        <v>0.12608</v>
      </c>
      <c r="AR541" s="214" t="s">
        <v>82</v>
      </c>
      <c r="AT541" s="215" t="s">
        <v>72</v>
      </c>
      <c r="AU541" s="215" t="s">
        <v>80</v>
      </c>
      <c r="AY541" s="214" t="s">
        <v>194</v>
      </c>
      <c r="BK541" s="216">
        <f>SUM(BK542:BK561)</f>
        <v>0</v>
      </c>
    </row>
    <row r="542" s="1" customFormat="1" ht="24" customHeight="1">
      <c r="B542" s="37"/>
      <c r="C542" s="219" t="s">
        <v>1222</v>
      </c>
      <c r="D542" s="219" t="s">
        <v>196</v>
      </c>
      <c r="E542" s="220" t="s">
        <v>1223</v>
      </c>
      <c r="F542" s="221" t="s">
        <v>1224</v>
      </c>
      <c r="G542" s="222" t="s">
        <v>213</v>
      </c>
      <c r="H542" s="223">
        <v>32</v>
      </c>
      <c r="I542" s="224"/>
      <c r="J542" s="225">
        <f>ROUND(I542*H542,2)</f>
        <v>0</v>
      </c>
      <c r="K542" s="221" t="s">
        <v>200</v>
      </c>
      <c r="L542" s="42"/>
      <c r="M542" s="226" t="s">
        <v>19</v>
      </c>
      <c r="N542" s="227" t="s">
        <v>44</v>
      </c>
      <c r="O542" s="82"/>
      <c r="P542" s="228">
        <f>O542*H542</f>
        <v>0</v>
      </c>
      <c r="Q542" s="228">
        <v>0</v>
      </c>
      <c r="R542" s="228">
        <f>Q542*H542</f>
        <v>0</v>
      </c>
      <c r="S542" s="228">
        <v>0.0039399999999999999</v>
      </c>
      <c r="T542" s="229">
        <f>S542*H542</f>
        <v>0.12608</v>
      </c>
      <c r="AR542" s="230" t="s">
        <v>264</v>
      </c>
      <c r="AT542" s="230" t="s">
        <v>196</v>
      </c>
      <c r="AU542" s="230" t="s">
        <v>82</v>
      </c>
      <c r="AY542" s="16" t="s">
        <v>194</v>
      </c>
      <c r="BE542" s="231">
        <f>IF(N542="základní",J542,0)</f>
        <v>0</v>
      </c>
      <c r="BF542" s="231">
        <f>IF(N542="snížená",J542,0)</f>
        <v>0</v>
      </c>
      <c r="BG542" s="231">
        <f>IF(N542="zákl. přenesená",J542,0)</f>
        <v>0</v>
      </c>
      <c r="BH542" s="231">
        <f>IF(N542="sníž. přenesená",J542,0)</f>
        <v>0</v>
      </c>
      <c r="BI542" s="231">
        <f>IF(N542="nulová",J542,0)</f>
        <v>0</v>
      </c>
      <c r="BJ542" s="16" t="s">
        <v>80</v>
      </c>
      <c r="BK542" s="231">
        <f>ROUND(I542*H542,2)</f>
        <v>0</v>
      </c>
      <c r="BL542" s="16" t="s">
        <v>264</v>
      </c>
      <c r="BM542" s="230" t="s">
        <v>1225</v>
      </c>
    </row>
    <row r="543" s="1" customFormat="1">
      <c r="B543" s="37"/>
      <c r="C543" s="38"/>
      <c r="D543" s="234" t="s">
        <v>286</v>
      </c>
      <c r="E543" s="38"/>
      <c r="F543" s="255" t="s">
        <v>1226</v>
      </c>
      <c r="G543" s="38"/>
      <c r="H543" s="38"/>
      <c r="I543" s="145"/>
      <c r="J543" s="38"/>
      <c r="K543" s="38"/>
      <c r="L543" s="42"/>
      <c r="M543" s="256"/>
      <c r="N543" s="82"/>
      <c r="O543" s="82"/>
      <c r="P543" s="82"/>
      <c r="Q543" s="82"/>
      <c r="R543" s="82"/>
      <c r="S543" s="82"/>
      <c r="T543" s="83"/>
      <c r="AT543" s="16" t="s">
        <v>286</v>
      </c>
      <c r="AU543" s="16" t="s">
        <v>82</v>
      </c>
    </row>
    <row r="544" s="1" customFormat="1" ht="36" customHeight="1">
      <c r="B544" s="37"/>
      <c r="C544" s="219" t="s">
        <v>1227</v>
      </c>
      <c r="D544" s="219" t="s">
        <v>196</v>
      </c>
      <c r="E544" s="220" t="s">
        <v>1228</v>
      </c>
      <c r="F544" s="221" t="s">
        <v>1229</v>
      </c>
      <c r="G544" s="222" t="s">
        <v>213</v>
      </c>
      <c r="H544" s="223">
        <v>15</v>
      </c>
      <c r="I544" s="224"/>
      <c r="J544" s="225">
        <f>ROUND(I544*H544,2)</f>
        <v>0</v>
      </c>
      <c r="K544" s="221" t="s">
        <v>200</v>
      </c>
      <c r="L544" s="42"/>
      <c r="M544" s="226" t="s">
        <v>19</v>
      </c>
      <c r="N544" s="227" t="s">
        <v>44</v>
      </c>
      <c r="O544" s="82"/>
      <c r="P544" s="228">
        <f>O544*H544</f>
        <v>0</v>
      </c>
      <c r="Q544" s="228">
        <v>0.0015299999999999999</v>
      </c>
      <c r="R544" s="228">
        <f>Q544*H544</f>
        <v>0.022949999999999998</v>
      </c>
      <c r="S544" s="228">
        <v>0</v>
      </c>
      <c r="T544" s="229">
        <f>S544*H544</f>
        <v>0</v>
      </c>
      <c r="AR544" s="230" t="s">
        <v>264</v>
      </c>
      <c r="AT544" s="230" t="s">
        <v>196</v>
      </c>
      <c r="AU544" s="230" t="s">
        <v>82</v>
      </c>
      <c r="AY544" s="16" t="s">
        <v>194</v>
      </c>
      <c r="BE544" s="231">
        <f>IF(N544="základní",J544,0)</f>
        <v>0</v>
      </c>
      <c r="BF544" s="231">
        <f>IF(N544="snížená",J544,0)</f>
        <v>0</v>
      </c>
      <c r="BG544" s="231">
        <f>IF(N544="zákl. přenesená",J544,0)</f>
        <v>0</v>
      </c>
      <c r="BH544" s="231">
        <f>IF(N544="sníž. přenesená",J544,0)</f>
        <v>0</v>
      </c>
      <c r="BI544" s="231">
        <f>IF(N544="nulová",J544,0)</f>
        <v>0</v>
      </c>
      <c r="BJ544" s="16" t="s">
        <v>80</v>
      </c>
      <c r="BK544" s="231">
        <f>ROUND(I544*H544,2)</f>
        <v>0</v>
      </c>
      <c r="BL544" s="16" t="s">
        <v>264</v>
      </c>
      <c r="BM544" s="230" t="s">
        <v>1230</v>
      </c>
    </row>
    <row r="545" s="1" customFormat="1">
      <c r="B545" s="37"/>
      <c r="C545" s="38"/>
      <c r="D545" s="234" t="s">
        <v>286</v>
      </c>
      <c r="E545" s="38"/>
      <c r="F545" s="255" t="s">
        <v>661</v>
      </c>
      <c r="G545" s="38"/>
      <c r="H545" s="38"/>
      <c r="I545" s="145"/>
      <c r="J545" s="38"/>
      <c r="K545" s="38"/>
      <c r="L545" s="42"/>
      <c r="M545" s="256"/>
      <c r="N545" s="82"/>
      <c r="O545" s="82"/>
      <c r="P545" s="82"/>
      <c r="Q545" s="82"/>
      <c r="R545" s="82"/>
      <c r="S545" s="82"/>
      <c r="T545" s="83"/>
      <c r="AT545" s="16" t="s">
        <v>286</v>
      </c>
      <c r="AU545" s="16" t="s">
        <v>82</v>
      </c>
    </row>
    <row r="546" s="1" customFormat="1" ht="36" customHeight="1">
      <c r="B546" s="37"/>
      <c r="C546" s="219" t="s">
        <v>1231</v>
      </c>
      <c r="D546" s="219" t="s">
        <v>196</v>
      </c>
      <c r="E546" s="220" t="s">
        <v>1232</v>
      </c>
      <c r="F546" s="221" t="s">
        <v>1233</v>
      </c>
      <c r="G546" s="222" t="s">
        <v>213</v>
      </c>
      <c r="H546" s="223">
        <v>26</v>
      </c>
      <c r="I546" s="224"/>
      <c r="J546" s="225">
        <f>ROUND(I546*H546,2)</f>
        <v>0</v>
      </c>
      <c r="K546" s="221" t="s">
        <v>200</v>
      </c>
      <c r="L546" s="42"/>
      <c r="M546" s="226" t="s">
        <v>19</v>
      </c>
      <c r="N546" s="227" t="s">
        <v>44</v>
      </c>
      <c r="O546" s="82"/>
      <c r="P546" s="228">
        <f>O546*H546</f>
        <v>0</v>
      </c>
      <c r="Q546" s="228">
        <v>0.00315</v>
      </c>
      <c r="R546" s="228">
        <f>Q546*H546</f>
        <v>0.081900000000000001</v>
      </c>
      <c r="S546" s="228">
        <v>0</v>
      </c>
      <c r="T546" s="229">
        <f>S546*H546</f>
        <v>0</v>
      </c>
      <c r="AR546" s="230" t="s">
        <v>264</v>
      </c>
      <c r="AT546" s="230" t="s">
        <v>196</v>
      </c>
      <c r="AU546" s="230" t="s">
        <v>82</v>
      </c>
      <c r="AY546" s="16" t="s">
        <v>194</v>
      </c>
      <c r="BE546" s="231">
        <f>IF(N546="základní",J546,0)</f>
        <v>0</v>
      </c>
      <c r="BF546" s="231">
        <f>IF(N546="snížená",J546,0)</f>
        <v>0</v>
      </c>
      <c r="BG546" s="231">
        <f>IF(N546="zákl. přenesená",J546,0)</f>
        <v>0</v>
      </c>
      <c r="BH546" s="231">
        <f>IF(N546="sníž. přenesená",J546,0)</f>
        <v>0</v>
      </c>
      <c r="BI546" s="231">
        <f>IF(N546="nulová",J546,0)</f>
        <v>0</v>
      </c>
      <c r="BJ546" s="16" t="s">
        <v>80</v>
      </c>
      <c r="BK546" s="231">
        <f>ROUND(I546*H546,2)</f>
        <v>0</v>
      </c>
      <c r="BL546" s="16" t="s">
        <v>264</v>
      </c>
      <c r="BM546" s="230" t="s">
        <v>1234</v>
      </c>
    </row>
    <row r="547" s="12" customFormat="1">
      <c r="B547" s="232"/>
      <c r="C547" s="233"/>
      <c r="D547" s="234" t="s">
        <v>257</v>
      </c>
      <c r="E547" s="235" t="s">
        <v>19</v>
      </c>
      <c r="F547" s="236" t="s">
        <v>1235</v>
      </c>
      <c r="G547" s="233"/>
      <c r="H547" s="237">
        <v>18.699999999999999</v>
      </c>
      <c r="I547" s="238"/>
      <c r="J547" s="233"/>
      <c r="K547" s="233"/>
      <c r="L547" s="239"/>
      <c r="M547" s="240"/>
      <c r="N547" s="241"/>
      <c r="O547" s="241"/>
      <c r="P547" s="241"/>
      <c r="Q547" s="241"/>
      <c r="R547" s="241"/>
      <c r="S547" s="241"/>
      <c r="T547" s="242"/>
      <c r="AT547" s="243" t="s">
        <v>257</v>
      </c>
      <c r="AU547" s="243" t="s">
        <v>82</v>
      </c>
      <c r="AV547" s="12" t="s">
        <v>82</v>
      </c>
      <c r="AW547" s="12" t="s">
        <v>35</v>
      </c>
      <c r="AX547" s="12" t="s">
        <v>73</v>
      </c>
      <c r="AY547" s="243" t="s">
        <v>194</v>
      </c>
    </row>
    <row r="548" s="12" customFormat="1">
      <c r="B548" s="232"/>
      <c r="C548" s="233"/>
      <c r="D548" s="234" t="s">
        <v>257</v>
      </c>
      <c r="E548" s="235" t="s">
        <v>19</v>
      </c>
      <c r="F548" s="236" t="s">
        <v>1236</v>
      </c>
      <c r="G548" s="233"/>
      <c r="H548" s="237">
        <v>1.1000000000000001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AT548" s="243" t="s">
        <v>257</v>
      </c>
      <c r="AU548" s="243" t="s">
        <v>82</v>
      </c>
      <c r="AV548" s="12" t="s">
        <v>82</v>
      </c>
      <c r="AW548" s="12" t="s">
        <v>35</v>
      </c>
      <c r="AX548" s="12" t="s">
        <v>73</v>
      </c>
      <c r="AY548" s="243" t="s">
        <v>194</v>
      </c>
    </row>
    <row r="549" s="12" customFormat="1">
      <c r="B549" s="232"/>
      <c r="C549" s="233"/>
      <c r="D549" s="234" t="s">
        <v>257</v>
      </c>
      <c r="E549" s="235" t="s">
        <v>19</v>
      </c>
      <c r="F549" s="236" t="s">
        <v>1237</v>
      </c>
      <c r="G549" s="233"/>
      <c r="H549" s="237">
        <v>2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AT549" s="243" t="s">
        <v>257</v>
      </c>
      <c r="AU549" s="243" t="s">
        <v>82</v>
      </c>
      <c r="AV549" s="12" t="s">
        <v>82</v>
      </c>
      <c r="AW549" s="12" t="s">
        <v>35</v>
      </c>
      <c r="AX549" s="12" t="s">
        <v>73</v>
      </c>
      <c r="AY549" s="243" t="s">
        <v>194</v>
      </c>
    </row>
    <row r="550" s="12" customFormat="1">
      <c r="B550" s="232"/>
      <c r="C550" s="233"/>
      <c r="D550" s="234" t="s">
        <v>257</v>
      </c>
      <c r="E550" s="235" t="s">
        <v>19</v>
      </c>
      <c r="F550" s="236" t="s">
        <v>1238</v>
      </c>
      <c r="G550" s="233"/>
      <c r="H550" s="237">
        <v>1.8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AT550" s="243" t="s">
        <v>257</v>
      </c>
      <c r="AU550" s="243" t="s">
        <v>82</v>
      </c>
      <c r="AV550" s="12" t="s">
        <v>82</v>
      </c>
      <c r="AW550" s="12" t="s">
        <v>35</v>
      </c>
      <c r="AX550" s="12" t="s">
        <v>73</v>
      </c>
      <c r="AY550" s="243" t="s">
        <v>194</v>
      </c>
    </row>
    <row r="551" s="12" customFormat="1">
      <c r="B551" s="232"/>
      <c r="C551" s="233"/>
      <c r="D551" s="234" t="s">
        <v>257</v>
      </c>
      <c r="E551" s="235" t="s">
        <v>19</v>
      </c>
      <c r="F551" s="236" t="s">
        <v>1239</v>
      </c>
      <c r="G551" s="233"/>
      <c r="H551" s="237">
        <v>1.3999999999999999</v>
      </c>
      <c r="I551" s="238"/>
      <c r="J551" s="233"/>
      <c r="K551" s="233"/>
      <c r="L551" s="239"/>
      <c r="M551" s="240"/>
      <c r="N551" s="241"/>
      <c r="O551" s="241"/>
      <c r="P551" s="241"/>
      <c r="Q551" s="241"/>
      <c r="R551" s="241"/>
      <c r="S551" s="241"/>
      <c r="T551" s="242"/>
      <c r="AT551" s="243" t="s">
        <v>257</v>
      </c>
      <c r="AU551" s="243" t="s">
        <v>82</v>
      </c>
      <c r="AV551" s="12" t="s">
        <v>82</v>
      </c>
      <c r="AW551" s="12" t="s">
        <v>35</v>
      </c>
      <c r="AX551" s="12" t="s">
        <v>73</v>
      </c>
      <c r="AY551" s="243" t="s">
        <v>194</v>
      </c>
    </row>
    <row r="552" s="12" customFormat="1">
      <c r="B552" s="232"/>
      <c r="C552" s="233"/>
      <c r="D552" s="234" t="s">
        <v>257</v>
      </c>
      <c r="E552" s="235" t="s">
        <v>19</v>
      </c>
      <c r="F552" s="236" t="s">
        <v>1240</v>
      </c>
      <c r="G552" s="233"/>
      <c r="H552" s="237">
        <v>1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AT552" s="243" t="s">
        <v>257</v>
      </c>
      <c r="AU552" s="243" t="s">
        <v>82</v>
      </c>
      <c r="AV552" s="12" t="s">
        <v>82</v>
      </c>
      <c r="AW552" s="12" t="s">
        <v>35</v>
      </c>
      <c r="AX552" s="12" t="s">
        <v>73</v>
      </c>
      <c r="AY552" s="243" t="s">
        <v>194</v>
      </c>
    </row>
    <row r="553" s="13" customFormat="1">
      <c r="B553" s="244"/>
      <c r="C553" s="245"/>
      <c r="D553" s="234" t="s">
        <v>257</v>
      </c>
      <c r="E553" s="246" t="s">
        <v>19</v>
      </c>
      <c r="F553" s="247" t="s">
        <v>277</v>
      </c>
      <c r="G553" s="245"/>
      <c r="H553" s="248">
        <v>26</v>
      </c>
      <c r="I553" s="249"/>
      <c r="J553" s="245"/>
      <c r="K553" s="245"/>
      <c r="L553" s="250"/>
      <c r="M553" s="251"/>
      <c r="N553" s="252"/>
      <c r="O553" s="252"/>
      <c r="P553" s="252"/>
      <c r="Q553" s="252"/>
      <c r="R553" s="252"/>
      <c r="S553" s="252"/>
      <c r="T553" s="253"/>
      <c r="AT553" s="254" t="s">
        <v>257</v>
      </c>
      <c r="AU553" s="254" t="s">
        <v>82</v>
      </c>
      <c r="AV553" s="13" t="s">
        <v>201</v>
      </c>
      <c r="AW553" s="13" t="s">
        <v>35</v>
      </c>
      <c r="AX553" s="13" t="s">
        <v>80</v>
      </c>
      <c r="AY553" s="254" t="s">
        <v>194</v>
      </c>
    </row>
    <row r="554" s="1" customFormat="1" ht="36" customHeight="1">
      <c r="B554" s="37"/>
      <c r="C554" s="219" t="s">
        <v>1241</v>
      </c>
      <c r="D554" s="219" t="s">
        <v>196</v>
      </c>
      <c r="E554" s="220" t="s">
        <v>1242</v>
      </c>
      <c r="F554" s="221" t="s">
        <v>1243</v>
      </c>
      <c r="G554" s="222" t="s">
        <v>213</v>
      </c>
      <c r="H554" s="223">
        <v>3.2000000000000002</v>
      </c>
      <c r="I554" s="224"/>
      <c r="J554" s="225">
        <f>ROUND(I554*H554,2)</f>
        <v>0</v>
      </c>
      <c r="K554" s="221" t="s">
        <v>200</v>
      </c>
      <c r="L554" s="42"/>
      <c r="M554" s="226" t="s">
        <v>19</v>
      </c>
      <c r="N554" s="227" t="s">
        <v>44</v>
      </c>
      <c r="O554" s="82"/>
      <c r="P554" s="228">
        <f>O554*H554</f>
        <v>0</v>
      </c>
      <c r="Q554" s="228">
        <v>0.0039300000000000003</v>
      </c>
      <c r="R554" s="228">
        <f>Q554*H554</f>
        <v>0.012576000000000002</v>
      </c>
      <c r="S554" s="228">
        <v>0</v>
      </c>
      <c r="T554" s="229">
        <f>S554*H554</f>
        <v>0</v>
      </c>
      <c r="AR554" s="230" t="s">
        <v>264</v>
      </c>
      <c r="AT554" s="230" t="s">
        <v>196</v>
      </c>
      <c r="AU554" s="230" t="s">
        <v>82</v>
      </c>
      <c r="AY554" s="16" t="s">
        <v>194</v>
      </c>
      <c r="BE554" s="231">
        <f>IF(N554="základní",J554,0)</f>
        <v>0</v>
      </c>
      <c r="BF554" s="231">
        <f>IF(N554="snížená",J554,0)</f>
        <v>0</v>
      </c>
      <c r="BG554" s="231">
        <f>IF(N554="zákl. přenesená",J554,0)</f>
        <v>0</v>
      </c>
      <c r="BH554" s="231">
        <f>IF(N554="sníž. přenesená",J554,0)</f>
        <v>0</v>
      </c>
      <c r="BI554" s="231">
        <f>IF(N554="nulová",J554,0)</f>
        <v>0</v>
      </c>
      <c r="BJ554" s="16" t="s">
        <v>80</v>
      </c>
      <c r="BK554" s="231">
        <f>ROUND(I554*H554,2)</f>
        <v>0</v>
      </c>
      <c r="BL554" s="16" t="s">
        <v>264</v>
      </c>
      <c r="BM554" s="230" t="s">
        <v>1244</v>
      </c>
    </row>
    <row r="555" s="12" customFormat="1">
      <c r="B555" s="232"/>
      <c r="C555" s="233"/>
      <c r="D555" s="234" t="s">
        <v>257</v>
      </c>
      <c r="E555" s="235" t="s">
        <v>19</v>
      </c>
      <c r="F555" s="236" t="s">
        <v>1245</v>
      </c>
      <c r="G555" s="233"/>
      <c r="H555" s="237">
        <v>3.2000000000000002</v>
      </c>
      <c r="I555" s="238"/>
      <c r="J555" s="233"/>
      <c r="K555" s="233"/>
      <c r="L555" s="239"/>
      <c r="M555" s="240"/>
      <c r="N555" s="241"/>
      <c r="O555" s="241"/>
      <c r="P555" s="241"/>
      <c r="Q555" s="241"/>
      <c r="R555" s="241"/>
      <c r="S555" s="241"/>
      <c r="T555" s="242"/>
      <c r="AT555" s="243" t="s">
        <v>257</v>
      </c>
      <c r="AU555" s="243" t="s">
        <v>82</v>
      </c>
      <c r="AV555" s="12" t="s">
        <v>82</v>
      </c>
      <c r="AW555" s="12" t="s">
        <v>35</v>
      </c>
      <c r="AX555" s="12" t="s">
        <v>80</v>
      </c>
      <c r="AY555" s="243" t="s">
        <v>194</v>
      </c>
    </row>
    <row r="556" s="1" customFormat="1" ht="36" customHeight="1">
      <c r="B556" s="37"/>
      <c r="C556" s="219" t="s">
        <v>1246</v>
      </c>
      <c r="D556" s="219" t="s">
        <v>196</v>
      </c>
      <c r="E556" s="220" t="s">
        <v>1247</v>
      </c>
      <c r="F556" s="221" t="s">
        <v>1248</v>
      </c>
      <c r="G556" s="222" t="s">
        <v>199</v>
      </c>
      <c r="H556" s="223">
        <v>1.5</v>
      </c>
      <c r="I556" s="224"/>
      <c r="J556" s="225">
        <f>ROUND(I556*H556,2)</f>
        <v>0</v>
      </c>
      <c r="K556" s="221" t="s">
        <v>200</v>
      </c>
      <c r="L556" s="42"/>
      <c r="M556" s="226" t="s">
        <v>19</v>
      </c>
      <c r="N556" s="227" t="s">
        <v>44</v>
      </c>
      <c r="O556" s="82"/>
      <c r="P556" s="228">
        <f>O556*H556</f>
        <v>0</v>
      </c>
      <c r="Q556" s="228">
        <v>0.0058399999999999997</v>
      </c>
      <c r="R556" s="228">
        <f>Q556*H556</f>
        <v>0.0087600000000000004</v>
      </c>
      <c r="S556" s="228">
        <v>0</v>
      </c>
      <c r="T556" s="229">
        <f>S556*H556</f>
        <v>0</v>
      </c>
      <c r="AR556" s="230" t="s">
        <v>264</v>
      </c>
      <c r="AT556" s="230" t="s">
        <v>196</v>
      </c>
      <c r="AU556" s="230" t="s">
        <v>82</v>
      </c>
      <c r="AY556" s="16" t="s">
        <v>194</v>
      </c>
      <c r="BE556" s="231">
        <f>IF(N556="základní",J556,0)</f>
        <v>0</v>
      </c>
      <c r="BF556" s="231">
        <f>IF(N556="snížená",J556,0)</f>
        <v>0</v>
      </c>
      <c r="BG556" s="231">
        <f>IF(N556="zákl. přenesená",J556,0)</f>
        <v>0</v>
      </c>
      <c r="BH556" s="231">
        <f>IF(N556="sníž. přenesená",J556,0)</f>
        <v>0</v>
      </c>
      <c r="BI556" s="231">
        <f>IF(N556="nulová",J556,0)</f>
        <v>0</v>
      </c>
      <c r="BJ556" s="16" t="s">
        <v>80</v>
      </c>
      <c r="BK556" s="231">
        <f>ROUND(I556*H556,2)</f>
        <v>0</v>
      </c>
      <c r="BL556" s="16" t="s">
        <v>264</v>
      </c>
      <c r="BM556" s="230" t="s">
        <v>1249</v>
      </c>
    </row>
    <row r="557" s="1" customFormat="1">
      <c r="B557" s="37"/>
      <c r="C557" s="38"/>
      <c r="D557" s="234" t="s">
        <v>286</v>
      </c>
      <c r="E557" s="38"/>
      <c r="F557" s="255" t="s">
        <v>1250</v>
      </c>
      <c r="G557" s="38"/>
      <c r="H557" s="38"/>
      <c r="I557" s="145"/>
      <c r="J557" s="38"/>
      <c r="K557" s="38"/>
      <c r="L557" s="42"/>
      <c r="M557" s="256"/>
      <c r="N557" s="82"/>
      <c r="O557" s="82"/>
      <c r="P557" s="82"/>
      <c r="Q557" s="82"/>
      <c r="R557" s="82"/>
      <c r="S557" s="82"/>
      <c r="T557" s="83"/>
      <c r="AT557" s="16" t="s">
        <v>286</v>
      </c>
      <c r="AU557" s="16" t="s">
        <v>82</v>
      </c>
    </row>
    <row r="558" s="1" customFormat="1" ht="16.5" customHeight="1">
      <c r="B558" s="37"/>
      <c r="C558" s="219" t="s">
        <v>1251</v>
      </c>
      <c r="D558" s="219" t="s">
        <v>196</v>
      </c>
      <c r="E558" s="220" t="s">
        <v>1252</v>
      </c>
      <c r="F558" s="221" t="s">
        <v>1253</v>
      </c>
      <c r="G558" s="222" t="s">
        <v>213</v>
      </c>
      <c r="H558" s="223">
        <v>32</v>
      </c>
      <c r="I558" s="224"/>
      <c r="J558" s="225">
        <f>ROUND(I558*H558,2)</f>
        <v>0</v>
      </c>
      <c r="K558" s="221" t="s">
        <v>200</v>
      </c>
      <c r="L558" s="42"/>
      <c r="M558" s="226" t="s">
        <v>19</v>
      </c>
      <c r="N558" s="227" t="s">
        <v>44</v>
      </c>
      <c r="O558" s="82"/>
      <c r="P558" s="228">
        <f>O558*H558</f>
        <v>0</v>
      </c>
      <c r="Q558" s="228">
        <v>0</v>
      </c>
      <c r="R558" s="228">
        <f>Q558*H558</f>
        <v>0</v>
      </c>
      <c r="S558" s="228">
        <v>0</v>
      </c>
      <c r="T558" s="229">
        <f>S558*H558</f>
        <v>0</v>
      </c>
      <c r="AR558" s="230" t="s">
        <v>264</v>
      </c>
      <c r="AT558" s="230" t="s">
        <v>196</v>
      </c>
      <c r="AU558" s="230" t="s">
        <v>82</v>
      </c>
      <c r="AY558" s="16" t="s">
        <v>194</v>
      </c>
      <c r="BE558" s="231">
        <f>IF(N558="základní",J558,0)</f>
        <v>0</v>
      </c>
      <c r="BF558" s="231">
        <f>IF(N558="snížená",J558,0)</f>
        <v>0</v>
      </c>
      <c r="BG558" s="231">
        <f>IF(N558="zákl. přenesená",J558,0)</f>
        <v>0</v>
      </c>
      <c r="BH558" s="231">
        <f>IF(N558="sníž. přenesená",J558,0)</f>
        <v>0</v>
      </c>
      <c r="BI558" s="231">
        <f>IF(N558="nulová",J558,0)</f>
        <v>0</v>
      </c>
      <c r="BJ558" s="16" t="s">
        <v>80</v>
      </c>
      <c r="BK558" s="231">
        <f>ROUND(I558*H558,2)</f>
        <v>0</v>
      </c>
      <c r="BL558" s="16" t="s">
        <v>264</v>
      </c>
      <c r="BM558" s="230" t="s">
        <v>1254</v>
      </c>
    </row>
    <row r="559" s="1" customFormat="1">
      <c r="B559" s="37"/>
      <c r="C559" s="38"/>
      <c r="D559" s="234" t="s">
        <v>286</v>
      </c>
      <c r="E559" s="38"/>
      <c r="F559" s="255" t="s">
        <v>1255</v>
      </c>
      <c r="G559" s="38"/>
      <c r="H559" s="38"/>
      <c r="I559" s="145"/>
      <c r="J559" s="38"/>
      <c r="K559" s="38"/>
      <c r="L559" s="42"/>
      <c r="M559" s="256"/>
      <c r="N559" s="82"/>
      <c r="O559" s="82"/>
      <c r="P559" s="82"/>
      <c r="Q559" s="82"/>
      <c r="R559" s="82"/>
      <c r="S559" s="82"/>
      <c r="T559" s="83"/>
      <c r="AT559" s="16" t="s">
        <v>286</v>
      </c>
      <c r="AU559" s="16" t="s">
        <v>82</v>
      </c>
    </row>
    <row r="560" s="1" customFormat="1" ht="48" customHeight="1">
      <c r="B560" s="37"/>
      <c r="C560" s="219" t="s">
        <v>1256</v>
      </c>
      <c r="D560" s="219" t="s">
        <v>196</v>
      </c>
      <c r="E560" s="220" t="s">
        <v>1257</v>
      </c>
      <c r="F560" s="221" t="s">
        <v>1258</v>
      </c>
      <c r="G560" s="222" t="s">
        <v>311</v>
      </c>
      <c r="H560" s="223">
        <v>0.126</v>
      </c>
      <c r="I560" s="224"/>
      <c r="J560" s="225">
        <f>ROUND(I560*H560,2)</f>
        <v>0</v>
      </c>
      <c r="K560" s="221" t="s">
        <v>200</v>
      </c>
      <c r="L560" s="42"/>
      <c r="M560" s="226" t="s">
        <v>19</v>
      </c>
      <c r="N560" s="227" t="s">
        <v>44</v>
      </c>
      <c r="O560" s="82"/>
      <c r="P560" s="228">
        <f>O560*H560</f>
        <v>0</v>
      </c>
      <c r="Q560" s="228">
        <v>0</v>
      </c>
      <c r="R560" s="228">
        <f>Q560*H560</f>
        <v>0</v>
      </c>
      <c r="S560" s="228">
        <v>0</v>
      </c>
      <c r="T560" s="229">
        <f>S560*H560</f>
        <v>0</v>
      </c>
      <c r="AR560" s="230" t="s">
        <v>264</v>
      </c>
      <c r="AT560" s="230" t="s">
        <v>196</v>
      </c>
      <c r="AU560" s="230" t="s">
        <v>82</v>
      </c>
      <c r="AY560" s="16" t="s">
        <v>194</v>
      </c>
      <c r="BE560" s="231">
        <f>IF(N560="základní",J560,0)</f>
        <v>0</v>
      </c>
      <c r="BF560" s="231">
        <f>IF(N560="snížená",J560,0)</f>
        <v>0</v>
      </c>
      <c r="BG560" s="231">
        <f>IF(N560="zákl. přenesená",J560,0)</f>
        <v>0</v>
      </c>
      <c r="BH560" s="231">
        <f>IF(N560="sníž. přenesená",J560,0)</f>
        <v>0</v>
      </c>
      <c r="BI560" s="231">
        <f>IF(N560="nulová",J560,0)</f>
        <v>0</v>
      </c>
      <c r="BJ560" s="16" t="s">
        <v>80</v>
      </c>
      <c r="BK560" s="231">
        <f>ROUND(I560*H560,2)</f>
        <v>0</v>
      </c>
      <c r="BL560" s="16" t="s">
        <v>264</v>
      </c>
      <c r="BM560" s="230" t="s">
        <v>1259</v>
      </c>
    </row>
    <row r="561" s="1" customFormat="1" ht="48" customHeight="1">
      <c r="B561" s="37"/>
      <c r="C561" s="219" t="s">
        <v>1260</v>
      </c>
      <c r="D561" s="219" t="s">
        <v>196</v>
      </c>
      <c r="E561" s="220" t="s">
        <v>1261</v>
      </c>
      <c r="F561" s="221" t="s">
        <v>1262</v>
      </c>
      <c r="G561" s="222" t="s">
        <v>311</v>
      </c>
      <c r="H561" s="223">
        <v>0.126</v>
      </c>
      <c r="I561" s="224"/>
      <c r="J561" s="225">
        <f>ROUND(I561*H561,2)</f>
        <v>0</v>
      </c>
      <c r="K561" s="221" t="s">
        <v>200</v>
      </c>
      <c r="L561" s="42"/>
      <c r="M561" s="226" t="s">
        <v>19</v>
      </c>
      <c r="N561" s="227" t="s">
        <v>44</v>
      </c>
      <c r="O561" s="82"/>
      <c r="P561" s="228">
        <f>O561*H561</f>
        <v>0</v>
      </c>
      <c r="Q561" s="228">
        <v>0</v>
      </c>
      <c r="R561" s="228">
        <f>Q561*H561</f>
        <v>0</v>
      </c>
      <c r="S561" s="228">
        <v>0</v>
      </c>
      <c r="T561" s="229">
        <f>S561*H561</f>
        <v>0</v>
      </c>
      <c r="AR561" s="230" t="s">
        <v>264</v>
      </c>
      <c r="AT561" s="230" t="s">
        <v>196</v>
      </c>
      <c r="AU561" s="230" t="s">
        <v>82</v>
      </c>
      <c r="AY561" s="16" t="s">
        <v>194</v>
      </c>
      <c r="BE561" s="231">
        <f>IF(N561="základní",J561,0)</f>
        <v>0</v>
      </c>
      <c r="BF561" s="231">
        <f>IF(N561="snížená",J561,0)</f>
        <v>0</v>
      </c>
      <c r="BG561" s="231">
        <f>IF(N561="zákl. přenesená",J561,0)</f>
        <v>0</v>
      </c>
      <c r="BH561" s="231">
        <f>IF(N561="sníž. přenesená",J561,0)</f>
        <v>0</v>
      </c>
      <c r="BI561" s="231">
        <f>IF(N561="nulová",J561,0)</f>
        <v>0</v>
      </c>
      <c r="BJ561" s="16" t="s">
        <v>80</v>
      </c>
      <c r="BK561" s="231">
        <f>ROUND(I561*H561,2)</f>
        <v>0</v>
      </c>
      <c r="BL561" s="16" t="s">
        <v>264</v>
      </c>
      <c r="BM561" s="230" t="s">
        <v>1263</v>
      </c>
    </row>
    <row r="562" s="11" customFormat="1" ht="22.8" customHeight="1">
      <c r="B562" s="203"/>
      <c r="C562" s="204"/>
      <c r="D562" s="205" t="s">
        <v>72</v>
      </c>
      <c r="E562" s="217" t="s">
        <v>1264</v>
      </c>
      <c r="F562" s="217" t="s">
        <v>1265</v>
      </c>
      <c r="G562" s="204"/>
      <c r="H562" s="204"/>
      <c r="I562" s="207"/>
      <c r="J562" s="218">
        <f>BK562</f>
        <v>0</v>
      </c>
      <c r="K562" s="204"/>
      <c r="L562" s="209"/>
      <c r="M562" s="210"/>
      <c r="N562" s="211"/>
      <c r="O562" s="211"/>
      <c r="P562" s="212">
        <f>SUM(P563:P571)</f>
        <v>0</v>
      </c>
      <c r="Q562" s="211"/>
      <c r="R562" s="212">
        <f>SUM(R563:R571)</f>
        <v>0.0094999999999999998</v>
      </c>
      <c r="S562" s="211"/>
      <c r="T562" s="213">
        <f>SUM(T563:T571)</f>
        <v>0.009689999999999999</v>
      </c>
      <c r="AR562" s="214" t="s">
        <v>82</v>
      </c>
      <c r="AT562" s="215" t="s">
        <v>72</v>
      </c>
      <c r="AU562" s="215" t="s">
        <v>80</v>
      </c>
      <c r="AY562" s="214" t="s">
        <v>194</v>
      </c>
      <c r="BK562" s="216">
        <f>SUM(BK563:BK571)</f>
        <v>0</v>
      </c>
    </row>
    <row r="563" s="1" customFormat="1" ht="24" customHeight="1">
      <c r="B563" s="37"/>
      <c r="C563" s="219" t="s">
        <v>1266</v>
      </c>
      <c r="D563" s="219" t="s">
        <v>196</v>
      </c>
      <c r="E563" s="220" t="s">
        <v>1267</v>
      </c>
      <c r="F563" s="221" t="s">
        <v>1268</v>
      </c>
      <c r="G563" s="222" t="s">
        <v>199</v>
      </c>
      <c r="H563" s="223">
        <v>1</v>
      </c>
      <c r="I563" s="224"/>
      <c r="J563" s="225">
        <f>ROUND(I563*H563,2)</f>
        <v>0</v>
      </c>
      <c r="K563" s="221" t="s">
        <v>200</v>
      </c>
      <c r="L563" s="42"/>
      <c r="M563" s="226" t="s">
        <v>19</v>
      </c>
      <c r="N563" s="227" t="s">
        <v>44</v>
      </c>
      <c r="O563" s="82"/>
      <c r="P563" s="228">
        <f>O563*H563</f>
        <v>0</v>
      </c>
      <c r="Q563" s="228">
        <v>0</v>
      </c>
      <c r="R563" s="228">
        <f>Q563*H563</f>
        <v>0</v>
      </c>
      <c r="S563" s="228">
        <v>0.0094999999999999998</v>
      </c>
      <c r="T563" s="229">
        <f>S563*H563</f>
        <v>0.0094999999999999998</v>
      </c>
      <c r="AR563" s="230" t="s">
        <v>264</v>
      </c>
      <c r="AT563" s="230" t="s">
        <v>196</v>
      </c>
      <c r="AU563" s="230" t="s">
        <v>82</v>
      </c>
      <c r="AY563" s="16" t="s">
        <v>194</v>
      </c>
      <c r="BE563" s="231">
        <f>IF(N563="základní",J563,0)</f>
        <v>0</v>
      </c>
      <c r="BF563" s="231">
        <f>IF(N563="snížená",J563,0)</f>
        <v>0</v>
      </c>
      <c r="BG563" s="231">
        <f>IF(N563="zákl. přenesená",J563,0)</f>
        <v>0</v>
      </c>
      <c r="BH563" s="231">
        <f>IF(N563="sníž. přenesená",J563,0)</f>
        <v>0</v>
      </c>
      <c r="BI563" s="231">
        <f>IF(N563="nulová",J563,0)</f>
        <v>0</v>
      </c>
      <c r="BJ563" s="16" t="s">
        <v>80</v>
      </c>
      <c r="BK563" s="231">
        <f>ROUND(I563*H563,2)</f>
        <v>0</v>
      </c>
      <c r="BL563" s="16" t="s">
        <v>264</v>
      </c>
      <c r="BM563" s="230" t="s">
        <v>1269</v>
      </c>
    </row>
    <row r="564" s="1" customFormat="1">
      <c r="B564" s="37"/>
      <c r="C564" s="38"/>
      <c r="D564" s="234" t="s">
        <v>286</v>
      </c>
      <c r="E564" s="38"/>
      <c r="F564" s="255" t="s">
        <v>1270</v>
      </c>
      <c r="G564" s="38"/>
      <c r="H564" s="38"/>
      <c r="I564" s="145"/>
      <c r="J564" s="38"/>
      <c r="K564" s="38"/>
      <c r="L564" s="42"/>
      <c r="M564" s="256"/>
      <c r="N564" s="82"/>
      <c r="O564" s="82"/>
      <c r="P564" s="82"/>
      <c r="Q564" s="82"/>
      <c r="R564" s="82"/>
      <c r="S564" s="82"/>
      <c r="T564" s="83"/>
      <c r="AT564" s="16" t="s">
        <v>286</v>
      </c>
      <c r="AU564" s="16" t="s">
        <v>82</v>
      </c>
    </row>
    <row r="565" s="1" customFormat="1" ht="24" customHeight="1">
      <c r="B565" s="37"/>
      <c r="C565" s="219" t="s">
        <v>1271</v>
      </c>
      <c r="D565" s="219" t="s">
        <v>196</v>
      </c>
      <c r="E565" s="220" t="s">
        <v>1272</v>
      </c>
      <c r="F565" s="221" t="s">
        <v>1273</v>
      </c>
      <c r="G565" s="222" t="s">
        <v>199</v>
      </c>
      <c r="H565" s="223">
        <v>1</v>
      </c>
      <c r="I565" s="224"/>
      <c r="J565" s="225">
        <f>ROUND(I565*H565,2)</f>
        <v>0</v>
      </c>
      <c r="K565" s="221" t="s">
        <v>200</v>
      </c>
      <c r="L565" s="42"/>
      <c r="M565" s="226" t="s">
        <v>19</v>
      </c>
      <c r="N565" s="227" t="s">
        <v>44</v>
      </c>
      <c r="O565" s="82"/>
      <c r="P565" s="228">
        <f>O565*H565</f>
        <v>0</v>
      </c>
      <c r="Q565" s="228">
        <v>0</v>
      </c>
      <c r="R565" s="228">
        <f>Q565*H565</f>
        <v>0</v>
      </c>
      <c r="S565" s="228">
        <v>0</v>
      </c>
      <c r="T565" s="229">
        <f>S565*H565</f>
        <v>0</v>
      </c>
      <c r="AR565" s="230" t="s">
        <v>264</v>
      </c>
      <c r="AT565" s="230" t="s">
        <v>196</v>
      </c>
      <c r="AU565" s="230" t="s">
        <v>82</v>
      </c>
      <c r="AY565" s="16" t="s">
        <v>194</v>
      </c>
      <c r="BE565" s="231">
        <f>IF(N565="základní",J565,0)</f>
        <v>0</v>
      </c>
      <c r="BF565" s="231">
        <f>IF(N565="snížená",J565,0)</f>
        <v>0</v>
      </c>
      <c r="BG565" s="231">
        <f>IF(N565="zákl. přenesená",J565,0)</f>
        <v>0</v>
      </c>
      <c r="BH565" s="231">
        <f>IF(N565="sníž. přenesená",J565,0)</f>
        <v>0</v>
      </c>
      <c r="BI565" s="231">
        <f>IF(N565="nulová",J565,0)</f>
        <v>0</v>
      </c>
      <c r="BJ565" s="16" t="s">
        <v>80</v>
      </c>
      <c r="BK565" s="231">
        <f>ROUND(I565*H565,2)</f>
        <v>0</v>
      </c>
      <c r="BL565" s="16" t="s">
        <v>264</v>
      </c>
      <c r="BM565" s="230" t="s">
        <v>1274</v>
      </c>
    </row>
    <row r="566" s="1" customFormat="1">
      <c r="B566" s="37"/>
      <c r="C566" s="38"/>
      <c r="D566" s="234" t="s">
        <v>286</v>
      </c>
      <c r="E566" s="38"/>
      <c r="F566" s="255" t="s">
        <v>1270</v>
      </c>
      <c r="G566" s="38"/>
      <c r="H566" s="38"/>
      <c r="I566" s="145"/>
      <c r="J566" s="38"/>
      <c r="K566" s="38"/>
      <c r="L566" s="42"/>
      <c r="M566" s="256"/>
      <c r="N566" s="82"/>
      <c r="O566" s="82"/>
      <c r="P566" s="82"/>
      <c r="Q566" s="82"/>
      <c r="R566" s="82"/>
      <c r="S566" s="82"/>
      <c r="T566" s="83"/>
      <c r="AT566" s="16" t="s">
        <v>286</v>
      </c>
      <c r="AU566" s="16" t="s">
        <v>82</v>
      </c>
    </row>
    <row r="567" s="1" customFormat="1" ht="24" customHeight="1">
      <c r="B567" s="37"/>
      <c r="C567" s="219" t="s">
        <v>1275</v>
      </c>
      <c r="D567" s="219" t="s">
        <v>196</v>
      </c>
      <c r="E567" s="220" t="s">
        <v>1276</v>
      </c>
      <c r="F567" s="221" t="s">
        <v>1277</v>
      </c>
      <c r="G567" s="222" t="s">
        <v>199</v>
      </c>
      <c r="H567" s="223">
        <v>1</v>
      </c>
      <c r="I567" s="224"/>
      <c r="J567" s="225">
        <f>ROUND(I567*H567,2)</f>
        <v>0</v>
      </c>
      <c r="K567" s="221" t="s">
        <v>200</v>
      </c>
      <c r="L567" s="42"/>
      <c r="M567" s="226" t="s">
        <v>19</v>
      </c>
      <c r="N567" s="227" t="s">
        <v>44</v>
      </c>
      <c r="O567" s="82"/>
      <c r="P567" s="228">
        <f>O567*H567</f>
        <v>0</v>
      </c>
      <c r="Q567" s="228">
        <v>0</v>
      </c>
      <c r="R567" s="228">
        <f>Q567*H567</f>
        <v>0</v>
      </c>
      <c r="S567" s="228">
        <v>0.00019000000000000001</v>
      </c>
      <c r="T567" s="229">
        <f>S567*H567</f>
        <v>0.00019000000000000001</v>
      </c>
      <c r="AR567" s="230" t="s">
        <v>264</v>
      </c>
      <c r="AT567" s="230" t="s">
        <v>196</v>
      </c>
      <c r="AU567" s="230" t="s">
        <v>82</v>
      </c>
      <c r="AY567" s="16" t="s">
        <v>194</v>
      </c>
      <c r="BE567" s="231">
        <f>IF(N567="základní",J567,0)</f>
        <v>0</v>
      </c>
      <c r="BF567" s="231">
        <f>IF(N567="snížená",J567,0)</f>
        <v>0</v>
      </c>
      <c r="BG567" s="231">
        <f>IF(N567="zákl. přenesená",J567,0)</f>
        <v>0</v>
      </c>
      <c r="BH567" s="231">
        <f>IF(N567="sníž. přenesená",J567,0)</f>
        <v>0</v>
      </c>
      <c r="BI567" s="231">
        <f>IF(N567="nulová",J567,0)</f>
        <v>0</v>
      </c>
      <c r="BJ567" s="16" t="s">
        <v>80</v>
      </c>
      <c r="BK567" s="231">
        <f>ROUND(I567*H567,2)</f>
        <v>0</v>
      </c>
      <c r="BL567" s="16" t="s">
        <v>264</v>
      </c>
      <c r="BM567" s="230" t="s">
        <v>1278</v>
      </c>
    </row>
    <row r="568" s="1" customFormat="1">
      <c r="B568" s="37"/>
      <c r="C568" s="38"/>
      <c r="D568" s="234" t="s">
        <v>286</v>
      </c>
      <c r="E568" s="38"/>
      <c r="F568" s="255" t="s">
        <v>1270</v>
      </c>
      <c r="G568" s="38"/>
      <c r="H568" s="38"/>
      <c r="I568" s="145"/>
      <c r="J568" s="38"/>
      <c r="K568" s="38"/>
      <c r="L568" s="42"/>
      <c r="M568" s="256"/>
      <c r="N568" s="82"/>
      <c r="O568" s="82"/>
      <c r="P568" s="82"/>
      <c r="Q568" s="82"/>
      <c r="R568" s="82"/>
      <c r="S568" s="82"/>
      <c r="T568" s="83"/>
      <c r="AT568" s="16" t="s">
        <v>286</v>
      </c>
      <c r="AU568" s="16" t="s">
        <v>82</v>
      </c>
    </row>
    <row r="569" s="1" customFormat="1" ht="16.5" customHeight="1">
      <c r="B569" s="37"/>
      <c r="C569" s="257" t="s">
        <v>1279</v>
      </c>
      <c r="D569" s="257" t="s">
        <v>323</v>
      </c>
      <c r="E569" s="258" t="s">
        <v>1280</v>
      </c>
      <c r="F569" s="259" t="s">
        <v>1281</v>
      </c>
      <c r="G569" s="260" t="s">
        <v>199</v>
      </c>
      <c r="H569" s="261">
        <v>1</v>
      </c>
      <c r="I569" s="262"/>
      <c r="J569" s="263">
        <f>ROUND(I569*H569,2)</f>
        <v>0</v>
      </c>
      <c r="K569" s="259" t="s">
        <v>200</v>
      </c>
      <c r="L569" s="264"/>
      <c r="M569" s="265" t="s">
        <v>19</v>
      </c>
      <c r="N569" s="266" t="s">
        <v>44</v>
      </c>
      <c r="O569" s="82"/>
      <c r="P569" s="228">
        <f>O569*H569</f>
        <v>0</v>
      </c>
      <c r="Q569" s="228">
        <v>0.0094999999999999998</v>
      </c>
      <c r="R569" s="228">
        <f>Q569*H569</f>
        <v>0.0094999999999999998</v>
      </c>
      <c r="S569" s="228">
        <v>0</v>
      </c>
      <c r="T569" s="229">
        <f>S569*H569</f>
        <v>0</v>
      </c>
      <c r="AR569" s="230" t="s">
        <v>350</v>
      </c>
      <c r="AT569" s="230" t="s">
        <v>323</v>
      </c>
      <c r="AU569" s="230" t="s">
        <v>82</v>
      </c>
      <c r="AY569" s="16" t="s">
        <v>194</v>
      </c>
      <c r="BE569" s="231">
        <f>IF(N569="základní",J569,0)</f>
        <v>0</v>
      </c>
      <c r="BF569" s="231">
        <f>IF(N569="snížená",J569,0)</f>
        <v>0</v>
      </c>
      <c r="BG569" s="231">
        <f>IF(N569="zákl. přenesená",J569,0)</f>
        <v>0</v>
      </c>
      <c r="BH569" s="231">
        <f>IF(N569="sníž. přenesená",J569,0)</f>
        <v>0</v>
      </c>
      <c r="BI569" s="231">
        <f>IF(N569="nulová",J569,0)</f>
        <v>0</v>
      </c>
      <c r="BJ569" s="16" t="s">
        <v>80</v>
      </c>
      <c r="BK569" s="231">
        <f>ROUND(I569*H569,2)</f>
        <v>0</v>
      </c>
      <c r="BL569" s="16" t="s">
        <v>264</v>
      </c>
      <c r="BM569" s="230" t="s">
        <v>1282</v>
      </c>
    </row>
    <row r="570" s="1" customFormat="1" ht="24" customHeight="1">
      <c r="B570" s="37"/>
      <c r="C570" s="219" t="s">
        <v>1283</v>
      </c>
      <c r="D570" s="219" t="s">
        <v>196</v>
      </c>
      <c r="E570" s="220" t="s">
        <v>1284</v>
      </c>
      <c r="F570" s="221" t="s">
        <v>1285</v>
      </c>
      <c r="G570" s="222" t="s">
        <v>199</v>
      </c>
      <c r="H570" s="223">
        <v>1</v>
      </c>
      <c r="I570" s="224"/>
      <c r="J570" s="225">
        <f>ROUND(I570*H570,2)</f>
        <v>0</v>
      </c>
      <c r="K570" s="221" t="s">
        <v>200</v>
      </c>
      <c r="L570" s="42"/>
      <c r="M570" s="226" t="s">
        <v>19</v>
      </c>
      <c r="N570" s="227" t="s">
        <v>44</v>
      </c>
      <c r="O570" s="82"/>
      <c r="P570" s="228">
        <f>O570*H570</f>
        <v>0</v>
      </c>
      <c r="Q570" s="228">
        <v>0</v>
      </c>
      <c r="R570" s="228">
        <f>Q570*H570</f>
        <v>0</v>
      </c>
      <c r="S570" s="228">
        <v>0</v>
      </c>
      <c r="T570" s="229">
        <f>S570*H570</f>
        <v>0</v>
      </c>
      <c r="AR570" s="230" t="s">
        <v>264</v>
      </c>
      <c r="AT570" s="230" t="s">
        <v>196</v>
      </c>
      <c r="AU570" s="230" t="s">
        <v>82</v>
      </c>
      <c r="AY570" s="16" t="s">
        <v>194</v>
      </c>
      <c r="BE570" s="231">
        <f>IF(N570="základní",J570,0)</f>
        <v>0</v>
      </c>
      <c r="BF570" s="231">
        <f>IF(N570="snížená",J570,0)</f>
        <v>0</v>
      </c>
      <c r="BG570" s="231">
        <f>IF(N570="zákl. přenesená",J570,0)</f>
        <v>0</v>
      </c>
      <c r="BH570" s="231">
        <f>IF(N570="sníž. přenesená",J570,0)</f>
        <v>0</v>
      </c>
      <c r="BI570" s="231">
        <f>IF(N570="nulová",J570,0)</f>
        <v>0</v>
      </c>
      <c r="BJ570" s="16" t="s">
        <v>80</v>
      </c>
      <c r="BK570" s="231">
        <f>ROUND(I570*H570,2)</f>
        <v>0</v>
      </c>
      <c r="BL570" s="16" t="s">
        <v>264</v>
      </c>
      <c r="BM570" s="230" t="s">
        <v>1286</v>
      </c>
    </row>
    <row r="571" s="1" customFormat="1">
      <c r="B571" s="37"/>
      <c r="C571" s="38"/>
      <c r="D571" s="234" t="s">
        <v>286</v>
      </c>
      <c r="E571" s="38"/>
      <c r="F571" s="255" t="s">
        <v>1270</v>
      </c>
      <c r="G571" s="38"/>
      <c r="H571" s="38"/>
      <c r="I571" s="145"/>
      <c r="J571" s="38"/>
      <c r="K571" s="38"/>
      <c r="L571" s="42"/>
      <c r="M571" s="256"/>
      <c r="N571" s="82"/>
      <c r="O571" s="82"/>
      <c r="P571" s="82"/>
      <c r="Q571" s="82"/>
      <c r="R571" s="82"/>
      <c r="S571" s="82"/>
      <c r="T571" s="83"/>
      <c r="AT571" s="16" t="s">
        <v>286</v>
      </c>
      <c r="AU571" s="16" t="s">
        <v>82</v>
      </c>
    </row>
    <row r="572" s="11" customFormat="1" ht="22.8" customHeight="1">
      <c r="B572" s="203"/>
      <c r="C572" s="204"/>
      <c r="D572" s="205" t="s">
        <v>72</v>
      </c>
      <c r="E572" s="217" t="s">
        <v>1287</v>
      </c>
      <c r="F572" s="217" t="s">
        <v>1288</v>
      </c>
      <c r="G572" s="204"/>
      <c r="H572" s="204"/>
      <c r="I572" s="207"/>
      <c r="J572" s="218">
        <f>BK572</f>
        <v>0</v>
      </c>
      <c r="K572" s="204"/>
      <c r="L572" s="209"/>
      <c r="M572" s="210"/>
      <c r="N572" s="211"/>
      <c r="O572" s="211"/>
      <c r="P572" s="212">
        <f>SUM(P573:P624)</f>
        <v>0</v>
      </c>
      <c r="Q572" s="211"/>
      <c r="R572" s="212">
        <f>SUM(R573:R624)</f>
        <v>0.81138200000000005</v>
      </c>
      <c r="S572" s="211"/>
      <c r="T572" s="213">
        <f>SUM(T573:T624)</f>
        <v>0.17399999999999999</v>
      </c>
      <c r="AR572" s="214" t="s">
        <v>82</v>
      </c>
      <c r="AT572" s="215" t="s">
        <v>72</v>
      </c>
      <c r="AU572" s="215" t="s">
        <v>80</v>
      </c>
      <c r="AY572" s="214" t="s">
        <v>194</v>
      </c>
      <c r="BK572" s="216">
        <f>SUM(BK573:BK624)</f>
        <v>0</v>
      </c>
    </row>
    <row r="573" s="1" customFormat="1" ht="36" customHeight="1">
      <c r="B573" s="37"/>
      <c r="C573" s="219" t="s">
        <v>1289</v>
      </c>
      <c r="D573" s="219" t="s">
        <v>196</v>
      </c>
      <c r="E573" s="220" t="s">
        <v>1290</v>
      </c>
      <c r="F573" s="221" t="s">
        <v>1291</v>
      </c>
      <c r="G573" s="222" t="s">
        <v>199</v>
      </c>
      <c r="H573" s="223">
        <v>2.7999999999999998</v>
      </c>
      <c r="I573" s="224"/>
      <c r="J573" s="225">
        <f>ROUND(I573*H573,2)</f>
        <v>0</v>
      </c>
      <c r="K573" s="221" t="s">
        <v>200</v>
      </c>
      <c r="L573" s="42"/>
      <c r="M573" s="226" t="s">
        <v>19</v>
      </c>
      <c r="N573" s="227" t="s">
        <v>44</v>
      </c>
      <c r="O573" s="82"/>
      <c r="P573" s="228">
        <f>O573*H573</f>
        <v>0</v>
      </c>
      <c r="Q573" s="228">
        <v>0.00025999999999999998</v>
      </c>
      <c r="R573" s="228">
        <f>Q573*H573</f>
        <v>0.00072799999999999991</v>
      </c>
      <c r="S573" s="228">
        <v>0</v>
      </c>
      <c r="T573" s="229">
        <f>S573*H573</f>
        <v>0</v>
      </c>
      <c r="AR573" s="230" t="s">
        <v>264</v>
      </c>
      <c r="AT573" s="230" t="s">
        <v>196</v>
      </c>
      <c r="AU573" s="230" t="s">
        <v>82</v>
      </c>
      <c r="AY573" s="16" t="s">
        <v>194</v>
      </c>
      <c r="BE573" s="231">
        <f>IF(N573="základní",J573,0)</f>
        <v>0</v>
      </c>
      <c r="BF573" s="231">
        <f>IF(N573="snížená",J573,0)</f>
        <v>0</v>
      </c>
      <c r="BG573" s="231">
        <f>IF(N573="zákl. přenesená",J573,0)</f>
        <v>0</v>
      </c>
      <c r="BH573" s="231">
        <f>IF(N573="sníž. přenesená",J573,0)</f>
        <v>0</v>
      </c>
      <c r="BI573" s="231">
        <f>IF(N573="nulová",J573,0)</f>
        <v>0</v>
      </c>
      <c r="BJ573" s="16" t="s">
        <v>80</v>
      </c>
      <c r="BK573" s="231">
        <f>ROUND(I573*H573,2)</f>
        <v>0</v>
      </c>
      <c r="BL573" s="16" t="s">
        <v>264</v>
      </c>
      <c r="BM573" s="230" t="s">
        <v>1292</v>
      </c>
    </row>
    <row r="574" s="1" customFormat="1" ht="24" customHeight="1">
      <c r="B574" s="37"/>
      <c r="C574" s="257" t="s">
        <v>1293</v>
      </c>
      <c r="D574" s="257" t="s">
        <v>323</v>
      </c>
      <c r="E574" s="258" t="s">
        <v>1294</v>
      </c>
      <c r="F574" s="259" t="s">
        <v>1295</v>
      </c>
      <c r="G574" s="260" t="s">
        <v>1296</v>
      </c>
      <c r="H574" s="261">
        <v>1</v>
      </c>
      <c r="I574" s="262"/>
      <c r="J574" s="263">
        <f>ROUND(I574*H574,2)</f>
        <v>0</v>
      </c>
      <c r="K574" s="259" t="s">
        <v>19</v>
      </c>
      <c r="L574" s="264"/>
      <c r="M574" s="265" t="s">
        <v>19</v>
      </c>
      <c r="N574" s="266" t="s">
        <v>44</v>
      </c>
      <c r="O574" s="82"/>
      <c r="P574" s="228">
        <f>O574*H574</f>
        <v>0</v>
      </c>
      <c r="Q574" s="228">
        <v>0</v>
      </c>
      <c r="R574" s="228">
        <f>Q574*H574</f>
        <v>0</v>
      </c>
      <c r="S574" s="228">
        <v>0</v>
      </c>
      <c r="T574" s="229">
        <f>S574*H574</f>
        <v>0</v>
      </c>
      <c r="AR574" s="230" t="s">
        <v>350</v>
      </c>
      <c r="AT574" s="230" t="s">
        <v>323</v>
      </c>
      <c r="AU574" s="230" t="s">
        <v>82</v>
      </c>
      <c r="AY574" s="16" t="s">
        <v>194</v>
      </c>
      <c r="BE574" s="231">
        <f>IF(N574="základní",J574,0)</f>
        <v>0</v>
      </c>
      <c r="BF574" s="231">
        <f>IF(N574="snížená",J574,0)</f>
        <v>0</v>
      </c>
      <c r="BG574" s="231">
        <f>IF(N574="zákl. přenesená",J574,0)</f>
        <v>0</v>
      </c>
      <c r="BH574" s="231">
        <f>IF(N574="sníž. přenesená",J574,0)</f>
        <v>0</v>
      </c>
      <c r="BI574" s="231">
        <f>IF(N574="nulová",J574,0)</f>
        <v>0</v>
      </c>
      <c r="BJ574" s="16" t="s">
        <v>80</v>
      </c>
      <c r="BK574" s="231">
        <f>ROUND(I574*H574,2)</f>
        <v>0</v>
      </c>
      <c r="BL574" s="16" t="s">
        <v>264</v>
      </c>
      <c r="BM574" s="230" t="s">
        <v>1297</v>
      </c>
    </row>
    <row r="575" s="1" customFormat="1" ht="24" customHeight="1">
      <c r="B575" s="37"/>
      <c r="C575" s="219" t="s">
        <v>1298</v>
      </c>
      <c r="D575" s="219" t="s">
        <v>196</v>
      </c>
      <c r="E575" s="220" t="s">
        <v>1299</v>
      </c>
      <c r="F575" s="221" t="s">
        <v>1300</v>
      </c>
      <c r="G575" s="222" t="s">
        <v>222</v>
      </c>
      <c r="H575" s="223">
        <v>2</v>
      </c>
      <c r="I575" s="224"/>
      <c r="J575" s="225">
        <f>ROUND(I575*H575,2)</f>
        <v>0</v>
      </c>
      <c r="K575" s="221" t="s">
        <v>200</v>
      </c>
      <c r="L575" s="42"/>
      <c r="M575" s="226" t="s">
        <v>19</v>
      </c>
      <c r="N575" s="227" t="s">
        <v>44</v>
      </c>
      <c r="O575" s="82"/>
      <c r="P575" s="228">
        <f>O575*H575</f>
        <v>0</v>
      </c>
      <c r="Q575" s="228">
        <v>0.00025999999999999998</v>
      </c>
      <c r="R575" s="228">
        <f>Q575*H575</f>
        <v>0.00051999999999999995</v>
      </c>
      <c r="S575" s="228">
        <v>0</v>
      </c>
      <c r="T575" s="229">
        <f>S575*H575</f>
        <v>0</v>
      </c>
      <c r="AR575" s="230" t="s">
        <v>264</v>
      </c>
      <c r="AT575" s="230" t="s">
        <v>196</v>
      </c>
      <c r="AU575" s="230" t="s">
        <v>82</v>
      </c>
      <c r="AY575" s="16" t="s">
        <v>194</v>
      </c>
      <c r="BE575" s="231">
        <f>IF(N575="základní",J575,0)</f>
        <v>0</v>
      </c>
      <c r="BF575" s="231">
        <f>IF(N575="snížená",J575,0)</f>
        <v>0</v>
      </c>
      <c r="BG575" s="231">
        <f>IF(N575="zákl. přenesená",J575,0)</f>
        <v>0</v>
      </c>
      <c r="BH575" s="231">
        <f>IF(N575="sníž. přenesená",J575,0)</f>
        <v>0</v>
      </c>
      <c r="BI575" s="231">
        <f>IF(N575="nulová",J575,0)</f>
        <v>0</v>
      </c>
      <c r="BJ575" s="16" t="s">
        <v>80</v>
      </c>
      <c r="BK575" s="231">
        <f>ROUND(I575*H575,2)</f>
        <v>0</v>
      </c>
      <c r="BL575" s="16" t="s">
        <v>264</v>
      </c>
      <c r="BM575" s="230" t="s">
        <v>1301</v>
      </c>
    </row>
    <row r="576" s="1" customFormat="1" ht="24" customHeight="1">
      <c r="B576" s="37"/>
      <c r="C576" s="257" t="s">
        <v>1302</v>
      </c>
      <c r="D576" s="257" t="s">
        <v>323</v>
      </c>
      <c r="E576" s="258" t="s">
        <v>1303</v>
      </c>
      <c r="F576" s="259" t="s">
        <v>1304</v>
      </c>
      <c r="G576" s="260" t="s">
        <v>199</v>
      </c>
      <c r="H576" s="261">
        <v>2</v>
      </c>
      <c r="I576" s="262"/>
      <c r="J576" s="263">
        <f>ROUND(I576*H576,2)</f>
        <v>0</v>
      </c>
      <c r="K576" s="259" t="s">
        <v>200</v>
      </c>
      <c r="L576" s="264"/>
      <c r="M576" s="265" t="s">
        <v>19</v>
      </c>
      <c r="N576" s="266" t="s">
        <v>44</v>
      </c>
      <c r="O576" s="82"/>
      <c r="P576" s="228">
        <f>O576*H576</f>
        <v>0</v>
      </c>
      <c r="Q576" s="228">
        <v>0.034720000000000001</v>
      </c>
      <c r="R576" s="228">
        <f>Q576*H576</f>
        <v>0.069440000000000002</v>
      </c>
      <c r="S576" s="228">
        <v>0</v>
      </c>
      <c r="T576" s="229">
        <f>S576*H576</f>
        <v>0</v>
      </c>
      <c r="AR576" s="230" t="s">
        <v>350</v>
      </c>
      <c r="AT576" s="230" t="s">
        <v>323</v>
      </c>
      <c r="AU576" s="230" t="s">
        <v>82</v>
      </c>
      <c r="AY576" s="16" t="s">
        <v>194</v>
      </c>
      <c r="BE576" s="231">
        <f>IF(N576="základní",J576,0)</f>
        <v>0</v>
      </c>
      <c r="BF576" s="231">
        <f>IF(N576="snížená",J576,0)</f>
        <v>0</v>
      </c>
      <c r="BG576" s="231">
        <f>IF(N576="zákl. přenesená",J576,0)</f>
        <v>0</v>
      </c>
      <c r="BH576" s="231">
        <f>IF(N576="sníž. přenesená",J576,0)</f>
        <v>0</v>
      </c>
      <c r="BI576" s="231">
        <f>IF(N576="nulová",J576,0)</f>
        <v>0</v>
      </c>
      <c r="BJ576" s="16" t="s">
        <v>80</v>
      </c>
      <c r="BK576" s="231">
        <f>ROUND(I576*H576,2)</f>
        <v>0</v>
      </c>
      <c r="BL576" s="16" t="s">
        <v>264</v>
      </c>
      <c r="BM576" s="230" t="s">
        <v>1305</v>
      </c>
    </row>
    <row r="577" s="1" customFormat="1" ht="24" customHeight="1">
      <c r="B577" s="37"/>
      <c r="C577" s="219" t="s">
        <v>1306</v>
      </c>
      <c r="D577" s="219" t="s">
        <v>196</v>
      </c>
      <c r="E577" s="220" t="s">
        <v>1307</v>
      </c>
      <c r="F577" s="221" t="s">
        <v>1308</v>
      </c>
      <c r="G577" s="222" t="s">
        <v>199</v>
      </c>
      <c r="H577" s="223">
        <v>4.2000000000000002</v>
      </c>
      <c r="I577" s="224"/>
      <c r="J577" s="225">
        <f>ROUND(I577*H577,2)</f>
        <v>0</v>
      </c>
      <c r="K577" s="221" t="s">
        <v>200</v>
      </c>
      <c r="L577" s="42"/>
      <c r="M577" s="226" t="s">
        <v>19</v>
      </c>
      <c r="N577" s="227" t="s">
        <v>44</v>
      </c>
      <c r="O577" s="82"/>
      <c r="P577" s="228">
        <f>O577*H577</f>
        <v>0</v>
      </c>
      <c r="Q577" s="228">
        <v>0.00027</v>
      </c>
      <c r="R577" s="228">
        <f>Q577*H577</f>
        <v>0.001134</v>
      </c>
      <c r="S577" s="228">
        <v>0</v>
      </c>
      <c r="T577" s="229">
        <f>S577*H577</f>
        <v>0</v>
      </c>
      <c r="AR577" s="230" t="s">
        <v>264</v>
      </c>
      <c r="AT577" s="230" t="s">
        <v>196</v>
      </c>
      <c r="AU577" s="230" t="s">
        <v>82</v>
      </c>
      <c r="AY577" s="16" t="s">
        <v>194</v>
      </c>
      <c r="BE577" s="231">
        <f>IF(N577="základní",J577,0)</f>
        <v>0</v>
      </c>
      <c r="BF577" s="231">
        <f>IF(N577="snížená",J577,0)</f>
        <v>0</v>
      </c>
      <c r="BG577" s="231">
        <f>IF(N577="zákl. přenesená",J577,0)</f>
        <v>0</v>
      </c>
      <c r="BH577" s="231">
        <f>IF(N577="sníž. přenesená",J577,0)</f>
        <v>0</v>
      </c>
      <c r="BI577" s="231">
        <f>IF(N577="nulová",J577,0)</f>
        <v>0</v>
      </c>
      <c r="BJ577" s="16" t="s">
        <v>80</v>
      </c>
      <c r="BK577" s="231">
        <f>ROUND(I577*H577,2)</f>
        <v>0</v>
      </c>
      <c r="BL577" s="16" t="s">
        <v>264</v>
      </c>
      <c r="BM577" s="230" t="s">
        <v>1309</v>
      </c>
    </row>
    <row r="578" s="1" customFormat="1" ht="60" customHeight="1">
      <c r="B578" s="37"/>
      <c r="C578" s="257" t="s">
        <v>1310</v>
      </c>
      <c r="D578" s="257" t="s">
        <v>323</v>
      </c>
      <c r="E578" s="258" t="s">
        <v>1311</v>
      </c>
      <c r="F578" s="259" t="s">
        <v>1312</v>
      </c>
      <c r="G578" s="260" t="s">
        <v>1296</v>
      </c>
      <c r="H578" s="261">
        <v>2</v>
      </c>
      <c r="I578" s="262"/>
      <c r="J578" s="263">
        <f>ROUND(I578*H578,2)</f>
        <v>0</v>
      </c>
      <c r="K578" s="259" t="s">
        <v>19</v>
      </c>
      <c r="L578" s="264"/>
      <c r="M578" s="265" t="s">
        <v>19</v>
      </c>
      <c r="N578" s="266" t="s">
        <v>44</v>
      </c>
      <c r="O578" s="82"/>
      <c r="P578" s="228">
        <f>O578*H578</f>
        <v>0</v>
      </c>
      <c r="Q578" s="228">
        <v>0</v>
      </c>
      <c r="R578" s="228">
        <f>Q578*H578</f>
        <v>0</v>
      </c>
      <c r="S578" s="228">
        <v>0</v>
      </c>
      <c r="T578" s="229">
        <f>S578*H578</f>
        <v>0</v>
      </c>
      <c r="AR578" s="230" t="s">
        <v>350</v>
      </c>
      <c r="AT578" s="230" t="s">
        <v>323</v>
      </c>
      <c r="AU578" s="230" t="s">
        <v>82</v>
      </c>
      <c r="AY578" s="16" t="s">
        <v>194</v>
      </c>
      <c r="BE578" s="231">
        <f>IF(N578="základní",J578,0)</f>
        <v>0</v>
      </c>
      <c r="BF578" s="231">
        <f>IF(N578="snížená",J578,0)</f>
        <v>0</v>
      </c>
      <c r="BG578" s="231">
        <f>IF(N578="zákl. přenesená",J578,0)</f>
        <v>0</v>
      </c>
      <c r="BH578" s="231">
        <f>IF(N578="sníž. přenesená",J578,0)</f>
        <v>0</v>
      </c>
      <c r="BI578" s="231">
        <f>IF(N578="nulová",J578,0)</f>
        <v>0</v>
      </c>
      <c r="BJ578" s="16" t="s">
        <v>80</v>
      </c>
      <c r="BK578" s="231">
        <f>ROUND(I578*H578,2)</f>
        <v>0</v>
      </c>
      <c r="BL578" s="16" t="s">
        <v>264</v>
      </c>
      <c r="BM578" s="230" t="s">
        <v>1313</v>
      </c>
    </row>
    <row r="579" s="1" customFormat="1" ht="48" customHeight="1">
      <c r="B579" s="37"/>
      <c r="C579" s="257" t="s">
        <v>1314</v>
      </c>
      <c r="D579" s="257" t="s">
        <v>323</v>
      </c>
      <c r="E579" s="258" t="s">
        <v>1315</v>
      </c>
      <c r="F579" s="259" t="s">
        <v>1316</v>
      </c>
      <c r="G579" s="260" t="s">
        <v>1296</v>
      </c>
      <c r="H579" s="261">
        <v>2</v>
      </c>
      <c r="I579" s="262"/>
      <c r="J579" s="263">
        <f>ROUND(I579*H579,2)</f>
        <v>0</v>
      </c>
      <c r="K579" s="259" t="s">
        <v>19</v>
      </c>
      <c r="L579" s="264"/>
      <c r="M579" s="265" t="s">
        <v>19</v>
      </c>
      <c r="N579" s="266" t="s">
        <v>44</v>
      </c>
      <c r="O579" s="82"/>
      <c r="P579" s="228">
        <f>O579*H579</f>
        <v>0</v>
      </c>
      <c r="Q579" s="228">
        <v>0</v>
      </c>
      <c r="R579" s="228">
        <f>Q579*H579</f>
        <v>0</v>
      </c>
      <c r="S579" s="228">
        <v>0</v>
      </c>
      <c r="T579" s="229">
        <f>S579*H579</f>
        <v>0</v>
      </c>
      <c r="AR579" s="230" t="s">
        <v>350</v>
      </c>
      <c r="AT579" s="230" t="s">
        <v>323</v>
      </c>
      <c r="AU579" s="230" t="s">
        <v>82</v>
      </c>
      <c r="AY579" s="16" t="s">
        <v>194</v>
      </c>
      <c r="BE579" s="231">
        <f>IF(N579="základní",J579,0)</f>
        <v>0</v>
      </c>
      <c r="BF579" s="231">
        <f>IF(N579="snížená",J579,0)</f>
        <v>0</v>
      </c>
      <c r="BG579" s="231">
        <f>IF(N579="zákl. přenesená",J579,0)</f>
        <v>0</v>
      </c>
      <c r="BH579" s="231">
        <f>IF(N579="sníž. přenesená",J579,0)</f>
        <v>0</v>
      </c>
      <c r="BI579" s="231">
        <f>IF(N579="nulová",J579,0)</f>
        <v>0</v>
      </c>
      <c r="BJ579" s="16" t="s">
        <v>80</v>
      </c>
      <c r="BK579" s="231">
        <f>ROUND(I579*H579,2)</f>
        <v>0</v>
      </c>
      <c r="BL579" s="16" t="s">
        <v>264</v>
      </c>
      <c r="BM579" s="230" t="s">
        <v>1317</v>
      </c>
    </row>
    <row r="580" s="1" customFormat="1" ht="24" customHeight="1">
      <c r="B580" s="37"/>
      <c r="C580" s="219" t="s">
        <v>1318</v>
      </c>
      <c r="D580" s="219" t="s">
        <v>196</v>
      </c>
      <c r="E580" s="220" t="s">
        <v>1319</v>
      </c>
      <c r="F580" s="221" t="s">
        <v>1320</v>
      </c>
      <c r="G580" s="222" t="s">
        <v>199</v>
      </c>
      <c r="H580" s="223">
        <v>6.5999999999999996</v>
      </c>
      <c r="I580" s="224"/>
      <c r="J580" s="225">
        <f>ROUND(I580*H580,2)</f>
        <v>0</v>
      </c>
      <c r="K580" s="221" t="s">
        <v>200</v>
      </c>
      <c r="L580" s="42"/>
      <c r="M580" s="226" t="s">
        <v>19</v>
      </c>
      <c r="N580" s="227" t="s">
        <v>44</v>
      </c>
      <c r="O580" s="82"/>
      <c r="P580" s="228">
        <f>O580*H580</f>
        <v>0</v>
      </c>
      <c r="Q580" s="228">
        <v>0</v>
      </c>
      <c r="R580" s="228">
        <f>Q580*H580</f>
        <v>0</v>
      </c>
      <c r="S580" s="228">
        <v>0</v>
      </c>
      <c r="T580" s="229">
        <f>S580*H580</f>
        <v>0</v>
      </c>
      <c r="AR580" s="230" t="s">
        <v>264</v>
      </c>
      <c r="AT580" s="230" t="s">
        <v>196</v>
      </c>
      <c r="AU580" s="230" t="s">
        <v>82</v>
      </c>
      <c r="AY580" s="16" t="s">
        <v>194</v>
      </c>
      <c r="BE580" s="231">
        <f>IF(N580="základní",J580,0)</f>
        <v>0</v>
      </c>
      <c r="BF580" s="231">
        <f>IF(N580="snížená",J580,0)</f>
        <v>0</v>
      </c>
      <c r="BG580" s="231">
        <f>IF(N580="zákl. přenesená",J580,0)</f>
        <v>0</v>
      </c>
      <c r="BH580" s="231">
        <f>IF(N580="sníž. přenesená",J580,0)</f>
        <v>0</v>
      </c>
      <c r="BI580" s="231">
        <f>IF(N580="nulová",J580,0)</f>
        <v>0</v>
      </c>
      <c r="BJ580" s="16" t="s">
        <v>80</v>
      </c>
      <c r="BK580" s="231">
        <f>ROUND(I580*H580,2)</f>
        <v>0</v>
      </c>
      <c r="BL580" s="16" t="s">
        <v>264</v>
      </c>
      <c r="BM580" s="230" t="s">
        <v>1321</v>
      </c>
    </row>
    <row r="581" s="1" customFormat="1">
      <c r="B581" s="37"/>
      <c r="C581" s="38"/>
      <c r="D581" s="234" t="s">
        <v>286</v>
      </c>
      <c r="E581" s="38"/>
      <c r="F581" s="255" t="s">
        <v>1322</v>
      </c>
      <c r="G581" s="38"/>
      <c r="H581" s="38"/>
      <c r="I581" s="145"/>
      <c r="J581" s="38"/>
      <c r="K581" s="38"/>
      <c r="L581" s="42"/>
      <c r="M581" s="256"/>
      <c r="N581" s="82"/>
      <c r="O581" s="82"/>
      <c r="P581" s="82"/>
      <c r="Q581" s="82"/>
      <c r="R581" s="82"/>
      <c r="S581" s="82"/>
      <c r="T581" s="83"/>
      <c r="AT581" s="16" t="s">
        <v>286</v>
      </c>
      <c r="AU581" s="16" t="s">
        <v>82</v>
      </c>
    </row>
    <row r="582" s="1" customFormat="1" ht="36" customHeight="1">
      <c r="B582" s="37"/>
      <c r="C582" s="219" t="s">
        <v>1323</v>
      </c>
      <c r="D582" s="219" t="s">
        <v>196</v>
      </c>
      <c r="E582" s="220" t="s">
        <v>1324</v>
      </c>
      <c r="F582" s="221" t="s">
        <v>1325</v>
      </c>
      <c r="G582" s="222" t="s">
        <v>222</v>
      </c>
      <c r="H582" s="223">
        <v>5</v>
      </c>
      <c r="I582" s="224"/>
      <c r="J582" s="225">
        <f>ROUND(I582*H582,2)</f>
        <v>0</v>
      </c>
      <c r="K582" s="221" t="s">
        <v>200</v>
      </c>
      <c r="L582" s="42"/>
      <c r="M582" s="226" t="s">
        <v>19</v>
      </c>
      <c r="N582" s="227" t="s">
        <v>44</v>
      </c>
      <c r="O582" s="82"/>
      <c r="P582" s="228">
        <f>O582*H582</f>
        <v>0</v>
      </c>
      <c r="Q582" s="228">
        <v>0</v>
      </c>
      <c r="R582" s="228">
        <f>Q582*H582</f>
        <v>0</v>
      </c>
      <c r="S582" s="228">
        <v>0</v>
      </c>
      <c r="T582" s="229">
        <f>S582*H582</f>
        <v>0</v>
      </c>
      <c r="AR582" s="230" t="s">
        <v>264</v>
      </c>
      <c r="AT582" s="230" t="s">
        <v>196</v>
      </c>
      <c r="AU582" s="230" t="s">
        <v>82</v>
      </c>
      <c r="AY582" s="16" t="s">
        <v>194</v>
      </c>
      <c r="BE582" s="231">
        <f>IF(N582="základní",J582,0)</f>
        <v>0</v>
      </c>
      <c r="BF582" s="231">
        <f>IF(N582="snížená",J582,0)</f>
        <v>0</v>
      </c>
      <c r="BG582" s="231">
        <f>IF(N582="zákl. přenesená",J582,0)</f>
        <v>0</v>
      </c>
      <c r="BH582" s="231">
        <f>IF(N582="sníž. přenesená",J582,0)</f>
        <v>0</v>
      </c>
      <c r="BI582" s="231">
        <f>IF(N582="nulová",J582,0)</f>
        <v>0</v>
      </c>
      <c r="BJ582" s="16" t="s">
        <v>80</v>
      </c>
      <c r="BK582" s="231">
        <f>ROUND(I582*H582,2)</f>
        <v>0</v>
      </c>
      <c r="BL582" s="16" t="s">
        <v>264</v>
      </c>
      <c r="BM582" s="230" t="s">
        <v>1326</v>
      </c>
    </row>
    <row r="583" s="1" customFormat="1" ht="24" customHeight="1">
      <c r="B583" s="37"/>
      <c r="C583" s="257" t="s">
        <v>1327</v>
      </c>
      <c r="D583" s="257" t="s">
        <v>323</v>
      </c>
      <c r="E583" s="258" t="s">
        <v>1328</v>
      </c>
      <c r="F583" s="259" t="s">
        <v>1329</v>
      </c>
      <c r="G583" s="260" t="s">
        <v>222</v>
      </c>
      <c r="H583" s="261">
        <v>5</v>
      </c>
      <c r="I583" s="262"/>
      <c r="J583" s="263">
        <f>ROUND(I583*H583,2)</f>
        <v>0</v>
      </c>
      <c r="K583" s="259" t="s">
        <v>200</v>
      </c>
      <c r="L583" s="264"/>
      <c r="M583" s="265" t="s">
        <v>19</v>
      </c>
      <c r="N583" s="266" t="s">
        <v>44</v>
      </c>
      <c r="O583" s="82"/>
      <c r="P583" s="228">
        <f>O583*H583</f>
        <v>0</v>
      </c>
      <c r="Q583" s="228">
        <v>0.016</v>
      </c>
      <c r="R583" s="228">
        <f>Q583*H583</f>
        <v>0.080000000000000002</v>
      </c>
      <c r="S583" s="228">
        <v>0</v>
      </c>
      <c r="T583" s="229">
        <f>S583*H583</f>
        <v>0</v>
      </c>
      <c r="AR583" s="230" t="s">
        <v>350</v>
      </c>
      <c r="AT583" s="230" t="s">
        <v>323</v>
      </c>
      <c r="AU583" s="230" t="s">
        <v>82</v>
      </c>
      <c r="AY583" s="16" t="s">
        <v>194</v>
      </c>
      <c r="BE583" s="231">
        <f>IF(N583="základní",J583,0)</f>
        <v>0</v>
      </c>
      <c r="BF583" s="231">
        <f>IF(N583="snížená",J583,0)</f>
        <v>0</v>
      </c>
      <c r="BG583" s="231">
        <f>IF(N583="zákl. přenesená",J583,0)</f>
        <v>0</v>
      </c>
      <c r="BH583" s="231">
        <f>IF(N583="sníž. přenesená",J583,0)</f>
        <v>0</v>
      </c>
      <c r="BI583" s="231">
        <f>IF(N583="nulová",J583,0)</f>
        <v>0</v>
      </c>
      <c r="BJ583" s="16" t="s">
        <v>80</v>
      </c>
      <c r="BK583" s="231">
        <f>ROUND(I583*H583,2)</f>
        <v>0</v>
      </c>
      <c r="BL583" s="16" t="s">
        <v>264</v>
      </c>
      <c r="BM583" s="230" t="s">
        <v>1330</v>
      </c>
    </row>
    <row r="584" s="1" customFormat="1" ht="36" customHeight="1">
      <c r="B584" s="37"/>
      <c r="C584" s="219" t="s">
        <v>1331</v>
      </c>
      <c r="D584" s="219" t="s">
        <v>196</v>
      </c>
      <c r="E584" s="220" t="s">
        <v>1332</v>
      </c>
      <c r="F584" s="221" t="s">
        <v>1333</v>
      </c>
      <c r="G584" s="222" t="s">
        <v>222</v>
      </c>
      <c r="H584" s="223">
        <v>13</v>
      </c>
      <c r="I584" s="224"/>
      <c r="J584" s="225">
        <f>ROUND(I584*H584,2)</f>
        <v>0</v>
      </c>
      <c r="K584" s="221" t="s">
        <v>200</v>
      </c>
      <c r="L584" s="42"/>
      <c r="M584" s="226" t="s">
        <v>19</v>
      </c>
      <c r="N584" s="227" t="s">
        <v>44</v>
      </c>
      <c r="O584" s="82"/>
      <c r="P584" s="228">
        <f>O584*H584</f>
        <v>0</v>
      </c>
      <c r="Q584" s="228">
        <v>0</v>
      </c>
      <c r="R584" s="228">
        <f>Q584*H584</f>
        <v>0</v>
      </c>
      <c r="S584" s="228">
        <v>0</v>
      </c>
      <c r="T584" s="229">
        <f>S584*H584</f>
        <v>0</v>
      </c>
      <c r="AR584" s="230" t="s">
        <v>264</v>
      </c>
      <c r="AT584" s="230" t="s">
        <v>196</v>
      </c>
      <c r="AU584" s="230" t="s">
        <v>82</v>
      </c>
      <c r="AY584" s="16" t="s">
        <v>194</v>
      </c>
      <c r="BE584" s="231">
        <f>IF(N584="základní",J584,0)</f>
        <v>0</v>
      </c>
      <c r="BF584" s="231">
        <f>IF(N584="snížená",J584,0)</f>
        <v>0</v>
      </c>
      <c r="BG584" s="231">
        <f>IF(N584="zákl. přenesená",J584,0)</f>
        <v>0</v>
      </c>
      <c r="BH584" s="231">
        <f>IF(N584="sníž. přenesená",J584,0)</f>
        <v>0</v>
      </c>
      <c r="BI584" s="231">
        <f>IF(N584="nulová",J584,0)</f>
        <v>0</v>
      </c>
      <c r="BJ584" s="16" t="s">
        <v>80</v>
      </c>
      <c r="BK584" s="231">
        <f>ROUND(I584*H584,2)</f>
        <v>0</v>
      </c>
      <c r="BL584" s="16" t="s">
        <v>264</v>
      </c>
      <c r="BM584" s="230" t="s">
        <v>1334</v>
      </c>
    </row>
    <row r="585" s="1" customFormat="1" ht="24" customHeight="1">
      <c r="B585" s="37"/>
      <c r="C585" s="257" t="s">
        <v>1335</v>
      </c>
      <c r="D585" s="257" t="s">
        <v>323</v>
      </c>
      <c r="E585" s="258" t="s">
        <v>1336</v>
      </c>
      <c r="F585" s="259" t="s">
        <v>1337</v>
      </c>
      <c r="G585" s="260" t="s">
        <v>222</v>
      </c>
      <c r="H585" s="261">
        <v>8</v>
      </c>
      <c r="I585" s="262"/>
      <c r="J585" s="263">
        <f>ROUND(I585*H585,2)</f>
        <v>0</v>
      </c>
      <c r="K585" s="259" t="s">
        <v>200</v>
      </c>
      <c r="L585" s="264"/>
      <c r="M585" s="265" t="s">
        <v>19</v>
      </c>
      <c r="N585" s="266" t="s">
        <v>44</v>
      </c>
      <c r="O585" s="82"/>
      <c r="P585" s="228">
        <f>O585*H585</f>
        <v>0</v>
      </c>
      <c r="Q585" s="228">
        <v>0.016</v>
      </c>
      <c r="R585" s="228">
        <f>Q585*H585</f>
        <v>0.128</v>
      </c>
      <c r="S585" s="228">
        <v>0</v>
      </c>
      <c r="T585" s="229">
        <f>S585*H585</f>
        <v>0</v>
      </c>
      <c r="AR585" s="230" t="s">
        <v>350</v>
      </c>
      <c r="AT585" s="230" t="s">
        <v>323</v>
      </c>
      <c r="AU585" s="230" t="s">
        <v>82</v>
      </c>
      <c r="AY585" s="16" t="s">
        <v>194</v>
      </c>
      <c r="BE585" s="231">
        <f>IF(N585="základní",J585,0)</f>
        <v>0</v>
      </c>
      <c r="BF585" s="231">
        <f>IF(N585="snížená",J585,0)</f>
        <v>0</v>
      </c>
      <c r="BG585" s="231">
        <f>IF(N585="zákl. přenesená",J585,0)</f>
        <v>0</v>
      </c>
      <c r="BH585" s="231">
        <f>IF(N585="sníž. přenesená",J585,0)</f>
        <v>0</v>
      </c>
      <c r="BI585" s="231">
        <f>IF(N585="nulová",J585,0)</f>
        <v>0</v>
      </c>
      <c r="BJ585" s="16" t="s">
        <v>80</v>
      </c>
      <c r="BK585" s="231">
        <f>ROUND(I585*H585,2)</f>
        <v>0</v>
      </c>
      <c r="BL585" s="16" t="s">
        <v>264</v>
      </c>
      <c r="BM585" s="230" t="s">
        <v>1338</v>
      </c>
    </row>
    <row r="586" s="1" customFormat="1" ht="16.5" customHeight="1">
      <c r="B586" s="37"/>
      <c r="C586" s="257" t="s">
        <v>1339</v>
      </c>
      <c r="D586" s="257" t="s">
        <v>323</v>
      </c>
      <c r="E586" s="258" t="s">
        <v>1340</v>
      </c>
      <c r="F586" s="259" t="s">
        <v>1341</v>
      </c>
      <c r="G586" s="260" t="s">
        <v>222</v>
      </c>
      <c r="H586" s="261">
        <v>4</v>
      </c>
      <c r="I586" s="262"/>
      <c r="J586" s="263">
        <f>ROUND(I586*H586,2)</f>
        <v>0</v>
      </c>
      <c r="K586" s="259" t="s">
        <v>200</v>
      </c>
      <c r="L586" s="264"/>
      <c r="M586" s="265" t="s">
        <v>19</v>
      </c>
      <c r="N586" s="266" t="s">
        <v>44</v>
      </c>
      <c r="O586" s="82"/>
      <c r="P586" s="228">
        <f>O586*H586</f>
        <v>0</v>
      </c>
      <c r="Q586" s="228">
        <v>0.025000000000000001</v>
      </c>
      <c r="R586" s="228">
        <f>Q586*H586</f>
        <v>0.10000000000000001</v>
      </c>
      <c r="S586" s="228">
        <v>0</v>
      </c>
      <c r="T586" s="229">
        <f>S586*H586</f>
        <v>0</v>
      </c>
      <c r="AR586" s="230" t="s">
        <v>350</v>
      </c>
      <c r="AT586" s="230" t="s">
        <v>323</v>
      </c>
      <c r="AU586" s="230" t="s">
        <v>82</v>
      </c>
      <c r="AY586" s="16" t="s">
        <v>194</v>
      </c>
      <c r="BE586" s="231">
        <f>IF(N586="základní",J586,0)</f>
        <v>0</v>
      </c>
      <c r="BF586" s="231">
        <f>IF(N586="snížená",J586,0)</f>
        <v>0</v>
      </c>
      <c r="BG586" s="231">
        <f>IF(N586="zákl. přenesená",J586,0)</f>
        <v>0</v>
      </c>
      <c r="BH586" s="231">
        <f>IF(N586="sníž. přenesená",J586,0)</f>
        <v>0</v>
      </c>
      <c r="BI586" s="231">
        <f>IF(N586="nulová",J586,0)</f>
        <v>0</v>
      </c>
      <c r="BJ586" s="16" t="s">
        <v>80</v>
      </c>
      <c r="BK586" s="231">
        <f>ROUND(I586*H586,2)</f>
        <v>0</v>
      </c>
      <c r="BL586" s="16" t="s">
        <v>264</v>
      </c>
      <c r="BM586" s="230" t="s">
        <v>1342</v>
      </c>
    </row>
    <row r="587" s="1" customFormat="1" ht="16.5" customHeight="1">
      <c r="B587" s="37"/>
      <c r="C587" s="257" t="s">
        <v>1343</v>
      </c>
      <c r="D587" s="257" t="s">
        <v>323</v>
      </c>
      <c r="E587" s="258" t="s">
        <v>1344</v>
      </c>
      <c r="F587" s="259" t="s">
        <v>1345</v>
      </c>
      <c r="G587" s="260" t="s">
        <v>222</v>
      </c>
      <c r="H587" s="261">
        <v>1</v>
      </c>
      <c r="I587" s="262"/>
      <c r="J587" s="263">
        <f>ROUND(I587*H587,2)</f>
        <v>0</v>
      </c>
      <c r="K587" s="259" t="s">
        <v>200</v>
      </c>
      <c r="L587" s="264"/>
      <c r="M587" s="265" t="s">
        <v>19</v>
      </c>
      <c r="N587" s="266" t="s">
        <v>44</v>
      </c>
      <c r="O587" s="82"/>
      <c r="P587" s="228">
        <f>O587*H587</f>
        <v>0</v>
      </c>
      <c r="Q587" s="228">
        <v>0.045999999999999999</v>
      </c>
      <c r="R587" s="228">
        <f>Q587*H587</f>
        <v>0.045999999999999999</v>
      </c>
      <c r="S587" s="228">
        <v>0</v>
      </c>
      <c r="T587" s="229">
        <f>S587*H587</f>
        <v>0</v>
      </c>
      <c r="AR587" s="230" t="s">
        <v>350</v>
      </c>
      <c r="AT587" s="230" t="s">
        <v>323</v>
      </c>
      <c r="AU587" s="230" t="s">
        <v>82</v>
      </c>
      <c r="AY587" s="16" t="s">
        <v>194</v>
      </c>
      <c r="BE587" s="231">
        <f>IF(N587="základní",J587,0)</f>
        <v>0</v>
      </c>
      <c r="BF587" s="231">
        <f>IF(N587="snížená",J587,0)</f>
        <v>0</v>
      </c>
      <c r="BG587" s="231">
        <f>IF(N587="zákl. přenesená",J587,0)</f>
        <v>0</v>
      </c>
      <c r="BH587" s="231">
        <f>IF(N587="sníž. přenesená",J587,0)</f>
        <v>0</v>
      </c>
      <c r="BI587" s="231">
        <f>IF(N587="nulová",J587,0)</f>
        <v>0</v>
      </c>
      <c r="BJ587" s="16" t="s">
        <v>80</v>
      </c>
      <c r="BK587" s="231">
        <f>ROUND(I587*H587,2)</f>
        <v>0</v>
      </c>
      <c r="BL587" s="16" t="s">
        <v>264</v>
      </c>
      <c r="BM587" s="230" t="s">
        <v>1346</v>
      </c>
    </row>
    <row r="588" s="1" customFormat="1" ht="36" customHeight="1">
      <c r="B588" s="37"/>
      <c r="C588" s="219" t="s">
        <v>1347</v>
      </c>
      <c r="D588" s="219" t="s">
        <v>196</v>
      </c>
      <c r="E588" s="220" t="s">
        <v>1348</v>
      </c>
      <c r="F588" s="221" t="s">
        <v>1349</v>
      </c>
      <c r="G588" s="222" t="s">
        <v>222</v>
      </c>
      <c r="H588" s="223">
        <v>2</v>
      </c>
      <c r="I588" s="224"/>
      <c r="J588" s="225">
        <f>ROUND(I588*H588,2)</f>
        <v>0</v>
      </c>
      <c r="K588" s="221" t="s">
        <v>200</v>
      </c>
      <c r="L588" s="42"/>
      <c r="M588" s="226" t="s">
        <v>19</v>
      </c>
      <c r="N588" s="227" t="s">
        <v>44</v>
      </c>
      <c r="O588" s="82"/>
      <c r="P588" s="228">
        <f>O588*H588</f>
        <v>0</v>
      </c>
      <c r="Q588" s="228">
        <v>0</v>
      </c>
      <c r="R588" s="228">
        <f>Q588*H588</f>
        <v>0</v>
      </c>
      <c r="S588" s="228">
        <v>0</v>
      </c>
      <c r="T588" s="229">
        <f>S588*H588</f>
        <v>0</v>
      </c>
      <c r="AR588" s="230" t="s">
        <v>264</v>
      </c>
      <c r="AT588" s="230" t="s">
        <v>196</v>
      </c>
      <c r="AU588" s="230" t="s">
        <v>82</v>
      </c>
      <c r="AY588" s="16" t="s">
        <v>194</v>
      </c>
      <c r="BE588" s="231">
        <f>IF(N588="základní",J588,0)</f>
        <v>0</v>
      </c>
      <c r="BF588" s="231">
        <f>IF(N588="snížená",J588,0)</f>
        <v>0</v>
      </c>
      <c r="BG588" s="231">
        <f>IF(N588="zákl. přenesená",J588,0)</f>
        <v>0</v>
      </c>
      <c r="BH588" s="231">
        <f>IF(N588="sníž. přenesená",J588,0)</f>
        <v>0</v>
      </c>
      <c r="BI588" s="231">
        <f>IF(N588="nulová",J588,0)</f>
        <v>0</v>
      </c>
      <c r="BJ588" s="16" t="s">
        <v>80</v>
      </c>
      <c r="BK588" s="231">
        <f>ROUND(I588*H588,2)</f>
        <v>0</v>
      </c>
      <c r="BL588" s="16" t="s">
        <v>264</v>
      </c>
      <c r="BM588" s="230" t="s">
        <v>1350</v>
      </c>
    </row>
    <row r="589" s="1" customFormat="1" ht="24" customHeight="1">
      <c r="B589" s="37"/>
      <c r="C589" s="257" t="s">
        <v>1351</v>
      </c>
      <c r="D589" s="257" t="s">
        <v>323</v>
      </c>
      <c r="E589" s="258" t="s">
        <v>1352</v>
      </c>
      <c r="F589" s="259" t="s">
        <v>1353</v>
      </c>
      <c r="G589" s="260" t="s">
        <v>222</v>
      </c>
      <c r="H589" s="261">
        <v>2</v>
      </c>
      <c r="I589" s="262"/>
      <c r="J589" s="263">
        <f>ROUND(I589*H589,2)</f>
        <v>0</v>
      </c>
      <c r="K589" s="259" t="s">
        <v>200</v>
      </c>
      <c r="L589" s="264"/>
      <c r="M589" s="265" t="s">
        <v>19</v>
      </c>
      <c r="N589" s="266" t="s">
        <v>44</v>
      </c>
      <c r="O589" s="82"/>
      <c r="P589" s="228">
        <f>O589*H589</f>
        <v>0</v>
      </c>
      <c r="Q589" s="228">
        <v>0.025999999999999999</v>
      </c>
      <c r="R589" s="228">
        <f>Q589*H589</f>
        <v>0.051999999999999998</v>
      </c>
      <c r="S589" s="228">
        <v>0</v>
      </c>
      <c r="T589" s="229">
        <f>S589*H589</f>
        <v>0</v>
      </c>
      <c r="AR589" s="230" t="s">
        <v>350</v>
      </c>
      <c r="AT589" s="230" t="s">
        <v>323</v>
      </c>
      <c r="AU589" s="230" t="s">
        <v>82</v>
      </c>
      <c r="AY589" s="16" t="s">
        <v>194</v>
      </c>
      <c r="BE589" s="231">
        <f>IF(N589="základní",J589,0)</f>
        <v>0</v>
      </c>
      <c r="BF589" s="231">
        <f>IF(N589="snížená",J589,0)</f>
        <v>0</v>
      </c>
      <c r="BG589" s="231">
        <f>IF(N589="zákl. přenesená",J589,0)</f>
        <v>0</v>
      </c>
      <c r="BH589" s="231">
        <f>IF(N589="sníž. přenesená",J589,0)</f>
        <v>0</v>
      </c>
      <c r="BI589" s="231">
        <f>IF(N589="nulová",J589,0)</f>
        <v>0</v>
      </c>
      <c r="BJ589" s="16" t="s">
        <v>80</v>
      </c>
      <c r="BK589" s="231">
        <f>ROUND(I589*H589,2)</f>
        <v>0</v>
      </c>
      <c r="BL589" s="16" t="s">
        <v>264</v>
      </c>
      <c r="BM589" s="230" t="s">
        <v>1354</v>
      </c>
    </row>
    <row r="590" s="1" customFormat="1" ht="36" customHeight="1">
      <c r="B590" s="37"/>
      <c r="C590" s="219" t="s">
        <v>1355</v>
      </c>
      <c r="D590" s="219" t="s">
        <v>196</v>
      </c>
      <c r="E590" s="220" t="s">
        <v>1356</v>
      </c>
      <c r="F590" s="221" t="s">
        <v>1357</v>
      </c>
      <c r="G590" s="222" t="s">
        <v>222</v>
      </c>
      <c r="H590" s="223">
        <v>1</v>
      </c>
      <c r="I590" s="224"/>
      <c r="J590" s="225">
        <f>ROUND(I590*H590,2)</f>
        <v>0</v>
      </c>
      <c r="K590" s="221" t="s">
        <v>200</v>
      </c>
      <c r="L590" s="42"/>
      <c r="M590" s="226" t="s">
        <v>19</v>
      </c>
      <c r="N590" s="227" t="s">
        <v>44</v>
      </c>
      <c r="O590" s="82"/>
      <c r="P590" s="228">
        <f>O590*H590</f>
        <v>0</v>
      </c>
      <c r="Q590" s="228">
        <v>0</v>
      </c>
      <c r="R590" s="228">
        <f>Q590*H590</f>
        <v>0</v>
      </c>
      <c r="S590" s="228">
        <v>0</v>
      </c>
      <c r="T590" s="229">
        <f>S590*H590</f>
        <v>0</v>
      </c>
      <c r="AR590" s="230" t="s">
        <v>264</v>
      </c>
      <c r="AT590" s="230" t="s">
        <v>196</v>
      </c>
      <c r="AU590" s="230" t="s">
        <v>82</v>
      </c>
      <c r="AY590" s="16" t="s">
        <v>194</v>
      </c>
      <c r="BE590" s="231">
        <f>IF(N590="základní",J590,0)</f>
        <v>0</v>
      </c>
      <c r="BF590" s="231">
        <f>IF(N590="snížená",J590,0)</f>
        <v>0</v>
      </c>
      <c r="BG590" s="231">
        <f>IF(N590="zákl. přenesená",J590,0)</f>
        <v>0</v>
      </c>
      <c r="BH590" s="231">
        <f>IF(N590="sníž. přenesená",J590,0)</f>
        <v>0</v>
      </c>
      <c r="BI590" s="231">
        <f>IF(N590="nulová",J590,0)</f>
        <v>0</v>
      </c>
      <c r="BJ590" s="16" t="s">
        <v>80</v>
      </c>
      <c r="BK590" s="231">
        <f>ROUND(I590*H590,2)</f>
        <v>0</v>
      </c>
      <c r="BL590" s="16" t="s">
        <v>264</v>
      </c>
      <c r="BM590" s="230" t="s">
        <v>1358</v>
      </c>
    </row>
    <row r="591" s="1" customFormat="1" ht="48" customHeight="1">
      <c r="B591" s="37"/>
      <c r="C591" s="257" t="s">
        <v>1359</v>
      </c>
      <c r="D591" s="257" t="s">
        <v>323</v>
      </c>
      <c r="E591" s="258" t="s">
        <v>1360</v>
      </c>
      <c r="F591" s="259" t="s">
        <v>1361</v>
      </c>
      <c r="G591" s="260" t="s">
        <v>1296</v>
      </c>
      <c r="H591" s="261">
        <v>1</v>
      </c>
      <c r="I591" s="262"/>
      <c r="J591" s="263">
        <f>ROUND(I591*H591,2)</f>
        <v>0</v>
      </c>
      <c r="K591" s="259" t="s">
        <v>19</v>
      </c>
      <c r="L591" s="264"/>
      <c r="M591" s="265" t="s">
        <v>19</v>
      </c>
      <c r="N591" s="266" t="s">
        <v>44</v>
      </c>
      <c r="O591" s="82"/>
      <c r="P591" s="228">
        <f>O591*H591</f>
        <v>0</v>
      </c>
      <c r="Q591" s="228">
        <v>0</v>
      </c>
      <c r="R591" s="228">
        <f>Q591*H591</f>
        <v>0</v>
      </c>
      <c r="S591" s="228">
        <v>0</v>
      </c>
      <c r="T591" s="229">
        <f>S591*H591</f>
        <v>0</v>
      </c>
      <c r="AR591" s="230" t="s">
        <v>350</v>
      </c>
      <c r="AT591" s="230" t="s">
        <v>323</v>
      </c>
      <c r="AU591" s="230" t="s">
        <v>82</v>
      </c>
      <c r="AY591" s="16" t="s">
        <v>194</v>
      </c>
      <c r="BE591" s="231">
        <f>IF(N591="základní",J591,0)</f>
        <v>0</v>
      </c>
      <c r="BF591" s="231">
        <f>IF(N591="snížená",J591,0)</f>
        <v>0</v>
      </c>
      <c r="BG591" s="231">
        <f>IF(N591="zákl. přenesená",J591,0)</f>
        <v>0</v>
      </c>
      <c r="BH591" s="231">
        <f>IF(N591="sníž. přenesená",J591,0)</f>
        <v>0</v>
      </c>
      <c r="BI591" s="231">
        <f>IF(N591="nulová",J591,0)</f>
        <v>0</v>
      </c>
      <c r="BJ591" s="16" t="s">
        <v>80</v>
      </c>
      <c r="BK591" s="231">
        <f>ROUND(I591*H591,2)</f>
        <v>0</v>
      </c>
      <c r="BL591" s="16" t="s">
        <v>264</v>
      </c>
      <c r="BM591" s="230" t="s">
        <v>1362</v>
      </c>
    </row>
    <row r="592" s="1" customFormat="1" ht="36" customHeight="1">
      <c r="B592" s="37"/>
      <c r="C592" s="219" t="s">
        <v>1363</v>
      </c>
      <c r="D592" s="219" t="s">
        <v>196</v>
      </c>
      <c r="E592" s="220" t="s">
        <v>1364</v>
      </c>
      <c r="F592" s="221" t="s">
        <v>1365</v>
      </c>
      <c r="G592" s="222" t="s">
        <v>222</v>
      </c>
      <c r="H592" s="223">
        <v>2</v>
      </c>
      <c r="I592" s="224"/>
      <c r="J592" s="225">
        <f>ROUND(I592*H592,2)</f>
        <v>0</v>
      </c>
      <c r="K592" s="221" t="s">
        <v>200</v>
      </c>
      <c r="L592" s="42"/>
      <c r="M592" s="226" t="s">
        <v>19</v>
      </c>
      <c r="N592" s="227" t="s">
        <v>44</v>
      </c>
      <c r="O592" s="82"/>
      <c r="P592" s="228">
        <f>O592*H592</f>
        <v>0</v>
      </c>
      <c r="Q592" s="228">
        <v>0.00092000000000000003</v>
      </c>
      <c r="R592" s="228">
        <f>Q592*H592</f>
        <v>0.0018400000000000001</v>
      </c>
      <c r="S592" s="228">
        <v>0</v>
      </c>
      <c r="T592" s="229">
        <f>S592*H592</f>
        <v>0</v>
      </c>
      <c r="AR592" s="230" t="s">
        <v>264</v>
      </c>
      <c r="AT592" s="230" t="s">
        <v>196</v>
      </c>
      <c r="AU592" s="230" t="s">
        <v>82</v>
      </c>
      <c r="AY592" s="16" t="s">
        <v>194</v>
      </c>
      <c r="BE592" s="231">
        <f>IF(N592="základní",J592,0)</f>
        <v>0</v>
      </c>
      <c r="BF592" s="231">
        <f>IF(N592="snížená",J592,0)</f>
        <v>0</v>
      </c>
      <c r="BG592" s="231">
        <f>IF(N592="zákl. přenesená",J592,0)</f>
        <v>0</v>
      </c>
      <c r="BH592" s="231">
        <f>IF(N592="sníž. přenesená",J592,0)</f>
        <v>0</v>
      </c>
      <c r="BI592" s="231">
        <f>IF(N592="nulová",J592,0)</f>
        <v>0</v>
      </c>
      <c r="BJ592" s="16" t="s">
        <v>80</v>
      </c>
      <c r="BK592" s="231">
        <f>ROUND(I592*H592,2)</f>
        <v>0</v>
      </c>
      <c r="BL592" s="16" t="s">
        <v>264</v>
      </c>
      <c r="BM592" s="230" t="s">
        <v>1366</v>
      </c>
    </row>
    <row r="593" s="1" customFormat="1" ht="60" customHeight="1">
      <c r="B593" s="37"/>
      <c r="C593" s="257" t="s">
        <v>1367</v>
      </c>
      <c r="D593" s="257" t="s">
        <v>323</v>
      </c>
      <c r="E593" s="258" t="s">
        <v>1368</v>
      </c>
      <c r="F593" s="259" t="s">
        <v>1369</v>
      </c>
      <c r="G593" s="260" t="s">
        <v>1296</v>
      </c>
      <c r="H593" s="261">
        <v>2</v>
      </c>
      <c r="I593" s="262"/>
      <c r="J593" s="263">
        <f>ROUND(I593*H593,2)</f>
        <v>0</v>
      </c>
      <c r="K593" s="259" t="s">
        <v>19</v>
      </c>
      <c r="L593" s="264"/>
      <c r="M593" s="265" t="s">
        <v>19</v>
      </c>
      <c r="N593" s="266" t="s">
        <v>44</v>
      </c>
      <c r="O593" s="82"/>
      <c r="P593" s="228">
        <f>O593*H593</f>
        <v>0</v>
      </c>
      <c r="Q593" s="228">
        <v>0.076700000000000004</v>
      </c>
      <c r="R593" s="228">
        <f>Q593*H593</f>
        <v>0.15340000000000001</v>
      </c>
      <c r="S593" s="228">
        <v>0</v>
      </c>
      <c r="T593" s="229">
        <f>S593*H593</f>
        <v>0</v>
      </c>
      <c r="AR593" s="230" t="s">
        <v>350</v>
      </c>
      <c r="AT593" s="230" t="s">
        <v>323</v>
      </c>
      <c r="AU593" s="230" t="s">
        <v>82</v>
      </c>
      <c r="AY593" s="16" t="s">
        <v>194</v>
      </c>
      <c r="BE593" s="231">
        <f>IF(N593="základní",J593,0)</f>
        <v>0</v>
      </c>
      <c r="BF593" s="231">
        <f>IF(N593="snížená",J593,0)</f>
        <v>0</v>
      </c>
      <c r="BG593" s="231">
        <f>IF(N593="zákl. přenesená",J593,0)</f>
        <v>0</v>
      </c>
      <c r="BH593" s="231">
        <f>IF(N593="sníž. přenesená",J593,0)</f>
        <v>0</v>
      </c>
      <c r="BI593" s="231">
        <f>IF(N593="nulová",J593,0)</f>
        <v>0</v>
      </c>
      <c r="BJ593" s="16" t="s">
        <v>80</v>
      </c>
      <c r="BK593" s="231">
        <f>ROUND(I593*H593,2)</f>
        <v>0</v>
      </c>
      <c r="BL593" s="16" t="s">
        <v>264</v>
      </c>
      <c r="BM593" s="230" t="s">
        <v>1370</v>
      </c>
    </row>
    <row r="594" s="1" customFormat="1" ht="36" customHeight="1">
      <c r="B594" s="37"/>
      <c r="C594" s="219" t="s">
        <v>1371</v>
      </c>
      <c r="D594" s="219" t="s">
        <v>196</v>
      </c>
      <c r="E594" s="220" t="s">
        <v>1372</v>
      </c>
      <c r="F594" s="221" t="s">
        <v>1373</v>
      </c>
      <c r="G594" s="222" t="s">
        <v>222</v>
      </c>
      <c r="H594" s="223">
        <v>1</v>
      </c>
      <c r="I594" s="224"/>
      <c r="J594" s="225">
        <f>ROUND(I594*H594,2)</f>
        <v>0</v>
      </c>
      <c r="K594" s="221" t="s">
        <v>200</v>
      </c>
      <c r="L594" s="42"/>
      <c r="M594" s="226" t="s">
        <v>19</v>
      </c>
      <c r="N594" s="227" t="s">
        <v>44</v>
      </c>
      <c r="O594" s="82"/>
      <c r="P594" s="228">
        <f>O594*H594</f>
        <v>0</v>
      </c>
      <c r="Q594" s="228">
        <v>0.00088000000000000003</v>
      </c>
      <c r="R594" s="228">
        <f>Q594*H594</f>
        <v>0.00088000000000000003</v>
      </c>
      <c r="S594" s="228">
        <v>0</v>
      </c>
      <c r="T594" s="229">
        <f>S594*H594</f>
        <v>0</v>
      </c>
      <c r="AR594" s="230" t="s">
        <v>264</v>
      </c>
      <c r="AT594" s="230" t="s">
        <v>196</v>
      </c>
      <c r="AU594" s="230" t="s">
        <v>82</v>
      </c>
      <c r="AY594" s="16" t="s">
        <v>194</v>
      </c>
      <c r="BE594" s="231">
        <f>IF(N594="základní",J594,0)</f>
        <v>0</v>
      </c>
      <c r="BF594" s="231">
        <f>IF(N594="snížená",J594,0)</f>
        <v>0</v>
      </c>
      <c r="BG594" s="231">
        <f>IF(N594="zákl. přenesená",J594,0)</f>
        <v>0</v>
      </c>
      <c r="BH594" s="231">
        <f>IF(N594="sníž. přenesená",J594,0)</f>
        <v>0</v>
      </c>
      <c r="BI594" s="231">
        <f>IF(N594="nulová",J594,0)</f>
        <v>0</v>
      </c>
      <c r="BJ594" s="16" t="s">
        <v>80</v>
      </c>
      <c r="BK594" s="231">
        <f>ROUND(I594*H594,2)</f>
        <v>0</v>
      </c>
      <c r="BL594" s="16" t="s">
        <v>264</v>
      </c>
      <c r="BM594" s="230" t="s">
        <v>1374</v>
      </c>
    </row>
    <row r="595" s="1" customFormat="1" ht="72" customHeight="1">
      <c r="B595" s="37"/>
      <c r="C595" s="257" t="s">
        <v>1375</v>
      </c>
      <c r="D595" s="257" t="s">
        <v>323</v>
      </c>
      <c r="E595" s="258" t="s">
        <v>1376</v>
      </c>
      <c r="F595" s="259" t="s">
        <v>1377</v>
      </c>
      <c r="G595" s="260" t="s">
        <v>1296</v>
      </c>
      <c r="H595" s="261">
        <v>1</v>
      </c>
      <c r="I595" s="262"/>
      <c r="J595" s="263">
        <f>ROUND(I595*H595,2)</f>
        <v>0</v>
      </c>
      <c r="K595" s="259" t="s">
        <v>19</v>
      </c>
      <c r="L595" s="264"/>
      <c r="M595" s="265" t="s">
        <v>19</v>
      </c>
      <c r="N595" s="266" t="s">
        <v>44</v>
      </c>
      <c r="O595" s="82"/>
      <c r="P595" s="228">
        <f>O595*H595</f>
        <v>0</v>
      </c>
      <c r="Q595" s="228">
        <v>0.088499999999999995</v>
      </c>
      <c r="R595" s="228">
        <f>Q595*H595</f>
        <v>0.088499999999999995</v>
      </c>
      <c r="S595" s="228">
        <v>0</v>
      </c>
      <c r="T595" s="229">
        <f>S595*H595</f>
        <v>0</v>
      </c>
      <c r="AR595" s="230" t="s">
        <v>350</v>
      </c>
      <c r="AT595" s="230" t="s">
        <v>323</v>
      </c>
      <c r="AU595" s="230" t="s">
        <v>82</v>
      </c>
      <c r="AY595" s="16" t="s">
        <v>194</v>
      </c>
      <c r="BE595" s="231">
        <f>IF(N595="základní",J595,0)</f>
        <v>0</v>
      </c>
      <c r="BF595" s="231">
        <f>IF(N595="snížená",J595,0)</f>
        <v>0</v>
      </c>
      <c r="BG595" s="231">
        <f>IF(N595="zákl. přenesená",J595,0)</f>
        <v>0</v>
      </c>
      <c r="BH595" s="231">
        <f>IF(N595="sníž. přenesená",J595,0)</f>
        <v>0</v>
      </c>
      <c r="BI595" s="231">
        <f>IF(N595="nulová",J595,0)</f>
        <v>0</v>
      </c>
      <c r="BJ595" s="16" t="s">
        <v>80</v>
      </c>
      <c r="BK595" s="231">
        <f>ROUND(I595*H595,2)</f>
        <v>0</v>
      </c>
      <c r="BL595" s="16" t="s">
        <v>264</v>
      </c>
      <c r="BM595" s="230" t="s">
        <v>1378</v>
      </c>
    </row>
    <row r="596" s="1" customFormat="1">
      <c r="B596" s="37"/>
      <c r="C596" s="38"/>
      <c r="D596" s="234" t="s">
        <v>286</v>
      </c>
      <c r="E596" s="38"/>
      <c r="F596" s="255" t="s">
        <v>1379</v>
      </c>
      <c r="G596" s="38"/>
      <c r="H596" s="38"/>
      <c r="I596" s="145"/>
      <c r="J596" s="38"/>
      <c r="K596" s="38"/>
      <c r="L596" s="42"/>
      <c r="M596" s="256"/>
      <c r="N596" s="82"/>
      <c r="O596" s="82"/>
      <c r="P596" s="82"/>
      <c r="Q596" s="82"/>
      <c r="R596" s="82"/>
      <c r="S596" s="82"/>
      <c r="T596" s="83"/>
      <c r="AT596" s="16" t="s">
        <v>286</v>
      </c>
      <c r="AU596" s="16" t="s">
        <v>82</v>
      </c>
    </row>
    <row r="597" s="1" customFormat="1" ht="36" customHeight="1">
      <c r="B597" s="37"/>
      <c r="C597" s="219" t="s">
        <v>1380</v>
      </c>
      <c r="D597" s="219" t="s">
        <v>196</v>
      </c>
      <c r="E597" s="220" t="s">
        <v>1381</v>
      </c>
      <c r="F597" s="221" t="s">
        <v>1382</v>
      </c>
      <c r="G597" s="222" t="s">
        <v>222</v>
      </c>
      <c r="H597" s="223">
        <v>2</v>
      </c>
      <c r="I597" s="224"/>
      <c r="J597" s="225">
        <f>ROUND(I597*H597,2)</f>
        <v>0</v>
      </c>
      <c r="K597" s="221" t="s">
        <v>200</v>
      </c>
      <c r="L597" s="42"/>
      <c r="M597" s="226" t="s">
        <v>19</v>
      </c>
      <c r="N597" s="227" t="s">
        <v>44</v>
      </c>
      <c r="O597" s="82"/>
      <c r="P597" s="228">
        <f>O597*H597</f>
        <v>0</v>
      </c>
      <c r="Q597" s="228">
        <v>0.00085999999999999998</v>
      </c>
      <c r="R597" s="228">
        <f>Q597*H597</f>
        <v>0.00172</v>
      </c>
      <c r="S597" s="228">
        <v>0</v>
      </c>
      <c r="T597" s="229">
        <f>S597*H597</f>
        <v>0</v>
      </c>
      <c r="AR597" s="230" t="s">
        <v>264</v>
      </c>
      <c r="AT597" s="230" t="s">
        <v>196</v>
      </c>
      <c r="AU597" s="230" t="s">
        <v>82</v>
      </c>
      <c r="AY597" s="16" t="s">
        <v>194</v>
      </c>
      <c r="BE597" s="231">
        <f>IF(N597="základní",J597,0)</f>
        <v>0</v>
      </c>
      <c r="BF597" s="231">
        <f>IF(N597="snížená",J597,0)</f>
        <v>0</v>
      </c>
      <c r="BG597" s="231">
        <f>IF(N597="zákl. přenesená",J597,0)</f>
        <v>0</v>
      </c>
      <c r="BH597" s="231">
        <f>IF(N597="sníž. přenesená",J597,0)</f>
        <v>0</v>
      </c>
      <c r="BI597" s="231">
        <f>IF(N597="nulová",J597,0)</f>
        <v>0</v>
      </c>
      <c r="BJ597" s="16" t="s">
        <v>80</v>
      </c>
      <c r="BK597" s="231">
        <f>ROUND(I597*H597,2)</f>
        <v>0</v>
      </c>
      <c r="BL597" s="16" t="s">
        <v>264</v>
      </c>
      <c r="BM597" s="230" t="s">
        <v>1383</v>
      </c>
    </row>
    <row r="598" s="1" customFormat="1" ht="60" customHeight="1">
      <c r="B598" s="37"/>
      <c r="C598" s="257" t="s">
        <v>1384</v>
      </c>
      <c r="D598" s="257" t="s">
        <v>323</v>
      </c>
      <c r="E598" s="258" t="s">
        <v>1385</v>
      </c>
      <c r="F598" s="259" t="s">
        <v>1386</v>
      </c>
      <c r="G598" s="260" t="s">
        <v>1296</v>
      </c>
      <c r="H598" s="261">
        <v>2</v>
      </c>
      <c r="I598" s="262"/>
      <c r="J598" s="263">
        <f>ROUND(I598*H598,2)</f>
        <v>0</v>
      </c>
      <c r="K598" s="259" t="s">
        <v>19</v>
      </c>
      <c r="L598" s="264"/>
      <c r="M598" s="265" t="s">
        <v>19</v>
      </c>
      <c r="N598" s="266" t="s">
        <v>44</v>
      </c>
      <c r="O598" s="82"/>
      <c r="P598" s="228">
        <f>O598*H598</f>
        <v>0</v>
      </c>
      <c r="Q598" s="228">
        <v>0</v>
      </c>
      <c r="R598" s="228">
        <f>Q598*H598</f>
        <v>0</v>
      </c>
      <c r="S598" s="228">
        <v>0</v>
      </c>
      <c r="T598" s="229">
        <f>S598*H598</f>
        <v>0</v>
      </c>
      <c r="AR598" s="230" t="s">
        <v>350</v>
      </c>
      <c r="AT598" s="230" t="s">
        <v>323</v>
      </c>
      <c r="AU598" s="230" t="s">
        <v>82</v>
      </c>
      <c r="AY598" s="16" t="s">
        <v>194</v>
      </c>
      <c r="BE598" s="231">
        <f>IF(N598="základní",J598,0)</f>
        <v>0</v>
      </c>
      <c r="BF598" s="231">
        <f>IF(N598="snížená",J598,0)</f>
        <v>0</v>
      </c>
      <c r="BG598" s="231">
        <f>IF(N598="zákl. přenesená",J598,0)</f>
        <v>0</v>
      </c>
      <c r="BH598" s="231">
        <f>IF(N598="sníž. přenesená",J598,0)</f>
        <v>0</v>
      </c>
      <c r="BI598" s="231">
        <f>IF(N598="nulová",J598,0)</f>
        <v>0</v>
      </c>
      <c r="BJ598" s="16" t="s">
        <v>80</v>
      </c>
      <c r="BK598" s="231">
        <f>ROUND(I598*H598,2)</f>
        <v>0</v>
      </c>
      <c r="BL598" s="16" t="s">
        <v>264</v>
      </c>
      <c r="BM598" s="230" t="s">
        <v>1387</v>
      </c>
    </row>
    <row r="599" s="1" customFormat="1" ht="36" customHeight="1">
      <c r="B599" s="37"/>
      <c r="C599" s="219" t="s">
        <v>1388</v>
      </c>
      <c r="D599" s="219" t="s">
        <v>196</v>
      </c>
      <c r="E599" s="220" t="s">
        <v>1389</v>
      </c>
      <c r="F599" s="221" t="s">
        <v>1390</v>
      </c>
      <c r="G599" s="222" t="s">
        <v>222</v>
      </c>
      <c r="H599" s="223">
        <v>2</v>
      </c>
      <c r="I599" s="224"/>
      <c r="J599" s="225">
        <f>ROUND(I599*H599,2)</f>
        <v>0</v>
      </c>
      <c r="K599" s="221" t="s">
        <v>200</v>
      </c>
      <c r="L599" s="42"/>
      <c r="M599" s="226" t="s">
        <v>19</v>
      </c>
      <c r="N599" s="227" t="s">
        <v>44</v>
      </c>
      <c r="O599" s="82"/>
      <c r="P599" s="228">
        <f>O599*H599</f>
        <v>0</v>
      </c>
      <c r="Q599" s="228">
        <v>0</v>
      </c>
      <c r="R599" s="228">
        <f>Q599*H599</f>
        <v>0</v>
      </c>
      <c r="S599" s="228">
        <v>0</v>
      </c>
      <c r="T599" s="229">
        <f>S599*H599</f>
        <v>0</v>
      </c>
      <c r="AR599" s="230" t="s">
        <v>201</v>
      </c>
      <c r="AT599" s="230" t="s">
        <v>196</v>
      </c>
      <c r="AU599" s="230" t="s">
        <v>82</v>
      </c>
      <c r="AY599" s="16" t="s">
        <v>194</v>
      </c>
      <c r="BE599" s="231">
        <f>IF(N599="základní",J599,0)</f>
        <v>0</v>
      </c>
      <c r="BF599" s="231">
        <f>IF(N599="snížená",J599,0)</f>
        <v>0</v>
      </c>
      <c r="BG599" s="231">
        <f>IF(N599="zákl. přenesená",J599,0)</f>
        <v>0</v>
      </c>
      <c r="BH599" s="231">
        <f>IF(N599="sníž. přenesená",J599,0)</f>
        <v>0</v>
      </c>
      <c r="BI599" s="231">
        <f>IF(N599="nulová",J599,0)</f>
        <v>0</v>
      </c>
      <c r="BJ599" s="16" t="s">
        <v>80</v>
      </c>
      <c r="BK599" s="231">
        <f>ROUND(I599*H599,2)</f>
        <v>0</v>
      </c>
      <c r="BL599" s="16" t="s">
        <v>201</v>
      </c>
      <c r="BM599" s="230" t="s">
        <v>1391</v>
      </c>
    </row>
    <row r="600" s="1" customFormat="1" ht="16.5" customHeight="1">
      <c r="B600" s="37"/>
      <c r="C600" s="257" t="s">
        <v>1392</v>
      </c>
      <c r="D600" s="257" t="s">
        <v>323</v>
      </c>
      <c r="E600" s="258" t="s">
        <v>1393</v>
      </c>
      <c r="F600" s="259" t="s">
        <v>1394</v>
      </c>
      <c r="G600" s="260" t="s">
        <v>213</v>
      </c>
      <c r="H600" s="261">
        <v>1</v>
      </c>
      <c r="I600" s="262"/>
      <c r="J600" s="263">
        <f>ROUND(I600*H600,2)</f>
        <v>0</v>
      </c>
      <c r="K600" s="259" t="s">
        <v>200</v>
      </c>
      <c r="L600" s="264"/>
      <c r="M600" s="265" t="s">
        <v>19</v>
      </c>
      <c r="N600" s="266" t="s">
        <v>44</v>
      </c>
      <c r="O600" s="82"/>
      <c r="P600" s="228">
        <f>O600*H600</f>
        <v>0</v>
      </c>
      <c r="Q600" s="228">
        <v>0.0030000000000000001</v>
      </c>
      <c r="R600" s="228">
        <f>Q600*H600</f>
        <v>0.0030000000000000001</v>
      </c>
      <c r="S600" s="228">
        <v>0</v>
      </c>
      <c r="T600" s="229">
        <f>S600*H600</f>
        <v>0</v>
      </c>
      <c r="AR600" s="230" t="s">
        <v>228</v>
      </c>
      <c r="AT600" s="230" t="s">
        <v>323</v>
      </c>
      <c r="AU600" s="230" t="s">
        <v>82</v>
      </c>
      <c r="AY600" s="16" t="s">
        <v>194</v>
      </c>
      <c r="BE600" s="231">
        <f>IF(N600="základní",J600,0)</f>
        <v>0</v>
      </c>
      <c r="BF600" s="231">
        <f>IF(N600="snížená",J600,0)</f>
        <v>0</v>
      </c>
      <c r="BG600" s="231">
        <f>IF(N600="zákl. přenesená",J600,0)</f>
        <v>0</v>
      </c>
      <c r="BH600" s="231">
        <f>IF(N600="sníž. přenesená",J600,0)</f>
        <v>0</v>
      </c>
      <c r="BI600" s="231">
        <f>IF(N600="nulová",J600,0)</f>
        <v>0</v>
      </c>
      <c r="BJ600" s="16" t="s">
        <v>80</v>
      </c>
      <c r="BK600" s="231">
        <f>ROUND(I600*H600,2)</f>
        <v>0</v>
      </c>
      <c r="BL600" s="16" t="s">
        <v>201</v>
      </c>
      <c r="BM600" s="230" t="s">
        <v>1395</v>
      </c>
    </row>
    <row r="601" s="1" customFormat="1" ht="36" customHeight="1">
      <c r="B601" s="37"/>
      <c r="C601" s="219" t="s">
        <v>1396</v>
      </c>
      <c r="D601" s="219" t="s">
        <v>196</v>
      </c>
      <c r="E601" s="220" t="s">
        <v>1397</v>
      </c>
      <c r="F601" s="221" t="s">
        <v>1398</v>
      </c>
      <c r="G601" s="222" t="s">
        <v>222</v>
      </c>
      <c r="H601" s="223">
        <v>17</v>
      </c>
      <c r="I601" s="224"/>
      <c r="J601" s="225">
        <f>ROUND(I601*H601,2)</f>
        <v>0</v>
      </c>
      <c r="K601" s="221" t="s">
        <v>200</v>
      </c>
      <c r="L601" s="42"/>
      <c r="M601" s="226" t="s">
        <v>19</v>
      </c>
      <c r="N601" s="227" t="s">
        <v>44</v>
      </c>
      <c r="O601" s="82"/>
      <c r="P601" s="228">
        <f>O601*H601</f>
        <v>0</v>
      </c>
      <c r="Q601" s="228">
        <v>0</v>
      </c>
      <c r="R601" s="228">
        <f>Q601*H601</f>
        <v>0</v>
      </c>
      <c r="S601" s="228">
        <v>0</v>
      </c>
      <c r="T601" s="229">
        <f>S601*H601</f>
        <v>0</v>
      </c>
      <c r="AR601" s="230" t="s">
        <v>264</v>
      </c>
      <c r="AT601" s="230" t="s">
        <v>196</v>
      </c>
      <c r="AU601" s="230" t="s">
        <v>82</v>
      </c>
      <c r="AY601" s="16" t="s">
        <v>194</v>
      </c>
      <c r="BE601" s="231">
        <f>IF(N601="základní",J601,0)</f>
        <v>0</v>
      </c>
      <c r="BF601" s="231">
        <f>IF(N601="snížená",J601,0)</f>
        <v>0</v>
      </c>
      <c r="BG601" s="231">
        <f>IF(N601="zákl. přenesená",J601,0)</f>
        <v>0</v>
      </c>
      <c r="BH601" s="231">
        <f>IF(N601="sníž. přenesená",J601,0)</f>
        <v>0</v>
      </c>
      <c r="BI601" s="231">
        <f>IF(N601="nulová",J601,0)</f>
        <v>0</v>
      </c>
      <c r="BJ601" s="16" t="s">
        <v>80</v>
      </c>
      <c r="BK601" s="231">
        <f>ROUND(I601*H601,2)</f>
        <v>0</v>
      </c>
      <c r="BL601" s="16" t="s">
        <v>264</v>
      </c>
      <c r="BM601" s="230" t="s">
        <v>1399</v>
      </c>
    </row>
    <row r="602" s="1" customFormat="1" ht="16.5" customHeight="1">
      <c r="B602" s="37"/>
      <c r="C602" s="257" t="s">
        <v>1400</v>
      </c>
      <c r="D602" s="257" t="s">
        <v>323</v>
      </c>
      <c r="E602" s="258" t="s">
        <v>1393</v>
      </c>
      <c r="F602" s="259" t="s">
        <v>1394</v>
      </c>
      <c r="G602" s="260" t="s">
        <v>213</v>
      </c>
      <c r="H602" s="261">
        <v>28</v>
      </c>
      <c r="I602" s="262"/>
      <c r="J602" s="263">
        <f>ROUND(I602*H602,2)</f>
        <v>0</v>
      </c>
      <c r="K602" s="259" t="s">
        <v>200</v>
      </c>
      <c r="L602" s="264"/>
      <c r="M602" s="265" t="s">
        <v>19</v>
      </c>
      <c r="N602" s="266" t="s">
        <v>44</v>
      </c>
      <c r="O602" s="82"/>
      <c r="P602" s="228">
        <f>O602*H602</f>
        <v>0</v>
      </c>
      <c r="Q602" s="228">
        <v>0.0030000000000000001</v>
      </c>
      <c r="R602" s="228">
        <f>Q602*H602</f>
        <v>0.084000000000000005</v>
      </c>
      <c r="S602" s="228">
        <v>0</v>
      </c>
      <c r="T602" s="229">
        <f>S602*H602</f>
        <v>0</v>
      </c>
      <c r="AR602" s="230" t="s">
        <v>350</v>
      </c>
      <c r="AT602" s="230" t="s">
        <v>323</v>
      </c>
      <c r="AU602" s="230" t="s">
        <v>82</v>
      </c>
      <c r="AY602" s="16" t="s">
        <v>194</v>
      </c>
      <c r="BE602" s="231">
        <f>IF(N602="základní",J602,0)</f>
        <v>0</v>
      </c>
      <c r="BF602" s="231">
        <f>IF(N602="snížená",J602,0)</f>
        <v>0</v>
      </c>
      <c r="BG602" s="231">
        <f>IF(N602="zákl. přenesená",J602,0)</f>
        <v>0</v>
      </c>
      <c r="BH602" s="231">
        <f>IF(N602="sníž. přenesená",J602,0)</f>
        <v>0</v>
      </c>
      <c r="BI602" s="231">
        <f>IF(N602="nulová",J602,0)</f>
        <v>0</v>
      </c>
      <c r="BJ602" s="16" t="s">
        <v>80</v>
      </c>
      <c r="BK602" s="231">
        <f>ROUND(I602*H602,2)</f>
        <v>0</v>
      </c>
      <c r="BL602" s="16" t="s">
        <v>264</v>
      </c>
      <c r="BM602" s="230" t="s">
        <v>1401</v>
      </c>
    </row>
    <row r="603" s="1" customFormat="1" ht="36" customHeight="1">
      <c r="B603" s="37"/>
      <c r="C603" s="219" t="s">
        <v>1402</v>
      </c>
      <c r="D603" s="219" t="s">
        <v>196</v>
      </c>
      <c r="E603" s="220" t="s">
        <v>1403</v>
      </c>
      <c r="F603" s="221" t="s">
        <v>1404</v>
      </c>
      <c r="G603" s="222" t="s">
        <v>222</v>
      </c>
      <c r="H603" s="223">
        <v>6</v>
      </c>
      <c r="I603" s="224"/>
      <c r="J603" s="225">
        <f>ROUND(I603*H603,2)</f>
        <v>0</v>
      </c>
      <c r="K603" s="221" t="s">
        <v>200</v>
      </c>
      <c r="L603" s="42"/>
      <c r="M603" s="226" t="s">
        <v>19</v>
      </c>
      <c r="N603" s="227" t="s">
        <v>44</v>
      </c>
      <c r="O603" s="82"/>
      <c r="P603" s="228">
        <f>O603*H603</f>
        <v>0</v>
      </c>
      <c r="Q603" s="228">
        <v>0</v>
      </c>
      <c r="R603" s="228">
        <f>Q603*H603</f>
        <v>0</v>
      </c>
      <c r="S603" s="228">
        <v>0</v>
      </c>
      <c r="T603" s="229">
        <f>S603*H603</f>
        <v>0</v>
      </c>
      <c r="AR603" s="230" t="s">
        <v>264</v>
      </c>
      <c r="AT603" s="230" t="s">
        <v>196</v>
      </c>
      <c r="AU603" s="230" t="s">
        <v>82</v>
      </c>
      <c r="AY603" s="16" t="s">
        <v>194</v>
      </c>
      <c r="BE603" s="231">
        <f>IF(N603="základní",J603,0)</f>
        <v>0</v>
      </c>
      <c r="BF603" s="231">
        <f>IF(N603="snížená",J603,0)</f>
        <v>0</v>
      </c>
      <c r="BG603" s="231">
        <f>IF(N603="zákl. přenesená",J603,0)</f>
        <v>0</v>
      </c>
      <c r="BH603" s="231">
        <f>IF(N603="sníž. přenesená",J603,0)</f>
        <v>0</v>
      </c>
      <c r="BI603" s="231">
        <f>IF(N603="nulová",J603,0)</f>
        <v>0</v>
      </c>
      <c r="BJ603" s="16" t="s">
        <v>80</v>
      </c>
      <c r="BK603" s="231">
        <f>ROUND(I603*H603,2)</f>
        <v>0</v>
      </c>
      <c r="BL603" s="16" t="s">
        <v>264</v>
      </c>
      <c r="BM603" s="230" t="s">
        <v>1405</v>
      </c>
    </row>
    <row r="604" s="1" customFormat="1">
      <c r="B604" s="37"/>
      <c r="C604" s="38"/>
      <c r="D604" s="234" t="s">
        <v>286</v>
      </c>
      <c r="E604" s="38"/>
      <c r="F604" s="255" t="s">
        <v>1406</v>
      </c>
      <c r="G604" s="38"/>
      <c r="H604" s="38"/>
      <c r="I604" s="145"/>
      <c r="J604" s="38"/>
      <c r="K604" s="38"/>
      <c r="L604" s="42"/>
      <c r="M604" s="256"/>
      <c r="N604" s="82"/>
      <c r="O604" s="82"/>
      <c r="P604" s="82"/>
      <c r="Q604" s="82"/>
      <c r="R604" s="82"/>
      <c r="S604" s="82"/>
      <c r="T604" s="83"/>
      <c r="AT604" s="16" t="s">
        <v>286</v>
      </c>
      <c r="AU604" s="16" t="s">
        <v>82</v>
      </c>
    </row>
    <row r="605" s="1" customFormat="1" ht="36" customHeight="1">
      <c r="B605" s="37"/>
      <c r="C605" s="219" t="s">
        <v>1407</v>
      </c>
      <c r="D605" s="219" t="s">
        <v>196</v>
      </c>
      <c r="E605" s="220" t="s">
        <v>1408</v>
      </c>
      <c r="F605" s="221" t="s">
        <v>1409</v>
      </c>
      <c r="G605" s="222" t="s">
        <v>222</v>
      </c>
      <c r="H605" s="223">
        <v>1</v>
      </c>
      <c r="I605" s="224"/>
      <c r="J605" s="225">
        <f>ROUND(I605*H605,2)</f>
        <v>0</v>
      </c>
      <c r="K605" s="221" t="s">
        <v>200</v>
      </c>
      <c r="L605" s="42"/>
      <c r="M605" s="226" t="s">
        <v>19</v>
      </c>
      <c r="N605" s="227" t="s">
        <v>44</v>
      </c>
      <c r="O605" s="82"/>
      <c r="P605" s="228">
        <f>O605*H605</f>
        <v>0</v>
      </c>
      <c r="Q605" s="228">
        <v>0</v>
      </c>
      <c r="R605" s="228">
        <f>Q605*H605</f>
        <v>0</v>
      </c>
      <c r="S605" s="228">
        <v>0</v>
      </c>
      <c r="T605" s="229">
        <f>S605*H605</f>
        <v>0</v>
      </c>
      <c r="AR605" s="230" t="s">
        <v>264</v>
      </c>
      <c r="AT605" s="230" t="s">
        <v>196</v>
      </c>
      <c r="AU605" s="230" t="s">
        <v>82</v>
      </c>
      <c r="AY605" s="16" t="s">
        <v>194</v>
      </c>
      <c r="BE605" s="231">
        <f>IF(N605="základní",J605,0)</f>
        <v>0</v>
      </c>
      <c r="BF605" s="231">
        <f>IF(N605="snížená",J605,0)</f>
        <v>0</v>
      </c>
      <c r="BG605" s="231">
        <f>IF(N605="zákl. přenesená",J605,0)</f>
        <v>0</v>
      </c>
      <c r="BH605" s="231">
        <f>IF(N605="sníž. přenesená",J605,0)</f>
        <v>0</v>
      </c>
      <c r="BI605" s="231">
        <f>IF(N605="nulová",J605,0)</f>
        <v>0</v>
      </c>
      <c r="BJ605" s="16" t="s">
        <v>80</v>
      </c>
      <c r="BK605" s="231">
        <f>ROUND(I605*H605,2)</f>
        <v>0</v>
      </c>
      <c r="BL605" s="16" t="s">
        <v>264</v>
      </c>
      <c r="BM605" s="230" t="s">
        <v>1410</v>
      </c>
    </row>
    <row r="606" s="1" customFormat="1">
      <c r="B606" s="37"/>
      <c r="C606" s="38"/>
      <c r="D606" s="234" t="s">
        <v>286</v>
      </c>
      <c r="E606" s="38"/>
      <c r="F606" s="255" t="s">
        <v>1406</v>
      </c>
      <c r="G606" s="38"/>
      <c r="H606" s="38"/>
      <c r="I606" s="145"/>
      <c r="J606" s="38"/>
      <c r="K606" s="38"/>
      <c r="L606" s="42"/>
      <c r="M606" s="256"/>
      <c r="N606" s="82"/>
      <c r="O606" s="82"/>
      <c r="P606" s="82"/>
      <c r="Q606" s="82"/>
      <c r="R606" s="82"/>
      <c r="S606" s="82"/>
      <c r="T606" s="83"/>
      <c r="AT606" s="16" t="s">
        <v>286</v>
      </c>
      <c r="AU606" s="16" t="s">
        <v>82</v>
      </c>
    </row>
    <row r="607" s="1" customFormat="1" ht="36" customHeight="1">
      <c r="B607" s="37"/>
      <c r="C607" s="219" t="s">
        <v>1411</v>
      </c>
      <c r="D607" s="219" t="s">
        <v>196</v>
      </c>
      <c r="E607" s="220" t="s">
        <v>1412</v>
      </c>
      <c r="F607" s="221" t="s">
        <v>1413</v>
      </c>
      <c r="G607" s="222" t="s">
        <v>222</v>
      </c>
      <c r="H607" s="223">
        <v>1</v>
      </c>
      <c r="I607" s="224"/>
      <c r="J607" s="225">
        <f>ROUND(I607*H607,2)</f>
        <v>0</v>
      </c>
      <c r="K607" s="221" t="s">
        <v>200</v>
      </c>
      <c r="L607" s="42"/>
      <c r="M607" s="226" t="s">
        <v>19</v>
      </c>
      <c r="N607" s="227" t="s">
        <v>44</v>
      </c>
      <c r="O607" s="82"/>
      <c r="P607" s="228">
        <f>O607*H607</f>
        <v>0</v>
      </c>
      <c r="Q607" s="228">
        <v>0</v>
      </c>
      <c r="R607" s="228">
        <f>Q607*H607</f>
        <v>0</v>
      </c>
      <c r="S607" s="228">
        <v>0</v>
      </c>
      <c r="T607" s="229">
        <f>S607*H607</f>
        <v>0</v>
      </c>
      <c r="AR607" s="230" t="s">
        <v>264</v>
      </c>
      <c r="AT607" s="230" t="s">
        <v>196</v>
      </c>
      <c r="AU607" s="230" t="s">
        <v>82</v>
      </c>
      <c r="AY607" s="16" t="s">
        <v>194</v>
      </c>
      <c r="BE607" s="231">
        <f>IF(N607="základní",J607,0)</f>
        <v>0</v>
      </c>
      <c r="BF607" s="231">
        <f>IF(N607="snížená",J607,0)</f>
        <v>0</v>
      </c>
      <c r="BG607" s="231">
        <f>IF(N607="zákl. přenesená",J607,0)</f>
        <v>0</v>
      </c>
      <c r="BH607" s="231">
        <f>IF(N607="sníž. přenesená",J607,0)</f>
        <v>0</v>
      </c>
      <c r="BI607" s="231">
        <f>IF(N607="nulová",J607,0)</f>
        <v>0</v>
      </c>
      <c r="BJ607" s="16" t="s">
        <v>80</v>
      </c>
      <c r="BK607" s="231">
        <f>ROUND(I607*H607,2)</f>
        <v>0</v>
      </c>
      <c r="BL607" s="16" t="s">
        <v>264</v>
      </c>
      <c r="BM607" s="230" t="s">
        <v>1414</v>
      </c>
    </row>
    <row r="608" s="1" customFormat="1">
      <c r="B608" s="37"/>
      <c r="C608" s="38"/>
      <c r="D608" s="234" t="s">
        <v>286</v>
      </c>
      <c r="E608" s="38"/>
      <c r="F608" s="255" t="s">
        <v>1406</v>
      </c>
      <c r="G608" s="38"/>
      <c r="H608" s="38"/>
      <c r="I608" s="145"/>
      <c r="J608" s="38"/>
      <c r="K608" s="38"/>
      <c r="L608" s="42"/>
      <c r="M608" s="256"/>
      <c r="N608" s="82"/>
      <c r="O608" s="82"/>
      <c r="P608" s="82"/>
      <c r="Q608" s="82"/>
      <c r="R608" s="82"/>
      <c r="S608" s="82"/>
      <c r="T608" s="83"/>
      <c r="AT608" s="16" t="s">
        <v>286</v>
      </c>
      <c r="AU608" s="16" t="s">
        <v>82</v>
      </c>
    </row>
    <row r="609" s="1" customFormat="1" ht="36" customHeight="1">
      <c r="B609" s="37"/>
      <c r="C609" s="219" t="s">
        <v>1415</v>
      </c>
      <c r="D609" s="219" t="s">
        <v>196</v>
      </c>
      <c r="E609" s="220" t="s">
        <v>1416</v>
      </c>
      <c r="F609" s="221" t="s">
        <v>1417</v>
      </c>
      <c r="G609" s="222" t="s">
        <v>222</v>
      </c>
      <c r="H609" s="223">
        <v>1</v>
      </c>
      <c r="I609" s="224"/>
      <c r="J609" s="225">
        <f>ROUND(I609*H609,2)</f>
        <v>0</v>
      </c>
      <c r="K609" s="221" t="s">
        <v>200</v>
      </c>
      <c r="L609" s="42"/>
      <c r="M609" s="226" t="s">
        <v>19</v>
      </c>
      <c r="N609" s="227" t="s">
        <v>44</v>
      </c>
      <c r="O609" s="82"/>
      <c r="P609" s="228">
        <f>O609*H609</f>
        <v>0</v>
      </c>
      <c r="Q609" s="228">
        <v>0</v>
      </c>
      <c r="R609" s="228">
        <f>Q609*H609</f>
        <v>0</v>
      </c>
      <c r="S609" s="228">
        <v>0</v>
      </c>
      <c r="T609" s="229">
        <f>S609*H609</f>
        <v>0</v>
      </c>
      <c r="AR609" s="230" t="s">
        <v>264</v>
      </c>
      <c r="AT609" s="230" t="s">
        <v>196</v>
      </c>
      <c r="AU609" s="230" t="s">
        <v>82</v>
      </c>
      <c r="AY609" s="16" t="s">
        <v>194</v>
      </c>
      <c r="BE609" s="231">
        <f>IF(N609="základní",J609,0)</f>
        <v>0</v>
      </c>
      <c r="BF609" s="231">
        <f>IF(N609="snížená",J609,0)</f>
        <v>0</v>
      </c>
      <c r="BG609" s="231">
        <f>IF(N609="zákl. přenesená",J609,0)</f>
        <v>0</v>
      </c>
      <c r="BH609" s="231">
        <f>IF(N609="sníž. přenesená",J609,0)</f>
        <v>0</v>
      </c>
      <c r="BI609" s="231">
        <f>IF(N609="nulová",J609,0)</f>
        <v>0</v>
      </c>
      <c r="BJ609" s="16" t="s">
        <v>80</v>
      </c>
      <c r="BK609" s="231">
        <f>ROUND(I609*H609,2)</f>
        <v>0</v>
      </c>
      <c r="BL609" s="16" t="s">
        <v>264</v>
      </c>
      <c r="BM609" s="230" t="s">
        <v>1418</v>
      </c>
    </row>
    <row r="610" s="1" customFormat="1">
      <c r="B610" s="37"/>
      <c r="C610" s="38"/>
      <c r="D610" s="234" t="s">
        <v>286</v>
      </c>
      <c r="E610" s="38"/>
      <c r="F610" s="255" t="s">
        <v>1406</v>
      </c>
      <c r="G610" s="38"/>
      <c r="H610" s="38"/>
      <c r="I610" s="145"/>
      <c r="J610" s="38"/>
      <c r="K610" s="38"/>
      <c r="L610" s="42"/>
      <c r="M610" s="256"/>
      <c r="N610" s="82"/>
      <c r="O610" s="82"/>
      <c r="P610" s="82"/>
      <c r="Q610" s="82"/>
      <c r="R610" s="82"/>
      <c r="S610" s="82"/>
      <c r="T610" s="83"/>
      <c r="AT610" s="16" t="s">
        <v>286</v>
      </c>
      <c r="AU610" s="16" t="s">
        <v>82</v>
      </c>
    </row>
    <row r="611" s="1" customFormat="1" ht="36" customHeight="1">
      <c r="B611" s="37"/>
      <c r="C611" s="219" t="s">
        <v>1419</v>
      </c>
      <c r="D611" s="219" t="s">
        <v>196</v>
      </c>
      <c r="E611" s="220" t="s">
        <v>1420</v>
      </c>
      <c r="F611" s="221" t="s">
        <v>1421</v>
      </c>
      <c r="G611" s="222" t="s">
        <v>222</v>
      </c>
      <c r="H611" s="223">
        <v>1</v>
      </c>
      <c r="I611" s="224"/>
      <c r="J611" s="225">
        <f>ROUND(I611*H611,2)</f>
        <v>0</v>
      </c>
      <c r="K611" s="221" t="s">
        <v>200</v>
      </c>
      <c r="L611" s="42"/>
      <c r="M611" s="226" t="s">
        <v>19</v>
      </c>
      <c r="N611" s="227" t="s">
        <v>44</v>
      </c>
      <c r="O611" s="82"/>
      <c r="P611" s="228">
        <f>O611*H611</f>
        <v>0</v>
      </c>
      <c r="Q611" s="228">
        <v>0</v>
      </c>
      <c r="R611" s="228">
        <f>Q611*H611</f>
        <v>0</v>
      </c>
      <c r="S611" s="228">
        <v>0</v>
      </c>
      <c r="T611" s="229">
        <f>S611*H611</f>
        <v>0</v>
      </c>
      <c r="AR611" s="230" t="s">
        <v>264</v>
      </c>
      <c r="AT611" s="230" t="s">
        <v>196</v>
      </c>
      <c r="AU611" s="230" t="s">
        <v>82</v>
      </c>
      <c r="AY611" s="16" t="s">
        <v>194</v>
      </c>
      <c r="BE611" s="231">
        <f>IF(N611="základní",J611,0)</f>
        <v>0</v>
      </c>
      <c r="BF611" s="231">
        <f>IF(N611="snížená",J611,0)</f>
        <v>0</v>
      </c>
      <c r="BG611" s="231">
        <f>IF(N611="zákl. přenesená",J611,0)</f>
        <v>0</v>
      </c>
      <c r="BH611" s="231">
        <f>IF(N611="sníž. přenesená",J611,0)</f>
        <v>0</v>
      </c>
      <c r="BI611" s="231">
        <f>IF(N611="nulová",J611,0)</f>
        <v>0</v>
      </c>
      <c r="BJ611" s="16" t="s">
        <v>80</v>
      </c>
      <c r="BK611" s="231">
        <f>ROUND(I611*H611,2)</f>
        <v>0</v>
      </c>
      <c r="BL611" s="16" t="s">
        <v>264</v>
      </c>
      <c r="BM611" s="230" t="s">
        <v>1422</v>
      </c>
    </row>
    <row r="612" s="1" customFormat="1">
      <c r="B612" s="37"/>
      <c r="C612" s="38"/>
      <c r="D612" s="234" t="s">
        <v>286</v>
      </c>
      <c r="E612" s="38"/>
      <c r="F612" s="255" t="s">
        <v>1406</v>
      </c>
      <c r="G612" s="38"/>
      <c r="H612" s="38"/>
      <c r="I612" s="145"/>
      <c r="J612" s="38"/>
      <c r="K612" s="38"/>
      <c r="L612" s="42"/>
      <c r="M612" s="256"/>
      <c r="N612" s="82"/>
      <c r="O612" s="82"/>
      <c r="P612" s="82"/>
      <c r="Q612" s="82"/>
      <c r="R612" s="82"/>
      <c r="S612" s="82"/>
      <c r="T612" s="83"/>
      <c r="AT612" s="16" t="s">
        <v>286</v>
      </c>
      <c r="AU612" s="16" t="s">
        <v>82</v>
      </c>
    </row>
    <row r="613" s="1" customFormat="1" ht="24" customHeight="1">
      <c r="B613" s="37"/>
      <c r="C613" s="219" t="s">
        <v>1423</v>
      </c>
      <c r="D613" s="219" t="s">
        <v>196</v>
      </c>
      <c r="E613" s="220" t="s">
        <v>1424</v>
      </c>
      <c r="F613" s="221" t="s">
        <v>1425</v>
      </c>
      <c r="G613" s="222" t="s">
        <v>222</v>
      </c>
      <c r="H613" s="223">
        <v>6</v>
      </c>
      <c r="I613" s="224"/>
      <c r="J613" s="225">
        <f>ROUND(I613*H613,2)</f>
        <v>0</v>
      </c>
      <c r="K613" s="221" t="s">
        <v>200</v>
      </c>
      <c r="L613" s="42"/>
      <c r="M613" s="226" t="s">
        <v>19</v>
      </c>
      <c r="N613" s="227" t="s">
        <v>44</v>
      </c>
      <c r="O613" s="82"/>
      <c r="P613" s="228">
        <f>O613*H613</f>
        <v>0</v>
      </c>
      <c r="Q613" s="228">
        <v>0</v>
      </c>
      <c r="R613" s="228">
        <f>Q613*H613</f>
        <v>0</v>
      </c>
      <c r="S613" s="228">
        <v>0</v>
      </c>
      <c r="T613" s="229">
        <f>S613*H613</f>
        <v>0</v>
      </c>
      <c r="AR613" s="230" t="s">
        <v>264</v>
      </c>
      <c r="AT613" s="230" t="s">
        <v>196</v>
      </c>
      <c r="AU613" s="230" t="s">
        <v>82</v>
      </c>
      <c r="AY613" s="16" t="s">
        <v>194</v>
      </c>
      <c r="BE613" s="231">
        <f>IF(N613="základní",J613,0)</f>
        <v>0</v>
      </c>
      <c r="BF613" s="231">
        <f>IF(N613="snížená",J613,0)</f>
        <v>0</v>
      </c>
      <c r="BG613" s="231">
        <f>IF(N613="zákl. přenesená",J613,0)</f>
        <v>0</v>
      </c>
      <c r="BH613" s="231">
        <f>IF(N613="sníž. přenesená",J613,0)</f>
        <v>0</v>
      </c>
      <c r="BI613" s="231">
        <f>IF(N613="nulová",J613,0)</f>
        <v>0</v>
      </c>
      <c r="BJ613" s="16" t="s">
        <v>80</v>
      </c>
      <c r="BK613" s="231">
        <f>ROUND(I613*H613,2)</f>
        <v>0</v>
      </c>
      <c r="BL613" s="16" t="s">
        <v>264</v>
      </c>
      <c r="BM613" s="230" t="s">
        <v>1426</v>
      </c>
    </row>
    <row r="614" s="1" customFormat="1">
      <c r="B614" s="37"/>
      <c r="C614" s="38"/>
      <c r="D614" s="234" t="s">
        <v>286</v>
      </c>
      <c r="E614" s="38"/>
      <c r="F614" s="255" t="s">
        <v>1406</v>
      </c>
      <c r="G614" s="38"/>
      <c r="H614" s="38"/>
      <c r="I614" s="145"/>
      <c r="J614" s="38"/>
      <c r="K614" s="38"/>
      <c r="L614" s="42"/>
      <c r="M614" s="256"/>
      <c r="N614" s="82"/>
      <c r="O614" s="82"/>
      <c r="P614" s="82"/>
      <c r="Q614" s="82"/>
      <c r="R614" s="82"/>
      <c r="S614" s="82"/>
      <c r="T614" s="83"/>
      <c r="AT614" s="16" t="s">
        <v>286</v>
      </c>
      <c r="AU614" s="16" t="s">
        <v>82</v>
      </c>
    </row>
    <row r="615" s="1" customFormat="1" ht="24" customHeight="1">
      <c r="B615" s="37"/>
      <c r="C615" s="219" t="s">
        <v>1427</v>
      </c>
      <c r="D615" s="219" t="s">
        <v>196</v>
      </c>
      <c r="E615" s="220" t="s">
        <v>1428</v>
      </c>
      <c r="F615" s="221" t="s">
        <v>1429</v>
      </c>
      <c r="G615" s="222" t="s">
        <v>222</v>
      </c>
      <c r="H615" s="223">
        <v>1</v>
      </c>
      <c r="I615" s="224"/>
      <c r="J615" s="225">
        <f>ROUND(I615*H615,2)</f>
        <v>0</v>
      </c>
      <c r="K615" s="221" t="s">
        <v>200</v>
      </c>
      <c r="L615" s="42"/>
      <c r="M615" s="226" t="s">
        <v>19</v>
      </c>
      <c r="N615" s="227" t="s">
        <v>44</v>
      </c>
      <c r="O615" s="82"/>
      <c r="P615" s="228">
        <f>O615*H615</f>
        <v>0</v>
      </c>
      <c r="Q615" s="228">
        <v>0</v>
      </c>
      <c r="R615" s="228">
        <f>Q615*H615</f>
        <v>0</v>
      </c>
      <c r="S615" s="228">
        <v>0</v>
      </c>
      <c r="T615" s="229">
        <f>S615*H615</f>
        <v>0</v>
      </c>
      <c r="AR615" s="230" t="s">
        <v>264</v>
      </c>
      <c r="AT615" s="230" t="s">
        <v>196</v>
      </c>
      <c r="AU615" s="230" t="s">
        <v>82</v>
      </c>
      <c r="AY615" s="16" t="s">
        <v>194</v>
      </c>
      <c r="BE615" s="231">
        <f>IF(N615="základní",J615,0)</f>
        <v>0</v>
      </c>
      <c r="BF615" s="231">
        <f>IF(N615="snížená",J615,0)</f>
        <v>0</v>
      </c>
      <c r="BG615" s="231">
        <f>IF(N615="zákl. přenesená",J615,0)</f>
        <v>0</v>
      </c>
      <c r="BH615" s="231">
        <f>IF(N615="sníž. přenesená",J615,0)</f>
        <v>0</v>
      </c>
      <c r="BI615" s="231">
        <f>IF(N615="nulová",J615,0)</f>
        <v>0</v>
      </c>
      <c r="BJ615" s="16" t="s">
        <v>80</v>
      </c>
      <c r="BK615" s="231">
        <f>ROUND(I615*H615,2)</f>
        <v>0</v>
      </c>
      <c r="BL615" s="16" t="s">
        <v>264</v>
      </c>
      <c r="BM615" s="230" t="s">
        <v>1430</v>
      </c>
    </row>
    <row r="616" s="1" customFormat="1">
      <c r="B616" s="37"/>
      <c r="C616" s="38"/>
      <c r="D616" s="234" t="s">
        <v>286</v>
      </c>
      <c r="E616" s="38"/>
      <c r="F616" s="255" t="s">
        <v>1406</v>
      </c>
      <c r="G616" s="38"/>
      <c r="H616" s="38"/>
      <c r="I616" s="145"/>
      <c r="J616" s="38"/>
      <c r="K616" s="38"/>
      <c r="L616" s="42"/>
      <c r="M616" s="256"/>
      <c r="N616" s="82"/>
      <c r="O616" s="82"/>
      <c r="P616" s="82"/>
      <c r="Q616" s="82"/>
      <c r="R616" s="82"/>
      <c r="S616" s="82"/>
      <c r="T616" s="83"/>
      <c r="AT616" s="16" t="s">
        <v>286</v>
      </c>
      <c r="AU616" s="16" t="s">
        <v>82</v>
      </c>
    </row>
    <row r="617" s="1" customFormat="1" ht="24" customHeight="1">
      <c r="B617" s="37"/>
      <c r="C617" s="219" t="s">
        <v>1431</v>
      </c>
      <c r="D617" s="219" t="s">
        <v>196</v>
      </c>
      <c r="E617" s="220" t="s">
        <v>1432</v>
      </c>
      <c r="F617" s="221" t="s">
        <v>1433</v>
      </c>
      <c r="G617" s="222" t="s">
        <v>222</v>
      </c>
      <c r="H617" s="223">
        <v>1</v>
      </c>
      <c r="I617" s="224"/>
      <c r="J617" s="225">
        <f>ROUND(I617*H617,2)</f>
        <v>0</v>
      </c>
      <c r="K617" s="221" t="s">
        <v>200</v>
      </c>
      <c r="L617" s="42"/>
      <c r="M617" s="226" t="s">
        <v>19</v>
      </c>
      <c r="N617" s="227" t="s">
        <v>44</v>
      </c>
      <c r="O617" s="82"/>
      <c r="P617" s="228">
        <f>O617*H617</f>
        <v>0</v>
      </c>
      <c r="Q617" s="228">
        <v>0.00013999999999999999</v>
      </c>
      <c r="R617" s="228">
        <f>Q617*H617</f>
        <v>0.00013999999999999999</v>
      </c>
      <c r="S617" s="228">
        <v>0</v>
      </c>
      <c r="T617" s="229">
        <f>S617*H617</f>
        <v>0</v>
      </c>
      <c r="AR617" s="230" t="s">
        <v>264</v>
      </c>
      <c r="AT617" s="230" t="s">
        <v>196</v>
      </c>
      <c r="AU617" s="230" t="s">
        <v>82</v>
      </c>
      <c r="AY617" s="16" t="s">
        <v>194</v>
      </c>
      <c r="BE617" s="231">
        <f>IF(N617="základní",J617,0)</f>
        <v>0</v>
      </c>
      <c r="BF617" s="231">
        <f>IF(N617="snížená",J617,0)</f>
        <v>0</v>
      </c>
      <c r="BG617" s="231">
        <f>IF(N617="zákl. přenesená",J617,0)</f>
        <v>0</v>
      </c>
      <c r="BH617" s="231">
        <f>IF(N617="sníž. přenesená",J617,0)</f>
        <v>0</v>
      </c>
      <c r="BI617" s="231">
        <f>IF(N617="nulová",J617,0)</f>
        <v>0</v>
      </c>
      <c r="BJ617" s="16" t="s">
        <v>80</v>
      </c>
      <c r="BK617" s="231">
        <f>ROUND(I617*H617,2)</f>
        <v>0</v>
      </c>
      <c r="BL617" s="16" t="s">
        <v>264</v>
      </c>
      <c r="BM617" s="230" t="s">
        <v>1434</v>
      </c>
    </row>
    <row r="618" s="1" customFormat="1">
      <c r="B618" s="37"/>
      <c r="C618" s="38"/>
      <c r="D618" s="234" t="s">
        <v>286</v>
      </c>
      <c r="E618" s="38"/>
      <c r="F618" s="255" t="s">
        <v>1406</v>
      </c>
      <c r="G618" s="38"/>
      <c r="H618" s="38"/>
      <c r="I618" s="145"/>
      <c r="J618" s="38"/>
      <c r="K618" s="38"/>
      <c r="L618" s="42"/>
      <c r="M618" s="256"/>
      <c r="N618" s="82"/>
      <c r="O618" s="82"/>
      <c r="P618" s="82"/>
      <c r="Q618" s="82"/>
      <c r="R618" s="82"/>
      <c r="S618" s="82"/>
      <c r="T618" s="83"/>
      <c r="AT618" s="16" t="s">
        <v>286</v>
      </c>
      <c r="AU618" s="16" t="s">
        <v>82</v>
      </c>
    </row>
    <row r="619" s="1" customFormat="1" ht="24" customHeight="1">
      <c r="B619" s="37"/>
      <c r="C619" s="219" t="s">
        <v>1435</v>
      </c>
      <c r="D619" s="219" t="s">
        <v>196</v>
      </c>
      <c r="E619" s="220" t="s">
        <v>1436</v>
      </c>
      <c r="F619" s="221" t="s">
        <v>1437</v>
      </c>
      <c r="G619" s="222" t="s">
        <v>222</v>
      </c>
      <c r="H619" s="223">
        <v>1</v>
      </c>
      <c r="I619" s="224"/>
      <c r="J619" s="225">
        <f>ROUND(I619*H619,2)</f>
        <v>0</v>
      </c>
      <c r="K619" s="221" t="s">
        <v>200</v>
      </c>
      <c r="L619" s="42"/>
      <c r="M619" s="226" t="s">
        <v>19</v>
      </c>
      <c r="N619" s="227" t="s">
        <v>44</v>
      </c>
      <c r="O619" s="82"/>
      <c r="P619" s="228">
        <f>O619*H619</f>
        <v>0</v>
      </c>
      <c r="Q619" s="228">
        <v>8.0000000000000007E-05</v>
      </c>
      <c r="R619" s="228">
        <f>Q619*H619</f>
        <v>8.0000000000000007E-05</v>
      </c>
      <c r="S619" s="228">
        <v>0</v>
      </c>
      <c r="T619" s="229">
        <f>S619*H619</f>
        <v>0</v>
      </c>
      <c r="AR619" s="230" t="s">
        <v>264</v>
      </c>
      <c r="AT619" s="230" t="s">
        <v>196</v>
      </c>
      <c r="AU619" s="230" t="s">
        <v>82</v>
      </c>
      <c r="AY619" s="16" t="s">
        <v>194</v>
      </c>
      <c r="BE619" s="231">
        <f>IF(N619="základní",J619,0)</f>
        <v>0</v>
      </c>
      <c r="BF619" s="231">
        <f>IF(N619="snížená",J619,0)</f>
        <v>0</v>
      </c>
      <c r="BG619" s="231">
        <f>IF(N619="zákl. přenesená",J619,0)</f>
        <v>0</v>
      </c>
      <c r="BH619" s="231">
        <f>IF(N619="sníž. přenesená",J619,0)</f>
        <v>0</v>
      </c>
      <c r="BI619" s="231">
        <f>IF(N619="nulová",J619,0)</f>
        <v>0</v>
      </c>
      <c r="BJ619" s="16" t="s">
        <v>80</v>
      </c>
      <c r="BK619" s="231">
        <f>ROUND(I619*H619,2)</f>
        <v>0</v>
      </c>
      <c r="BL619" s="16" t="s">
        <v>264</v>
      </c>
      <c r="BM619" s="230" t="s">
        <v>1438</v>
      </c>
    </row>
    <row r="620" s="1" customFormat="1">
      <c r="B620" s="37"/>
      <c r="C620" s="38"/>
      <c r="D620" s="234" t="s">
        <v>286</v>
      </c>
      <c r="E620" s="38"/>
      <c r="F620" s="255" t="s">
        <v>1406</v>
      </c>
      <c r="G620" s="38"/>
      <c r="H620" s="38"/>
      <c r="I620" s="145"/>
      <c r="J620" s="38"/>
      <c r="K620" s="38"/>
      <c r="L620" s="42"/>
      <c r="M620" s="256"/>
      <c r="N620" s="82"/>
      <c r="O620" s="82"/>
      <c r="P620" s="82"/>
      <c r="Q620" s="82"/>
      <c r="R620" s="82"/>
      <c r="S620" s="82"/>
      <c r="T620" s="83"/>
      <c r="AT620" s="16" t="s">
        <v>286</v>
      </c>
      <c r="AU620" s="16" t="s">
        <v>82</v>
      </c>
    </row>
    <row r="621" s="1" customFormat="1" ht="36" customHeight="1">
      <c r="B621" s="37"/>
      <c r="C621" s="219" t="s">
        <v>1439</v>
      </c>
      <c r="D621" s="219" t="s">
        <v>196</v>
      </c>
      <c r="E621" s="220" t="s">
        <v>1440</v>
      </c>
      <c r="F621" s="221" t="s">
        <v>1441</v>
      </c>
      <c r="G621" s="222" t="s">
        <v>222</v>
      </c>
      <c r="H621" s="223">
        <v>1</v>
      </c>
      <c r="I621" s="224"/>
      <c r="J621" s="225">
        <f>ROUND(I621*H621,2)</f>
        <v>0</v>
      </c>
      <c r="K621" s="221" t="s">
        <v>200</v>
      </c>
      <c r="L621" s="42"/>
      <c r="M621" s="226" t="s">
        <v>19</v>
      </c>
      <c r="N621" s="227" t="s">
        <v>44</v>
      </c>
      <c r="O621" s="82"/>
      <c r="P621" s="228">
        <f>O621*H621</f>
        <v>0</v>
      </c>
      <c r="Q621" s="228">
        <v>0</v>
      </c>
      <c r="R621" s="228">
        <f>Q621*H621</f>
        <v>0</v>
      </c>
      <c r="S621" s="228">
        <v>0.17399999999999999</v>
      </c>
      <c r="T621" s="229">
        <f>S621*H621</f>
        <v>0.17399999999999999</v>
      </c>
      <c r="AR621" s="230" t="s">
        <v>264</v>
      </c>
      <c r="AT621" s="230" t="s">
        <v>196</v>
      </c>
      <c r="AU621" s="230" t="s">
        <v>82</v>
      </c>
      <c r="AY621" s="16" t="s">
        <v>194</v>
      </c>
      <c r="BE621" s="231">
        <f>IF(N621="základní",J621,0)</f>
        <v>0</v>
      </c>
      <c r="BF621" s="231">
        <f>IF(N621="snížená",J621,0)</f>
        <v>0</v>
      </c>
      <c r="BG621" s="231">
        <f>IF(N621="zákl. přenesená",J621,0)</f>
        <v>0</v>
      </c>
      <c r="BH621" s="231">
        <f>IF(N621="sníž. přenesená",J621,0)</f>
        <v>0</v>
      </c>
      <c r="BI621" s="231">
        <f>IF(N621="nulová",J621,0)</f>
        <v>0</v>
      </c>
      <c r="BJ621" s="16" t="s">
        <v>80</v>
      </c>
      <c r="BK621" s="231">
        <f>ROUND(I621*H621,2)</f>
        <v>0</v>
      </c>
      <c r="BL621" s="16" t="s">
        <v>264</v>
      </c>
      <c r="BM621" s="230" t="s">
        <v>1442</v>
      </c>
    </row>
    <row r="622" s="1" customFormat="1">
      <c r="B622" s="37"/>
      <c r="C622" s="38"/>
      <c r="D622" s="234" t="s">
        <v>286</v>
      </c>
      <c r="E622" s="38"/>
      <c r="F622" s="255" t="s">
        <v>1406</v>
      </c>
      <c r="G622" s="38"/>
      <c r="H622" s="38"/>
      <c r="I622" s="145"/>
      <c r="J622" s="38"/>
      <c r="K622" s="38"/>
      <c r="L622" s="42"/>
      <c r="M622" s="256"/>
      <c r="N622" s="82"/>
      <c r="O622" s="82"/>
      <c r="P622" s="82"/>
      <c r="Q622" s="82"/>
      <c r="R622" s="82"/>
      <c r="S622" s="82"/>
      <c r="T622" s="83"/>
      <c r="AT622" s="16" t="s">
        <v>286</v>
      </c>
      <c r="AU622" s="16" t="s">
        <v>82</v>
      </c>
    </row>
    <row r="623" s="1" customFormat="1" ht="36" customHeight="1">
      <c r="B623" s="37"/>
      <c r="C623" s="219" t="s">
        <v>1443</v>
      </c>
      <c r="D623" s="219" t="s">
        <v>196</v>
      </c>
      <c r="E623" s="220" t="s">
        <v>1444</v>
      </c>
      <c r="F623" s="221" t="s">
        <v>1445</v>
      </c>
      <c r="G623" s="222" t="s">
        <v>311</v>
      </c>
      <c r="H623" s="223">
        <v>0.80800000000000005</v>
      </c>
      <c r="I623" s="224"/>
      <c r="J623" s="225">
        <f>ROUND(I623*H623,2)</f>
        <v>0</v>
      </c>
      <c r="K623" s="221" t="s">
        <v>200</v>
      </c>
      <c r="L623" s="42"/>
      <c r="M623" s="226" t="s">
        <v>19</v>
      </c>
      <c r="N623" s="227" t="s">
        <v>44</v>
      </c>
      <c r="O623" s="82"/>
      <c r="P623" s="228">
        <f>O623*H623</f>
        <v>0</v>
      </c>
      <c r="Q623" s="228">
        <v>0</v>
      </c>
      <c r="R623" s="228">
        <f>Q623*H623</f>
        <v>0</v>
      </c>
      <c r="S623" s="228">
        <v>0</v>
      </c>
      <c r="T623" s="229">
        <f>S623*H623</f>
        <v>0</v>
      </c>
      <c r="AR623" s="230" t="s">
        <v>264</v>
      </c>
      <c r="AT623" s="230" t="s">
        <v>196</v>
      </c>
      <c r="AU623" s="230" t="s">
        <v>82</v>
      </c>
      <c r="AY623" s="16" t="s">
        <v>194</v>
      </c>
      <c r="BE623" s="231">
        <f>IF(N623="základní",J623,0)</f>
        <v>0</v>
      </c>
      <c r="BF623" s="231">
        <f>IF(N623="snížená",J623,0)</f>
        <v>0</v>
      </c>
      <c r="BG623" s="231">
        <f>IF(N623="zákl. přenesená",J623,0)</f>
        <v>0</v>
      </c>
      <c r="BH623" s="231">
        <f>IF(N623="sníž. přenesená",J623,0)</f>
        <v>0</v>
      </c>
      <c r="BI623" s="231">
        <f>IF(N623="nulová",J623,0)</f>
        <v>0</v>
      </c>
      <c r="BJ623" s="16" t="s">
        <v>80</v>
      </c>
      <c r="BK623" s="231">
        <f>ROUND(I623*H623,2)</f>
        <v>0</v>
      </c>
      <c r="BL623" s="16" t="s">
        <v>264</v>
      </c>
      <c r="BM623" s="230" t="s">
        <v>1446</v>
      </c>
    </row>
    <row r="624" s="1" customFormat="1" ht="48" customHeight="1">
      <c r="B624" s="37"/>
      <c r="C624" s="219" t="s">
        <v>1447</v>
      </c>
      <c r="D624" s="219" t="s">
        <v>196</v>
      </c>
      <c r="E624" s="220" t="s">
        <v>1448</v>
      </c>
      <c r="F624" s="221" t="s">
        <v>1449</v>
      </c>
      <c r="G624" s="222" t="s">
        <v>311</v>
      </c>
      <c r="H624" s="223">
        <v>0.80800000000000005</v>
      </c>
      <c r="I624" s="224"/>
      <c r="J624" s="225">
        <f>ROUND(I624*H624,2)</f>
        <v>0</v>
      </c>
      <c r="K624" s="221" t="s">
        <v>200</v>
      </c>
      <c r="L624" s="42"/>
      <c r="M624" s="226" t="s">
        <v>19</v>
      </c>
      <c r="N624" s="227" t="s">
        <v>44</v>
      </c>
      <c r="O624" s="82"/>
      <c r="P624" s="228">
        <f>O624*H624</f>
        <v>0</v>
      </c>
      <c r="Q624" s="228">
        <v>0</v>
      </c>
      <c r="R624" s="228">
        <f>Q624*H624</f>
        <v>0</v>
      </c>
      <c r="S624" s="228">
        <v>0</v>
      </c>
      <c r="T624" s="229">
        <f>S624*H624</f>
        <v>0</v>
      </c>
      <c r="AR624" s="230" t="s">
        <v>264</v>
      </c>
      <c r="AT624" s="230" t="s">
        <v>196</v>
      </c>
      <c r="AU624" s="230" t="s">
        <v>82</v>
      </c>
      <c r="AY624" s="16" t="s">
        <v>194</v>
      </c>
      <c r="BE624" s="231">
        <f>IF(N624="základní",J624,0)</f>
        <v>0</v>
      </c>
      <c r="BF624" s="231">
        <f>IF(N624="snížená",J624,0)</f>
        <v>0</v>
      </c>
      <c r="BG624" s="231">
        <f>IF(N624="zákl. přenesená",J624,0)</f>
        <v>0</v>
      </c>
      <c r="BH624" s="231">
        <f>IF(N624="sníž. přenesená",J624,0)</f>
        <v>0</v>
      </c>
      <c r="BI624" s="231">
        <f>IF(N624="nulová",J624,0)</f>
        <v>0</v>
      </c>
      <c r="BJ624" s="16" t="s">
        <v>80</v>
      </c>
      <c r="BK624" s="231">
        <f>ROUND(I624*H624,2)</f>
        <v>0</v>
      </c>
      <c r="BL624" s="16" t="s">
        <v>264</v>
      </c>
      <c r="BM624" s="230" t="s">
        <v>1450</v>
      </c>
    </row>
    <row r="625" s="11" customFormat="1" ht="22.8" customHeight="1">
      <c r="B625" s="203"/>
      <c r="C625" s="204"/>
      <c r="D625" s="205" t="s">
        <v>72</v>
      </c>
      <c r="E625" s="217" t="s">
        <v>1451</v>
      </c>
      <c r="F625" s="217" t="s">
        <v>1452</v>
      </c>
      <c r="G625" s="204"/>
      <c r="H625" s="204"/>
      <c r="I625" s="207"/>
      <c r="J625" s="218">
        <f>BK625</f>
        <v>0</v>
      </c>
      <c r="K625" s="204"/>
      <c r="L625" s="209"/>
      <c r="M625" s="210"/>
      <c r="N625" s="211"/>
      <c r="O625" s="211"/>
      <c r="P625" s="212">
        <f>SUM(P626:P631)</f>
        <v>0</v>
      </c>
      <c r="Q625" s="211"/>
      <c r="R625" s="212">
        <f>SUM(R626:R631)</f>
        <v>1.5229999999999999</v>
      </c>
      <c r="S625" s="211"/>
      <c r="T625" s="213">
        <f>SUM(T626:T631)</f>
        <v>0</v>
      </c>
      <c r="AR625" s="214" t="s">
        <v>82</v>
      </c>
      <c r="AT625" s="215" t="s">
        <v>72</v>
      </c>
      <c r="AU625" s="215" t="s">
        <v>80</v>
      </c>
      <c r="AY625" s="214" t="s">
        <v>194</v>
      </c>
      <c r="BK625" s="216">
        <f>SUM(BK626:BK631)</f>
        <v>0</v>
      </c>
    </row>
    <row r="626" s="1" customFormat="1" ht="24" customHeight="1">
      <c r="B626" s="37"/>
      <c r="C626" s="219" t="s">
        <v>1453</v>
      </c>
      <c r="D626" s="219" t="s">
        <v>196</v>
      </c>
      <c r="E626" s="220" t="s">
        <v>1454</v>
      </c>
      <c r="F626" s="221" t="s">
        <v>1455</v>
      </c>
      <c r="G626" s="222" t="s">
        <v>1456</v>
      </c>
      <c r="H626" s="223">
        <v>1420</v>
      </c>
      <c r="I626" s="224"/>
      <c r="J626" s="225">
        <f>ROUND(I626*H626,2)</f>
        <v>0</v>
      </c>
      <c r="K626" s="221" t="s">
        <v>200</v>
      </c>
      <c r="L626" s="42"/>
      <c r="M626" s="226" t="s">
        <v>19</v>
      </c>
      <c r="N626" s="227" t="s">
        <v>44</v>
      </c>
      <c r="O626" s="82"/>
      <c r="P626" s="228">
        <f>O626*H626</f>
        <v>0</v>
      </c>
      <c r="Q626" s="228">
        <v>6.9999999999999994E-05</v>
      </c>
      <c r="R626" s="228">
        <f>Q626*H626</f>
        <v>0.099399999999999988</v>
      </c>
      <c r="S626" s="228">
        <v>0</v>
      </c>
      <c r="T626" s="229">
        <f>S626*H626</f>
        <v>0</v>
      </c>
      <c r="AR626" s="230" t="s">
        <v>264</v>
      </c>
      <c r="AT626" s="230" t="s">
        <v>196</v>
      </c>
      <c r="AU626" s="230" t="s">
        <v>82</v>
      </c>
      <c r="AY626" s="16" t="s">
        <v>194</v>
      </c>
      <c r="BE626" s="231">
        <f>IF(N626="základní",J626,0)</f>
        <v>0</v>
      </c>
      <c r="BF626" s="231">
        <f>IF(N626="snížená",J626,0)</f>
        <v>0</v>
      </c>
      <c r="BG626" s="231">
        <f>IF(N626="zákl. přenesená",J626,0)</f>
        <v>0</v>
      </c>
      <c r="BH626" s="231">
        <f>IF(N626="sníž. přenesená",J626,0)</f>
        <v>0</v>
      </c>
      <c r="BI626" s="231">
        <f>IF(N626="nulová",J626,0)</f>
        <v>0</v>
      </c>
      <c r="BJ626" s="16" t="s">
        <v>80</v>
      </c>
      <c r="BK626" s="231">
        <f>ROUND(I626*H626,2)</f>
        <v>0</v>
      </c>
      <c r="BL626" s="16" t="s">
        <v>264</v>
      </c>
      <c r="BM626" s="230" t="s">
        <v>1457</v>
      </c>
    </row>
    <row r="627" s="1" customFormat="1">
      <c r="B627" s="37"/>
      <c r="C627" s="38"/>
      <c r="D627" s="234" t="s">
        <v>286</v>
      </c>
      <c r="E627" s="38"/>
      <c r="F627" s="255" t="s">
        <v>1458</v>
      </c>
      <c r="G627" s="38"/>
      <c r="H627" s="38"/>
      <c r="I627" s="145"/>
      <c r="J627" s="38"/>
      <c r="K627" s="38"/>
      <c r="L627" s="42"/>
      <c r="M627" s="256"/>
      <c r="N627" s="82"/>
      <c r="O627" s="82"/>
      <c r="P627" s="82"/>
      <c r="Q627" s="82"/>
      <c r="R627" s="82"/>
      <c r="S627" s="82"/>
      <c r="T627" s="83"/>
      <c r="AT627" s="16" t="s">
        <v>286</v>
      </c>
      <c r="AU627" s="16" t="s">
        <v>82</v>
      </c>
    </row>
    <row r="628" s="1" customFormat="1" ht="24" customHeight="1">
      <c r="B628" s="37"/>
      <c r="C628" s="257" t="s">
        <v>1459</v>
      </c>
      <c r="D628" s="257" t="s">
        <v>323</v>
      </c>
      <c r="E628" s="258" t="s">
        <v>1460</v>
      </c>
      <c r="F628" s="259" t="s">
        <v>1461</v>
      </c>
      <c r="G628" s="260" t="s">
        <v>213</v>
      </c>
      <c r="H628" s="261">
        <v>252</v>
      </c>
      <c r="I628" s="262"/>
      <c r="J628" s="263">
        <f>ROUND(I628*H628,2)</f>
        <v>0</v>
      </c>
      <c r="K628" s="259" t="s">
        <v>200</v>
      </c>
      <c r="L628" s="264"/>
      <c r="M628" s="265" t="s">
        <v>19</v>
      </c>
      <c r="N628" s="266" t="s">
        <v>44</v>
      </c>
      <c r="O628" s="82"/>
      <c r="P628" s="228">
        <f>O628*H628</f>
        <v>0</v>
      </c>
      <c r="Q628" s="228">
        <v>0.0055500000000000002</v>
      </c>
      <c r="R628" s="228">
        <f>Q628*H628</f>
        <v>1.3986000000000001</v>
      </c>
      <c r="S628" s="228">
        <v>0</v>
      </c>
      <c r="T628" s="229">
        <f>S628*H628</f>
        <v>0</v>
      </c>
      <c r="AR628" s="230" t="s">
        <v>350</v>
      </c>
      <c r="AT628" s="230" t="s">
        <v>323</v>
      </c>
      <c r="AU628" s="230" t="s">
        <v>82</v>
      </c>
      <c r="AY628" s="16" t="s">
        <v>194</v>
      </c>
      <c r="BE628" s="231">
        <f>IF(N628="základní",J628,0)</f>
        <v>0</v>
      </c>
      <c r="BF628" s="231">
        <f>IF(N628="snížená",J628,0)</f>
        <v>0</v>
      </c>
      <c r="BG628" s="231">
        <f>IF(N628="zákl. přenesená",J628,0)</f>
        <v>0</v>
      </c>
      <c r="BH628" s="231">
        <f>IF(N628="sníž. přenesená",J628,0)</f>
        <v>0</v>
      </c>
      <c r="BI628" s="231">
        <f>IF(N628="nulová",J628,0)</f>
        <v>0</v>
      </c>
      <c r="BJ628" s="16" t="s">
        <v>80</v>
      </c>
      <c r="BK628" s="231">
        <f>ROUND(I628*H628,2)</f>
        <v>0</v>
      </c>
      <c r="BL628" s="16" t="s">
        <v>264</v>
      </c>
      <c r="BM628" s="230" t="s">
        <v>1462</v>
      </c>
    </row>
    <row r="629" s="1" customFormat="1" ht="16.5" customHeight="1">
      <c r="B629" s="37"/>
      <c r="C629" s="257" t="s">
        <v>1463</v>
      </c>
      <c r="D629" s="257" t="s">
        <v>323</v>
      </c>
      <c r="E629" s="258" t="s">
        <v>1464</v>
      </c>
      <c r="F629" s="259" t="s">
        <v>1465</v>
      </c>
      <c r="G629" s="260" t="s">
        <v>311</v>
      </c>
      <c r="H629" s="261">
        <v>0.025000000000000001</v>
      </c>
      <c r="I629" s="262"/>
      <c r="J629" s="263">
        <f>ROUND(I629*H629,2)</f>
        <v>0</v>
      </c>
      <c r="K629" s="259" t="s">
        <v>200</v>
      </c>
      <c r="L629" s="264"/>
      <c r="M629" s="265" t="s">
        <v>19</v>
      </c>
      <c r="N629" s="266" t="s">
        <v>44</v>
      </c>
      <c r="O629" s="82"/>
      <c r="P629" s="228">
        <f>O629*H629</f>
        <v>0</v>
      </c>
      <c r="Q629" s="228">
        <v>1</v>
      </c>
      <c r="R629" s="228">
        <f>Q629*H629</f>
        <v>0.025000000000000001</v>
      </c>
      <c r="S629" s="228">
        <v>0</v>
      </c>
      <c r="T629" s="229">
        <f>S629*H629</f>
        <v>0</v>
      </c>
      <c r="AR629" s="230" t="s">
        <v>350</v>
      </c>
      <c r="AT629" s="230" t="s">
        <v>323</v>
      </c>
      <c r="AU629" s="230" t="s">
        <v>82</v>
      </c>
      <c r="AY629" s="16" t="s">
        <v>194</v>
      </c>
      <c r="BE629" s="231">
        <f>IF(N629="základní",J629,0)</f>
        <v>0</v>
      </c>
      <c r="BF629" s="231">
        <f>IF(N629="snížená",J629,0)</f>
        <v>0</v>
      </c>
      <c r="BG629" s="231">
        <f>IF(N629="zákl. přenesená",J629,0)</f>
        <v>0</v>
      </c>
      <c r="BH629" s="231">
        <f>IF(N629="sníž. přenesená",J629,0)</f>
        <v>0</v>
      </c>
      <c r="BI629" s="231">
        <f>IF(N629="nulová",J629,0)</f>
        <v>0</v>
      </c>
      <c r="BJ629" s="16" t="s">
        <v>80</v>
      </c>
      <c r="BK629" s="231">
        <f>ROUND(I629*H629,2)</f>
        <v>0</v>
      </c>
      <c r="BL629" s="16" t="s">
        <v>264</v>
      </c>
      <c r="BM629" s="230" t="s">
        <v>1466</v>
      </c>
    </row>
    <row r="630" s="1" customFormat="1" ht="48" customHeight="1">
      <c r="B630" s="37"/>
      <c r="C630" s="219" t="s">
        <v>1467</v>
      </c>
      <c r="D630" s="219" t="s">
        <v>196</v>
      </c>
      <c r="E630" s="220" t="s">
        <v>1468</v>
      </c>
      <c r="F630" s="221" t="s">
        <v>1469</v>
      </c>
      <c r="G630" s="222" t="s">
        <v>311</v>
      </c>
      <c r="H630" s="223">
        <v>1.5229999999999999</v>
      </c>
      <c r="I630" s="224"/>
      <c r="J630" s="225">
        <f>ROUND(I630*H630,2)</f>
        <v>0</v>
      </c>
      <c r="K630" s="221" t="s">
        <v>200</v>
      </c>
      <c r="L630" s="42"/>
      <c r="M630" s="226" t="s">
        <v>19</v>
      </c>
      <c r="N630" s="227" t="s">
        <v>44</v>
      </c>
      <c r="O630" s="82"/>
      <c r="P630" s="228">
        <f>O630*H630</f>
        <v>0</v>
      </c>
      <c r="Q630" s="228">
        <v>0</v>
      </c>
      <c r="R630" s="228">
        <f>Q630*H630</f>
        <v>0</v>
      </c>
      <c r="S630" s="228">
        <v>0</v>
      </c>
      <c r="T630" s="229">
        <f>S630*H630</f>
        <v>0</v>
      </c>
      <c r="AR630" s="230" t="s">
        <v>264</v>
      </c>
      <c r="AT630" s="230" t="s">
        <v>196</v>
      </c>
      <c r="AU630" s="230" t="s">
        <v>82</v>
      </c>
      <c r="AY630" s="16" t="s">
        <v>194</v>
      </c>
      <c r="BE630" s="231">
        <f>IF(N630="základní",J630,0)</f>
        <v>0</v>
      </c>
      <c r="BF630" s="231">
        <f>IF(N630="snížená",J630,0)</f>
        <v>0</v>
      </c>
      <c r="BG630" s="231">
        <f>IF(N630="zákl. přenesená",J630,0)</f>
        <v>0</v>
      </c>
      <c r="BH630" s="231">
        <f>IF(N630="sníž. přenesená",J630,0)</f>
        <v>0</v>
      </c>
      <c r="BI630" s="231">
        <f>IF(N630="nulová",J630,0)</f>
        <v>0</v>
      </c>
      <c r="BJ630" s="16" t="s">
        <v>80</v>
      </c>
      <c r="BK630" s="231">
        <f>ROUND(I630*H630,2)</f>
        <v>0</v>
      </c>
      <c r="BL630" s="16" t="s">
        <v>264</v>
      </c>
      <c r="BM630" s="230" t="s">
        <v>1470</v>
      </c>
    </row>
    <row r="631" s="1" customFormat="1" ht="48" customHeight="1">
      <c r="B631" s="37"/>
      <c r="C631" s="219" t="s">
        <v>1471</v>
      </c>
      <c r="D631" s="219" t="s">
        <v>196</v>
      </c>
      <c r="E631" s="220" t="s">
        <v>1472</v>
      </c>
      <c r="F631" s="221" t="s">
        <v>1473</v>
      </c>
      <c r="G631" s="222" t="s">
        <v>311</v>
      </c>
      <c r="H631" s="223">
        <v>1.5229999999999999</v>
      </c>
      <c r="I631" s="224"/>
      <c r="J631" s="225">
        <f>ROUND(I631*H631,2)</f>
        <v>0</v>
      </c>
      <c r="K631" s="221" t="s">
        <v>200</v>
      </c>
      <c r="L631" s="42"/>
      <c r="M631" s="226" t="s">
        <v>19</v>
      </c>
      <c r="N631" s="227" t="s">
        <v>44</v>
      </c>
      <c r="O631" s="82"/>
      <c r="P631" s="228">
        <f>O631*H631</f>
        <v>0</v>
      </c>
      <c r="Q631" s="228">
        <v>0</v>
      </c>
      <c r="R631" s="228">
        <f>Q631*H631</f>
        <v>0</v>
      </c>
      <c r="S631" s="228">
        <v>0</v>
      </c>
      <c r="T631" s="229">
        <f>S631*H631</f>
        <v>0</v>
      </c>
      <c r="AR631" s="230" t="s">
        <v>264</v>
      </c>
      <c r="AT631" s="230" t="s">
        <v>196</v>
      </c>
      <c r="AU631" s="230" t="s">
        <v>82</v>
      </c>
      <c r="AY631" s="16" t="s">
        <v>194</v>
      </c>
      <c r="BE631" s="231">
        <f>IF(N631="základní",J631,0)</f>
        <v>0</v>
      </c>
      <c r="BF631" s="231">
        <f>IF(N631="snížená",J631,0)</f>
        <v>0</v>
      </c>
      <c r="BG631" s="231">
        <f>IF(N631="zákl. přenesená",J631,0)</f>
        <v>0</v>
      </c>
      <c r="BH631" s="231">
        <f>IF(N631="sníž. přenesená",J631,0)</f>
        <v>0</v>
      </c>
      <c r="BI631" s="231">
        <f>IF(N631="nulová",J631,0)</f>
        <v>0</v>
      </c>
      <c r="BJ631" s="16" t="s">
        <v>80</v>
      </c>
      <c r="BK631" s="231">
        <f>ROUND(I631*H631,2)</f>
        <v>0</v>
      </c>
      <c r="BL631" s="16" t="s">
        <v>264</v>
      </c>
      <c r="BM631" s="230" t="s">
        <v>1474</v>
      </c>
    </row>
    <row r="632" s="11" customFormat="1" ht="22.8" customHeight="1">
      <c r="B632" s="203"/>
      <c r="C632" s="204"/>
      <c r="D632" s="205" t="s">
        <v>72</v>
      </c>
      <c r="E632" s="217" t="s">
        <v>1475</v>
      </c>
      <c r="F632" s="217" t="s">
        <v>1476</v>
      </c>
      <c r="G632" s="204"/>
      <c r="H632" s="204"/>
      <c r="I632" s="207"/>
      <c r="J632" s="218">
        <f>BK632</f>
        <v>0</v>
      </c>
      <c r="K632" s="204"/>
      <c r="L632" s="209"/>
      <c r="M632" s="210"/>
      <c r="N632" s="211"/>
      <c r="O632" s="211"/>
      <c r="P632" s="212">
        <f>SUM(P633:P660)</f>
        <v>0</v>
      </c>
      <c r="Q632" s="211"/>
      <c r="R632" s="212">
        <f>SUM(R633:R660)</f>
        <v>4.2964887999999997</v>
      </c>
      <c r="S632" s="211"/>
      <c r="T632" s="213">
        <f>SUM(T633:T660)</f>
        <v>0</v>
      </c>
      <c r="AR632" s="214" t="s">
        <v>82</v>
      </c>
      <c r="AT632" s="215" t="s">
        <v>72</v>
      </c>
      <c r="AU632" s="215" t="s">
        <v>80</v>
      </c>
      <c r="AY632" s="214" t="s">
        <v>194</v>
      </c>
      <c r="BK632" s="216">
        <f>SUM(BK633:BK660)</f>
        <v>0</v>
      </c>
    </row>
    <row r="633" s="1" customFormat="1" ht="24" customHeight="1">
      <c r="B633" s="37"/>
      <c r="C633" s="219" t="s">
        <v>1477</v>
      </c>
      <c r="D633" s="219" t="s">
        <v>196</v>
      </c>
      <c r="E633" s="220" t="s">
        <v>1478</v>
      </c>
      <c r="F633" s="221" t="s">
        <v>1479</v>
      </c>
      <c r="G633" s="222" t="s">
        <v>199</v>
      </c>
      <c r="H633" s="223">
        <v>114.25</v>
      </c>
      <c r="I633" s="224"/>
      <c r="J633" s="225">
        <f>ROUND(I633*H633,2)</f>
        <v>0</v>
      </c>
      <c r="K633" s="221" t="s">
        <v>200</v>
      </c>
      <c r="L633" s="42"/>
      <c r="M633" s="226" t="s">
        <v>19</v>
      </c>
      <c r="N633" s="227" t="s">
        <v>44</v>
      </c>
      <c r="O633" s="82"/>
      <c r="P633" s="228">
        <f>O633*H633</f>
        <v>0</v>
      </c>
      <c r="Q633" s="228">
        <v>0</v>
      </c>
      <c r="R633" s="228">
        <f>Q633*H633</f>
        <v>0</v>
      </c>
      <c r="S633" s="228">
        <v>0</v>
      </c>
      <c r="T633" s="229">
        <f>S633*H633</f>
        <v>0</v>
      </c>
      <c r="AR633" s="230" t="s">
        <v>264</v>
      </c>
      <c r="AT633" s="230" t="s">
        <v>196</v>
      </c>
      <c r="AU633" s="230" t="s">
        <v>82</v>
      </c>
      <c r="AY633" s="16" t="s">
        <v>194</v>
      </c>
      <c r="BE633" s="231">
        <f>IF(N633="základní",J633,0)</f>
        <v>0</v>
      </c>
      <c r="BF633" s="231">
        <f>IF(N633="snížená",J633,0)</f>
        <v>0</v>
      </c>
      <c r="BG633" s="231">
        <f>IF(N633="zákl. přenesená",J633,0)</f>
        <v>0</v>
      </c>
      <c r="BH633" s="231">
        <f>IF(N633="sníž. přenesená",J633,0)</f>
        <v>0</v>
      </c>
      <c r="BI633" s="231">
        <f>IF(N633="nulová",J633,0)</f>
        <v>0</v>
      </c>
      <c r="BJ633" s="16" t="s">
        <v>80</v>
      </c>
      <c r="BK633" s="231">
        <f>ROUND(I633*H633,2)</f>
        <v>0</v>
      </c>
      <c r="BL633" s="16" t="s">
        <v>264</v>
      </c>
      <c r="BM633" s="230" t="s">
        <v>1480</v>
      </c>
    </row>
    <row r="634" s="12" customFormat="1">
      <c r="B634" s="232"/>
      <c r="C634" s="233"/>
      <c r="D634" s="234" t="s">
        <v>257</v>
      </c>
      <c r="E634" s="235" t="s">
        <v>19</v>
      </c>
      <c r="F634" s="236" t="s">
        <v>1481</v>
      </c>
      <c r="G634" s="233"/>
      <c r="H634" s="237">
        <v>64.209999999999994</v>
      </c>
      <c r="I634" s="238"/>
      <c r="J634" s="233"/>
      <c r="K634" s="233"/>
      <c r="L634" s="239"/>
      <c r="M634" s="240"/>
      <c r="N634" s="241"/>
      <c r="O634" s="241"/>
      <c r="P634" s="241"/>
      <c r="Q634" s="241"/>
      <c r="R634" s="241"/>
      <c r="S634" s="241"/>
      <c r="T634" s="242"/>
      <c r="AT634" s="243" t="s">
        <v>257</v>
      </c>
      <c r="AU634" s="243" t="s">
        <v>82</v>
      </c>
      <c r="AV634" s="12" t="s">
        <v>82</v>
      </c>
      <c r="AW634" s="12" t="s">
        <v>35</v>
      </c>
      <c r="AX634" s="12" t="s">
        <v>73</v>
      </c>
      <c r="AY634" s="243" t="s">
        <v>194</v>
      </c>
    </row>
    <row r="635" s="12" customFormat="1">
      <c r="B635" s="232"/>
      <c r="C635" s="233"/>
      <c r="D635" s="234" t="s">
        <v>257</v>
      </c>
      <c r="E635" s="235" t="s">
        <v>19</v>
      </c>
      <c r="F635" s="236" t="s">
        <v>1482</v>
      </c>
      <c r="G635" s="233"/>
      <c r="H635" s="237">
        <v>50.039999999999999</v>
      </c>
      <c r="I635" s="238"/>
      <c r="J635" s="233"/>
      <c r="K635" s="233"/>
      <c r="L635" s="239"/>
      <c r="M635" s="240"/>
      <c r="N635" s="241"/>
      <c r="O635" s="241"/>
      <c r="P635" s="241"/>
      <c r="Q635" s="241"/>
      <c r="R635" s="241"/>
      <c r="S635" s="241"/>
      <c r="T635" s="242"/>
      <c r="AT635" s="243" t="s">
        <v>257</v>
      </c>
      <c r="AU635" s="243" t="s">
        <v>82</v>
      </c>
      <c r="AV635" s="12" t="s">
        <v>82</v>
      </c>
      <c r="AW635" s="12" t="s">
        <v>35</v>
      </c>
      <c r="AX635" s="12" t="s">
        <v>73</v>
      </c>
      <c r="AY635" s="243" t="s">
        <v>194</v>
      </c>
    </row>
    <row r="636" s="13" customFormat="1">
      <c r="B636" s="244"/>
      <c r="C636" s="245"/>
      <c r="D636" s="234" t="s">
        <v>257</v>
      </c>
      <c r="E636" s="246" t="s">
        <v>19</v>
      </c>
      <c r="F636" s="247" t="s">
        <v>277</v>
      </c>
      <c r="G636" s="245"/>
      <c r="H636" s="248">
        <v>114.25</v>
      </c>
      <c r="I636" s="249"/>
      <c r="J636" s="245"/>
      <c r="K636" s="245"/>
      <c r="L636" s="250"/>
      <c r="M636" s="251"/>
      <c r="N636" s="252"/>
      <c r="O636" s="252"/>
      <c r="P636" s="252"/>
      <c r="Q636" s="252"/>
      <c r="R636" s="252"/>
      <c r="S636" s="252"/>
      <c r="T636" s="253"/>
      <c r="AT636" s="254" t="s">
        <v>257</v>
      </c>
      <c r="AU636" s="254" t="s">
        <v>82</v>
      </c>
      <c r="AV636" s="13" t="s">
        <v>201</v>
      </c>
      <c r="AW636" s="13" t="s">
        <v>35</v>
      </c>
      <c r="AX636" s="13" t="s">
        <v>80</v>
      </c>
      <c r="AY636" s="254" t="s">
        <v>194</v>
      </c>
    </row>
    <row r="637" s="1" customFormat="1" ht="24" customHeight="1">
      <c r="B637" s="37"/>
      <c r="C637" s="219" t="s">
        <v>1483</v>
      </c>
      <c r="D637" s="219" t="s">
        <v>196</v>
      </c>
      <c r="E637" s="220" t="s">
        <v>1484</v>
      </c>
      <c r="F637" s="221" t="s">
        <v>1485</v>
      </c>
      <c r="G637" s="222" t="s">
        <v>199</v>
      </c>
      <c r="H637" s="223">
        <v>114.25</v>
      </c>
      <c r="I637" s="224"/>
      <c r="J637" s="225">
        <f>ROUND(I637*H637,2)</f>
        <v>0</v>
      </c>
      <c r="K637" s="221" t="s">
        <v>200</v>
      </c>
      <c r="L637" s="42"/>
      <c r="M637" s="226" t="s">
        <v>19</v>
      </c>
      <c r="N637" s="227" t="s">
        <v>44</v>
      </c>
      <c r="O637" s="82"/>
      <c r="P637" s="228">
        <f>O637*H637</f>
        <v>0</v>
      </c>
      <c r="Q637" s="228">
        <v>0.00029999999999999997</v>
      </c>
      <c r="R637" s="228">
        <f>Q637*H637</f>
        <v>0.034275</v>
      </c>
      <c r="S637" s="228">
        <v>0</v>
      </c>
      <c r="T637" s="229">
        <f>S637*H637</f>
        <v>0</v>
      </c>
      <c r="AR637" s="230" t="s">
        <v>264</v>
      </c>
      <c r="AT637" s="230" t="s">
        <v>196</v>
      </c>
      <c r="AU637" s="230" t="s">
        <v>82</v>
      </c>
      <c r="AY637" s="16" t="s">
        <v>194</v>
      </c>
      <c r="BE637" s="231">
        <f>IF(N637="základní",J637,0)</f>
        <v>0</v>
      </c>
      <c r="BF637" s="231">
        <f>IF(N637="snížená",J637,0)</f>
        <v>0</v>
      </c>
      <c r="BG637" s="231">
        <f>IF(N637="zákl. přenesená",J637,0)</f>
        <v>0</v>
      </c>
      <c r="BH637" s="231">
        <f>IF(N637="sníž. přenesená",J637,0)</f>
        <v>0</v>
      </c>
      <c r="BI637" s="231">
        <f>IF(N637="nulová",J637,0)</f>
        <v>0</v>
      </c>
      <c r="BJ637" s="16" t="s">
        <v>80</v>
      </c>
      <c r="BK637" s="231">
        <f>ROUND(I637*H637,2)</f>
        <v>0</v>
      </c>
      <c r="BL637" s="16" t="s">
        <v>264</v>
      </c>
      <c r="BM637" s="230" t="s">
        <v>1486</v>
      </c>
    </row>
    <row r="638" s="12" customFormat="1">
      <c r="B638" s="232"/>
      <c r="C638" s="233"/>
      <c r="D638" s="234" t="s">
        <v>257</v>
      </c>
      <c r="E638" s="235" t="s">
        <v>19</v>
      </c>
      <c r="F638" s="236" t="s">
        <v>1481</v>
      </c>
      <c r="G638" s="233"/>
      <c r="H638" s="237">
        <v>64.209999999999994</v>
      </c>
      <c r="I638" s="238"/>
      <c r="J638" s="233"/>
      <c r="K638" s="233"/>
      <c r="L638" s="239"/>
      <c r="M638" s="240"/>
      <c r="N638" s="241"/>
      <c r="O638" s="241"/>
      <c r="P638" s="241"/>
      <c r="Q638" s="241"/>
      <c r="R638" s="241"/>
      <c r="S638" s="241"/>
      <c r="T638" s="242"/>
      <c r="AT638" s="243" t="s">
        <v>257</v>
      </c>
      <c r="AU638" s="243" t="s">
        <v>82</v>
      </c>
      <c r="AV638" s="12" t="s">
        <v>82</v>
      </c>
      <c r="AW638" s="12" t="s">
        <v>35</v>
      </c>
      <c r="AX638" s="12" t="s">
        <v>73</v>
      </c>
      <c r="AY638" s="243" t="s">
        <v>194</v>
      </c>
    </row>
    <row r="639" s="12" customFormat="1">
      <c r="B639" s="232"/>
      <c r="C639" s="233"/>
      <c r="D639" s="234" t="s">
        <v>257</v>
      </c>
      <c r="E639" s="235" t="s">
        <v>19</v>
      </c>
      <c r="F639" s="236" t="s">
        <v>1482</v>
      </c>
      <c r="G639" s="233"/>
      <c r="H639" s="237">
        <v>50.039999999999999</v>
      </c>
      <c r="I639" s="238"/>
      <c r="J639" s="233"/>
      <c r="K639" s="233"/>
      <c r="L639" s="239"/>
      <c r="M639" s="240"/>
      <c r="N639" s="241"/>
      <c r="O639" s="241"/>
      <c r="P639" s="241"/>
      <c r="Q639" s="241"/>
      <c r="R639" s="241"/>
      <c r="S639" s="241"/>
      <c r="T639" s="242"/>
      <c r="AT639" s="243" t="s">
        <v>257</v>
      </c>
      <c r="AU639" s="243" t="s">
        <v>82</v>
      </c>
      <c r="AV639" s="12" t="s">
        <v>82</v>
      </c>
      <c r="AW639" s="12" t="s">
        <v>35</v>
      </c>
      <c r="AX639" s="12" t="s">
        <v>73</v>
      </c>
      <c r="AY639" s="243" t="s">
        <v>194</v>
      </c>
    </row>
    <row r="640" s="13" customFormat="1">
      <c r="B640" s="244"/>
      <c r="C640" s="245"/>
      <c r="D640" s="234" t="s">
        <v>257</v>
      </c>
      <c r="E640" s="246" t="s">
        <v>19</v>
      </c>
      <c r="F640" s="247" t="s">
        <v>277</v>
      </c>
      <c r="G640" s="245"/>
      <c r="H640" s="248">
        <v>114.25</v>
      </c>
      <c r="I640" s="249"/>
      <c r="J640" s="245"/>
      <c r="K640" s="245"/>
      <c r="L640" s="250"/>
      <c r="M640" s="251"/>
      <c r="N640" s="252"/>
      <c r="O640" s="252"/>
      <c r="P640" s="252"/>
      <c r="Q640" s="252"/>
      <c r="R640" s="252"/>
      <c r="S640" s="252"/>
      <c r="T640" s="253"/>
      <c r="AT640" s="254" t="s">
        <v>257</v>
      </c>
      <c r="AU640" s="254" t="s">
        <v>82</v>
      </c>
      <c r="AV640" s="13" t="s">
        <v>201</v>
      </c>
      <c r="AW640" s="13" t="s">
        <v>35</v>
      </c>
      <c r="AX640" s="13" t="s">
        <v>80</v>
      </c>
      <c r="AY640" s="254" t="s">
        <v>194</v>
      </c>
    </row>
    <row r="641" s="1" customFormat="1" ht="36" customHeight="1">
      <c r="B641" s="37"/>
      <c r="C641" s="219" t="s">
        <v>1487</v>
      </c>
      <c r="D641" s="219" t="s">
        <v>196</v>
      </c>
      <c r="E641" s="220" t="s">
        <v>1488</v>
      </c>
      <c r="F641" s="221" t="s">
        <v>1489</v>
      </c>
      <c r="G641" s="222" t="s">
        <v>199</v>
      </c>
      <c r="H641" s="223">
        <v>114.25</v>
      </c>
      <c r="I641" s="224"/>
      <c r="J641" s="225">
        <f>ROUND(I641*H641,2)</f>
        <v>0</v>
      </c>
      <c r="K641" s="221" t="s">
        <v>200</v>
      </c>
      <c r="L641" s="42"/>
      <c r="M641" s="226" t="s">
        <v>19</v>
      </c>
      <c r="N641" s="227" t="s">
        <v>44</v>
      </c>
      <c r="O641" s="82"/>
      <c r="P641" s="228">
        <f>O641*H641</f>
        <v>0</v>
      </c>
      <c r="Q641" s="228">
        <v>0.0074999999999999997</v>
      </c>
      <c r="R641" s="228">
        <f>Q641*H641</f>
        <v>0.85687499999999994</v>
      </c>
      <c r="S641" s="228">
        <v>0</v>
      </c>
      <c r="T641" s="229">
        <f>S641*H641</f>
        <v>0</v>
      </c>
      <c r="AR641" s="230" t="s">
        <v>264</v>
      </c>
      <c r="AT641" s="230" t="s">
        <v>196</v>
      </c>
      <c r="AU641" s="230" t="s">
        <v>82</v>
      </c>
      <c r="AY641" s="16" t="s">
        <v>194</v>
      </c>
      <c r="BE641" s="231">
        <f>IF(N641="základní",J641,0)</f>
        <v>0</v>
      </c>
      <c r="BF641" s="231">
        <f>IF(N641="snížená",J641,0)</f>
        <v>0</v>
      </c>
      <c r="BG641" s="231">
        <f>IF(N641="zákl. přenesená",J641,0)</f>
        <v>0</v>
      </c>
      <c r="BH641" s="231">
        <f>IF(N641="sníž. přenesená",J641,0)</f>
        <v>0</v>
      </c>
      <c r="BI641" s="231">
        <f>IF(N641="nulová",J641,0)</f>
        <v>0</v>
      </c>
      <c r="BJ641" s="16" t="s">
        <v>80</v>
      </c>
      <c r="BK641" s="231">
        <f>ROUND(I641*H641,2)</f>
        <v>0</v>
      </c>
      <c r="BL641" s="16" t="s">
        <v>264</v>
      </c>
      <c r="BM641" s="230" t="s">
        <v>1490</v>
      </c>
    </row>
    <row r="642" s="12" customFormat="1">
      <c r="B642" s="232"/>
      <c r="C642" s="233"/>
      <c r="D642" s="234" t="s">
        <v>257</v>
      </c>
      <c r="E642" s="235" t="s">
        <v>19</v>
      </c>
      <c r="F642" s="236" t="s">
        <v>1481</v>
      </c>
      <c r="G642" s="233"/>
      <c r="H642" s="237">
        <v>64.209999999999994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AT642" s="243" t="s">
        <v>257</v>
      </c>
      <c r="AU642" s="243" t="s">
        <v>82</v>
      </c>
      <c r="AV642" s="12" t="s">
        <v>82</v>
      </c>
      <c r="AW642" s="12" t="s">
        <v>35</v>
      </c>
      <c r="AX642" s="12" t="s">
        <v>73</v>
      </c>
      <c r="AY642" s="243" t="s">
        <v>194</v>
      </c>
    </row>
    <row r="643" s="12" customFormat="1">
      <c r="B643" s="232"/>
      <c r="C643" s="233"/>
      <c r="D643" s="234" t="s">
        <v>257</v>
      </c>
      <c r="E643" s="235" t="s">
        <v>19</v>
      </c>
      <c r="F643" s="236" t="s">
        <v>1482</v>
      </c>
      <c r="G643" s="233"/>
      <c r="H643" s="237">
        <v>50.039999999999999</v>
      </c>
      <c r="I643" s="238"/>
      <c r="J643" s="233"/>
      <c r="K643" s="233"/>
      <c r="L643" s="239"/>
      <c r="M643" s="240"/>
      <c r="N643" s="241"/>
      <c r="O643" s="241"/>
      <c r="P643" s="241"/>
      <c r="Q643" s="241"/>
      <c r="R643" s="241"/>
      <c r="S643" s="241"/>
      <c r="T643" s="242"/>
      <c r="AT643" s="243" t="s">
        <v>257</v>
      </c>
      <c r="AU643" s="243" t="s">
        <v>82</v>
      </c>
      <c r="AV643" s="12" t="s">
        <v>82</v>
      </c>
      <c r="AW643" s="12" t="s">
        <v>35</v>
      </c>
      <c r="AX643" s="12" t="s">
        <v>73</v>
      </c>
      <c r="AY643" s="243" t="s">
        <v>194</v>
      </c>
    </row>
    <row r="644" s="13" customFormat="1">
      <c r="B644" s="244"/>
      <c r="C644" s="245"/>
      <c r="D644" s="234" t="s">
        <v>257</v>
      </c>
      <c r="E644" s="246" t="s">
        <v>19</v>
      </c>
      <c r="F644" s="247" t="s">
        <v>277</v>
      </c>
      <c r="G644" s="245"/>
      <c r="H644" s="248">
        <v>114.25</v>
      </c>
      <c r="I644" s="249"/>
      <c r="J644" s="245"/>
      <c r="K644" s="245"/>
      <c r="L644" s="250"/>
      <c r="M644" s="251"/>
      <c r="N644" s="252"/>
      <c r="O644" s="252"/>
      <c r="P644" s="252"/>
      <c r="Q644" s="252"/>
      <c r="R644" s="252"/>
      <c r="S644" s="252"/>
      <c r="T644" s="253"/>
      <c r="AT644" s="254" t="s">
        <v>257</v>
      </c>
      <c r="AU644" s="254" t="s">
        <v>82</v>
      </c>
      <c r="AV644" s="13" t="s">
        <v>201</v>
      </c>
      <c r="AW644" s="13" t="s">
        <v>35</v>
      </c>
      <c r="AX644" s="13" t="s">
        <v>80</v>
      </c>
      <c r="AY644" s="254" t="s">
        <v>194</v>
      </c>
    </row>
    <row r="645" s="1" customFormat="1" ht="24" customHeight="1">
      <c r="B645" s="37"/>
      <c r="C645" s="219" t="s">
        <v>1491</v>
      </c>
      <c r="D645" s="219" t="s">
        <v>196</v>
      </c>
      <c r="E645" s="220" t="s">
        <v>1492</v>
      </c>
      <c r="F645" s="221" t="s">
        <v>1493</v>
      </c>
      <c r="G645" s="222" t="s">
        <v>213</v>
      </c>
      <c r="H645" s="223">
        <v>87.859999999999999</v>
      </c>
      <c r="I645" s="224"/>
      <c r="J645" s="225">
        <f>ROUND(I645*H645,2)</f>
        <v>0</v>
      </c>
      <c r="K645" s="221" t="s">
        <v>200</v>
      </c>
      <c r="L645" s="42"/>
      <c r="M645" s="226" t="s">
        <v>19</v>
      </c>
      <c r="N645" s="227" t="s">
        <v>44</v>
      </c>
      <c r="O645" s="82"/>
      <c r="P645" s="228">
        <f>O645*H645</f>
        <v>0</v>
      </c>
      <c r="Q645" s="228">
        <v>0.00058</v>
      </c>
      <c r="R645" s="228">
        <f>Q645*H645</f>
        <v>0.050958799999999999</v>
      </c>
      <c r="S645" s="228">
        <v>0</v>
      </c>
      <c r="T645" s="229">
        <f>S645*H645</f>
        <v>0</v>
      </c>
      <c r="AR645" s="230" t="s">
        <v>264</v>
      </c>
      <c r="AT645" s="230" t="s">
        <v>196</v>
      </c>
      <c r="AU645" s="230" t="s">
        <v>82</v>
      </c>
      <c r="AY645" s="16" t="s">
        <v>194</v>
      </c>
      <c r="BE645" s="231">
        <f>IF(N645="základní",J645,0)</f>
        <v>0</v>
      </c>
      <c r="BF645" s="231">
        <f>IF(N645="snížená",J645,0)</f>
        <v>0</v>
      </c>
      <c r="BG645" s="231">
        <f>IF(N645="zákl. přenesená",J645,0)</f>
        <v>0</v>
      </c>
      <c r="BH645" s="231">
        <f>IF(N645="sníž. přenesená",J645,0)</f>
        <v>0</v>
      </c>
      <c r="BI645" s="231">
        <f>IF(N645="nulová",J645,0)</f>
        <v>0</v>
      </c>
      <c r="BJ645" s="16" t="s">
        <v>80</v>
      </c>
      <c r="BK645" s="231">
        <f>ROUND(I645*H645,2)</f>
        <v>0</v>
      </c>
      <c r="BL645" s="16" t="s">
        <v>264</v>
      </c>
      <c r="BM645" s="230" t="s">
        <v>1494</v>
      </c>
    </row>
    <row r="646" s="12" customFormat="1">
      <c r="B646" s="232"/>
      <c r="C646" s="233"/>
      <c r="D646" s="234" t="s">
        <v>257</v>
      </c>
      <c r="E646" s="235" t="s">
        <v>19</v>
      </c>
      <c r="F646" s="236" t="s">
        <v>1495</v>
      </c>
      <c r="G646" s="233"/>
      <c r="H646" s="237">
        <v>87.859999999999999</v>
      </c>
      <c r="I646" s="238"/>
      <c r="J646" s="233"/>
      <c r="K646" s="233"/>
      <c r="L646" s="239"/>
      <c r="M646" s="240"/>
      <c r="N646" s="241"/>
      <c r="O646" s="241"/>
      <c r="P646" s="241"/>
      <c r="Q646" s="241"/>
      <c r="R646" s="241"/>
      <c r="S646" s="241"/>
      <c r="T646" s="242"/>
      <c r="AT646" s="243" t="s">
        <v>257</v>
      </c>
      <c r="AU646" s="243" t="s">
        <v>82</v>
      </c>
      <c r="AV646" s="12" t="s">
        <v>82</v>
      </c>
      <c r="AW646" s="12" t="s">
        <v>35</v>
      </c>
      <c r="AX646" s="12" t="s">
        <v>80</v>
      </c>
      <c r="AY646" s="243" t="s">
        <v>194</v>
      </c>
    </row>
    <row r="647" s="1" customFormat="1" ht="24" customHeight="1">
      <c r="B647" s="37"/>
      <c r="C647" s="257" t="s">
        <v>1496</v>
      </c>
      <c r="D647" s="257" t="s">
        <v>323</v>
      </c>
      <c r="E647" s="258" t="s">
        <v>1497</v>
      </c>
      <c r="F647" s="259" t="s">
        <v>1498</v>
      </c>
      <c r="G647" s="260" t="s">
        <v>222</v>
      </c>
      <c r="H647" s="261">
        <v>330</v>
      </c>
      <c r="I647" s="262"/>
      <c r="J647" s="263">
        <f>ROUND(I647*H647,2)</f>
        <v>0</v>
      </c>
      <c r="K647" s="259" t="s">
        <v>200</v>
      </c>
      <c r="L647" s="264"/>
      <c r="M647" s="265" t="s">
        <v>19</v>
      </c>
      <c r="N647" s="266" t="s">
        <v>44</v>
      </c>
      <c r="O647" s="82"/>
      <c r="P647" s="228">
        <f>O647*H647</f>
        <v>0</v>
      </c>
      <c r="Q647" s="228">
        <v>0.00044999999999999999</v>
      </c>
      <c r="R647" s="228">
        <f>Q647*H647</f>
        <v>0.14849999999999999</v>
      </c>
      <c r="S647" s="228">
        <v>0</v>
      </c>
      <c r="T647" s="229">
        <f>S647*H647</f>
        <v>0</v>
      </c>
      <c r="AR647" s="230" t="s">
        <v>350</v>
      </c>
      <c r="AT647" s="230" t="s">
        <v>323</v>
      </c>
      <c r="AU647" s="230" t="s">
        <v>82</v>
      </c>
      <c r="AY647" s="16" t="s">
        <v>194</v>
      </c>
      <c r="BE647" s="231">
        <f>IF(N647="základní",J647,0)</f>
        <v>0</v>
      </c>
      <c r="BF647" s="231">
        <f>IF(N647="snížená",J647,0)</f>
        <v>0</v>
      </c>
      <c r="BG647" s="231">
        <f>IF(N647="zákl. přenesená",J647,0)</f>
        <v>0</v>
      </c>
      <c r="BH647" s="231">
        <f>IF(N647="sníž. přenesená",J647,0)</f>
        <v>0</v>
      </c>
      <c r="BI647" s="231">
        <f>IF(N647="nulová",J647,0)</f>
        <v>0</v>
      </c>
      <c r="BJ647" s="16" t="s">
        <v>80</v>
      </c>
      <c r="BK647" s="231">
        <f>ROUND(I647*H647,2)</f>
        <v>0</v>
      </c>
      <c r="BL647" s="16" t="s">
        <v>264</v>
      </c>
      <c r="BM647" s="230" t="s">
        <v>1499</v>
      </c>
    </row>
    <row r="648" s="12" customFormat="1">
      <c r="B648" s="232"/>
      <c r="C648" s="233"/>
      <c r="D648" s="234" t="s">
        <v>257</v>
      </c>
      <c r="E648" s="233"/>
      <c r="F648" s="236" t="s">
        <v>1500</v>
      </c>
      <c r="G648" s="233"/>
      <c r="H648" s="237">
        <v>330</v>
      </c>
      <c r="I648" s="238"/>
      <c r="J648" s="233"/>
      <c r="K648" s="233"/>
      <c r="L648" s="239"/>
      <c r="M648" s="240"/>
      <c r="N648" s="241"/>
      <c r="O648" s="241"/>
      <c r="P648" s="241"/>
      <c r="Q648" s="241"/>
      <c r="R648" s="241"/>
      <c r="S648" s="241"/>
      <c r="T648" s="242"/>
      <c r="AT648" s="243" t="s">
        <v>257</v>
      </c>
      <c r="AU648" s="243" t="s">
        <v>82</v>
      </c>
      <c r="AV648" s="12" t="s">
        <v>82</v>
      </c>
      <c r="AW648" s="12" t="s">
        <v>4</v>
      </c>
      <c r="AX648" s="12" t="s">
        <v>80</v>
      </c>
      <c r="AY648" s="243" t="s">
        <v>194</v>
      </c>
    </row>
    <row r="649" s="1" customFormat="1" ht="36" customHeight="1">
      <c r="B649" s="37"/>
      <c r="C649" s="219" t="s">
        <v>1501</v>
      </c>
      <c r="D649" s="219" t="s">
        <v>196</v>
      </c>
      <c r="E649" s="220" t="s">
        <v>1502</v>
      </c>
      <c r="F649" s="221" t="s">
        <v>1503</v>
      </c>
      <c r="G649" s="222" t="s">
        <v>213</v>
      </c>
      <c r="H649" s="223">
        <v>14.5</v>
      </c>
      <c r="I649" s="224"/>
      <c r="J649" s="225">
        <f>ROUND(I649*H649,2)</f>
        <v>0</v>
      </c>
      <c r="K649" s="221" t="s">
        <v>200</v>
      </c>
      <c r="L649" s="42"/>
      <c r="M649" s="226" t="s">
        <v>19</v>
      </c>
      <c r="N649" s="227" t="s">
        <v>44</v>
      </c>
      <c r="O649" s="82"/>
      <c r="P649" s="228">
        <f>O649*H649</f>
        <v>0</v>
      </c>
      <c r="Q649" s="228">
        <v>0.00058</v>
      </c>
      <c r="R649" s="228">
        <f>Q649*H649</f>
        <v>0.0084100000000000008</v>
      </c>
      <c r="S649" s="228">
        <v>0</v>
      </c>
      <c r="T649" s="229">
        <f>S649*H649</f>
        <v>0</v>
      </c>
      <c r="AR649" s="230" t="s">
        <v>264</v>
      </c>
      <c r="AT649" s="230" t="s">
        <v>196</v>
      </c>
      <c r="AU649" s="230" t="s">
        <v>82</v>
      </c>
      <c r="AY649" s="16" t="s">
        <v>194</v>
      </c>
      <c r="BE649" s="231">
        <f>IF(N649="základní",J649,0)</f>
        <v>0</v>
      </c>
      <c r="BF649" s="231">
        <f>IF(N649="snížená",J649,0)</f>
        <v>0</v>
      </c>
      <c r="BG649" s="231">
        <f>IF(N649="zákl. přenesená",J649,0)</f>
        <v>0</v>
      </c>
      <c r="BH649" s="231">
        <f>IF(N649="sníž. přenesená",J649,0)</f>
        <v>0</v>
      </c>
      <c r="BI649" s="231">
        <f>IF(N649="nulová",J649,0)</f>
        <v>0</v>
      </c>
      <c r="BJ649" s="16" t="s">
        <v>80</v>
      </c>
      <c r="BK649" s="231">
        <f>ROUND(I649*H649,2)</f>
        <v>0</v>
      </c>
      <c r="BL649" s="16" t="s">
        <v>264</v>
      </c>
      <c r="BM649" s="230" t="s">
        <v>1504</v>
      </c>
    </row>
    <row r="650" s="1" customFormat="1" ht="24" customHeight="1">
      <c r="B650" s="37"/>
      <c r="C650" s="257" t="s">
        <v>1505</v>
      </c>
      <c r="D650" s="257" t="s">
        <v>323</v>
      </c>
      <c r="E650" s="258" t="s">
        <v>1497</v>
      </c>
      <c r="F650" s="259" t="s">
        <v>1498</v>
      </c>
      <c r="G650" s="260" t="s">
        <v>222</v>
      </c>
      <c r="H650" s="261">
        <v>88</v>
      </c>
      <c r="I650" s="262"/>
      <c r="J650" s="263">
        <f>ROUND(I650*H650,2)</f>
        <v>0</v>
      </c>
      <c r="K650" s="259" t="s">
        <v>200</v>
      </c>
      <c r="L650" s="264"/>
      <c r="M650" s="265" t="s">
        <v>19</v>
      </c>
      <c r="N650" s="266" t="s">
        <v>44</v>
      </c>
      <c r="O650" s="82"/>
      <c r="P650" s="228">
        <f>O650*H650</f>
        <v>0</v>
      </c>
      <c r="Q650" s="228">
        <v>0.00044999999999999999</v>
      </c>
      <c r="R650" s="228">
        <f>Q650*H650</f>
        <v>0.039599999999999996</v>
      </c>
      <c r="S650" s="228">
        <v>0</v>
      </c>
      <c r="T650" s="229">
        <f>S650*H650</f>
        <v>0</v>
      </c>
      <c r="AR650" s="230" t="s">
        <v>350</v>
      </c>
      <c r="AT650" s="230" t="s">
        <v>323</v>
      </c>
      <c r="AU650" s="230" t="s">
        <v>82</v>
      </c>
      <c r="AY650" s="16" t="s">
        <v>194</v>
      </c>
      <c r="BE650" s="231">
        <f>IF(N650="základní",J650,0)</f>
        <v>0</v>
      </c>
      <c r="BF650" s="231">
        <f>IF(N650="snížená",J650,0)</f>
        <v>0</v>
      </c>
      <c r="BG650" s="231">
        <f>IF(N650="zákl. přenesená",J650,0)</f>
        <v>0</v>
      </c>
      <c r="BH650" s="231">
        <f>IF(N650="sníž. přenesená",J650,0)</f>
        <v>0</v>
      </c>
      <c r="BI650" s="231">
        <f>IF(N650="nulová",J650,0)</f>
        <v>0</v>
      </c>
      <c r="BJ650" s="16" t="s">
        <v>80</v>
      </c>
      <c r="BK650" s="231">
        <f>ROUND(I650*H650,2)</f>
        <v>0</v>
      </c>
      <c r="BL650" s="16" t="s">
        <v>264</v>
      </c>
      <c r="BM650" s="230" t="s">
        <v>1506</v>
      </c>
    </row>
    <row r="651" s="12" customFormat="1">
      <c r="B651" s="232"/>
      <c r="C651" s="233"/>
      <c r="D651" s="234" t="s">
        <v>257</v>
      </c>
      <c r="E651" s="233"/>
      <c r="F651" s="236" t="s">
        <v>1507</v>
      </c>
      <c r="G651" s="233"/>
      <c r="H651" s="237">
        <v>88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AT651" s="243" t="s">
        <v>257</v>
      </c>
      <c r="AU651" s="243" t="s">
        <v>82</v>
      </c>
      <c r="AV651" s="12" t="s">
        <v>82</v>
      </c>
      <c r="AW651" s="12" t="s">
        <v>4</v>
      </c>
      <c r="AX651" s="12" t="s">
        <v>80</v>
      </c>
      <c r="AY651" s="243" t="s">
        <v>194</v>
      </c>
    </row>
    <row r="652" s="1" customFormat="1" ht="48" customHeight="1">
      <c r="B652" s="37"/>
      <c r="C652" s="219" t="s">
        <v>1508</v>
      </c>
      <c r="D652" s="219" t="s">
        <v>196</v>
      </c>
      <c r="E652" s="220" t="s">
        <v>1509</v>
      </c>
      <c r="F652" s="221" t="s">
        <v>1510</v>
      </c>
      <c r="G652" s="222" t="s">
        <v>199</v>
      </c>
      <c r="H652" s="223">
        <v>114.25</v>
      </c>
      <c r="I652" s="224"/>
      <c r="J652" s="225">
        <f>ROUND(I652*H652,2)</f>
        <v>0</v>
      </c>
      <c r="K652" s="221" t="s">
        <v>200</v>
      </c>
      <c r="L652" s="42"/>
      <c r="M652" s="226" t="s">
        <v>19</v>
      </c>
      <c r="N652" s="227" t="s">
        <v>44</v>
      </c>
      <c r="O652" s="82"/>
      <c r="P652" s="228">
        <f>O652*H652</f>
        <v>0</v>
      </c>
      <c r="Q652" s="228">
        <v>0.00694</v>
      </c>
      <c r="R652" s="228">
        <f>Q652*H652</f>
        <v>0.79289500000000002</v>
      </c>
      <c r="S652" s="228">
        <v>0</v>
      </c>
      <c r="T652" s="229">
        <f>S652*H652</f>
        <v>0</v>
      </c>
      <c r="AR652" s="230" t="s">
        <v>264</v>
      </c>
      <c r="AT652" s="230" t="s">
        <v>196</v>
      </c>
      <c r="AU652" s="230" t="s">
        <v>82</v>
      </c>
      <c r="AY652" s="16" t="s">
        <v>194</v>
      </c>
      <c r="BE652" s="231">
        <f>IF(N652="základní",J652,0)</f>
        <v>0</v>
      </c>
      <c r="BF652" s="231">
        <f>IF(N652="snížená",J652,0)</f>
        <v>0</v>
      </c>
      <c r="BG652" s="231">
        <f>IF(N652="zákl. přenesená",J652,0)</f>
        <v>0</v>
      </c>
      <c r="BH652" s="231">
        <f>IF(N652="sníž. přenesená",J652,0)</f>
        <v>0</v>
      </c>
      <c r="BI652" s="231">
        <f>IF(N652="nulová",J652,0)</f>
        <v>0</v>
      </c>
      <c r="BJ652" s="16" t="s">
        <v>80</v>
      </c>
      <c r="BK652" s="231">
        <f>ROUND(I652*H652,2)</f>
        <v>0</v>
      </c>
      <c r="BL652" s="16" t="s">
        <v>264</v>
      </c>
      <c r="BM652" s="230" t="s">
        <v>1511</v>
      </c>
    </row>
    <row r="653" s="12" customFormat="1">
      <c r="B653" s="232"/>
      <c r="C653" s="233"/>
      <c r="D653" s="234" t="s">
        <v>257</v>
      </c>
      <c r="E653" s="235" t="s">
        <v>19</v>
      </c>
      <c r="F653" s="236" t="s">
        <v>1481</v>
      </c>
      <c r="G653" s="233"/>
      <c r="H653" s="237">
        <v>64.209999999999994</v>
      </c>
      <c r="I653" s="238"/>
      <c r="J653" s="233"/>
      <c r="K653" s="233"/>
      <c r="L653" s="239"/>
      <c r="M653" s="240"/>
      <c r="N653" s="241"/>
      <c r="O653" s="241"/>
      <c r="P653" s="241"/>
      <c r="Q653" s="241"/>
      <c r="R653" s="241"/>
      <c r="S653" s="241"/>
      <c r="T653" s="242"/>
      <c r="AT653" s="243" t="s">
        <v>257</v>
      </c>
      <c r="AU653" s="243" t="s">
        <v>82</v>
      </c>
      <c r="AV653" s="12" t="s">
        <v>82</v>
      </c>
      <c r="AW653" s="12" t="s">
        <v>35</v>
      </c>
      <c r="AX653" s="12" t="s">
        <v>73</v>
      </c>
      <c r="AY653" s="243" t="s">
        <v>194</v>
      </c>
    </row>
    <row r="654" s="12" customFormat="1">
      <c r="B654" s="232"/>
      <c r="C654" s="233"/>
      <c r="D654" s="234" t="s">
        <v>257</v>
      </c>
      <c r="E654" s="235" t="s">
        <v>19</v>
      </c>
      <c r="F654" s="236" t="s">
        <v>1482</v>
      </c>
      <c r="G654" s="233"/>
      <c r="H654" s="237">
        <v>50.039999999999999</v>
      </c>
      <c r="I654" s="238"/>
      <c r="J654" s="233"/>
      <c r="K654" s="233"/>
      <c r="L654" s="239"/>
      <c r="M654" s="240"/>
      <c r="N654" s="241"/>
      <c r="O654" s="241"/>
      <c r="P654" s="241"/>
      <c r="Q654" s="241"/>
      <c r="R654" s="241"/>
      <c r="S654" s="241"/>
      <c r="T654" s="242"/>
      <c r="AT654" s="243" t="s">
        <v>257</v>
      </c>
      <c r="AU654" s="243" t="s">
        <v>82</v>
      </c>
      <c r="AV654" s="12" t="s">
        <v>82</v>
      </c>
      <c r="AW654" s="12" t="s">
        <v>35</v>
      </c>
      <c r="AX654" s="12" t="s">
        <v>73</v>
      </c>
      <c r="AY654" s="243" t="s">
        <v>194</v>
      </c>
    </row>
    <row r="655" s="13" customFormat="1">
      <c r="B655" s="244"/>
      <c r="C655" s="245"/>
      <c r="D655" s="234" t="s">
        <v>257</v>
      </c>
      <c r="E655" s="246" t="s">
        <v>19</v>
      </c>
      <c r="F655" s="247" t="s">
        <v>277</v>
      </c>
      <c r="G655" s="245"/>
      <c r="H655" s="248">
        <v>114.25</v>
      </c>
      <c r="I655" s="249"/>
      <c r="J655" s="245"/>
      <c r="K655" s="245"/>
      <c r="L655" s="250"/>
      <c r="M655" s="251"/>
      <c r="N655" s="252"/>
      <c r="O655" s="252"/>
      <c r="P655" s="252"/>
      <c r="Q655" s="252"/>
      <c r="R655" s="252"/>
      <c r="S655" s="252"/>
      <c r="T655" s="253"/>
      <c r="AT655" s="254" t="s">
        <v>257</v>
      </c>
      <c r="AU655" s="254" t="s">
        <v>82</v>
      </c>
      <c r="AV655" s="13" t="s">
        <v>201</v>
      </c>
      <c r="AW655" s="13" t="s">
        <v>35</v>
      </c>
      <c r="AX655" s="13" t="s">
        <v>80</v>
      </c>
      <c r="AY655" s="254" t="s">
        <v>194</v>
      </c>
    </row>
    <row r="656" s="1" customFormat="1" ht="24" customHeight="1">
      <c r="B656" s="37"/>
      <c r="C656" s="257" t="s">
        <v>1512</v>
      </c>
      <c r="D656" s="257" t="s">
        <v>323</v>
      </c>
      <c r="E656" s="258" t="s">
        <v>1513</v>
      </c>
      <c r="F656" s="259" t="s">
        <v>1514</v>
      </c>
      <c r="G656" s="260" t="s">
        <v>199</v>
      </c>
      <c r="H656" s="261">
        <v>114.25</v>
      </c>
      <c r="I656" s="262"/>
      <c r="J656" s="263">
        <f>ROUND(I656*H656,2)</f>
        <v>0</v>
      </c>
      <c r="K656" s="259" t="s">
        <v>200</v>
      </c>
      <c r="L656" s="264"/>
      <c r="M656" s="265" t="s">
        <v>19</v>
      </c>
      <c r="N656" s="266" t="s">
        <v>44</v>
      </c>
      <c r="O656" s="82"/>
      <c r="P656" s="228">
        <f>O656*H656</f>
        <v>0</v>
      </c>
      <c r="Q656" s="228">
        <v>0.0207</v>
      </c>
      <c r="R656" s="228">
        <f>Q656*H656</f>
        <v>2.3649749999999998</v>
      </c>
      <c r="S656" s="228">
        <v>0</v>
      </c>
      <c r="T656" s="229">
        <f>S656*H656</f>
        <v>0</v>
      </c>
      <c r="AR656" s="230" t="s">
        <v>350</v>
      </c>
      <c r="AT656" s="230" t="s">
        <v>323</v>
      </c>
      <c r="AU656" s="230" t="s">
        <v>82</v>
      </c>
      <c r="AY656" s="16" t="s">
        <v>194</v>
      </c>
      <c r="BE656" s="231">
        <f>IF(N656="základní",J656,0)</f>
        <v>0</v>
      </c>
      <c r="BF656" s="231">
        <f>IF(N656="snížená",J656,0)</f>
        <v>0</v>
      </c>
      <c r="BG656" s="231">
        <f>IF(N656="zákl. přenesená",J656,0)</f>
        <v>0</v>
      </c>
      <c r="BH656" s="231">
        <f>IF(N656="sníž. přenesená",J656,0)</f>
        <v>0</v>
      </c>
      <c r="BI656" s="231">
        <f>IF(N656="nulová",J656,0)</f>
        <v>0</v>
      </c>
      <c r="BJ656" s="16" t="s">
        <v>80</v>
      </c>
      <c r="BK656" s="231">
        <f>ROUND(I656*H656,2)</f>
        <v>0</v>
      </c>
      <c r="BL656" s="16" t="s">
        <v>264</v>
      </c>
      <c r="BM656" s="230" t="s">
        <v>1515</v>
      </c>
    </row>
    <row r="657" s="1" customFormat="1" ht="36" customHeight="1">
      <c r="B657" s="37"/>
      <c r="C657" s="219" t="s">
        <v>1516</v>
      </c>
      <c r="D657" s="219" t="s">
        <v>196</v>
      </c>
      <c r="E657" s="220" t="s">
        <v>1517</v>
      </c>
      <c r="F657" s="221" t="s">
        <v>1518</v>
      </c>
      <c r="G657" s="222" t="s">
        <v>199</v>
      </c>
      <c r="H657" s="223">
        <v>10.550000000000001</v>
      </c>
      <c r="I657" s="224"/>
      <c r="J657" s="225">
        <f>ROUND(I657*H657,2)</f>
        <v>0</v>
      </c>
      <c r="K657" s="221" t="s">
        <v>200</v>
      </c>
      <c r="L657" s="42"/>
      <c r="M657" s="226" t="s">
        <v>19</v>
      </c>
      <c r="N657" s="227" t="s">
        <v>44</v>
      </c>
      <c r="O657" s="82"/>
      <c r="P657" s="228">
        <f>O657*H657</f>
        <v>0</v>
      </c>
      <c r="Q657" s="228">
        <v>0</v>
      </c>
      <c r="R657" s="228">
        <f>Q657*H657</f>
        <v>0</v>
      </c>
      <c r="S657" s="228">
        <v>0</v>
      </c>
      <c r="T657" s="229">
        <f>S657*H657</f>
        <v>0</v>
      </c>
      <c r="AR657" s="230" t="s">
        <v>264</v>
      </c>
      <c r="AT657" s="230" t="s">
        <v>196</v>
      </c>
      <c r="AU657" s="230" t="s">
        <v>82</v>
      </c>
      <c r="AY657" s="16" t="s">
        <v>194</v>
      </c>
      <c r="BE657" s="231">
        <f>IF(N657="základní",J657,0)</f>
        <v>0</v>
      </c>
      <c r="BF657" s="231">
        <f>IF(N657="snížená",J657,0)</f>
        <v>0</v>
      </c>
      <c r="BG657" s="231">
        <f>IF(N657="zákl. přenesená",J657,0)</f>
        <v>0</v>
      </c>
      <c r="BH657" s="231">
        <f>IF(N657="sníž. přenesená",J657,0)</f>
        <v>0</v>
      </c>
      <c r="BI657" s="231">
        <f>IF(N657="nulová",J657,0)</f>
        <v>0</v>
      </c>
      <c r="BJ657" s="16" t="s">
        <v>80</v>
      </c>
      <c r="BK657" s="231">
        <f>ROUND(I657*H657,2)</f>
        <v>0</v>
      </c>
      <c r="BL657" s="16" t="s">
        <v>264</v>
      </c>
      <c r="BM657" s="230" t="s">
        <v>1519</v>
      </c>
    </row>
    <row r="658" s="1" customFormat="1" ht="36" customHeight="1">
      <c r="B658" s="37"/>
      <c r="C658" s="219" t="s">
        <v>1520</v>
      </c>
      <c r="D658" s="219" t="s">
        <v>196</v>
      </c>
      <c r="E658" s="220" t="s">
        <v>1521</v>
      </c>
      <c r="F658" s="221" t="s">
        <v>1522</v>
      </c>
      <c r="G658" s="222" t="s">
        <v>199</v>
      </c>
      <c r="H658" s="223">
        <v>10.550000000000001</v>
      </c>
      <c r="I658" s="224"/>
      <c r="J658" s="225">
        <f>ROUND(I658*H658,2)</f>
        <v>0</v>
      </c>
      <c r="K658" s="221" t="s">
        <v>200</v>
      </c>
      <c r="L658" s="42"/>
      <c r="M658" s="226" t="s">
        <v>19</v>
      </c>
      <c r="N658" s="227" t="s">
        <v>44</v>
      </c>
      <c r="O658" s="82"/>
      <c r="P658" s="228">
        <f>O658*H658</f>
        <v>0</v>
      </c>
      <c r="Q658" s="228">
        <v>0</v>
      </c>
      <c r="R658" s="228">
        <f>Q658*H658</f>
        <v>0</v>
      </c>
      <c r="S658" s="228">
        <v>0</v>
      </c>
      <c r="T658" s="229">
        <f>S658*H658</f>
        <v>0</v>
      </c>
      <c r="AR658" s="230" t="s">
        <v>264</v>
      </c>
      <c r="AT658" s="230" t="s">
        <v>196</v>
      </c>
      <c r="AU658" s="230" t="s">
        <v>82</v>
      </c>
      <c r="AY658" s="16" t="s">
        <v>194</v>
      </c>
      <c r="BE658" s="231">
        <f>IF(N658="základní",J658,0)</f>
        <v>0</v>
      </c>
      <c r="BF658" s="231">
        <f>IF(N658="snížená",J658,0)</f>
        <v>0</v>
      </c>
      <c r="BG658" s="231">
        <f>IF(N658="zákl. přenesená",J658,0)</f>
        <v>0</v>
      </c>
      <c r="BH658" s="231">
        <f>IF(N658="sníž. přenesená",J658,0)</f>
        <v>0</v>
      </c>
      <c r="BI658" s="231">
        <f>IF(N658="nulová",J658,0)</f>
        <v>0</v>
      </c>
      <c r="BJ658" s="16" t="s">
        <v>80</v>
      </c>
      <c r="BK658" s="231">
        <f>ROUND(I658*H658,2)</f>
        <v>0</v>
      </c>
      <c r="BL658" s="16" t="s">
        <v>264</v>
      </c>
      <c r="BM658" s="230" t="s">
        <v>1523</v>
      </c>
    </row>
    <row r="659" s="1" customFormat="1" ht="48" customHeight="1">
      <c r="B659" s="37"/>
      <c r="C659" s="219" t="s">
        <v>1524</v>
      </c>
      <c r="D659" s="219" t="s">
        <v>196</v>
      </c>
      <c r="E659" s="220" t="s">
        <v>1525</v>
      </c>
      <c r="F659" s="221" t="s">
        <v>1526</v>
      </c>
      <c r="G659" s="222" t="s">
        <v>311</v>
      </c>
      <c r="H659" s="223">
        <v>4.2960000000000003</v>
      </c>
      <c r="I659" s="224"/>
      <c r="J659" s="225">
        <f>ROUND(I659*H659,2)</f>
        <v>0</v>
      </c>
      <c r="K659" s="221" t="s">
        <v>200</v>
      </c>
      <c r="L659" s="42"/>
      <c r="M659" s="226" t="s">
        <v>19</v>
      </c>
      <c r="N659" s="227" t="s">
        <v>44</v>
      </c>
      <c r="O659" s="82"/>
      <c r="P659" s="228">
        <f>O659*H659</f>
        <v>0</v>
      </c>
      <c r="Q659" s="228">
        <v>0</v>
      </c>
      <c r="R659" s="228">
        <f>Q659*H659</f>
        <v>0</v>
      </c>
      <c r="S659" s="228">
        <v>0</v>
      </c>
      <c r="T659" s="229">
        <f>S659*H659</f>
        <v>0</v>
      </c>
      <c r="AR659" s="230" t="s">
        <v>264</v>
      </c>
      <c r="AT659" s="230" t="s">
        <v>196</v>
      </c>
      <c r="AU659" s="230" t="s">
        <v>82</v>
      </c>
      <c r="AY659" s="16" t="s">
        <v>194</v>
      </c>
      <c r="BE659" s="231">
        <f>IF(N659="základní",J659,0)</f>
        <v>0</v>
      </c>
      <c r="BF659" s="231">
        <f>IF(N659="snížená",J659,0)</f>
        <v>0</v>
      </c>
      <c r="BG659" s="231">
        <f>IF(N659="zákl. přenesená",J659,0)</f>
        <v>0</v>
      </c>
      <c r="BH659" s="231">
        <f>IF(N659="sníž. přenesená",J659,0)</f>
        <v>0</v>
      </c>
      <c r="BI659" s="231">
        <f>IF(N659="nulová",J659,0)</f>
        <v>0</v>
      </c>
      <c r="BJ659" s="16" t="s">
        <v>80</v>
      </c>
      <c r="BK659" s="231">
        <f>ROUND(I659*H659,2)</f>
        <v>0</v>
      </c>
      <c r="BL659" s="16" t="s">
        <v>264</v>
      </c>
      <c r="BM659" s="230" t="s">
        <v>1527</v>
      </c>
    </row>
    <row r="660" s="1" customFormat="1" ht="48" customHeight="1">
      <c r="B660" s="37"/>
      <c r="C660" s="219" t="s">
        <v>1528</v>
      </c>
      <c r="D660" s="219" t="s">
        <v>196</v>
      </c>
      <c r="E660" s="220" t="s">
        <v>1529</v>
      </c>
      <c r="F660" s="221" t="s">
        <v>1530</v>
      </c>
      <c r="G660" s="222" t="s">
        <v>311</v>
      </c>
      <c r="H660" s="223">
        <v>4.2960000000000003</v>
      </c>
      <c r="I660" s="224"/>
      <c r="J660" s="225">
        <f>ROUND(I660*H660,2)</f>
        <v>0</v>
      </c>
      <c r="K660" s="221" t="s">
        <v>200</v>
      </c>
      <c r="L660" s="42"/>
      <c r="M660" s="226" t="s">
        <v>19</v>
      </c>
      <c r="N660" s="227" t="s">
        <v>44</v>
      </c>
      <c r="O660" s="82"/>
      <c r="P660" s="228">
        <f>O660*H660</f>
        <v>0</v>
      </c>
      <c r="Q660" s="228">
        <v>0</v>
      </c>
      <c r="R660" s="228">
        <f>Q660*H660</f>
        <v>0</v>
      </c>
      <c r="S660" s="228">
        <v>0</v>
      </c>
      <c r="T660" s="229">
        <f>S660*H660</f>
        <v>0</v>
      </c>
      <c r="AR660" s="230" t="s">
        <v>264</v>
      </c>
      <c r="AT660" s="230" t="s">
        <v>196</v>
      </c>
      <c r="AU660" s="230" t="s">
        <v>82</v>
      </c>
      <c r="AY660" s="16" t="s">
        <v>194</v>
      </c>
      <c r="BE660" s="231">
        <f>IF(N660="základní",J660,0)</f>
        <v>0</v>
      </c>
      <c r="BF660" s="231">
        <f>IF(N660="snížená",J660,0)</f>
        <v>0</v>
      </c>
      <c r="BG660" s="231">
        <f>IF(N660="zákl. přenesená",J660,0)</f>
        <v>0</v>
      </c>
      <c r="BH660" s="231">
        <f>IF(N660="sníž. přenesená",J660,0)</f>
        <v>0</v>
      </c>
      <c r="BI660" s="231">
        <f>IF(N660="nulová",J660,0)</f>
        <v>0</v>
      </c>
      <c r="BJ660" s="16" t="s">
        <v>80</v>
      </c>
      <c r="BK660" s="231">
        <f>ROUND(I660*H660,2)</f>
        <v>0</v>
      </c>
      <c r="BL660" s="16" t="s">
        <v>264</v>
      </c>
      <c r="BM660" s="230" t="s">
        <v>1531</v>
      </c>
    </row>
    <row r="661" s="11" customFormat="1" ht="22.8" customHeight="1">
      <c r="B661" s="203"/>
      <c r="C661" s="204"/>
      <c r="D661" s="205" t="s">
        <v>72</v>
      </c>
      <c r="E661" s="217" t="s">
        <v>1532</v>
      </c>
      <c r="F661" s="217" t="s">
        <v>1533</v>
      </c>
      <c r="G661" s="204"/>
      <c r="H661" s="204"/>
      <c r="I661" s="207"/>
      <c r="J661" s="218">
        <f>BK661</f>
        <v>0</v>
      </c>
      <c r="K661" s="204"/>
      <c r="L661" s="209"/>
      <c r="M661" s="210"/>
      <c r="N661" s="211"/>
      <c r="O661" s="211"/>
      <c r="P661" s="212">
        <f>SUM(P662:P686)</f>
        <v>0</v>
      </c>
      <c r="Q661" s="211"/>
      <c r="R661" s="212">
        <f>SUM(R662:R686)</f>
        <v>2.0431306</v>
      </c>
      <c r="S661" s="211"/>
      <c r="T661" s="213">
        <f>SUM(T662:T686)</f>
        <v>0</v>
      </c>
      <c r="AR661" s="214" t="s">
        <v>82</v>
      </c>
      <c r="AT661" s="215" t="s">
        <v>72</v>
      </c>
      <c r="AU661" s="215" t="s">
        <v>80</v>
      </c>
      <c r="AY661" s="214" t="s">
        <v>194</v>
      </c>
      <c r="BK661" s="216">
        <f>SUM(BK662:BK686)</f>
        <v>0</v>
      </c>
    </row>
    <row r="662" s="1" customFormat="1" ht="16.5" customHeight="1">
      <c r="B662" s="37"/>
      <c r="C662" s="219" t="s">
        <v>1534</v>
      </c>
      <c r="D662" s="219" t="s">
        <v>196</v>
      </c>
      <c r="E662" s="220" t="s">
        <v>1535</v>
      </c>
      <c r="F662" s="221" t="s">
        <v>1536</v>
      </c>
      <c r="G662" s="222" t="s">
        <v>199</v>
      </c>
      <c r="H662" s="223">
        <v>263.33999999999997</v>
      </c>
      <c r="I662" s="224"/>
      <c r="J662" s="225">
        <f>ROUND(I662*H662,2)</f>
        <v>0</v>
      </c>
      <c r="K662" s="221" t="s">
        <v>200</v>
      </c>
      <c r="L662" s="42"/>
      <c r="M662" s="226" t="s">
        <v>19</v>
      </c>
      <c r="N662" s="227" t="s">
        <v>44</v>
      </c>
      <c r="O662" s="82"/>
      <c r="P662" s="228">
        <f>O662*H662</f>
        <v>0</v>
      </c>
      <c r="Q662" s="228">
        <v>0</v>
      </c>
      <c r="R662" s="228">
        <f>Q662*H662</f>
        <v>0</v>
      </c>
      <c r="S662" s="228">
        <v>0</v>
      </c>
      <c r="T662" s="229">
        <f>S662*H662</f>
        <v>0</v>
      </c>
      <c r="AR662" s="230" t="s">
        <v>264</v>
      </c>
      <c r="AT662" s="230" t="s">
        <v>196</v>
      </c>
      <c r="AU662" s="230" t="s">
        <v>82</v>
      </c>
      <c r="AY662" s="16" t="s">
        <v>194</v>
      </c>
      <c r="BE662" s="231">
        <f>IF(N662="základní",J662,0)</f>
        <v>0</v>
      </c>
      <c r="BF662" s="231">
        <f>IF(N662="snížená",J662,0)</f>
        <v>0</v>
      </c>
      <c r="BG662" s="231">
        <f>IF(N662="zákl. přenesená",J662,0)</f>
        <v>0</v>
      </c>
      <c r="BH662" s="231">
        <f>IF(N662="sníž. přenesená",J662,0)</f>
        <v>0</v>
      </c>
      <c r="BI662" s="231">
        <f>IF(N662="nulová",J662,0)</f>
        <v>0</v>
      </c>
      <c r="BJ662" s="16" t="s">
        <v>80</v>
      </c>
      <c r="BK662" s="231">
        <f>ROUND(I662*H662,2)</f>
        <v>0</v>
      </c>
      <c r="BL662" s="16" t="s">
        <v>264</v>
      </c>
      <c r="BM662" s="230" t="s">
        <v>1537</v>
      </c>
    </row>
    <row r="663" s="12" customFormat="1">
      <c r="B663" s="232"/>
      <c r="C663" s="233"/>
      <c r="D663" s="234" t="s">
        <v>257</v>
      </c>
      <c r="E663" s="235" t="s">
        <v>19</v>
      </c>
      <c r="F663" s="236" t="s">
        <v>1538</v>
      </c>
      <c r="G663" s="233"/>
      <c r="H663" s="237">
        <v>133.43000000000001</v>
      </c>
      <c r="I663" s="238"/>
      <c r="J663" s="233"/>
      <c r="K663" s="233"/>
      <c r="L663" s="239"/>
      <c r="M663" s="240"/>
      <c r="N663" s="241"/>
      <c r="O663" s="241"/>
      <c r="P663" s="241"/>
      <c r="Q663" s="241"/>
      <c r="R663" s="241"/>
      <c r="S663" s="241"/>
      <c r="T663" s="242"/>
      <c r="AT663" s="243" t="s">
        <v>257</v>
      </c>
      <c r="AU663" s="243" t="s">
        <v>82</v>
      </c>
      <c r="AV663" s="12" t="s">
        <v>82</v>
      </c>
      <c r="AW663" s="12" t="s">
        <v>35</v>
      </c>
      <c r="AX663" s="12" t="s">
        <v>73</v>
      </c>
      <c r="AY663" s="243" t="s">
        <v>194</v>
      </c>
    </row>
    <row r="664" s="12" customFormat="1">
      <c r="B664" s="232"/>
      <c r="C664" s="233"/>
      <c r="D664" s="234" t="s">
        <v>257</v>
      </c>
      <c r="E664" s="235" t="s">
        <v>19</v>
      </c>
      <c r="F664" s="236" t="s">
        <v>1539</v>
      </c>
      <c r="G664" s="233"/>
      <c r="H664" s="237">
        <v>129.91</v>
      </c>
      <c r="I664" s="238"/>
      <c r="J664" s="233"/>
      <c r="K664" s="233"/>
      <c r="L664" s="239"/>
      <c r="M664" s="240"/>
      <c r="N664" s="241"/>
      <c r="O664" s="241"/>
      <c r="P664" s="241"/>
      <c r="Q664" s="241"/>
      <c r="R664" s="241"/>
      <c r="S664" s="241"/>
      <c r="T664" s="242"/>
      <c r="AT664" s="243" t="s">
        <v>257</v>
      </c>
      <c r="AU664" s="243" t="s">
        <v>82</v>
      </c>
      <c r="AV664" s="12" t="s">
        <v>82</v>
      </c>
      <c r="AW664" s="12" t="s">
        <v>35</v>
      </c>
      <c r="AX664" s="12" t="s">
        <v>73</v>
      </c>
      <c r="AY664" s="243" t="s">
        <v>194</v>
      </c>
    </row>
    <row r="665" s="13" customFormat="1">
      <c r="B665" s="244"/>
      <c r="C665" s="245"/>
      <c r="D665" s="234" t="s">
        <v>257</v>
      </c>
      <c r="E665" s="246" t="s">
        <v>19</v>
      </c>
      <c r="F665" s="247" t="s">
        <v>277</v>
      </c>
      <c r="G665" s="245"/>
      <c r="H665" s="248">
        <v>263.33999999999997</v>
      </c>
      <c r="I665" s="249"/>
      <c r="J665" s="245"/>
      <c r="K665" s="245"/>
      <c r="L665" s="250"/>
      <c r="M665" s="251"/>
      <c r="N665" s="252"/>
      <c r="O665" s="252"/>
      <c r="P665" s="252"/>
      <c r="Q665" s="252"/>
      <c r="R665" s="252"/>
      <c r="S665" s="252"/>
      <c r="T665" s="253"/>
      <c r="AT665" s="254" t="s">
        <v>257</v>
      </c>
      <c r="AU665" s="254" t="s">
        <v>82</v>
      </c>
      <c r="AV665" s="13" t="s">
        <v>201</v>
      </c>
      <c r="AW665" s="13" t="s">
        <v>35</v>
      </c>
      <c r="AX665" s="13" t="s">
        <v>80</v>
      </c>
      <c r="AY665" s="254" t="s">
        <v>194</v>
      </c>
    </row>
    <row r="666" s="1" customFormat="1" ht="24" customHeight="1">
      <c r="B666" s="37"/>
      <c r="C666" s="219" t="s">
        <v>1540</v>
      </c>
      <c r="D666" s="219" t="s">
        <v>196</v>
      </c>
      <c r="E666" s="220" t="s">
        <v>1541</v>
      </c>
      <c r="F666" s="221" t="s">
        <v>1542</v>
      </c>
      <c r="G666" s="222" t="s">
        <v>199</v>
      </c>
      <c r="H666" s="223">
        <v>263.33999999999997</v>
      </c>
      <c r="I666" s="224"/>
      <c r="J666" s="225">
        <f>ROUND(I666*H666,2)</f>
        <v>0</v>
      </c>
      <c r="K666" s="221" t="s">
        <v>200</v>
      </c>
      <c r="L666" s="42"/>
      <c r="M666" s="226" t="s">
        <v>19</v>
      </c>
      <c r="N666" s="227" t="s">
        <v>44</v>
      </c>
      <c r="O666" s="82"/>
      <c r="P666" s="228">
        <f>O666*H666</f>
        <v>0</v>
      </c>
      <c r="Q666" s="228">
        <v>3.0000000000000001E-05</v>
      </c>
      <c r="R666" s="228">
        <f>Q666*H666</f>
        <v>0.0079001999999999996</v>
      </c>
      <c r="S666" s="228">
        <v>0</v>
      </c>
      <c r="T666" s="229">
        <f>S666*H666</f>
        <v>0</v>
      </c>
      <c r="AR666" s="230" t="s">
        <v>264</v>
      </c>
      <c r="AT666" s="230" t="s">
        <v>196</v>
      </c>
      <c r="AU666" s="230" t="s">
        <v>82</v>
      </c>
      <c r="AY666" s="16" t="s">
        <v>194</v>
      </c>
      <c r="BE666" s="231">
        <f>IF(N666="základní",J666,0)</f>
        <v>0</v>
      </c>
      <c r="BF666" s="231">
        <f>IF(N666="snížená",J666,0)</f>
        <v>0</v>
      </c>
      <c r="BG666" s="231">
        <f>IF(N666="zákl. přenesená",J666,0)</f>
        <v>0</v>
      </c>
      <c r="BH666" s="231">
        <f>IF(N666="sníž. přenesená",J666,0)</f>
        <v>0</v>
      </c>
      <c r="BI666" s="231">
        <f>IF(N666="nulová",J666,0)</f>
        <v>0</v>
      </c>
      <c r="BJ666" s="16" t="s">
        <v>80</v>
      </c>
      <c r="BK666" s="231">
        <f>ROUND(I666*H666,2)</f>
        <v>0</v>
      </c>
      <c r="BL666" s="16" t="s">
        <v>264</v>
      </c>
      <c r="BM666" s="230" t="s">
        <v>1543</v>
      </c>
    </row>
    <row r="667" s="12" customFormat="1">
      <c r="B667" s="232"/>
      <c r="C667" s="233"/>
      <c r="D667" s="234" t="s">
        <v>257</v>
      </c>
      <c r="E667" s="235" t="s">
        <v>19</v>
      </c>
      <c r="F667" s="236" t="s">
        <v>1538</v>
      </c>
      <c r="G667" s="233"/>
      <c r="H667" s="237">
        <v>133.43000000000001</v>
      </c>
      <c r="I667" s="238"/>
      <c r="J667" s="233"/>
      <c r="K667" s="233"/>
      <c r="L667" s="239"/>
      <c r="M667" s="240"/>
      <c r="N667" s="241"/>
      <c r="O667" s="241"/>
      <c r="P667" s="241"/>
      <c r="Q667" s="241"/>
      <c r="R667" s="241"/>
      <c r="S667" s="241"/>
      <c r="T667" s="242"/>
      <c r="AT667" s="243" t="s">
        <v>257</v>
      </c>
      <c r="AU667" s="243" t="s">
        <v>82</v>
      </c>
      <c r="AV667" s="12" t="s">
        <v>82</v>
      </c>
      <c r="AW667" s="12" t="s">
        <v>35</v>
      </c>
      <c r="AX667" s="12" t="s">
        <v>73</v>
      </c>
      <c r="AY667" s="243" t="s">
        <v>194</v>
      </c>
    </row>
    <row r="668" s="12" customFormat="1">
      <c r="B668" s="232"/>
      <c r="C668" s="233"/>
      <c r="D668" s="234" t="s">
        <v>257</v>
      </c>
      <c r="E668" s="235" t="s">
        <v>19</v>
      </c>
      <c r="F668" s="236" t="s">
        <v>1539</v>
      </c>
      <c r="G668" s="233"/>
      <c r="H668" s="237">
        <v>129.91</v>
      </c>
      <c r="I668" s="238"/>
      <c r="J668" s="233"/>
      <c r="K668" s="233"/>
      <c r="L668" s="239"/>
      <c r="M668" s="240"/>
      <c r="N668" s="241"/>
      <c r="O668" s="241"/>
      <c r="P668" s="241"/>
      <c r="Q668" s="241"/>
      <c r="R668" s="241"/>
      <c r="S668" s="241"/>
      <c r="T668" s="242"/>
      <c r="AT668" s="243" t="s">
        <v>257</v>
      </c>
      <c r="AU668" s="243" t="s">
        <v>82</v>
      </c>
      <c r="AV668" s="12" t="s">
        <v>82</v>
      </c>
      <c r="AW668" s="12" t="s">
        <v>35</v>
      </c>
      <c r="AX668" s="12" t="s">
        <v>73</v>
      </c>
      <c r="AY668" s="243" t="s">
        <v>194</v>
      </c>
    </row>
    <row r="669" s="13" customFormat="1">
      <c r="B669" s="244"/>
      <c r="C669" s="245"/>
      <c r="D669" s="234" t="s">
        <v>257</v>
      </c>
      <c r="E669" s="246" t="s">
        <v>19</v>
      </c>
      <c r="F669" s="247" t="s">
        <v>277</v>
      </c>
      <c r="G669" s="245"/>
      <c r="H669" s="248">
        <v>263.33999999999997</v>
      </c>
      <c r="I669" s="249"/>
      <c r="J669" s="245"/>
      <c r="K669" s="245"/>
      <c r="L669" s="250"/>
      <c r="M669" s="251"/>
      <c r="N669" s="252"/>
      <c r="O669" s="252"/>
      <c r="P669" s="252"/>
      <c r="Q669" s="252"/>
      <c r="R669" s="252"/>
      <c r="S669" s="252"/>
      <c r="T669" s="253"/>
      <c r="AT669" s="254" t="s">
        <v>257</v>
      </c>
      <c r="AU669" s="254" t="s">
        <v>82</v>
      </c>
      <c r="AV669" s="13" t="s">
        <v>201</v>
      </c>
      <c r="AW669" s="13" t="s">
        <v>35</v>
      </c>
      <c r="AX669" s="13" t="s">
        <v>80</v>
      </c>
      <c r="AY669" s="254" t="s">
        <v>194</v>
      </c>
    </row>
    <row r="670" s="1" customFormat="1" ht="24" customHeight="1">
      <c r="B670" s="37"/>
      <c r="C670" s="219" t="s">
        <v>1544</v>
      </c>
      <c r="D670" s="219" t="s">
        <v>196</v>
      </c>
      <c r="E670" s="220" t="s">
        <v>1545</v>
      </c>
      <c r="F670" s="221" t="s">
        <v>1546</v>
      </c>
      <c r="G670" s="222" t="s">
        <v>199</v>
      </c>
      <c r="H670" s="223">
        <v>30</v>
      </c>
      <c r="I670" s="224"/>
      <c r="J670" s="225">
        <f>ROUND(I670*H670,2)</f>
        <v>0</v>
      </c>
      <c r="K670" s="221" t="s">
        <v>200</v>
      </c>
      <c r="L670" s="42"/>
      <c r="M670" s="226" t="s">
        <v>19</v>
      </c>
      <c r="N670" s="227" t="s">
        <v>44</v>
      </c>
      <c r="O670" s="82"/>
      <c r="P670" s="228">
        <f>O670*H670</f>
        <v>0</v>
      </c>
      <c r="Q670" s="228">
        <v>0.00050000000000000001</v>
      </c>
      <c r="R670" s="228">
        <f>Q670*H670</f>
        <v>0.014999999999999999</v>
      </c>
      <c r="S670" s="228">
        <v>0</v>
      </c>
      <c r="T670" s="229">
        <f>S670*H670</f>
        <v>0</v>
      </c>
      <c r="AR670" s="230" t="s">
        <v>264</v>
      </c>
      <c r="AT670" s="230" t="s">
        <v>196</v>
      </c>
      <c r="AU670" s="230" t="s">
        <v>82</v>
      </c>
      <c r="AY670" s="16" t="s">
        <v>194</v>
      </c>
      <c r="BE670" s="231">
        <f>IF(N670="základní",J670,0)</f>
        <v>0</v>
      </c>
      <c r="BF670" s="231">
        <f>IF(N670="snížená",J670,0)</f>
        <v>0</v>
      </c>
      <c r="BG670" s="231">
        <f>IF(N670="zákl. přenesená",J670,0)</f>
        <v>0</v>
      </c>
      <c r="BH670" s="231">
        <f>IF(N670="sníž. přenesená",J670,0)</f>
        <v>0</v>
      </c>
      <c r="BI670" s="231">
        <f>IF(N670="nulová",J670,0)</f>
        <v>0</v>
      </c>
      <c r="BJ670" s="16" t="s">
        <v>80</v>
      </c>
      <c r="BK670" s="231">
        <f>ROUND(I670*H670,2)</f>
        <v>0</v>
      </c>
      <c r="BL670" s="16" t="s">
        <v>264</v>
      </c>
      <c r="BM670" s="230" t="s">
        <v>1547</v>
      </c>
    </row>
    <row r="671" s="1" customFormat="1" ht="36" customHeight="1">
      <c r="B671" s="37"/>
      <c r="C671" s="257" t="s">
        <v>1548</v>
      </c>
      <c r="D671" s="257" t="s">
        <v>323</v>
      </c>
      <c r="E671" s="258" t="s">
        <v>1549</v>
      </c>
      <c r="F671" s="259" t="s">
        <v>1550</v>
      </c>
      <c r="G671" s="260" t="s">
        <v>199</v>
      </c>
      <c r="H671" s="261">
        <v>33</v>
      </c>
      <c r="I671" s="262"/>
      <c r="J671" s="263">
        <f>ROUND(I671*H671,2)</f>
        <v>0</v>
      </c>
      <c r="K671" s="259" t="s">
        <v>200</v>
      </c>
      <c r="L671" s="264"/>
      <c r="M671" s="265" t="s">
        <v>19</v>
      </c>
      <c r="N671" s="266" t="s">
        <v>44</v>
      </c>
      <c r="O671" s="82"/>
      <c r="P671" s="228">
        <f>O671*H671</f>
        <v>0</v>
      </c>
      <c r="Q671" s="228">
        <v>0.0018</v>
      </c>
      <c r="R671" s="228">
        <f>Q671*H671</f>
        <v>0.059400000000000001</v>
      </c>
      <c r="S671" s="228">
        <v>0</v>
      </c>
      <c r="T671" s="229">
        <f>S671*H671</f>
        <v>0</v>
      </c>
      <c r="AR671" s="230" t="s">
        <v>350</v>
      </c>
      <c r="AT671" s="230" t="s">
        <v>323</v>
      </c>
      <c r="AU671" s="230" t="s">
        <v>82</v>
      </c>
      <c r="AY671" s="16" t="s">
        <v>194</v>
      </c>
      <c r="BE671" s="231">
        <f>IF(N671="základní",J671,0)</f>
        <v>0</v>
      </c>
      <c r="BF671" s="231">
        <f>IF(N671="snížená",J671,0)</f>
        <v>0</v>
      </c>
      <c r="BG671" s="231">
        <f>IF(N671="zákl. přenesená",J671,0)</f>
        <v>0</v>
      </c>
      <c r="BH671" s="231">
        <f>IF(N671="sníž. přenesená",J671,0)</f>
        <v>0</v>
      </c>
      <c r="BI671" s="231">
        <f>IF(N671="nulová",J671,0)</f>
        <v>0</v>
      </c>
      <c r="BJ671" s="16" t="s">
        <v>80</v>
      </c>
      <c r="BK671" s="231">
        <f>ROUND(I671*H671,2)</f>
        <v>0</v>
      </c>
      <c r="BL671" s="16" t="s">
        <v>264</v>
      </c>
      <c r="BM671" s="230" t="s">
        <v>1551</v>
      </c>
    </row>
    <row r="672" s="12" customFormat="1">
      <c r="B672" s="232"/>
      <c r="C672" s="233"/>
      <c r="D672" s="234" t="s">
        <v>257</v>
      </c>
      <c r="E672" s="233"/>
      <c r="F672" s="236" t="s">
        <v>1552</v>
      </c>
      <c r="G672" s="233"/>
      <c r="H672" s="237">
        <v>33</v>
      </c>
      <c r="I672" s="238"/>
      <c r="J672" s="233"/>
      <c r="K672" s="233"/>
      <c r="L672" s="239"/>
      <c r="M672" s="240"/>
      <c r="N672" s="241"/>
      <c r="O672" s="241"/>
      <c r="P672" s="241"/>
      <c r="Q672" s="241"/>
      <c r="R672" s="241"/>
      <c r="S672" s="241"/>
      <c r="T672" s="242"/>
      <c r="AT672" s="243" t="s">
        <v>257</v>
      </c>
      <c r="AU672" s="243" t="s">
        <v>82</v>
      </c>
      <c r="AV672" s="12" t="s">
        <v>82</v>
      </c>
      <c r="AW672" s="12" t="s">
        <v>4</v>
      </c>
      <c r="AX672" s="12" t="s">
        <v>80</v>
      </c>
      <c r="AY672" s="243" t="s">
        <v>194</v>
      </c>
    </row>
    <row r="673" s="1" customFormat="1" ht="24" customHeight="1">
      <c r="B673" s="37"/>
      <c r="C673" s="219" t="s">
        <v>1553</v>
      </c>
      <c r="D673" s="219" t="s">
        <v>196</v>
      </c>
      <c r="E673" s="220" t="s">
        <v>1554</v>
      </c>
      <c r="F673" s="221" t="s">
        <v>1555</v>
      </c>
      <c r="G673" s="222" t="s">
        <v>199</v>
      </c>
      <c r="H673" s="223">
        <v>233.34</v>
      </c>
      <c r="I673" s="224"/>
      <c r="J673" s="225">
        <f>ROUND(I673*H673,2)</f>
        <v>0</v>
      </c>
      <c r="K673" s="221" t="s">
        <v>200</v>
      </c>
      <c r="L673" s="42"/>
      <c r="M673" s="226" t="s">
        <v>19</v>
      </c>
      <c r="N673" s="227" t="s">
        <v>44</v>
      </c>
      <c r="O673" s="82"/>
      <c r="P673" s="228">
        <f>O673*H673</f>
        <v>0</v>
      </c>
      <c r="Q673" s="228">
        <v>0.00029999999999999997</v>
      </c>
      <c r="R673" s="228">
        <f>Q673*H673</f>
        <v>0.070001999999999995</v>
      </c>
      <c r="S673" s="228">
        <v>0</v>
      </c>
      <c r="T673" s="229">
        <f>S673*H673</f>
        <v>0</v>
      </c>
      <c r="AR673" s="230" t="s">
        <v>264</v>
      </c>
      <c r="AT673" s="230" t="s">
        <v>196</v>
      </c>
      <c r="AU673" s="230" t="s">
        <v>82</v>
      </c>
      <c r="AY673" s="16" t="s">
        <v>194</v>
      </c>
      <c r="BE673" s="231">
        <f>IF(N673="základní",J673,0)</f>
        <v>0</v>
      </c>
      <c r="BF673" s="231">
        <f>IF(N673="snížená",J673,0)</f>
        <v>0</v>
      </c>
      <c r="BG673" s="231">
        <f>IF(N673="zákl. přenesená",J673,0)</f>
        <v>0</v>
      </c>
      <c r="BH673" s="231">
        <f>IF(N673="sníž. přenesená",J673,0)</f>
        <v>0</v>
      </c>
      <c r="BI673" s="231">
        <f>IF(N673="nulová",J673,0)</f>
        <v>0</v>
      </c>
      <c r="BJ673" s="16" t="s">
        <v>80</v>
      </c>
      <c r="BK673" s="231">
        <f>ROUND(I673*H673,2)</f>
        <v>0</v>
      </c>
      <c r="BL673" s="16" t="s">
        <v>264</v>
      </c>
      <c r="BM673" s="230" t="s">
        <v>1556</v>
      </c>
    </row>
    <row r="674" s="12" customFormat="1">
      <c r="B674" s="232"/>
      <c r="C674" s="233"/>
      <c r="D674" s="234" t="s">
        <v>257</v>
      </c>
      <c r="E674" s="235" t="s">
        <v>19</v>
      </c>
      <c r="F674" s="236" t="s">
        <v>1557</v>
      </c>
      <c r="G674" s="233"/>
      <c r="H674" s="237">
        <v>103.43000000000001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AT674" s="243" t="s">
        <v>257</v>
      </c>
      <c r="AU674" s="243" t="s">
        <v>82</v>
      </c>
      <c r="AV674" s="12" t="s">
        <v>82</v>
      </c>
      <c r="AW674" s="12" t="s">
        <v>35</v>
      </c>
      <c r="AX674" s="12" t="s">
        <v>73</v>
      </c>
      <c r="AY674" s="243" t="s">
        <v>194</v>
      </c>
    </row>
    <row r="675" s="12" customFormat="1">
      <c r="B675" s="232"/>
      <c r="C675" s="233"/>
      <c r="D675" s="234" t="s">
        <v>257</v>
      </c>
      <c r="E675" s="235" t="s">
        <v>19</v>
      </c>
      <c r="F675" s="236" t="s">
        <v>1539</v>
      </c>
      <c r="G675" s="233"/>
      <c r="H675" s="237">
        <v>129.91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AT675" s="243" t="s">
        <v>257</v>
      </c>
      <c r="AU675" s="243" t="s">
        <v>82</v>
      </c>
      <c r="AV675" s="12" t="s">
        <v>82</v>
      </c>
      <c r="AW675" s="12" t="s">
        <v>35</v>
      </c>
      <c r="AX675" s="12" t="s">
        <v>73</v>
      </c>
      <c r="AY675" s="243" t="s">
        <v>194</v>
      </c>
    </row>
    <row r="676" s="13" customFormat="1">
      <c r="B676" s="244"/>
      <c r="C676" s="245"/>
      <c r="D676" s="234" t="s">
        <v>257</v>
      </c>
      <c r="E676" s="246" t="s">
        <v>19</v>
      </c>
      <c r="F676" s="247" t="s">
        <v>277</v>
      </c>
      <c r="G676" s="245"/>
      <c r="H676" s="248">
        <v>233.34</v>
      </c>
      <c r="I676" s="249"/>
      <c r="J676" s="245"/>
      <c r="K676" s="245"/>
      <c r="L676" s="250"/>
      <c r="M676" s="251"/>
      <c r="N676" s="252"/>
      <c r="O676" s="252"/>
      <c r="P676" s="252"/>
      <c r="Q676" s="252"/>
      <c r="R676" s="252"/>
      <c r="S676" s="252"/>
      <c r="T676" s="253"/>
      <c r="AT676" s="254" t="s">
        <v>257</v>
      </c>
      <c r="AU676" s="254" t="s">
        <v>82</v>
      </c>
      <c r="AV676" s="13" t="s">
        <v>201</v>
      </c>
      <c r="AW676" s="13" t="s">
        <v>35</v>
      </c>
      <c r="AX676" s="13" t="s">
        <v>80</v>
      </c>
      <c r="AY676" s="254" t="s">
        <v>194</v>
      </c>
    </row>
    <row r="677" s="1" customFormat="1" ht="36" customHeight="1">
      <c r="B677" s="37"/>
      <c r="C677" s="257" t="s">
        <v>1558</v>
      </c>
      <c r="D677" s="257" t="s">
        <v>323</v>
      </c>
      <c r="E677" s="258" t="s">
        <v>1559</v>
      </c>
      <c r="F677" s="259" t="s">
        <v>1560</v>
      </c>
      <c r="G677" s="260" t="s">
        <v>199</v>
      </c>
      <c r="H677" s="261">
        <v>256.67399999999998</v>
      </c>
      <c r="I677" s="262"/>
      <c r="J677" s="263">
        <f>ROUND(I677*H677,2)</f>
        <v>0</v>
      </c>
      <c r="K677" s="259" t="s">
        <v>200</v>
      </c>
      <c r="L677" s="264"/>
      <c r="M677" s="265" t="s">
        <v>19</v>
      </c>
      <c r="N677" s="266" t="s">
        <v>44</v>
      </c>
      <c r="O677" s="82"/>
      <c r="P677" s="228">
        <f>O677*H677</f>
        <v>0</v>
      </c>
      <c r="Q677" s="228">
        <v>0.0070000000000000001</v>
      </c>
      <c r="R677" s="228">
        <f>Q677*H677</f>
        <v>1.7967179999999998</v>
      </c>
      <c r="S677" s="228">
        <v>0</v>
      </c>
      <c r="T677" s="229">
        <f>S677*H677</f>
        <v>0</v>
      </c>
      <c r="AR677" s="230" t="s">
        <v>350</v>
      </c>
      <c r="AT677" s="230" t="s">
        <v>323</v>
      </c>
      <c r="AU677" s="230" t="s">
        <v>82</v>
      </c>
      <c r="AY677" s="16" t="s">
        <v>194</v>
      </c>
      <c r="BE677" s="231">
        <f>IF(N677="základní",J677,0)</f>
        <v>0</v>
      </c>
      <c r="BF677" s="231">
        <f>IF(N677="snížená",J677,0)</f>
        <v>0</v>
      </c>
      <c r="BG677" s="231">
        <f>IF(N677="zákl. přenesená",J677,0)</f>
        <v>0</v>
      </c>
      <c r="BH677" s="231">
        <f>IF(N677="sníž. přenesená",J677,0)</f>
        <v>0</v>
      </c>
      <c r="BI677" s="231">
        <f>IF(N677="nulová",J677,0)</f>
        <v>0</v>
      </c>
      <c r="BJ677" s="16" t="s">
        <v>80</v>
      </c>
      <c r="BK677" s="231">
        <f>ROUND(I677*H677,2)</f>
        <v>0</v>
      </c>
      <c r="BL677" s="16" t="s">
        <v>264</v>
      </c>
      <c r="BM677" s="230" t="s">
        <v>1561</v>
      </c>
    </row>
    <row r="678" s="12" customFormat="1">
      <c r="B678" s="232"/>
      <c r="C678" s="233"/>
      <c r="D678" s="234" t="s">
        <v>257</v>
      </c>
      <c r="E678" s="233"/>
      <c r="F678" s="236" t="s">
        <v>1562</v>
      </c>
      <c r="G678" s="233"/>
      <c r="H678" s="237">
        <v>256.67399999999998</v>
      </c>
      <c r="I678" s="238"/>
      <c r="J678" s="233"/>
      <c r="K678" s="233"/>
      <c r="L678" s="239"/>
      <c r="M678" s="240"/>
      <c r="N678" s="241"/>
      <c r="O678" s="241"/>
      <c r="P678" s="241"/>
      <c r="Q678" s="241"/>
      <c r="R678" s="241"/>
      <c r="S678" s="241"/>
      <c r="T678" s="242"/>
      <c r="AT678" s="243" t="s">
        <v>257</v>
      </c>
      <c r="AU678" s="243" t="s">
        <v>82</v>
      </c>
      <c r="AV678" s="12" t="s">
        <v>82</v>
      </c>
      <c r="AW678" s="12" t="s">
        <v>4</v>
      </c>
      <c r="AX678" s="12" t="s">
        <v>80</v>
      </c>
      <c r="AY678" s="243" t="s">
        <v>194</v>
      </c>
    </row>
    <row r="679" s="1" customFormat="1" ht="16.5" customHeight="1">
      <c r="B679" s="37"/>
      <c r="C679" s="219" t="s">
        <v>1563</v>
      </c>
      <c r="D679" s="219" t="s">
        <v>196</v>
      </c>
      <c r="E679" s="220" t="s">
        <v>1564</v>
      </c>
      <c r="F679" s="221" t="s">
        <v>1565</v>
      </c>
      <c r="G679" s="222" t="s">
        <v>213</v>
      </c>
      <c r="H679" s="223">
        <v>259.60000000000002</v>
      </c>
      <c r="I679" s="224"/>
      <c r="J679" s="225">
        <f>ROUND(I679*H679,2)</f>
        <v>0</v>
      </c>
      <c r="K679" s="221" t="s">
        <v>200</v>
      </c>
      <c r="L679" s="42"/>
      <c r="M679" s="226" t="s">
        <v>19</v>
      </c>
      <c r="N679" s="227" t="s">
        <v>44</v>
      </c>
      <c r="O679" s="82"/>
      <c r="P679" s="228">
        <f>O679*H679</f>
        <v>0</v>
      </c>
      <c r="Q679" s="228">
        <v>1.0000000000000001E-05</v>
      </c>
      <c r="R679" s="228">
        <f>Q679*H679</f>
        <v>0.0025960000000000007</v>
      </c>
      <c r="S679" s="228">
        <v>0</v>
      </c>
      <c r="T679" s="229">
        <f>S679*H679</f>
        <v>0</v>
      </c>
      <c r="AR679" s="230" t="s">
        <v>264</v>
      </c>
      <c r="AT679" s="230" t="s">
        <v>196</v>
      </c>
      <c r="AU679" s="230" t="s">
        <v>82</v>
      </c>
      <c r="AY679" s="16" t="s">
        <v>194</v>
      </c>
      <c r="BE679" s="231">
        <f>IF(N679="základní",J679,0)</f>
        <v>0</v>
      </c>
      <c r="BF679" s="231">
        <f>IF(N679="snížená",J679,0)</f>
        <v>0</v>
      </c>
      <c r="BG679" s="231">
        <f>IF(N679="zákl. přenesená",J679,0)</f>
        <v>0</v>
      </c>
      <c r="BH679" s="231">
        <f>IF(N679="sníž. přenesená",J679,0)</f>
        <v>0</v>
      </c>
      <c r="BI679" s="231">
        <f>IF(N679="nulová",J679,0)</f>
        <v>0</v>
      </c>
      <c r="BJ679" s="16" t="s">
        <v>80</v>
      </c>
      <c r="BK679" s="231">
        <f>ROUND(I679*H679,2)</f>
        <v>0</v>
      </c>
      <c r="BL679" s="16" t="s">
        <v>264</v>
      </c>
      <c r="BM679" s="230" t="s">
        <v>1566</v>
      </c>
    </row>
    <row r="680" s="12" customFormat="1">
      <c r="B680" s="232"/>
      <c r="C680" s="233"/>
      <c r="D680" s="234" t="s">
        <v>257</v>
      </c>
      <c r="E680" s="235" t="s">
        <v>19</v>
      </c>
      <c r="F680" s="236" t="s">
        <v>1567</v>
      </c>
      <c r="G680" s="233"/>
      <c r="H680" s="237">
        <v>259.60000000000002</v>
      </c>
      <c r="I680" s="238"/>
      <c r="J680" s="233"/>
      <c r="K680" s="233"/>
      <c r="L680" s="239"/>
      <c r="M680" s="240"/>
      <c r="N680" s="241"/>
      <c r="O680" s="241"/>
      <c r="P680" s="241"/>
      <c r="Q680" s="241"/>
      <c r="R680" s="241"/>
      <c r="S680" s="241"/>
      <c r="T680" s="242"/>
      <c r="AT680" s="243" t="s">
        <v>257</v>
      </c>
      <c r="AU680" s="243" t="s">
        <v>82</v>
      </c>
      <c r="AV680" s="12" t="s">
        <v>82</v>
      </c>
      <c r="AW680" s="12" t="s">
        <v>35</v>
      </c>
      <c r="AX680" s="12" t="s">
        <v>80</v>
      </c>
      <c r="AY680" s="243" t="s">
        <v>194</v>
      </c>
    </row>
    <row r="681" s="1" customFormat="1" ht="16.5" customHeight="1">
      <c r="B681" s="37"/>
      <c r="C681" s="257" t="s">
        <v>1568</v>
      </c>
      <c r="D681" s="257" t="s">
        <v>323</v>
      </c>
      <c r="E681" s="258" t="s">
        <v>1569</v>
      </c>
      <c r="F681" s="259" t="s">
        <v>1570</v>
      </c>
      <c r="G681" s="260" t="s">
        <v>213</v>
      </c>
      <c r="H681" s="261">
        <v>23.256</v>
      </c>
      <c r="I681" s="262"/>
      <c r="J681" s="263">
        <f>ROUND(I681*H681,2)</f>
        <v>0</v>
      </c>
      <c r="K681" s="259" t="s">
        <v>200</v>
      </c>
      <c r="L681" s="264"/>
      <c r="M681" s="265" t="s">
        <v>19</v>
      </c>
      <c r="N681" s="266" t="s">
        <v>44</v>
      </c>
      <c r="O681" s="82"/>
      <c r="P681" s="228">
        <f>O681*H681</f>
        <v>0</v>
      </c>
      <c r="Q681" s="228">
        <v>0.00029999999999999997</v>
      </c>
      <c r="R681" s="228">
        <f>Q681*H681</f>
        <v>0.0069767999999999991</v>
      </c>
      <c r="S681" s="228">
        <v>0</v>
      </c>
      <c r="T681" s="229">
        <f>S681*H681</f>
        <v>0</v>
      </c>
      <c r="AR681" s="230" t="s">
        <v>350</v>
      </c>
      <c r="AT681" s="230" t="s">
        <v>323</v>
      </c>
      <c r="AU681" s="230" t="s">
        <v>82</v>
      </c>
      <c r="AY681" s="16" t="s">
        <v>194</v>
      </c>
      <c r="BE681" s="231">
        <f>IF(N681="základní",J681,0)</f>
        <v>0</v>
      </c>
      <c r="BF681" s="231">
        <f>IF(N681="snížená",J681,0)</f>
        <v>0</v>
      </c>
      <c r="BG681" s="231">
        <f>IF(N681="zákl. přenesená",J681,0)</f>
        <v>0</v>
      </c>
      <c r="BH681" s="231">
        <f>IF(N681="sníž. přenesená",J681,0)</f>
        <v>0</v>
      </c>
      <c r="BI681" s="231">
        <f>IF(N681="nulová",J681,0)</f>
        <v>0</v>
      </c>
      <c r="BJ681" s="16" t="s">
        <v>80</v>
      </c>
      <c r="BK681" s="231">
        <f>ROUND(I681*H681,2)</f>
        <v>0</v>
      </c>
      <c r="BL681" s="16" t="s">
        <v>264</v>
      </c>
      <c r="BM681" s="230" t="s">
        <v>1571</v>
      </c>
    </row>
    <row r="682" s="12" customFormat="1">
      <c r="B682" s="232"/>
      <c r="C682" s="233"/>
      <c r="D682" s="234" t="s">
        <v>257</v>
      </c>
      <c r="E682" s="233"/>
      <c r="F682" s="236" t="s">
        <v>1572</v>
      </c>
      <c r="G682" s="233"/>
      <c r="H682" s="237">
        <v>23.256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AT682" s="243" t="s">
        <v>257</v>
      </c>
      <c r="AU682" s="243" t="s">
        <v>82</v>
      </c>
      <c r="AV682" s="12" t="s">
        <v>82</v>
      </c>
      <c r="AW682" s="12" t="s">
        <v>4</v>
      </c>
      <c r="AX682" s="12" t="s">
        <v>80</v>
      </c>
      <c r="AY682" s="243" t="s">
        <v>194</v>
      </c>
    </row>
    <row r="683" s="1" customFormat="1" ht="16.5" customHeight="1">
      <c r="B683" s="37"/>
      <c r="C683" s="257" t="s">
        <v>1573</v>
      </c>
      <c r="D683" s="257" t="s">
        <v>323</v>
      </c>
      <c r="E683" s="258" t="s">
        <v>1574</v>
      </c>
      <c r="F683" s="259" t="s">
        <v>1575</v>
      </c>
      <c r="G683" s="260" t="s">
        <v>213</v>
      </c>
      <c r="H683" s="261">
        <v>241.536</v>
      </c>
      <c r="I683" s="262"/>
      <c r="J683" s="263">
        <f>ROUND(I683*H683,2)</f>
        <v>0</v>
      </c>
      <c r="K683" s="259" t="s">
        <v>200</v>
      </c>
      <c r="L683" s="264"/>
      <c r="M683" s="265" t="s">
        <v>19</v>
      </c>
      <c r="N683" s="266" t="s">
        <v>44</v>
      </c>
      <c r="O683" s="82"/>
      <c r="P683" s="228">
        <f>O683*H683</f>
        <v>0</v>
      </c>
      <c r="Q683" s="228">
        <v>0.00035</v>
      </c>
      <c r="R683" s="228">
        <f>Q683*H683</f>
        <v>0.084537600000000004</v>
      </c>
      <c r="S683" s="228">
        <v>0</v>
      </c>
      <c r="T683" s="229">
        <f>S683*H683</f>
        <v>0</v>
      </c>
      <c r="AR683" s="230" t="s">
        <v>350</v>
      </c>
      <c r="AT683" s="230" t="s">
        <v>323</v>
      </c>
      <c r="AU683" s="230" t="s">
        <v>82</v>
      </c>
      <c r="AY683" s="16" t="s">
        <v>194</v>
      </c>
      <c r="BE683" s="231">
        <f>IF(N683="základní",J683,0)</f>
        <v>0</v>
      </c>
      <c r="BF683" s="231">
        <f>IF(N683="snížená",J683,0)</f>
        <v>0</v>
      </c>
      <c r="BG683" s="231">
        <f>IF(N683="zákl. přenesená",J683,0)</f>
        <v>0</v>
      </c>
      <c r="BH683" s="231">
        <f>IF(N683="sníž. přenesená",J683,0)</f>
        <v>0</v>
      </c>
      <c r="BI683" s="231">
        <f>IF(N683="nulová",J683,0)</f>
        <v>0</v>
      </c>
      <c r="BJ683" s="16" t="s">
        <v>80</v>
      </c>
      <c r="BK683" s="231">
        <f>ROUND(I683*H683,2)</f>
        <v>0</v>
      </c>
      <c r="BL683" s="16" t="s">
        <v>264</v>
      </c>
      <c r="BM683" s="230" t="s">
        <v>1576</v>
      </c>
    </row>
    <row r="684" s="12" customFormat="1">
      <c r="B684" s="232"/>
      <c r="C684" s="233"/>
      <c r="D684" s="234" t="s">
        <v>257</v>
      </c>
      <c r="E684" s="233"/>
      <c r="F684" s="236" t="s">
        <v>1577</v>
      </c>
      <c r="G684" s="233"/>
      <c r="H684" s="237">
        <v>241.536</v>
      </c>
      <c r="I684" s="238"/>
      <c r="J684" s="233"/>
      <c r="K684" s="233"/>
      <c r="L684" s="239"/>
      <c r="M684" s="240"/>
      <c r="N684" s="241"/>
      <c r="O684" s="241"/>
      <c r="P684" s="241"/>
      <c r="Q684" s="241"/>
      <c r="R684" s="241"/>
      <c r="S684" s="241"/>
      <c r="T684" s="242"/>
      <c r="AT684" s="243" t="s">
        <v>257</v>
      </c>
      <c r="AU684" s="243" t="s">
        <v>82</v>
      </c>
      <c r="AV684" s="12" t="s">
        <v>82</v>
      </c>
      <c r="AW684" s="12" t="s">
        <v>4</v>
      </c>
      <c r="AX684" s="12" t="s">
        <v>80</v>
      </c>
      <c r="AY684" s="243" t="s">
        <v>194</v>
      </c>
    </row>
    <row r="685" s="1" customFormat="1" ht="48" customHeight="1">
      <c r="B685" s="37"/>
      <c r="C685" s="219" t="s">
        <v>1578</v>
      </c>
      <c r="D685" s="219" t="s">
        <v>196</v>
      </c>
      <c r="E685" s="220" t="s">
        <v>1579</v>
      </c>
      <c r="F685" s="221" t="s">
        <v>1580</v>
      </c>
      <c r="G685" s="222" t="s">
        <v>311</v>
      </c>
      <c r="H685" s="223">
        <v>2.0430000000000001</v>
      </c>
      <c r="I685" s="224"/>
      <c r="J685" s="225">
        <f>ROUND(I685*H685,2)</f>
        <v>0</v>
      </c>
      <c r="K685" s="221" t="s">
        <v>200</v>
      </c>
      <c r="L685" s="42"/>
      <c r="M685" s="226" t="s">
        <v>19</v>
      </c>
      <c r="N685" s="227" t="s">
        <v>44</v>
      </c>
      <c r="O685" s="82"/>
      <c r="P685" s="228">
        <f>O685*H685</f>
        <v>0</v>
      </c>
      <c r="Q685" s="228">
        <v>0</v>
      </c>
      <c r="R685" s="228">
        <f>Q685*H685</f>
        <v>0</v>
      </c>
      <c r="S685" s="228">
        <v>0</v>
      </c>
      <c r="T685" s="229">
        <f>S685*H685</f>
        <v>0</v>
      </c>
      <c r="AR685" s="230" t="s">
        <v>264</v>
      </c>
      <c r="AT685" s="230" t="s">
        <v>196</v>
      </c>
      <c r="AU685" s="230" t="s">
        <v>82</v>
      </c>
      <c r="AY685" s="16" t="s">
        <v>194</v>
      </c>
      <c r="BE685" s="231">
        <f>IF(N685="základní",J685,0)</f>
        <v>0</v>
      </c>
      <c r="BF685" s="231">
        <f>IF(N685="snížená",J685,0)</f>
        <v>0</v>
      </c>
      <c r="BG685" s="231">
        <f>IF(N685="zákl. přenesená",J685,0)</f>
        <v>0</v>
      </c>
      <c r="BH685" s="231">
        <f>IF(N685="sníž. přenesená",J685,0)</f>
        <v>0</v>
      </c>
      <c r="BI685" s="231">
        <f>IF(N685="nulová",J685,0)</f>
        <v>0</v>
      </c>
      <c r="BJ685" s="16" t="s">
        <v>80</v>
      </c>
      <c r="BK685" s="231">
        <f>ROUND(I685*H685,2)</f>
        <v>0</v>
      </c>
      <c r="BL685" s="16" t="s">
        <v>264</v>
      </c>
      <c r="BM685" s="230" t="s">
        <v>1581</v>
      </c>
    </row>
    <row r="686" s="1" customFormat="1" ht="48" customHeight="1">
      <c r="B686" s="37"/>
      <c r="C686" s="219" t="s">
        <v>1582</v>
      </c>
      <c r="D686" s="219" t="s">
        <v>196</v>
      </c>
      <c r="E686" s="220" t="s">
        <v>1583</v>
      </c>
      <c r="F686" s="221" t="s">
        <v>1584</v>
      </c>
      <c r="G686" s="222" t="s">
        <v>311</v>
      </c>
      <c r="H686" s="223">
        <v>2.0430000000000001</v>
      </c>
      <c r="I686" s="224"/>
      <c r="J686" s="225">
        <f>ROUND(I686*H686,2)</f>
        <v>0</v>
      </c>
      <c r="K686" s="221" t="s">
        <v>200</v>
      </c>
      <c r="L686" s="42"/>
      <c r="M686" s="226" t="s">
        <v>19</v>
      </c>
      <c r="N686" s="227" t="s">
        <v>44</v>
      </c>
      <c r="O686" s="82"/>
      <c r="P686" s="228">
        <f>O686*H686</f>
        <v>0</v>
      </c>
      <c r="Q686" s="228">
        <v>0</v>
      </c>
      <c r="R686" s="228">
        <f>Q686*H686</f>
        <v>0</v>
      </c>
      <c r="S686" s="228">
        <v>0</v>
      </c>
      <c r="T686" s="229">
        <f>S686*H686</f>
        <v>0</v>
      </c>
      <c r="AR686" s="230" t="s">
        <v>264</v>
      </c>
      <c r="AT686" s="230" t="s">
        <v>196</v>
      </c>
      <c r="AU686" s="230" t="s">
        <v>82</v>
      </c>
      <c r="AY686" s="16" t="s">
        <v>194</v>
      </c>
      <c r="BE686" s="231">
        <f>IF(N686="základní",J686,0)</f>
        <v>0</v>
      </c>
      <c r="BF686" s="231">
        <f>IF(N686="snížená",J686,0)</f>
        <v>0</v>
      </c>
      <c r="BG686" s="231">
        <f>IF(N686="zákl. přenesená",J686,0)</f>
        <v>0</v>
      </c>
      <c r="BH686" s="231">
        <f>IF(N686="sníž. přenesená",J686,0)</f>
        <v>0</v>
      </c>
      <c r="BI686" s="231">
        <f>IF(N686="nulová",J686,0)</f>
        <v>0</v>
      </c>
      <c r="BJ686" s="16" t="s">
        <v>80</v>
      </c>
      <c r="BK686" s="231">
        <f>ROUND(I686*H686,2)</f>
        <v>0</v>
      </c>
      <c r="BL686" s="16" t="s">
        <v>264</v>
      </c>
      <c r="BM686" s="230" t="s">
        <v>1585</v>
      </c>
    </row>
    <row r="687" s="11" customFormat="1" ht="22.8" customHeight="1">
      <c r="B687" s="203"/>
      <c r="C687" s="204"/>
      <c r="D687" s="205" t="s">
        <v>72</v>
      </c>
      <c r="E687" s="217" t="s">
        <v>1586</v>
      </c>
      <c r="F687" s="217" t="s">
        <v>1587</v>
      </c>
      <c r="G687" s="204"/>
      <c r="H687" s="204"/>
      <c r="I687" s="207"/>
      <c r="J687" s="218">
        <f>BK687</f>
        <v>0</v>
      </c>
      <c r="K687" s="204"/>
      <c r="L687" s="209"/>
      <c r="M687" s="210"/>
      <c r="N687" s="211"/>
      <c r="O687" s="211"/>
      <c r="P687" s="212">
        <f>SUM(P688:P693)</f>
        <v>0</v>
      </c>
      <c r="Q687" s="211"/>
      <c r="R687" s="212">
        <f>SUM(R688:R693)</f>
        <v>0.081770000000000009</v>
      </c>
      <c r="S687" s="211"/>
      <c r="T687" s="213">
        <f>SUM(T688:T693)</f>
        <v>0</v>
      </c>
      <c r="AR687" s="214" t="s">
        <v>82</v>
      </c>
      <c r="AT687" s="215" t="s">
        <v>72</v>
      </c>
      <c r="AU687" s="215" t="s">
        <v>80</v>
      </c>
      <c r="AY687" s="214" t="s">
        <v>194</v>
      </c>
      <c r="BK687" s="216">
        <f>SUM(BK688:BK693)</f>
        <v>0</v>
      </c>
    </row>
    <row r="688" s="1" customFormat="1" ht="24" customHeight="1">
      <c r="B688" s="37"/>
      <c r="C688" s="219" t="s">
        <v>1588</v>
      </c>
      <c r="D688" s="219" t="s">
        <v>196</v>
      </c>
      <c r="E688" s="220" t="s">
        <v>1589</v>
      </c>
      <c r="F688" s="221" t="s">
        <v>1590</v>
      </c>
      <c r="G688" s="222" t="s">
        <v>199</v>
      </c>
      <c r="H688" s="223">
        <v>37</v>
      </c>
      <c r="I688" s="224"/>
      <c r="J688" s="225">
        <f>ROUND(I688*H688,2)</f>
        <v>0</v>
      </c>
      <c r="K688" s="221" t="s">
        <v>200</v>
      </c>
      <c r="L688" s="42"/>
      <c r="M688" s="226" t="s">
        <v>19</v>
      </c>
      <c r="N688" s="227" t="s">
        <v>44</v>
      </c>
      <c r="O688" s="82"/>
      <c r="P688" s="228">
        <f>O688*H688</f>
        <v>0</v>
      </c>
      <c r="Q688" s="228">
        <v>0</v>
      </c>
      <c r="R688" s="228">
        <f>Q688*H688</f>
        <v>0</v>
      </c>
      <c r="S688" s="228">
        <v>0</v>
      </c>
      <c r="T688" s="229">
        <f>S688*H688</f>
        <v>0</v>
      </c>
      <c r="AR688" s="230" t="s">
        <v>264</v>
      </c>
      <c r="AT688" s="230" t="s">
        <v>196</v>
      </c>
      <c r="AU688" s="230" t="s">
        <v>82</v>
      </c>
      <c r="AY688" s="16" t="s">
        <v>194</v>
      </c>
      <c r="BE688" s="231">
        <f>IF(N688="základní",J688,0)</f>
        <v>0</v>
      </c>
      <c r="BF688" s="231">
        <f>IF(N688="snížená",J688,0)</f>
        <v>0</v>
      </c>
      <c r="BG688" s="231">
        <f>IF(N688="zákl. přenesená",J688,0)</f>
        <v>0</v>
      </c>
      <c r="BH688" s="231">
        <f>IF(N688="sníž. přenesená",J688,0)</f>
        <v>0</v>
      </c>
      <c r="BI688" s="231">
        <f>IF(N688="nulová",J688,0)</f>
        <v>0</v>
      </c>
      <c r="BJ688" s="16" t="s">
        <v>80</v>
      </c>
      <c r="BK688" s="231">
        <f>ROUND(I688*H688,2)</f>
        <v>0</v>
      </c>
      <c r="BL688" s="16" t="s">
        <v>264</v>
      </c>
      <c r="BM688" s="230" t="s">
        <v>1591</v>
      </c>
    </row>
    <row r="689" s="1" customFormat="1">
      <c r="B689" s="37"/>
      <c r="C689" s="38"/>
      <c r="D689" s="234" t="s">
        <v>286</v>
      </c>
      <c r="E689" s="38"/>
      <c r="F689" s="255" t="s">
        <v>1592</v>
      </c>
      <c r="G689" s="38"/>
      <c r="H689" s="38"/>
      <c r="I689" s="145"/>
      <c r="J689" s="38"/>
      <c r="K689" s="38"/>
      <c r="L689" s="42"/>
      <c r="M689" s="256"/>
      <c r="N689" s="82"/>
      <c r="O689" s="82"/>
      <c r="P689" s="82"/>
      <c r="Q689" s="82"/>
      <c r="R689" s="82"/>
      <c r="S689" s="82"/>
      <c r="T689" s="83"/>
      <c r="AT689" s="16" t="s">
        <v>286</v>
      </c>
      <c r="AU689" s="16" t="s">
        <v>82</v>
      </c>
    </row>
    <row r="690" s="1" customFormat="1" ht="24" customHeight="1">
      <c r="B690" s="37"/>
      <c r="C690" s="219" t="s">
        <v>1593</v>
      </c>
      <c r="D690" s="219" t="s">
        <v>196</v>
      </c>
      <c r="E690" s="220" t="s">
        <v>1594</v>
      </c>
      <c r="F690" s="221" t="s">
        <v>1595</v>
      </c>
      <c r="G690" s="222" t="s">
        <v>199</v>
      </c>
      <c r="H690" s="223">
        <v>37</v>
      </c>
      <c r="I690" s="224"/>
      <c r="J690" s="225">
        <f>ROUND(I690*H690,2)</f>
        <v>0</v>
      </c>
      <c r="K690" s="221" t="s">
        <v>200</v>
      </c>
      <c r="L690" s="42"/>
      <c r="M690" s="226" t="s">
        <v>19</v>
      </c>
      <c r="N690" s="227" t="s">
        <v>44</v>
      </c>
      <c r="O690" s="82"/>
      <c r="P690" s="228">
        <f>O690*H690</f>
        <v>0</v>
      </c>
      <c r="Q690" s="228">
        <v>0.00071000000000000002</v>
      </c>
      <c r="R690" s="228">
        <f>Q690*H690</f>
        <v>0.026270000000000002</v>
      </c>
      <c r="S690" s="228">
        <v>0</v>
      </c>
      <c r="T690" s="229">
        <f>S690*H690</f>
        <v>0</v>
      </c>
      <c r="AR690" s="230" t="s">
        <v>264</v>
      </c>
      <c r="AT690" s="230" t="s">
        <v>196</v>
      </c>
      <c r="AU690" s="230" t="s">
        <v>82</v>
      </c>
      <c r="AY690" s="16" t="s">
        <v>194</v>
      </c>
      <c r="BE690" s="231">
        <f>IF(N690="základní",J690,0)</f>
        <v>0</v>
      </c>
      <c r="BF690" s="231">
        <f>IF(N690="snížená",J690,0)</f>
        <v>0</v>
      </c>
      <c r="BG690" s="231">
        <f>IF(N690="zákl. přenesená",J690,0)</f>
        <v>0</v>
      </c>
      <c r="BH690" s="231">
        <f>IF(N690="sníž. přenesená",J690,0)</f>
        <v>0</v>
      </c>
      <c r="BI690" s="231">
        <f>IF(N690="nulová",J690,0)</f>
        <v>0</v>
      </c>
      <c r="BJ690" s="16" t="s">
        <v>80</v>
      </c>
      <c r="BK690" s="231">
        <f>ROUND(I690*H690,2)</f>
        <v>0</v>
      </c>
      <c r="BL690" s="16" t="s">
        <v>264</v>
      </c>
      <c r="BM690" s="230" t="s">
        <v>1596</v>
      </c>
    </row>
    <row r="691" s="1" customFormat="1">
      <c r="B691" s="37"/>
      <c r="C691" s="38"/>
      <c r="D691" s="234" t="s">
        <v>286</v>
      </c>
      <c r="E691" s="38"/>
      <c r="F691" s="255" t="s">
        <v>1592</v>
      </c>
      <c r="G691" s="38"/>
      <c r="H691" s="38"/>
      <c r="I691" s="145"/>
      <c r="J691" s="38"/>
      <c r="K691" s="38"/>
      <c r="L691" s="42"/>
      <c r="M691" s="256"/>
      <c r="N691" s="82"/>
      <c r="O691" s="82"/>
      <c r="P691" s="82"/>
      <c r="Q691" s="82"/>
      <c r="R691" s="82"/>
      <c r="S691" s="82"/>
      <c r="T691" s="83"/>
      <c r="AT691" s="16" t="s">
        <v>286</v>
      </c>
      <c r="AU691" s="16" t="s">
        <v>82</v>
      </c>
    </row>
    <row r="692" s="1" customFormat="1" ht="16.5" customHeight="1">
      <c r="B692" s="37"/>
      <c r="C692" s="219" t="s">
        <v>1597</v>
      </c>
      <c r="D692" s="219" t="s">
        <v>196</v>
      </c>
      <c r="E692" s="220" t="s">
        <v>1598</v>
      </c>
      <c r="F692" s="221" t="s">
        <v>1599</v>
      </c>
      <c r="G692" s="222" t="s">
        <v>199</v>
      </c>
      <c r="H692" s="223">
        <v>37</v>
      </c>
      <c r="I692" s="224"/>
      <c r="J692" s="225">
        <f>ROUND(I692*H692,2)</f>
        <v>0</v>
      </c>
      <c r="K692" s="221" t="s">
        <v>200</v>
      </c>
      <c r="L692" s="42"/>
      <c r="M692" s="226" t="s">
        <v>19</v>
      </c>
      <c r="N692" s="227" t="s">
        <v>44</v>
      </c>
      <c r="O692" s="82"/>
      <c r="P692" s="228">
        <f>O692*H692</f>
        <v>0</v>
      </c>
      <c r="Q692" s="228">
        <v>0.0015</v>
      </c>
      <c r="R692" s="228">
        <f>Q692*H692</f>
        <v>0.055500000000000001</v>
      </c>
      <c r="S692" s="228">
        <v>0</v>
      </c>
      <c r="T692" s="229">
        <f>S692*H692</f>
        <v>0</v>
      </c>
      <c r="AR692" s="230" t="s">
        <v>264</v>
      </c>
      <c r="AT692" s="230" t="s">
        <v>196</v>
      </c>
      <c r="AU692" s="230" t="s">
        <v>82</v>
      </c>
      <c r="AY692" s="16" t="s">
        <v>194</v>
      </c>
      <c r="BE692" s="231">
        <f>IF(N692="základní",J692,0)</f>
        <v>0</v>
      </c>
      <c r="BF692" s="231">
        <f>IF(N692="snížená",J692,0)</f>
        <v>0</v>
      </c>
      <c r="BG692" s="231">
        <f>IF(N692="zákl. přenesená",J692,0)</f>
        <v>0</v>
      </c>
      <c r="BH692" s="231">
        <f>IF(N692="sníž. přenesená",J692,0)</f>
        <v>0</v>
      </c>
      <c r="BI692" s="231">
        <f>IF(N692="nulová",J692,0)</f>
        <v>0</v>
      </c>
      <c r="BJ692" s="16" t="s">
        <v>80</v>
      </c>
      <c r="BK692" s="231">
        <f>ROUND(I692*H692,2)</f>
        <v>0</v>
      </c>
      <c r="BL692" s="16" t="s">
        <v>264</v>
      </c>
      <c r="BM692" s="230" t="s">
        <v>1600</v>
      </c>
    </row>
    <row r="693" s="1" customFormat="1">
      <c r="B693" s="37"/>
      <c r="C693" s="38"/>
      <c r="D693" s="234" t="s">
        <v>286</v>
      </c>
      <c r="E693" s="38"/>
      <c r="F693" s="255" t="s">
        <v>1592</v>
      </c>
      <c r="G693" s="38"/>
      <c r="H693" s="38"/>
      <c r="I693" s="145"/>
      <c r="J693" s="38"/>
      <c r="K693" s="38"/>
      <c r="L693" s="42"/>
      <c r="M693" s="256"/>
      <c r="N693" s="82"/>
      <c r="O693" s="82"/>
      <c r="P693" s="82"/>
      <c r="Q693" s="82"/>
      <c r="R693" s="82"/>
      <c r="S693" s="82"/>
      <c r="T693" s="83"/>
      <c r="AT693" s="16" t="s">
        <v>286</v>
      </c>
      <c r="AU693" s="16" t="s">
        <v>82</v>
      </c>
    </row>
    <row r="694" s="11" customFormat="1" ht="22.8" customHeight="1">
      <c r="B694" s="203"/>
      <c r="C694" s="204"/>
      <c r="D694" s="205" t="s">
        <v>72</v>
      </c>
      <c r="E694" s="217" t="s">
        <v>1601</v>
      </c>
      <c r="F694" s="217" t="s">
        <v>1602</v>
      </c>
      <c r="G694" s="204"/>
      <c r="H694" s="204"/>
      <c r="I694" s="207"/>
      <c r="J694" s="218">
        <f>BK694</f>
        <v>0</v>
      </c>
      <c r="K694" s="204"/>
      <c r="L694" s="209"/>
      <c r="M694" s="210"/>
      <c r="N694" s="211"/>
      <c r="O694" s="211"/>
      <c r="P694" s="212">
        <f>SUM(P695:P722)</f>
        <v>0</v>
      </c>
      <c r="Q694" s="211"/>
      <c r="R694" s="212">
        <f>SUM(R695:R722)</f>
        <v>2.4442144000000003</v>
      </c>
      <c r="S694" s="211"/>
      <c r="T694" s="213">
        <f>SUM(T695:T722)</f>
        <v>0</v>
      </c>
      <c r="AR694" s="214" t="s">
        <v>82</v>
      </c>
      <c r="AT694" s="215" t="s">
        <v>72</v>
      </c>
      <c r="AU694" s="215" t="s">
        <v>80</v>
      </c>
      <c r="AY694" s="214" t="s">
        <v>194</v>
      </c>
      <c r="BK694" s="216">
        <f>SUM(BK695:BK722)</f>
        <v>0</v>
      </c>
    </row>
    <row r="695" s="1" customFormat="1" ht="24" customHeight="1">
      <c r="B695" s="37"/>
      <c r="C695" s="219" t="s">
        <v>1603</v>
      </c>
      <c r="D695" s="219" t="s">
        <v>196</v>
      </c>
      <c r="E695" s="220" t="s">
        <v>1604</v>
      </c>
      <c r="F695" s="221" t="s">
        <v>1605</v>
      </c>
      <c r="G695" s="222" t="s">
        <v>199</v>
      </c>
      <c r="H695" s="223">
        <v>146.52000000000001</v>
      </c>
      <c r="I695" s="224"/>
      <c r="J695" s="225">
        <f>ROUND(I695*H695,2)</f>
        <v>0</v>
      </c>
      <c r="K695" s="221" t="s">
        <v>200</v>
      </c>
      <c r="L695" s="42"/>
      <c r="M695" s="226" t="s">
        <v>19</v>
      </c>
      <c r="N695" s="227" t="s">
        <v>44</v>
      </c>
      <c r="O695" s="82"/>
      <c r="P695" s="228">
        <f>O695*H695</f>
        <v>0</v>
      </c>
      <c r="Q695" s="228">
        <v>0</v>
      </c>
      <c r="R695" s="228">
        <f>Q695*H695</f>
        <v>0</v>
      </c>
      <c r="S695" s="228">
        <v>0</v>
      </c>
      <c r="T695" s="229">
        <f>S695*H695</f>
        <v>0</v>
      </c>
      <c r="AR695" s="230" t="s">
        <v>264</v>
      </c>
      <c r="AT695" s="230" t="s">
        <v>196</v>
      </c>
      <c r="AU695" s="230" t="s">
        <v>82</v>
      </c>
      <c r="AY695" s="16" t="s">
        <v>194</v>
      </c>
      <c r="BE695" s="231">
        <f>IF(N695="základní",J695,0)</f>
        <v>0</v>
      </c>
      <c r="BF695" s="231">
        <f>IF(N695="snížená",J695,0)</f>
        <v>0</v>
      </c>
      <c r="BG695" s="231">
        <f>IF(N695="zákl. přenesená",J695,0)</f>
        <v>0</v>
      </c>
      <c r="BH695" s="231">
        <f>IF(N695="sníž. přenesená",J695,0)</f>
        <v>0</v>
      </c>
      <c r="BI695" s="231">
        <f>IF(N695="nulová",J695,0)</f>
        <v>0</v>
      </c>
      <c r="BJ695" s="16" t="s">
        <v>80</v>
      </c>
      <c r="BK695" s="231">
        <f>ROUND(I695*H695,2)</f>
        <v>0</v>
      </c>
      <c r="BL695" s="16" t="s">
        <v>264</v>
      </c>
      <c r="BM695" s="230" t="s">
        <v>1606</v>
      </c>
    </row>
    <row r="696" s="12" customFormat="1">
      <c r="B696" s="232"/>
      <c r="C696" s="233"/>
      <c r="D696" s="234" t="s">
        <v>257</v>
      </c>
      <c r="E696" s="235" t="s">
        <v>19</v>
      </c>
      <c r="F696" s="236" t="s">
        <v>1607</v>
      </c>
      <c r="G696" s="233"/>
      <c r="H696" s="237">
        <v>66.239999999999995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AT696" s="243" t="s">
        <v>257</v>
      </c>
      <c r="AU696" s="243" t="s">
        <v>82</v>
      </c>
      <c r="AV696" s="12" t="s">
        <v>82</v>
      </c>
      <c r="AW696" s="12" t="s">
        <v>35</v>
      </c>
      <c r="AX696" s="12" t="s">
        <v>73</v>
      </c>
      <c r="AY696" s="243" t="s">
        <v>194</v>
      </c>
    </row>
    <row r="697" s="12" customFormat="1">
      <c r="B697" s="232"/>
      <c r="C697" s="233"/>
      <c r="D697" s="234" t="s">
        <v>257</v>
      </c>
      <c r="E697" s="235" t="s">
        <v>19</v>
      </c>
      <c r="F697" s="236" t="s">
        <v>1608</v>
      </c>
      <c r="G697" s="233"/>
      <c r="H697" s="237">
        <v>80.280000000000001</v>
      </c>
      <c r="I697" s="238"/>
      <c r="J697" s="233"/>
      <c r="K697" s="233"/>
      <c r="L697" s="239"/>
      <c r="M697" s="240"/>
      <c r="N697" s="241"/>
      <c r="O697" s="241"/>
      <c r="P697" s="241"/>
      <c r="Q697" s="241"/>
      <c r="R697" s="241"/>
      <c r="S697" s="241"/>
      <c r="T697" s="242"/>
      <c r="AT697" s="243" t="s">
        <v>257</v>
      </c>
      <c r="AU697" s="243" t="s">
        <v>82</v>
      </c>
      <c r="AV697" s="12" t="s">
        <v>82</v>
      </c>
      <c r="AW697" s="12" t="s">
        <v>35</v>
      </c>
      <c r="AX697" s="12" t="s">
        <v>73</v>
      </c>
      <c r="AY697" s="243" t="s">
        <v>194</v>
      </c>
    </row>
    <row r="698" s="13" customFormat="1">
      <c r="B698" s="244"/>
      <c r="C698" s="245"/>
      <c r="D698" s="234" t="s">
        <v>257</v>
      </c>
      <c r="E698" s="246" t="s">
        <v>19</v>
      </c>
      <c r="F698" s="247" t="s">
        <v>277</v>
      </c>
      <c r="G698" s="245"/>
      <c r="H698" s="248">
        <v>146.52000000000001</v>
      </c>
      <c r="I698" s="249"/>
      <c r="J698" s="245"/>
      <c r="K698" s="245"/>
      <c r="L698" s="250"/>
      <c r="M698" s="251"/>
      <c r="N698" s="252"/>
      <c r="O698" s="252"/>
      <c r="P698" s="252"/>
      <c r="Q698" s="252"/>
      <c r="R698" s="252"/>
      <c r="S698" s="252"/>
      <c r="T698" s="253"/>
      <c r="AT698" s="254" t="s">
        <v>257</v>
      </c>
      <c r="AU698" s="254" t="s">
        <v>82</v>
      </c>
      <c r="AV698" s="13" t="s">
        <v>201</v>
      </c>
      <c r="AW698" s="13" t="s">
        <v>35</v>
      </c>
      <c r="AX698" s="13" t="s">
        <v>80</v>
      </c>
      <c r="AY698" s="254" t="s">
        <v>194</v>
      </c>
    </row>
    <row r="699" s="1" customFormat="1" ht="24" customHeight="1">
      <c r="B699" s="37"/>
      <c r="C699" s="219" t="s">
        <v>1609</v>
      </c>
      <c r="D699" s="219" t="s">
        <v>196</v>
      </c>
      <c r="E699" s="220" t="s">
        <v>1610</v>
      </c>
      <c r="F699" s="221" t="s">
        <v>1611</v>
      </c>
      <c r="G699" s="222" t="s">
        <v>199</v>
      </c>
      <c r="H699" s="223">
        <v>146.52000000000001</v>
      </c>
      <c r="I699" s="224"/>
      <c r="J699" s="225">
        <f>ROUND(I699*H699,2)</f>
        <v>0</v>
      </c>
      <c r="K699" s="221" t="s">
        <v>200</v>
      </c>
      <c r="L699" s="42"/>
      <c r="M699" s="226" t="s">
        <v>19</v>
      </c>
      <c r="N699" s="227" t="s">
        <v>44</v>
      </c>
      <c r="O699" s="82"/>
      <c r="P699" s="228">
        <f>O699*H699</f>
        <v>0</v>
      </c>
      <c r="Q699" s="228">
        <v>0.00029999999999999997</v>
      </c>
      <c r="R699" s="228">
        <f>Q699*H699</f>
        <v>0.043956000000000002</v>
      </c>
      <c r="S699" s="228">
        <v>0</v>
      </c>
      <c r="T699" s="229">
        <f>S699*H699</f>
        <v>0</v>
      </c>
      <c r="AR699" s="230" t="s">
        <v>264</v>
      </c>
      <c r="AT699" s="230" t="s">
        <v>196</v>
      </c>
      <c r="AU699" s="230" t="s">
        <v>82</v>
      </c>
      <c r="AY699" s="16" t="s">
        <v>194</v>
      </c>
      <c r="BE699" s="231">
        <f>IF(N699="základní",J699,0)</f>
        <v>0</v>
      </c>
      <c r="BF699" s="231">
        <f>IF(N699="snížená",J699,0)</f>
        <v>0</v>
      </c>
      <c r="BG699" s="231">
        <f>IF(N699="zákl. přenesená",J699,0)</f>
        <v>0</v>
      </c>
      <c r="BH699" s="231">
        <f>IF(N699="sníž. přenesená",J699,0)</f>
        <v>0</v>
      </c>
      <c r="BI699" s="231">
        <f>IF(N699="nulová",J699,0)</f>
        <v>0</v>
      </c>
      <c r="BJ699" s="16" t="s">
        <v>80</v>
      </c>
      <c r="BK699" s="231">
        <f>ROUND(I699*H699,2)</f>
        <v>0</v>
      </c>
      <c r="BL699" s="16" t="s">
        <v>264</v>
      </c>
      <c r="BM699" s="230" t="s">
        <v>1612</v>
      </c>
    </row>
    <row r="700" s="12" customFormat="1">
      <c r="B700" s="232"/>
      <c r="C700" s="233"/>
      <c r="D700" s="234" t="s">
        <v>257</v>
      </c>
      <c r="E700" s="235" t="s">
        <v>19</v>
      </c>
      <c r="F700" s="236" t="s">
        <v>1607</v>
      </c>
      <c r="G700" s="233"/>
      <c r="H700" s="237">
        <v>66.239999999999995</v>
      </c>
      <c r="I700" s="238"/>
      <c r="J700" s="233"/>
      <c r="K700" s="233"/>
      <c r="L700" s="239"/>
      <c r="M700" s="240"/>
      <c r="N700" s="241"/>
      <c r="O700" s="241"/>
      <c r="P700" s="241"/>
      <c r="Q700" s="241"/>
      <c r="R700" s="241"/>
      <c r="S700" s="241"/>
      <c r="T700" s="242"/>
      <c r="AT700" s="243" t="s">
        <v>257</v>
      </c>
      <c r="AU700" s="243" t="s">
        <v>82</v>
      </c>
      <c r="AV700" s="12" t="s">
        <v>82</v>
      </c>
      <c r="AW700" s="12" t="s">
        <v>35</v>
      </c>
      <c r="AX700" s="12" t="s">
        <v>73</v>
      </c>
      <c r="AY700" s="243" t="s">
        <v>194</v>
      </c>
    </row>
    <row r="701" s="12" customFormat="1">
      <c r="B701" s="232"/>
      <c r="C701" s="233"/>
      <c r="D701" s="234" t="s">
        <v>257</v>
      </c>
      <c r="E701" s="235" t="s">
        <v>19</v>
      </c>
      <c r="F701" s="236" t="s">
        <v>1608</v>
      </c>
      <c r="G701" s="233"/>
      <c r="H701" s="237">
        <v>80.280000000000001</v>
      </c>
      <c r="I701" s="238"/>
      <c r="J701" s="233"/>
      <c r="K701" s="233"/>
      <c r="L701" s="239"/>
      <c r="M701" s="240"/>
      <c r="N701" s="241"/>
      <c r="O701" s="241"/>
      <c r="P701" s="241"/>
      <c r="Q701" s="241"/>
      <c r="R701" s="241"/>
      <c r="S701" s="241"/>
      <c r="T701" s="242"/>
      <c r="AT701" s="243" t="s">
        <v>257</v>
      </c>
      <c r="AU701" s="243" t="s">
        <v>82</v>
      </c>
      <c r="AV701" s="12" t="s">
        <v>82</v>
      </c>
      <c r="AW701" s="12" t="s">
        <v>35</v>
      </c>
      <c r="AX701" s="12" t="s">
        <v>73</v>
      </c>
      <c r="AY701" s="243" t="s">
        <v>194</v>
      </c>
    </row>
    <row r="702" s="13" customFormat="1">
      <c r="B702" s="244"/>
      <c r="C702" s="245"/>
      <c r="D702" s="234" t="s">
        <v>257</v>
      </c>
      <c r="E702" s="246" t="s">
        <v>19</v>
      </c>
      <c r="F702" s="247" t="s">
        <v>277</v>
      </c>
      <c r="G702" s="245"/>
      <c r="H702" s="248">
        <v>146.52000000000001</v>
      </c>
      <c r="I702" s="249"/>
      <c r="J702" s="245"/>
      <c r="K702" s="245"/>
      <c r="L702" s="250"/>
      <c r="M702" s="251"/>
      <c r="N702" s="252"/>
      <c r="O702" s="252"/>
      <c r="P702" s="252"/>
      <c r="Q702" s="252"/>
      <c r="R702" s="252"/>
      <c r="S702" s="252"/>
      <c r="T702" s="253"/>
      <c r="AT702" s="254" t="s">
        <v>257</v>
      </c>
      <c r="AU702" s="254" t="s">
        <v>82</v>
      </c>
      <c r="AV702" s="13" t="s">
        <v>201</v>
      </c>
      <c r="AW702" s="13" t="s">
        <v>35</v>
      </c>
      <c r="AX702" s="13" t="s">
        <v>80</v>
      </c>
      <c r="AY702" s="254" t="s">
        <v>194</v>
      </c>
    </row>
    <row r="703" s="1" customFormat="1" ht="36" customHeight="1">
      <c r="B703" s="37"/>
      <c r="C703" s="219" t="s">
        <v>1613</v>
      </c>
      <c r="D703" s="219" t="s">
        <v>196</v>
      </c>
      <c r="E703" s="220" t="s">
        <v>1614</v>
      </c>
      <c r="F703" s="221" t="s">
        <v>1615</v>
      </c>
      <c r="G703" s="222" t="s">
        <v>213</v>
      </c>
      <c r="H703" s="223">
        <v>110</v>
      </c>
      <c r="I703" s="224"/>
      <c r="J703" s="225">
        <f>ROUND(I703*H703,2)</f>
        <v>0</v>
      </c>
      <c r="K703" s="221" t="s">
        <v>200</v>
      </c>
      <c r="L703" s="42"/>
      <c r="M703" s="226" t="s">
        <v>19</v>
      </c>
      <c r="N703" s="227" t="s">
        <v>44</v>
      </c>
      <c r="O703" s="82"/>
      <c r="P703" s="228">
        <f>O703*H703</f>
        <v>0</v>
      </c>
      <c r="Q703" s="228">
        <v>0</v>
      </c>
      <c r="R703" s="228">
        <f>Q703*H703</f>
        <v>0</v>
      </c>
      <c r="S703" s="228">
        <v>0</v>
      </c>
      <c r="T703" s="229">
        <f>S703*H703</f>
        <v>0</v>
      </c>
      <c r="AR703" s="230" t="s">
        <v>264</v>
      </c>
      <c r="AT703" s="230" t="s">
        <v>196</v>
      </c>
      <c r="AU703" s="230" t="s">
        <v>82</v>
      </c>
      <c r="AY703" s="16" t="s">
        <v>194</v>
      </c>
      <c r="BE703" s="231">
        <f>IF(N703="základní",J703,0)</f>
        <v>0</v>
      </c>
      <c r="BF703" s="231">
        <f>IF(N703="snížená",J703,0)</f>
        <v>0</v>
      </c>
      <c r="BG703" s="231">
        <f>IF(N703="zákl. přenesená",J703,0)</f>
        <v>0</v>
      </c>
      <c r="BH703" s="231">
        <f>IF(N703="sníž. přenesená",J703,0)</f>
        <v>0</v>
      </c>
      <c r="BI703" s="231">
        <f>IF(N703="nulová",J703,0)</f>
        <v>0</v>
      </c>
      <c r="BJ703" s="16" t="s">
        <v>80</v>
      </c>
      <c r="BK703" s="231">
        <f>ROUND(I703*H703,2)</f>
        <v>0</v>
      </c>
      <c r="BL703" s="16" t="s">
        <v>264</v>
      </c>
      <c r="BM703" s="230" t="s">
        <v>1616</v>
      </c>
    </row>
    <row r="704" s="12" customFormat="1">
      <c r="B704" s="232"/>
      <c r="C704" s="233"/>
      <c r="D704" s="234" t="s">
        <v>257</v>
      </c>
      <c r="E704" s="235" t="s">
        <v>19</v>
      </c>
      <c r="F704" s="236" t="s">
        <v>1617</v>
      </c>
      <c r="G704" s="233"/>
      <c r="H704" s="237">
        <v>63</v>
      </c>
      <c r="I704" s="238"/>
      <c r="J704" s="233"/>
      <c r="K704" s="233"/>
      <c r="L704" s="239"/>
      <c r="M704" s="240"/>
      <c r="N704" s="241"/>
      <c r="O704" s="241"/>
      <c r="P704" s="241"/>
      <c r="Q704" s="241"/>
      <c r="R704" s="241"/>
      <c r="S704" s="241"/>
      <c r="T704" s="242"/>
      <c r="AT704" s="243" t="s">
        <v>257</v>
      </c>
      <c r="AU704" s="243" t="s">
        <v>82</v>
      </c>
      <c r="AV704" s="12" t="s">
        <v>82</v>
      </c>
      <c r="AW704" s="12" t="s">
        <v>35</v>
      </c>
      <c r="AX704" s="12" t="s">
        <v>73</v>
      </c>
      <c r="AY704" s="243" t="s">
        <v>194</v>
      </c>
    </row>
    <row r="705" s="12" customFormat="1">
      <c r="B705" s="232"/>
      <c r="C705" s="233"/>
      <c r="D705" s="234" t="s">
        <v>257</v>
      </c>
      <c r="E705" s="235" t="s">
        <v>19</v>
      </c>
      <c r="F705" s="236" t="s">
        <v>1618</v>
      </c>
      <c r="G705" s="233"/>
      <c r="H705" s="237">
        <v>47</v>
      </c>
      <c r="I705" s="238"/>
      <c r="J705" s="233"/>
      <c r="K705" s="233"/>
      <c r="L705" s="239"/>
      <c r="M705" s="240"/>
      <c r="N705" s="241"/>
      <c r="O705" s="241"/>
      <c r="P705" s="241"/>
      <c r="Q705" s="241"/>
      <c r="R705" s="241"/>
      <c r="S705" s="241"/>
      <c r="T705" s="242"/>
      <c r="AT705" s="243" t="s">
        <v>257</v>
      </c>
      <c r="AU705" s="243" t="s">
        <v>82</v>
      </c>
      <c r="AV705" s="12" t="s">
        <v>82</v>
      </c>
      <c r="AW705" s="12" t="s">
        <v>35</v>
      </c>
      <c r="AX705" s="12" t="s">
        <v>73</v>
      </c>
      <c r="AY705" s="243" t="s">
        <v>194</v>
      </c>
    </row>
    <row r="706" s="13" customFormat="1">
      <c r="B706" s="244"/>
      <c r="C706" s="245"/>
      <c r="D706" s="234" t="s">
        <v>257</v>
      </c>
      <c r="E706" s="246" t="s">
        <v>19</v>
      </c>
      <c r="F706" s="247" t="s">
        <v>277</v>
      </c>
      <c r="G706" s="245"/>
      <c r="H706" s="248">
        <v>110</v>
      </c>
      <c r="I706" s="249"/>
      <c r="J706" s="245"/>
      <c r="K706" s="245"/>
      <c r="L706" s="250"/>
      <c r="M706" s="251"/>
      <c r="N706" s="252"/>
      <c r="O706" s="252"/>
      <c r="P706" s="252"/>
      <c r="Q706" s="252"/>
      <c r="R706" s="252"/>
      <c r="S706" s="252"/>
      <c r="T706" s="253"/>
      <c r="AT706" s="254" t="s">
        <v>257</v>
      </c>
      <c r="AU706" s="254" t="s">
        <v>82</v>
      </c>
      <c r="AV706" s="13" t="s">
        <v>201</v>
      </c>
      <c r="AW706" s="13" t="s">
        <v>35</v>
      </c>
      <c r="AX706" s="13" t="s">
        <v>80</v>
      </c>
      <c r="AY706" s="254" t="s">
        <v>194</v>
      </c>
    </row>
    <row r="707" s="1" customFormat="1" ht="24" customHeight="1">
      <c r="B707" s="37"/>
      <c r="C707" s="257" t="s">
        <v>1619</v>
      </c>
      <c r="D707" s="257" t="s">
        <v>323</v>
      </c>
      <c r="E707" s="258" t="s">
        <v>1620</v>
      </c>
      <c r="F707" s="259" t="s">
        <v>1621</v>
      </c>
      <c r="G707" s="260" t="s">
        <v>213</v>
      </c>
      <c r="H707" s="261">
        <v>121</v>
      </c>
      <c r="I707" s="262"/>
      <c r="J707" s="263">
        <f>ROUND(I707*H707,2)</f>
        <v>0</v>
      </c>
      <c r="K707" s="259" t="s">
        <v>200</v>
      </c>
      <c r="L707" s="264"/>
      <c r="M707" s="265" t="s">
        <v>19</v>
      </c>
      <c r="N707" s="266" t="s">
        <v>44</v>
      </c>
      <c r="O707" s="82"/>
      <c r="P707" s="228">
        <f>O707*H707</f>
        <v>0</v>
      </c>
      <c r="Q707" s="228">
        <v>4.0000000000000003E-05</v>
      </c>
      <c r="R707" s="228">
        <f>Q707*H707</f>
        <v>0.0048400000000000006</v>
      </c>
      <c r="S707" s="228">
        <v>0</v>
      </c>
      <c r="T707" s="229">
        <f>S707*H707</f>
        <v>0</v>
      </c>
      <c r="AR707" s="230" t="s">
        <v>350</v>
      </c>
      <c r="AT707" s="230" t="s">
        <v>323</v>
      </c>
      <c r="AU707" s="230" t="s">
        <v>82</v>
      </c>
      <c r="AY707" s="16" t="s">
        <v>194</v>
      </c>
      <c r="BE707" s="231">
        <f>IF(N707="základní",J707,0)</f>
        <v>0</v>
      </c>
      <c r="BF707" s="231">
        <f>IF(N707="snížená",J707,0)</f>
        <v>0</v>
      </c>
      <c r="BG707" s="231">
        <f>IF(N707="zákl. přenesená",J707,0)</f>
        <v>0</v>
      </c>
      <c r="BH707" s="231">
        <f>IF(N707="sníž. přenesená",J707,0)</f>
        <v>0</v>
      </c>
      <c r="BI707" s="231">
        <f>IF(N707="nulová",J707,0)</f>
        <v>0</v>
      </c>
      <c r="BJ707" s="16" t="s">
        <v>80</v>
      </c>
      <c r="BK707" s="231">
        <f>ROUND(I707*H707,2)</f>
        <v>0</v>
      </c>
      <c r="BL707" s="16" t="s">
        <v>264</v>
      </c>
      <c r="BM707" s="230" t="s">
        <v>1622</v>
      </c>
    </row>
    <row r="708" s="12" customFormat="1">
      <c r="B708" s="232"/>
      <c r="C708" s="233"/>
      <c r="D708" s="234" t="s">
        <v>257</v>
      </c>
      <c r="E708" s="233"/>
      <c r="F708" s="236" t="s">
        <v>1623</v>
      </c>
      <c r="G708" s="233"/>
      <c r="H708" s="237">
        <v>121</v>
      </c>
      <c r="I708" s="238"/>
      <c r="J708" s="233"/>
      <c r="K708" s="233"/>
      <c r="L708" s="239"/>
      <c r="M708" s="240"/>
      <c r="N708" s="241"/>
      <c r="O708" s="241"/>
      <c r="P708" s="241"/>
      <c r="Q708" s="241"/>
      <c r="R708" s="241"/>
      <c r="S708" s="241"/>
      <c r="T708" s="242"/>
      <c r="AT708" s="243" t="s">
        <v>257</v>
      </c>
      <c r="AU708" s="243" t="s">
        <v>82</v>
      </c>
      <c r="AV708" s="12" t="s">
        <v>82</v>
      </c>
      <c r="AW708" s="12" t="s">
        <v>4</v>
      </c>
      <c r="AX708" s="12" t="s">
        <v>80</v>
      </c>
      <c r="AY708" s="243" t="s">
        <v>194</v>
      </c>
    </row>
    <row r="709" s="1" customFormat="1" ht="24" customHeight="1">
      <c r="B709" s="37"/>
      <c r="C709" s="219" t="s">
        <v>1624</v>
      </c>
      <c r="D709" s="219" t="s">
        <v>196</v>
      </c>
      <c r="E709" s="220" t="s">
        <v>1625</v>
      </c>
      <c r="F709" s="221" t="s">
        <v>1626</v>
      </c>
      <c r="G709" s="222" t="s">
        <v>213</v>
      </c>
      <c r="H709" s="223">
        <v>126</v>
      </c>
      <c r="I709" s="224"/>
      <c r="J709" s="225">
        <f>ROUND(I709*H709,2)</f>
        <v>0</v>
      </c>
      <c r="K709" s="221" t="s">
        <v>200</v>
      </c>
      <c r="L709" s="42"/>
      <c r="M709" s="226" t="s">
        <v>19</v>
      </c>
      <c r="N709" s="227" t="s">
        <v>44</v>
      </c>
      <c r="O709" s="82"/>
      <c r="P709" s="228">
        <f>O709*H709</f>
        <v>0</v>
      </c>
      <c r="Q709" s="228">
        <v>0.00020000000000000001</v>
      </c>
      <c r="R709" s="228">
        <f>Q709*H709</f>
        <v>0.0252</v>
      </c>
      <c r="S709" s="228">
        <v>0</v>
      </c>
      <c r="T709" s="229">
        <f>S709*H709</f>
        <v>0</v>
      </c>
      <c r="AR709" s="230" t="s">
        <v>264</v>
      </c>
      <c r="AT709" s="230" t="s">
        <v>196</v>
      </c>
      <c r="AU709" s="230" t="s">
        <v>82</v>
      </c>
      <c r="AY709" s="16" t="s">
        <v>194</v>
      </c>
      <c r="BE709" s="231">
        <f>IF(N709="základní",J709,0)</f>
        <v>0</v>
      </c>
      <c r="BF709" s="231">
        <f>IF(N709="snížená",J709,0)</f>
        <v>0</v>
      </c>
      <c r="BG709" s="231">
        <f>IF(N709="zákl. přenesená",J709,0)</f>
        <v>0</v>
      </c>
      <c r="BH709" s="231">
        <f>IF(N709="sníž. přenesená",J709,0)</f>
        <v>0</v>
      </c>
      <c r="BI709" s="231">
        <f>IF(N709="nulová",J709,0)</f>
        <v>0</v>
      </c>
      <c r="BJ709" s="16" t="s">
        <v>80</v>
      </c>
      <c r="BK709" s="231">
        <f>ROUND(I709*H709,2)</f>
        <v>0</v>
      </c>
      <c r="BL709" s="16" t="s">
        <v>264</v>
      </c>
      <c r="BM709" s="230" t="s">
        <v>1627</v>
      </c>
    </row>
    <row r="710" s="12" customFormat="1">
      <c r="B710" s="232"/>
      <c r="C710" s="233"/>
      <c r="D710" s="234" t="s">
        <v>257</v>
      </c>
      <c r="E710" s="235" t="s">
        <v>19</v>
      </c>
      <c r="F710" s="236" t="s">
        <v>1628</v>
      </c>
      <c r="G710" s="233"/>
      <c r="H710" s="237">
        <v>72</v>
      </c>
      <c r="I710" s="238"/>
      <c r="J710" s="233"/>
      <c r="K710" s="233"/>
      <c r="L710" s="239"/>
      <c r="M710" s="240"/>
      <c r="N710" s="241"/>
      <c r="O710" s="241"/>
      <c r="P710" s="241"/>
      <c r="Q710" s="241"/>
      <c r="R710" s="241"/>
      <c r="S710" s="241"/>
      <c r="T710" s="242"/>
      <c r="AT710" s="243" t="s">
        <v>257</v>
      </c>
      <c r="AU710" s="243" t="s">
        <v>82</v>
      </c>
      <c r="AV710" s="12" t="s">
        <v>82</v>
      </c>
      <c r="AW710" s="12" t="s">
        <v>35</v>
      </c>
      <c r="AX710" s="12" t="s">
        <v>73</v>
      </c>
      <c r="AY710" s="243" t="s">
        <v>194</v>
      </c>
    </row>
    <row r="711" s="12" customFormat="1">
      <c r="B711" s="232"/>
      <c r="C711" s="233"/>
      <c r="D711" s="234" t="s">
        <v>257</v>
      </c>
      <c r="E711" s="235" t="s">
        <v>19</v>
      </c>
      <c r="F711" s="236" t="s">
        <v>1629</v>
      </c>
      <c r="G711" s="233"/>
      <c r="H711" s="237">
        <v>54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AT711" s="243" t="s">
        <v>257</v>
      </c>
      <c r="AU711" s="243" t="s">
        <v>82</v>
      </c>
      <c r="AV711" s="12" t="s">
        <v>82</v>
      </c>
      <c r="AW711" s="12" t="s">
        <v>35</v>
      </c>
      <c r="AX711" s="12" t="s">
        <v>73</v>
      </c>
      <c r="AY711" s="243" t="s">
        <v>194</v>
      </c>
    </row>
    <row r="712" s="13" customFormat="1">
      <c r="B712" s="244"/>
      <c r="C712" s="245"/>
      <c r="D712" s="234" t="s">
        <v>257</v>
      </c>
      <c r="E712" s="246" t="s">
        <v>19</v>
      </c>
      <c r="F712" s="247" t="s">
        <v>277</v>
      </c>
      <c r="G712" s="245"/>
      <c r="H712" s="248">
        <v>126</v>
      </c>
      <c r="I712" s="249"/>
      <c r="J712" s="245"/>
      <c r="K712" s="245"/>
      <c r="L712" s="250"/>
      <c r="M712" s="251"/>
      <c r="N712" s="252"/>
      <c r="O712" s="252"/>
      <c r="P712" s="252"/>
      <c r="Q712" s="252"/>
      <c r="R712" s="252"/>
      <c r="S712" s="252"/>
      <c r="T712" s="253"/>
      <c r="AT712" s="254" t="s">
        <v>257</v>
      </c>
      <c r="AU712" s="254" t="s">
        <v>82</v>
      </c>
      <c r="AV712" s="13" t="s">
        <v>201</v>
      </c>
      <c r="AW712" s="13" t="s">
        <v>35</v>
      </c>
      <c r="AX712" s="13" t="s">
        <v>80</v>
      </c>
      <c r="AY712" s="254" t="s">
        <v>194</v>
      </c>
    </row>
    <row r="713" s="1" customFormat="1" ht="16.5" customHeight="1">
      <c r="B713" s="37"/>
      <c r="C713" s="257" t="s">
        <v>1630</v>
      </c>
      <c r="D713" s="257" t="s">
        <v>323</v>
      </c>
      <c r="E713" s="258" t="s">
        <v>1631</v>
      </c>
      <c r="F713" s="259" t="s">
        <v>1632</v>
      </c>
      <c r="G713" s="260" t="s">
        <v>213</v>
      </c>
      <c r="H713" s="261">
        <v>138.59999999999999</v>
      </c>
      <c r="I713" s="262"/>
      <c r="J713" s="263">
        <f>ROUND(I713*H713,2)</f>
        <v>0</v>
      </c>
      <c r="K713" s="259" t="s">
        <v>200</v>
      </c>
      <c r="L713" s="264"/>
      <c r="M713" s="265" t="s">
        <v>19</v>
      </c>
      <c r="N713" s="266" t="s">
        <v>44</v>
      </c>
      <c r="O713" s="82"/>
      <c r="P713" s="228">
        <f>O713*H713</f>
        <v>0</v>
      </c>
      <c r="Q713" s="228">
        <v>6.0000000000000002E-05</v>
      </c>
      <c r="R713" s="228">
        <f>Q713*H713</f>
        <v>0.0083160000000000005</v>
      </c>
      <c r="S713" s="228">
        <v>0</v>
      </c>
      <c r="T713" s="229">
        <f>S713*H713</f>
        <v>0</v>
      </c>
      <c r="AR713" s="230" t="s">
        <v>350</v>
      </c>
      <c r="AT713" s="230" t="s">
        <v>323</v>
      </c>
      <c r="AU713" s="230" t="s">
        <v>82</v>
      </c>
      <c r="AY713" s="16" t="s">
        <v>194</v>
      </c>
      <c r="BE713" s="231">
        <f>IF(N713="základní",J713,0)</f>
        <v>0</v>
      </c>
      <c r="BF713" s="231">
        <f>IF(N713="snížená",J713,0)</f>
        <v>0</v>
      </c>
      <c r="BG713" s="231">
        <f>IF(N713="zákl. přenesená",J713,0)</f>
        <v>0</v>
      </c>
      <c r="BH713" s="231">
        <f>IF(N713="sníž. přenesená",J713,0)</f>
        <v>0</v>
      </c>
      <c r="BI713" s="231">
        <f>IF(N713="nulová",J713,0)</f>
        <v>0</v>
      </c>
      <c r="BJ713" s="16" t="s">
        <v>80</v>
      </c>
      <c r="BK713" s="231">
        <f>ROUND(I713*H713,2)</f>
        <v>0</v>
      </c>
      <c r="BL713" s="16" t="s">
        <v>264</v>
      </c>
      <c r="BM713" s="230" t="s">
        <v>1633</v>
      </c>
    </row>
    <row r="714" s="12" customFormat="1">
      <c r="B714" s="232"/>
      <c r="C714" s="233"/>
      <c r="D714" s="234" t="s">
        <v>257</v>
      </c>
      <c r="E714" s="233"/>
      <c r="F714" s="236" t="s">
        <v>1634</v>
      </c>
      <c r="G714" s="233"/>
      <c r="H714" s="237">
        <v>138.59999999999999</v>
      </c>
      <c r="I714" s="238"/>
      <c r="J714" s="233"/>
      <c r="K714" s="233"/>
      <c r="L714" s="239"/>
      <c r="M714" s="240"/>
      <c r="N714" s="241"/>
      <c r="O714" s="241"/>
      <c r="P714" s="241"/>
      <c r="Q714" s="241"/>
      <c r="R714" s="241"/>
      <c r="S714" s="241"/>
      <c r="T714" s="242"/>
      <c r="AT714" s="243" t="s">
        <v>257</v>
      </c>
      <c r="AU714" s="243" t="s">
        <v>82</v>
      </c>
      <c r="AV714" s="12" t="s">
        <v>82</v>
      </c>
      <c r="AW714" s="12" t="s">
        <v>4</v>
      </c>
      <c r="AX714" s="12" t="s">
        <v>80</v>
      </c>
      <c r="AY714" s="243" t="s">
        <v>194</v>
      </c>
    </row>
    <row r="715" s="1" customFormat="1" ht="36" customHeight="1">
      <c r="B715" s="37"/>
      <c r="C715" s="219" t="s">
        <v>1635</v>
      </c>
      <c r="D715" s="219" t="s">
        <v>196</v>
      </c>
      <c r="E715" s="220" t="s">
        <v>1636</v>
      </c>
      <c r="F715" s="221" t="s">
        <v>1637</v>
      </c>
      <c r="G715" s="222" t="s">
        <v>199</v>
      </c>
      <c r="H715" s="223">
        <v>146.52000000000001</v>
      </c>
      <c r="I715" s="224"/>
      <c r="J715" s="225">
        <f>ROUND(I715*H715,2)</f>
        <v>0</v>
      </c>
      <c r="K715" s="221" t="s">
        <v>200</v>
      </c>
      <c r="L715" s="42"/>
      <c r="M715" s="226" t="s">
        <v>19</v>
      </c>
      <c r="N715" s="227" t="s">
        <v>44</v>
      </c>
      <c r="O715" s="82"/>
      <c r="P715" s="228">
        <f>O715*H715</f>
        <v>0</v>
      </c>
      <c r="Q715" s="228">
        <v>0.0048999999999999998</v>
      </c>
      <c r="R715" s="228">
        <f>Q715*H715</f>
        <v>0.71794800000000003</v>
      </c>
      <c r="S715" s="228">
        <v>0</v>
      </c>
      <c r="T715" s="229">
        <f>S715*H715</f>
        <v>0</v>
      </c>
      <c r="AR715" s="230" t="s">
        <v>264</v>
      </c>
      <c r="AT715" s="230" t="s">
        <v>196</v>
      </c>
      <c r="AU715" s="230" t="s">
        <v>82</v>
      </c>
      <c r="AY715" s="16" t="s">
        <v>194</v>
      </c>
      <c r="BE715" s="231">
        <f>IF(N715="základní",J715,0)</f>
        <v>0</v>
      </c>
      <c r="BF715" s="231">
        <f>IF(N715="snížená",J715,0)</f>
        <v>0</v>
      </c>
      <c r="BG715" s="231">
        <f>IF(N715="zákl. přenesená",J715,0)</f>
        <v>0</v>
      </c>
      <c r="BH715" s="231">
        <f>IF(N715="sníž. přenesená",J715,0)</f>
        <v>0</v>
      </c>
      <c r="BI715" s="231">
        <f>IF(N715="nulová",J715,0)</f>
        <v>0</v>
      </c>
      <c r="BJ715" s="16" t="s">
        <v>80</v>
      </c>
      <c r="BK715" s="231">
        <f>ROUND(I715*H715,2)</f>
        <v>0</v>
      </c>
      <c r="BL715" s="16" t="s">
        <v>264</v>
      </c>
      <c r="BM715" s="230" t="s">
        <v>1638</v>
      </c>
    </row>
    <row r="716" s="12" customFormat="1">
      <c r="B716" s="232"/>
      <c r="C716" s="233"/>
      <c r="D716" s="234" t="s">
        <v>257</v>
      </c>
      <c r="E716" s="235" t="s">
        <v>19</v>
      </c>
      <c r="F716" s="236" t="s">
        <v>1607</v>
      </c>
      <c r="G716" s="233"/>
      <c r="H716" s="237">
        <v>66.239999999999995</v>
      </c>
      <c r="I716" s="238"/>
      <c r="J716" s="233"/>
      <c r="K716" s="233"/>
      <c r="L716" s="239"/>
      <c r="M716" s="240"/>
      <c r="N716" s="241"/>
      <c r="O716" s="241"/>
      <c r="P716" s="241"/>
      <c r="Q716" s="241"/>
      <c r="R716" s="241"/>
      <c r="S716" s="241"/>
      <c r="T716" s="242"/>
      <c r="AT716" s="243" t="s">
        <v>257</v>
      </c>
      <c r="AU716" s="243" t="s">
        <v>82</v>
      </c>
      <c r="AV716" s="12" t="s">
        <v>82</v>
      </c>
      <c r="AW716" s="12" t="s">
        <v>35</v>
      </c>
      <c r="AX716" s="12" t="s">
        <v>73</v>
      </c>
      <c r="AY716" s="243" t="s">
        <v>194</v>
      </c>
    </row>
    <row r="717" s="12" customFormat="1">
      <c r="B717" s="232"/>
      <c r="C717" s="233"/>
      <c r="D717" s="234" t="s">
        <v>257</v>
      </c>
      <c r="E717" s="235" t="s">
        <v>19</v>
      </c>
      <c r="F717" s="236" t="s">
        <v>1608</v>
      </c>
      <c r="G717" s="233"/>
      <c r="H717" s="237">
        <v>80.280000000000001</v>
      </c>
      <c r="I717" s="238"/>
      <c r="J717" s="233"/>
      <c r="K717" s="233"/>
      <c r="L717" s="239"/>
      <c r="M717" s="240"/>
      <c r="N717" s="241"/>
      <c r="O717" s="241"/>
      <c r="P717" s="241"/>
      <c r="Q717" s="241"/>
      <c r="R717" s="241"/>
      <c r="S717" s="241"/>
      <c r="T717" s="242"/>
      <c r="AT717" s="243" t="s">
        <v>257</v>
      </c>
      <c r="AU717" s="243" t="s">
        <v>82</v>
      </c>
      <c r="AV717" s="12" t="s">
        <v>82</v>
      </c>
      <c r="AW717" s="12" t="s">
        <v>35</v>
      </c>
      <c r="AX717" s="12" t="s">
        <v>73</v>
      </c>
      <c r="AY717" s="243" t="s">
        <v>194</v>
      </c>
    </row>
    <row r="718" s="13" customFormat="1">
      <c r="B718" s="244"/>
      <c r="C718" s="245"/>
      <c r="D718" s="234" t="s">
        <v>257</v>
      </c>
      <c r="E718" s="246" t="s">
        <v>19</v>
      </c>
      <c r="F718" s="247" t="s">
        <v>277</v>
      </c>
      <c r="G718" s="245"/>
      <c r="H718" s="248">
        <v>146.52000000000001</v>
      </c>
      <c r="I718" s="249"/>
      <c r="J718" s="245"/>
      <c r="K718" s="245"/>
      <c r="L718" s="250"/>
      <c r="M718" s="251"/>
      <c r="N718" s="252"/>
      <c r="O718" s="252"/>
      <c r="P718" s="252"/>
      <c r="Q718" s="252"/>
      <c r="R718" s="252"/>
      <c r="S718" s="252"/>
      <c r="T718" s="253"/>
      <c r="AT718" s="254" t="s">
        <v>257</v>
      </c>
      <c r="AU718" s="254" t="s">
        <v>82</v>
      </c>
      <c r="AV718" s="13" t="s">
        <v>201</v>
      </c>
      <c r="AW718" s="13" t="s">
        <v>35</v>
      </c>
      <c r="AX718" s="13" t="s">
        <v>80</v>
      </c>
      <c r="AY718" s="254" t="s">
        <v>194</v>
      </c>
    </row>
    <row r="719" s="1" customFormat="1" ht="16.5" customHeight="1">
      <c r="B719" s="37"/>
      <c r="C719" s="257" t="s">
        <v>1639</v>
      </c>
      <c r="D719" s="257" t="s">
        <v>323</v>
      </c>
      <c r="E719" s="258" t="s">
        <v>1640</v>
      </c>
      <c r="F719" s="259" t="s">
        <v>1641</v>
      </c>
      <c r="G719" s="260" t="s">
        <v>199</v>
      </c>
      <c r="H719" s="261">
        <v>161.172</v>
      </c>
      <c r="I719" s="262"/>
      <c r="J719" s="263">
        <f>ROUND(I719*H719,2)</f>
        <v>0</v>
      </c>
      <c r="K719" s="259" t="s">
        <v>200</v>
      </c>
      <c r="L719" s="264"/>
      <c r="M719" s="265" t="s">
        <v>19</v>
      </c>
      <c r="N719" s="266" t="s">
        <v>44</v>
      </c>
      <c r="O719" s="82"/>
      <c r="P719" s="228">
        <f>O719*H719</f>
        <v>0</v>
      </c>
      <c r="Q719" s="228">
        <v>0.010200000000000001</v>
      </c>
      <c r="R719" s="228">
        <f>Q719*H719</f>
        <v>1.6439544000000002</v>
      </c>
      <c r="S719" s="228">
        <v>0</v>
      </c>
      <c r="T719" s="229">
        <f>S719*H719</f>
        <v>0</v>
      </c>
      <c r="AR719" s="230" t="s">
        <v>350</v>
      </c>
      <c r="AT719" s="230" t="s">
        <v>323</v>
      </c>
      <c r="AU719" s="230" t="s">
        <v>82</v>
      </c>
      <c r="AY719" s="16" t="s">
        <v>194</v>
      </c>
      <c r="BE719" s="231">
        <f>IF(N719="základní",J719,0)</f>
        <v>0</v>
      </c>
      <c r="BF719" s="231">
        <f>IF(N719="snížená",J719,0)</f>
        <v>0</v>
      </c>
      <c r="BG719" s="231">
        <f>IF(N719="zákl. přenesená",J719,0)</f>
        <v>0</v>
      </c>
      <c r="BH719" s="231">
        <f>IF(N719="sníž. přenesená",J719,0)</f>
        <v>0</v>
      </c>
      <c r="BI719" s="231">
        <f>IF(N719="nulová",J719,0)</f>
        <v>0</v>
      </c>
      <c r="BJ719" s="16" t="s">
        <v>80</v>
      </c>
      <c r="BK719" s="231">
        <f>ROUND(I719*H719,2)</f>
        <v>0</v>
      </c>
      <c r="BL719" s="16" t="s">
        <v>264</v>
      </c>
      <c r="BM719" s="230" t="s">
        <v>1642</v>
      </c>
    </row>
    <row r="720" s="12" customFormat="1">
      <c r="B720" s="232"/>
      <c r="C720" s="233"/>
      <c r="D720" s="234" t="s">
        <v>257</v>
      </c>
      <c r="E720" s="233"/>
      <c r="F720" s="236" t="s">
        <v>1643</v>
      </c>
      <c r="G720" s="233"/>
      <c r="H720" s="237">
        <v>161.172</v>
      </c>
      <c r="I720" s="238"/>
      <c r="J720" s="233"/>
      <c r="K720" s="233"/>
      <c r="L720" s="239"/>
      <c r="M720" s="240"/>
      <c r="N720" s="241"/>
      <c r="O720" s="241"/>
      <c r="P720" s="241"/>
      <c r="Q720" s="241"/>
      <c r="R720" s="241"/>
      <c r="S720" s="241"/>
      <c r="T720" s="242"/>
      <c r="AT720" s="243" t="s">
        <v>257</v>
      </c>
      <c r="AU720" s="243" t="s">
        <v>82</v>
      </c>
      <c r="AV720" s="12" t="s">
        <v>82</v>
      </c>
      <c r="AW720" s="12" t="s">
        <v>4</v>
      </c>
      <c r="AX720" s="12" t="s">
        <v>80</v>
      </c>
      <c r="AY720" s="243" t="s">
        <v>194</v>
      </c>
    </row>
    <row r="721" s="1" customFormat="1" ht="36" customHeight="1">
      <c r="B721" s="37"/>
      <c r="C721" s="219" t="s">
        <v>1644</v>
      </c>
      <c r="D721" s="219" t="s">
        <v>196</v>
      </c>
      <c r="E721" s="220" t="s">
        <v>1645</v>
      </c>
      <c r="F721" s="221" t="s">
        <v>1646</v>
      </c>
      <c r="G721" s="222" t="s">
        <v>311</v>
      </c>
      <c r="H721" s="223">
        <v>2.444</v>
      </c>
      <c r="I721" s="224"/>
      <c r="J721" s="225">
        <f>ROUND(I721*H721,2)</f>
        <v>0</v>
      </c>
      <c r="K721" s="221" t="s">
        <v>200</v>
      </c>
      <c r="L721" s="42"/>
      <c r="M721" s="226" t="s">
        <v>19</v>
      </c>
      <c r="N721" s="227" t="s">
        <v>44</v>
      </c>
      <c r="O721" s="82"/>
      <c r="P721" s="228">
        <f>O721*H721</f>
        <v>0</v>
      </c>
      <c r="Q721" s="228">
        <v>0</v>
      </c>
      <c r="R721" s="228">
        <f>Q721*H721</f>
        <v>0</v>
      </c>
      <c r="S721" s="228">
        <v>0</v>
      </c>
      <c r="T721" s="229">
        <f>S721*H721</f>
        <v>0</v>
      </c>
      <c r="AR721" s="230" t="s">
        <v>264</v>
      </c>
      <c r="AT721" s="230" t="s">
        <v>196</v>
      </c>
      <c r="AU721" s="230" t="s">
        <v>82</v>
      </c>
      <c r="AY721" s="16" t="s">
        <v>194</v>
      </c>
      <c r="BE721" s="231">
        <f>IF(N721="základní",J721,0)</f>
        <v>0</v>
      </c>
      <c r="BF721" s="231">
        <f>IF(N721="snížená",J721,0)</f>
        <v>0</v>
      </c>
      <c r="BG721" s="231">
        <f>IF(N721="zákl. přenesená",J721,0)</f>
        <v>0</v>
      </c>
      <c r="BH721" s="231">
        <f>IF(N721="sníž. přenesená",J721,0)</f>
        <v>0</v>
      </c>
      <c r="BI721" s="231">
        <f>IF(N721="nulová",J721,0)</f>
        <v>0</v>
      </c>
      <c r="BJ721" s="16" t="s">
        <v>80</v>
      </c>
      <c r="BK721" s="231">
        <f>ROUND(I721*H721,2)</f>
        <v>0</v>
      </c>
      <c r="BL721" s="16" t="s">
        <v>264</v>
      </c>
      <c r="BM721" s="230" t="s">
        <v>1647</v>
      </c>
    </row>
    <row r="722" s="1" customFormat="1" ht="48" customHeight="1">
      <c r="B722" s="37"/>
      <c r="C722" s="219" t="s">
        <v>1648</v>
      </c>
      <c r="D722" s="219" t="s">
        <v>196</v>
      </c>
      <c r="E722" s="220" t="s">
        <v>1649</v>
      </c>
      <c r="F722" s="221" t="s">
        <v>1650</v>
      </c>
      <c r="G722" s="222" t="s">
        <v>311</v>
      </c>
      <c r="H722" s="223">
        <v>2.444</v>
      </c>
      <c r="I722" s="224"/>
      <c r="J722" s="225">
        <f>ROUND(I722*H722,2)</f>
        <v>0</v>
      </c>
      <c r="K722" s="221" t="s">
        <v>200</v>
      </c>
      <c r="L722" s="42"/>
      <c r="M722" s="226" t="s">
        <v>19</v>
      </c>
      <c r="N722" s="227" t="s">
        <v>44</v>
      </c>
      <c r="O722" s="82"/>
      <c r="P722" s="228">
        <f>O722*H722</f>
        <v>0</v>
      </c>
      <c r="Q722" s="228">
        <v>0</v>
      </c>
      <c r="R722" s="228">
        <f>Q722*H722</f>
        <v>0</v>
      </c>
      <c r="S722" s="228">
        <v>0</v>
      </c>
      <c r="T722" s="229">
        <f>S722*H722</f>
        <v>0</v>
      </c>
      <c r="AR722" s="230" t="s">
        <v>264</v>
      </c>
      <c r="AT722" s="230" t="s">
        <v>196</v>
      </c>
      <c r="AU722" s="230" t="s">
        <v>82</v>
      </c>
      <c r="AY722" s="16" t="s">
        <v>194</v>
      </c>
      <c r="BE722" s="231">
        <f>IF(N722="základní",J722,0)</f>
        <v>0</v>
      </c>
      <c r="BF722" s="231">
        <f>IF(N722="snížená",J722,0)</f>
        <v>0</v>
      </c>
      <c r="BG722" s="231">
        <f>IF(N722="zákl. přenesená",J722,0)</f>
        <v>0</v>
      </c>
      <c r="BH722" s="231">
        <f>IF(N722="sníž. přenesená",J722,0)</f>
        <v>0</v>
      </c>
      <c r="BI722" s="231">
        <f>IF(N722="nulová",J722,0)</f>
        <v>0</v>
      </c>
      <c r="BJ722" s="16" t="s">
        <v>80</v>
      </c>
      <c r="BK722" s="231">
        <f>ROUND(I722*H722,2)</f>
        <v>0</v>
      </c>
      <c r="BL722" s="16" t="s">
        <v>264</v>
      </c>
      <c r="BM722" s="230" t="s">
        <v>1651</v>
      </c>
    </row>
    <row r="723" s="11" customFormat="1" ht="22.8" customHeight="1">
      <c r="B723" s="203"/>
      <c r="C723" s="204"/>
      <c r="D723" s="205" t="s">
        <v>72</v>
      </c>
      <c r="E723" s="217" t="s">
        <v>1652</v>
      </c>
      <c r="F723" s="217" t="s">
        <v>1653</v>
      </c>
      <c r="G723" s="204"/>
      <c r="H723" s="204"/>
      <c r="I723" s="207"/>
      <c r="J723" s="218">
        <f>BK723</f>
        <v>0</v>
      </c>
      <c r="K723" s="204"/>
      <c r="L723" s="209"/>
      <c r="M723" s="210"/>
      <c r="N723" s="211"/>
      <c r="O723" s="211"/>
      <c r="P723" s="212">
        <f>SUM(P724:P728)</f>
        <v>0</v>
      </c>
      <c r="Q723" s="211"/>
      <c r="R723" s="212">
        <f>SUM(R724:R728)</f>
        <v>0.0089700000000000005</v>
      </c>
      <c r="S723" s="211"/>
      <c r="T723" s="213">
        <f>SUM(T724:T728)</f>
        <v>0</v>
      </c>
      <c r="AR723" s="214" t="s">
        <v>82</v>
      </c>
      <c r="AT723" s="215" t="s">
        <v>72</v>
      </c>
      <c r="AU723" s="215" t="s">
        <v>80</v>
      </c>
      <c r="AY723" s="214" t="s">
        <v>194</v>
      </c>
      <c r="BK723" s="216">
        <f>SUM(BK724:BK728)</f>
        <v>0</v>
      </c>
    </row>
    <row r="724" s="1" customFormat="1" ht="24" customHeight="1">
      <c r="B724" s="37"/>
      <c r="C724" s="219" t="s">
        <v>1654</v>
      </c>
      <c r="D724" s="219" t="s">
        <v>196</v>
      </c>
      <c r="E724" s="220" t="s">
        <v>1655</v>
      </c>
      <c r="F724" s="221" t="s">
        <v>1656</v>
      </c>
      <c r="G724" s="222" t="s">
        <v>199</v>
      </c>
      <c r="H724" s="223">
        <v>39</v>
      </c>
      <c r="I724" s="224"/>
      <c r="J724" s="225">
        <f>ROUND(I724*H724,2)</f>
        <v>0</v>
      </c>
      <c r="K724" s="221" t="s">
        <v>200</v>
      </c>
      <c r="L724" s="42"/>
      <c r="M724" s="226" t="s">
        <v>19</v>
      </c>
      <c r="N724" s="227" t="s">
        <v>44</v>
      </c>
      <c r="O724" s="82"/>
      <c r="P724" s="228">
        <f>O724*H724</f>
        <v>0</v>
      </c>
      <c r="Q724" s="228">
        <v>0.00023000000000000001</v>
      </c>
      <c r="R724" s="228">
        <f>Q724*H724</f>
        <v>0.0089700000000000005</v>
      </c>
      <c r="S724" s="228">
        <v>0</v>
      </c>
      <c r="T724" s="229">
        <f>S724*H724</f>
        <v>0</v>
      </c>
      <c r="AR724" s="230" t="s">
        <v>264</v>
      </c>
      <c r="AT724" s="230" t="s">
        <v>196</v>
      </c>
      <c r="AU724" s="230" t="s">
        <v>82</v>
      </c>
      <c r="AY724" s="16" t="s">
        <v>194</v>
      </c>
      <c r="BE724" s="231">
        <f>IF(N724="základní",J724,0)</f>
        <v>0</v>
      </c>
      <c r="BF724" s="231">
        <f>IF(N724="snížená",J724,0)</f>
        <v>0</v>
      </c>
      <c r="BG724" s="231">
        <f>IF(N724="zákl. přenesená",J724,0)</f>
        <v>0</v>
      </c>
      <c r="BH724" s="231">
        <f>IF(N724="sníž. přenesená",J724,0)</f>
        <v>0</v>
      </c>
      <c r="BI724" s="231">
        <f>IF(N724="nulová",J724,0)</f>
        <v>0</v>
      </c>
      <c r="BJ724" s="16" t="s">
        <v>80</v>
      </c>
      <c r="BK724" s="231">
        <f>ROUND(I724*H724,2)</f>
        <v>0</v>
      </c>
      <c r="BL724" s="16" t="s">
        <v>264</v>
      </c>
      <c r="BM724" s="230" t="s">
        <v>1657</v>
      </c>
    </row>
    <row r="725" s="1" customFormat="1">
      <c r="B725" s="37"/>
      <c r="C725" s="38"/>
      <c r="D725" s="234" t="s">
        <v>286</v>
      </c>
      <c r="E725" s="38"/>
      <c r="F725" s="255" t="s">
        <v>709</v>
      </c>
      <c r="G725" s="38"/>
      <c r="H725" s="38"/>
      <c r="I725" s="145"/>
      <c r="J725" s="38"/>
      <c r="K725" s="38"/>
      <c r="L725" s="42"/>
      <c r="M725" s="256"/>
      <c r="N725" s="82"/>
      <c r="O725" s="82"/>
      <c r="P725" s="82"/>
      <c r="Q725" s="82"/>
      <c r="R725" s="82"/>
      <c r="S725" s="82"/>
      <c r="T725" s="83"/>
      <c r="AT725" s="16" t="s">
        <v>286</v>
      </c>
      <c r="AU725" s="16" t="s">
        <v>82</v>
      </c>
    </row>
    <row r="726" s="12" customFormat="1">
      <c r="B726" s="232"/>
      <c r="C726" s="233"/>
      <c r="D726" s="234" t="s">
        <v>257</v>
      </c>
      <c r="E726" s="235" t="s">
        <v>19</v>
      </c>
      <c r="F726" s="236" t="s">
        <v>1658</v>
      </c>
      <c r="G726" s="233"/>
      <c r="H726" s="237">
        <v>20.5</v>
      </c>
      <c r="I726" s="238"/>
      <c r="J726" s="233"/>
      <c r="K726" s="233"/>
      <c r="L726" s="239"/>
      <c r="M726" s="240"/>
      <c r="N726" s="241"/>
      <c r="O726" s="241"/>
      <c r="P726" s="241"/>
      <c r="Q726" s="241"/>
      <c r="R726" s="241"/>
      <c r="S726" s="241"/>
      <c r="T726" s="242"/>
      <c r="AT726" s="243" t="s">
        <v>257</v>
      </c>
      <c r="AU726" s="243" t="s">
        <v>82</v>
      </c>
      <c r="AV726" s="12" t="s">
        <v>82</v>
      </c>
      <c r="AW726" s="12" t="s">
        <v>35</v>
      </c>
      <c r="AX726" s="12" t="s">
        <v>73</v>
      </c>
      <c r="AY726" s="243" t="s">
        <v>194</v>
      </c>
    </row>
    <row r="727" s="12" customFormat="1">
      <c r="B727" s="232"/>
      <c r="C727" s="233"/>
      <c r="D727" s="234" t="s">
        <v>257</v>
      </c>
      <c r="E727" s="235" t="s">
        <v>19</v>
      </c>
      <c r="F727" s="236" t="s">
        <v>1659</v>
      </c>
      <c r="G727" s="233"/>
      <c r="H727" s="237">
        <v>18.5</v>
      </c>
      <c r="I727" s="238"/>
      <c r="J727" s="233"/>
      <c r="K727" s="233"/>
      <c r="L727" s="239"/>
      <c r="M727" s="240"/>
      <c r="N727" s="241"/>
      <c r="O727" s="241"/>
      <c r="P727" s="241"/>
      <c r="Q727" s="241"/>
      <c r="R727" s="241"/>
      <c r="S727" s="241"/>
      <c r="T727" s="242"/>
      <c r="AT727" s="243" t="s">
        <v>257</v>
      </c>
      <c r="AU727" s="243" t="s">
        <v>82</v>
      </c>
      <c r="AV727" s="12" t="s">
        <v>82</v>
      </c>
      <c r="AW727" s="12" t="s">
        <v>35</v>
      </c>
      <c r="AX727" s="12" t="s">
        <v>73</v>
      </c>
      <c r="AY727" s="243" t="s">
        <v>194</v>
      </c>
    </row>
    <row r="728" s="13" customFormat="1">
      <c r="B728" s="244"/>
      <c r="C728" s="245"/>
      <c r="D728" s="234" t="s">
        <v>257</v>
      </c>
      <c r="E728" s="246" t="s">
        <v>19</v>
      </c>
      <c r="F728" s="247" t="s">
        <v>277</v>
      </c>
      <c r="G728" s="245"/>
      <c r="H728" s="248">
        <v>39</v>
      </c>
      <c r="I728" s="249"/>
      <c r="J728" s="245"/>
      <c r="K728" s="245"/>
      <c r="L728" s="250"/>
      <c r="M728" s="251"/>
      <c r="N728" s="252"/>
      <c r="O728" s="252"/>
      <c r="P728" s="252"/>
      <c r="Q728" s="252"/>
      <c r="R728" s="252"/>
      <c r="S728" s="252"/>
      <c r="T728" s="253"/>
      <c r="AT728" s="254" t="s">
        <v>257</v>
      </c>
      <c r="AU728" s="254" t="s">
        <v>82</v>
      </c>
      <c r="AV728" s="13" t="s">
        <v>201</v>
      </c>
      <c r="AW728" s="13" t="s">
        <v>35</v>
      </c>
      <c r="AX728" s="13" t="s">
        <v>80</v>
      </c>
      <c r="AY728" s="254" t="s">
        <v>194</v>
      </c>
    </row>
    <row r="729" s="11" customFormat="1" ht="22.8" customHeight="1">
      <c r="B729" s="203"/>
      <c r="C729" s="204"/>
      <c r="D729" s="205" t="s">
        <v>72</v>
      </c>
      <c r="E729" s="217" t="s">
        <v>1660</v>
      </c>
      <c r="F729" s="217" t="s">
        <v>1661</v>
      </c>
      <c r="G729" s="204"/>
      <c r="H729" s="204"/>
      <c r="I729" s="207"/>
      <c r="J729" s="218">
        <f>BK729</f>
        <v>0</v>
      </c>
      <c r="K729" s="204"/>
      <c r="L729" s="209"/>
      <c r="M729" s="210"/>
      <c r="N729" s="211"/>
      <c r="O729" s="211"/>
      <c r="P729" s="212">
        <f>SUM(P730:P742)</f>
        <v>0</v>
      </c>
      <c r="Q729" s="211"/>
      <c r="R729" s="212">
        <f>SUM(R730:R742)</f>
        <v>0.12972000000000003</v>
      </c>
      <c r="S729" s="211"/>
      <c r="T729" s="213">
        <f>SUM(T730:T742)</f>
        <v>0</v>
      </c>
      <c r="AR729" s="214" t="s">
        <v>82</v>
      </c>
      <c r="AT729" s="215" t="s">
        <v>72</v>
      </c>
      <c r="AU729" s="215" t="s">
        <v>80</v>
      </c>
      <c r="AY729" s="214" t="s">
        <v>194</v>
      </c>
      <c r="BK729" s="216">
        <f>SUM(BK730:BK742)</f>
        <v>0</v>
      </c>
    </row>
    <row r="730" s="1" customFormat="1" ht="24" customHeight="1">
      <c r="B730" s="37"/>
      <c r="C730" s="219" t="s">
        <v>1662</v>
      </c>
      <c r="D730" s="219" t="s">
        <v>196</v>
      </c>
      <c r="E730" s="220" t="s">
        <v>1663</v>
      </c>
      <c r="F730" s="221" t="s">
        <v>1664</v>
      </c>
      <c r="G730" s="222" t="s">
        <v>199</v>
      </c>
      <c r="H730" s="223">
        <v>34</v>
      </c>
      <c r="I730" s="224"/>
      <c r="J730" s="225">
        <f>ROUND(I730*H730,2)</f>
        <v>0</v>
      </c>
      <c r="K730" s="221" t="s">
        <v>200</v>
      </c>
      <c r="L730" s="42"/>
      <c r="M730" s="226" t="s">
        <v>19</v>
      </c>
      <c r="N730" s="227" t="s">
        <v>44</v>
      </c>
      <c r="O730" s="82"/>
      <c r="P730" s="228">
        <f>O730*H730</f>
        <v>0</v>
      </c>
      <c r="Q730" s="228">
        <v>0</v>
      </c>
      <c r="R730" s="228">
        <f>Q730*H730</f>
        <v>0</v>
      </c>
      <c r="S730" s="228">
        <v>0</v>
      </c>
      <c r="T730" s="229">
        <f>S730*H730</f>
        <v>0</v>
      </c>
      <c r="AR730" s="230" t="s">
        <v>264</v>
      </c>
      <c r="AT730" s="230" t="s">
        <v>196</v>
      </c>
      <c r="AU730" s="230" t="s">
        <v>82</v>
      </c>
      <c r="AY730" s="16" t="s">
        <v>194</v>
      </c>
      <c r="BE730" s="231">
        <f>IF(N730="základní",J730,0)</f>
        <v>0</v>
      </c>
      <c r="BF730" s="231">
        <f>IF(N730="snížená",J730,0)</f>
        <v>0</v>
      </c>
      <c r="BG730" s="231">
        <f>IF(N730="zákl. přenesená",J730,0)</f>
        <v>0</v>
      </c>
      <c r="BH730" s="231">
        <f>IF(N730="sníž. přenesená",J730,0)</f>
        <v>0</v>
      </c>
      <c r="BI730" s="231">
        <f>IF(N730="nulová",J730,0)</f>
        <v>0</v>
      </c>
      <c r="BJ730" s="16" t="s">
        <v>80</v>
      </c>
      <c r="BK730" s="231">
        <f>ROUND(I730*H730,2)</f>
        <v>0</v>
      </c>
      <c r="BL730" s="16" t="s">
        <v>264</v>
      </c>
      <c r="BM730" s="230" t="s">
        <v>1665</v>
      </c>
    </row>
    <row r="731" s="1" customFormat="1" ht="24" customHeight="1">
      <c r="B731" s="37"/>
      <c r="C731" s="219" t="s">
        <v>1666</v>
      </c>
      <c r="D731" s="219" t="s">
        <v>196</v>
      </c>
      <c r="E731" s="220" t="s">
        <v>1667</v>
      </c>
      <c r="F731" s="221" t="s">
        <v>1668</v>
      </c>
      <c r="G731" s="222" t="s">
        <v>199</v>
      </c>
      <c r="H731" s="223">
        <v>34</v>
      </c>
      <c r="I731" s="224"/>
      <c r="J731" s="225">
        <f>ROUND(I731*H731,2)</f>
        <v>0</v>
      </c>
      <c r="K731" s="221" t="s">
        <v>200</v>
      </c>
      <c r="L731" s="42"/>
      <c r="M731" s="226" t="s">
        <v>19</v>
      </c>
      <c r="N731" s="227" t="s">
        <v>44</v>
      </c>
      <c r="O731" s="82"/>
      <c r="P731" s="228">
        <f>O731*H731</f>
        <v>0</v>
      </c>
      <c r="Q731" s="228">
        <v>0.00013999999999999999</v>
      </c>
      <c r="R731" s="228">
        <f>Q731*H731</f>
        <v>0.0047599999999999995</v>
      </c>
      <c r="S731" s="228">
        <v>0</v>
      </c>
      <c r="T731" s="229">
        <f>S731*H731</f>
        <v>0</v>
      </c>
      <c r="AR731" s="230" t="s">
        <v>264</v>
      </c>
      <c r="AT731" s="230" t="s">
        <v>196</v>
      </c>
      <c r="AU731" s="230" t="s">
        <v>82</v>
      </c>
      <c r="AY731" s="16" t="s">
        <v>194</v>
      </c>
      <c r="BE731" s="231">
        <f>IF(N731="základní",J731,0)</f>
        <v>0</v>
      </c>
      <c r="BF731" s="231">
        <f>IF(N731="snížená",J731,0)</f>
        <v>0</v>
      </c>
      <c r="BG731" s="231">
        <f>IF(N731="zákl. přenesená",J731,0)</f>
        <v>0</v>
      </c>
      <c r="BH731" s="231">
        <f>IF(N731="sníž. přenesená",J731,0)</f>
        <v>0</v>
      </c>
      <c r="BI731" s="231">
        <f>IF(N731="nulová",J731,0)</f>
        <v>0</v>
      </c>
      <c r="BJ731" s="16" t="s">
        <v>80</v>
      </c>
      <c r="BK731" s="231">
        <f>ROUND(I731*H731,2)</f>
        <v>0</v>
      </c>
      <c r="BL731" s="16" t="s">
        <v>264</v>
      </c>
      <c r="BM731" s="230" t="s">
        <v>1669</v>
      </c>
    </row>
    <row r="732" s="1" customFormat="1" ht="24" customHeight="1">
      <c r="B732" s="37"/>
      <c r="C732" s="219" t="s">
        <v>1670</v>
      </c>
      <c r="D732" s="219" t="s">
        <v>196</v>
      </c>
      <c r="E732" s="220" t="s">
        <v>1671</v>
      </c>
      <c r="F732" s="221" t="s">
        <v>1672</v>
      </c>
      <c r="G732" s="222" t="s">
        <v>199</v>
      </c>
      <c r="H732" s="223">
        <v>34</v>
      </c>
      <c r="I732" s="224"/>
      <c r="J732" s="225">
        <f>ROUND(I732*H732,2)</f>
        <v>0</v>
      </c>
      <c r="K732" s="221" t="s">
        <v>200</v>
      </c>
      <c r="L732" s="42"/>
      <c r="M732" s="226" t="s">
        <v>19</v>
      </c>
      <c r="N732" s="227" t="s">
        <v>44</v>
      </c>
      <c r="O732" s="82"/>
      <c r="P732" s="228">
        <f>O732*H732</f>
        <v>0</v>
      </c>
      <c r="Q732" s="228">
        <v>0.00017000000000000001</v>
      </c>
      <c r="R732" s="228">
        <f>Q732*H732</f>
        <v>0.0057800000000000004</v>
      </c>
      <c r="S732" s="228">
        <v>0</v>
      </c>
      <c r="T732" s="229">
        <f>S732*H732</f>
        <v>0</v>
      </c>
      <c r="AR732" s="230" t="s">
        <v>264</v>
      </c>
      <c r="AT732" s="230" t="s">
        <v>196</v>
      </c>
      <c r="AU732" s="230" t="s">
        <v>82</v>
      </c>
      <c r="AY732" s="16" t="s">
        <v>194</v>
      </c>
      <c r="BE732" s="231">
        <f>IF(N732="základní",J732,0)</f>
        <v>0</v>
      </c>
      <c r="BF732" s="231">
        <f>IF(N732="snížená",J732,0)</f>
        <v>0</v>
      </c>
      <c r="BG732" s="231">
        <f>IF(N732="zákl. přenesená",J732,0)</f>
        <v>0</v>
      </c>
      <c r="BH732" s="231">
        <f>IF(N732="sníž. přenesená",J732,0)</f>
        <v>0</v>
      </c>
      <c r="BI732" s="231">
        <f>IF(N732="nulová",J732,0)</f>
        <v>0</v>
      </c>
      <c r="BJ732" s="16" t="s">
        <v>80</v>
      </c>
      <c r="BK732" s="231">
        <f>ROUND(I732*H732,2)</f>
        <v>0</v>
      </c>
      <c r="BL732" s="16" t="s">
        <v>264</v>
      </c>
      <c r="BM732" s="230" t="s">
        <v>1673</v>
      </c>
    </row>
    <row r="733" s="1" customFormat="1" ht="24" customHeight="1">
      <c r="B733" s="37"/>
      <c r="C733" s="219" t="s">
        <v>1674</v>
      </c>
      <c r="D733" s="219" t="s">
        <v>196</v>
      </c>
      <c r="E733" s="220" t="s">
        <v>1675</v>
      </c>
      <c r="F733" s="221" t="s">
        <v>1676</v>
      </c>
      <c r="G733" s="222" t="s">
        <v>199</v>
      </c>
      <c r="H733" s="223">
        <v>34</v>
      </c>
      <c r="I733" s="224"/>
      <c r="J733" s="225">
        <f>ROUND(I733*H733,2)</f>
        <v>0</v>
      </c>
      <c r="K733" s="221" t="s">
        <v>200</v>
      </c>
      <c r="L733" s="42"/>
      <c r="M733" s="226" t="s">
        <v>19</v>
      </c>
      <c r="N733" s="227" t="s">
        <v>44</v>
      </c>
      <c r="O733" s="82"/>
      <c r="P733" s="228">
        <f>O733*H733</f>
        <v>0</v>
      </c>
      <c r="Q733" s="228">
        <v>0.00017000000000000001</v>
      </c>
      <c r="R733" s="228">
        <f>Q733*H733</f>
        <v>0.0057800000000000004</v>
      </c>
      <c r="S733" s="228">
        <v>0</v>
      </c>
      <c r="T733" s="229">
        <f>S733*H733</f>
        <v>0</v>
      </c>
      <c r="AR733" s="230" t="s">
        <v>264</v>
      </c>
      <c r="AT733" s="230" t="s">
        <v>196</v>
      </c>
      <c r="AU733" s="230" t="s">
        <v>82</v>
      </c>
      <c r="AY733" s="16" t="s">
        <v>194</v>
      </c>
      <c r="BE733" s="231">
        <f>IF(N733="základní",J733,0)</f>
        <v>0</v>
      </c>
      <c r="BF733" s="231">
        <f>IF(N733="snížená",J733,0)</f>
        <v>0</v>
      </c>
      <c r="BG733" s="231">
        <f>IF(N733="zákl. přenesená",J733,0)</f>
        <v>0</v>
      </c>
      <c r="BH733" s="231">
        <f>IF(N733="sníž. přenesená",J733,0)</f>
        <v>0</v>
      </c>
      <c r="BI733" s="231">
        <f>IF(N733="nulová",J733,0)</f>
        <v>0</v>
      </c>
      <c r="BJ733" s="16" t="s">
        <v>80</v>
      </c>
      <c r="BK733" s="231">
        <f>ROUND(I733*H733,2)</f>
        <v>0</v>
      </c>
      <c r="BL733" s="16" t="s">
        <v>264</v>
      </c>
      <c r="BM733" s="230" t="s">
        <v>1677</v>
      </c>
    </row>
    <row r="734" s="1" customFormat="1" ht="24" customHeight="1">
      <c r="B734" s="37"/>
      <c r="C734" s="219" t="s">
        <v>1678</v>
      </c>
      <c r="D734" s="219" t="s">
        <v>196</v>
      </c>
      <c r="E734" s="220" t="s">
        <v>1679</v>
      </c>
      <c r="F734" s="221" t="s">
        <v>1680</v>
      </c>
      <c r="G734" s="222" t="s">
        <v>199</v>
      </c>
      <c r="H734" s="223">
        <v>455</v>
      </c>
      <c r="I734" s="224"/>
      <c r="J734" s="225">
        <f>ROUND(I734*H734,2)</f>
        <v>0</v>
      </c>
      <c r="K734" s="221" t="s">
        <v>200</v>
      </c>
      <c r="L734" s="42"/>
      <c r="M734" s="226" t="s">
        <v>19</v>
      </c>
      <c r="N734" s="227" t="s">
        <v>44</v>
      </c>
      <c r="O734" s="82"/>
      <c r="P734" s="228">
        <f>O734*H734</f>
        <v>0</v>
      </c>
      <c r="Q734" s="228">
        <v>2.0000000000000002E-05</v>
      </c>
      <c r="R734" s="228">
        <f>Q734*H734</f>
        <v>0.0091000000000000004</v>
      </c>
      <c r="S734" s="228">
        <v>0</v>
      </c>
      <c r="T734" s="229">
        <f>S734*H734</f>
        <v>0</v>
      </c>
      <c r="AR734" s="230" t="s">
        <v>264</v>
      </c>
      <c r="AT734" s="230" t="s">
        <v>196</v>
      </c>
      <c r="AU734" s="230" t="s">
        <v>82</v>
      </c>
      <c r="AY734" s="16" t="s">
        <v>194</v>
      </c>
      <c r="BE734" s="231">
        <f>IF(N734="základní",J734,0)</f>
        <v>0</v>
      </c>
      <c r="BF734" s="231">
        <f>IF(N734="snížená",J734,0)</f>
        <v>0</v>
      </c>
      <c r="BG734" s="231">
        <f>IF(N734="zákl. přenesená",J734,0)</f>
        <v>0</v>
      </c>
      <c r="BH734" s="231">
        <f>IF(N734="sníž. přenesená",J734,0)</f>
        <v>0</v>
      </c>
      <c r="BI734" s="231">
        <f>IF(N734="nulová",J734,0)</f>
        <v>0</v>
      </c>
      <c r="BJ734" s="16" t="s">
        <v>80</v>
      </c>
      <c r="BK734" s="231">
        <f>ROUND(I734*H734,2)</f>
        <v>0</v>
      </c>
      <c r="BL734" s="16" t="s">
        <v>264</v>
      </c>
      <c r="BM734" s="230" t="s">
        <v>1681</v>
      </c>
    </row>
    <row r="735" s="12" customFormat="1">
      <c r="B735" s="232"/>
      <c r="C735" s="233"/>
      <c r="D735" s="234" t="s">
        <v>257</v>
      </c>
      <c r="E735" s="235" t="s">
        <v>19</v>
      </c>
      <c r="F735" s="236" t="s">
        <v>1682</v>
      </c>
      <c r="G735" s="233"/>
      <c r="H735" s="237">
        <v>455</v>
      </c>
      <c r="I735" s="238"/>
      <c r="J735" s="233"/>
      <c r="K735" s="233"/>
      <c r="L735" s="239"/>
      <c r="M735" s="240"/>
      <c r="N735" s="241"/>
      <c r="O735" s="241"/>
      <c r="P735" s="241"/>
      <c r="Q735" s="241"/>
      <c r="R735" s="241"/>
      <c r="S735" s="241"/>
      <c r="T735" s="242"/>
      <c r="AT735" s="243" t="s">
        <v>257</v>
      </c>
      <c r="AU735" s="243" t="s">
        <v>82</v>
      </c>
      <c r="AV735" s="12" t="s">
        <v>82</v>
      </c>
      <c r="AW735" s="12" t="s">
        <v>35</v>
      </c>
      <c r="AX735" s="12" t="s">
        <v>80</v>
      </c>
      <c r="AY735" s="243" t="s">
        <v>194</v>
      </c>
    </row>
    <row r="736" s="1" customFormat="1" ht="24" customHeight="1">
      <c r="B736" s="37"/>
      <c r="C736" s="219" t="s">
        <v>1683</v>
      </c>
      <c r="D736" s="219" t="s">
        <v>196</v>
      </c>
      <c r="E736" s="220" t="s">
        <v>1684</v>
      </c>
      <c r="F736" s="221" t="s">
        <v>1685</v>
      </c>
      <c r="G736" s="222" t="s">
        <v>199</v>
      </c>
      <c r="H736" s="223">
        <v>455</v>
      </c>
      <c r="I736" s="224"/>
      <c r="J736" s="225">
        <f>ROUND(I736*H736,2)</f>
        <v>0</v>
      </c>
      <c r="K736" s="221" t="s">
        <v>200</v>
      </c>
      <c r="L736" s="42"/>
      <c r="M736" s="226" t="s">
        <v>19</v>
      </c>
      <c r="N736" s="227" t="s">
        <v>44</v>
      </c>
      <c r="O736" s="82"/>
      <c r="P736" s="228">
        <f>O736*H736</f>
        <v>0</v>
      </c>
      <c r="Q736" s="228">
        <v>0</v>
      </c>
      <c r="R736" s="228">
        <f>Q736*H736</f>
        <v>0</v>
      </c>
      <c r="S736" s="228">
        <v>0</v>
      </c>
      <c r="T736" s="229">
        <f>S736*H736</f>
        <v>0</v>
      </c>
      <c r="AR736" s="230" t="s">
        <v>264</v>
      </c>
      <c r="AT736" s="230" t="s">
        <v>196</v>
      </c>
      <c r="AU736" s="230" t="s">
        <v>82</v>
      </c>
      <c r="AY736" s="16" t="s">
        <v>194</v>
      </c>
      <c r="BE736" s="231">
        <f>IF(N736="základní",J736,0)</f>
        <v>0</v>
      </c>
      <c r="BF736" s="231">
        <f>IF(N736="snížená",J736,0)</f>
        <v>0</v>
      </c>
      <c r="BG736" s="231">
        <f>IF(N736="zákl. přenesená",J736,0)</f>
        <v>0</v>
      </c>
      <c r="BH736" s="231">
        <f>IF(N736="sníž. přenesená",J736,0)</f>
        <v>0</v>
      </c>
      <c r="BI736" s="231">
        <f>IF(N736="nulová",J736,0)</f>
        <v>0</v>
      </c>
      <c r="BJ736" s="16" t="s">
        <v>80</v>
      </c>
      <c r="BK736" s="231">
        <f>ROUND(I736*H736,2)</f>
        <v>0</v>
      </c>
      <c r="BL736" s="16" t="s">
        <v>264</v>
      </c>
      <c r="BM736" s="230" t="s">
        <v>1686</v>
      </c>
    </row>
    <row r="737" s="12" customFormat="1">
      <c r="B737" s="232"/>
      <c r="C737" s="233"/>
      <c r="D737" s="234" t="s">
        <v>257</v>
      </c>
      <c r="E737" s="235" t="s">
        <v>19</v>
      </c>
      <c r="F737" s="236" t="s">
        <v>1682</v>
      </c>
      <c r="G737" s="233"/>
      <c r="H737" s="237">
        <v>455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AT737" s="243" t="s">
        <v>257</v>
      </c>
      <c r="AU737" s="243" t="s">
        <v>82</v>
      </c>
      <c r="AV737" s="12" t="s">
        <v>82</v>
      </c>
      <c r="AW737" s="12" t="s">
        <v>35</v>
      </c>
      <c r="AX737" s="12" t="s">
        <v>80</v>
      </c>
      <c r="AY737" s="243" t="s">
        <v>194</v>
      </c>
    </row>
    <row r="738" s="1" customFormat="1" ht="36" customHeight="1">
      <c r="B738" s="37"/>
      <c r="C738" s="219" t="s">
        <v>1687</v>
      </c>
      <c r="D738" s="219" t="s">
        <v>196</v>
      </c>
      <c r="E738" s="220" t="s">
        <v>1688</v>
      </c>
      <c r="F738" s="221" t="s">
        <v>1689</v>
      </c>
      <c r="G738" s="222" t="s">
        <v>199</v>
      </c>
      <c r="H738" s="223">
        <v>455</v>
      </c>
      <c r="I738" s="224"/>
      <c r="J738" s="225">
        <f>ROUND(I738*H738,2)</f>
        <v>0</v>
      </c>
      <c r="K738" s="221" t="s">
        <v>200</v>
      </c>
      <c r="L738" s="42"/>
      <c r="M738" s="226" t="s">
        <v>19</v>
      </c>
      <c r="N738" s="227" t="s">
        <v>44</v>
      </c>
      <c r="O738" s="82"/>
      <c r="P738" s="228">
        <f>O738*H738</f>
        <v>0</v>
      </c>
      <c r="Q738" s="228">
        <v>0.00022000000000000001</v>
      </c>
      <c r="R738" s="228">
        <f>Q738*H738</f>
        <v>0.10010000000000001</v>
      </c>
      <c r="S738" s="228">
        <v>0</v>
      </c>
      <c r="T738" s="229">
        <f>S738*H738</f>
        <v>0</v>
      </c>
      <c r="AR738" s="230" t="s">
        <v>264</v>
      </c>
      <c r="AT738" s="230" t="s">
        <v>196</v>
      </c>
      <c r="AU738" s="230" t="s">
        <v>82</v>
      </c>
      <c r="AY738" s="16" t="s">
        <v>194</v>
      </c>
      <c r="BE738" s="231">
        <f>IF(N738="základní",J738,0)</f>
        <v>0</v>
      </c>
      <c r="BF738" s="231">
        <f>IF(N738="snížená",J738,0)</f>
        <v>0</v>
      </c>
      <c r="BG738" s="231">
        <f>IF(N738="zákl. přenesená",J738,0)</f>
        <v>0</v>
      </c>
      <c r="BH738" s="231">
        <f>IF(N738="sníž. přenesená",J738,0)</f>
        <v>0</v>
      </c>
      <c r="BI738" s="231">
        <f>IF(N738="nulová",J738,0)</f>
        <v>0</v>
      </c>
      <c r="BJ738" s="16" t="s">
        <v>80</v>
      </c>
      <c r="BK738" s="231">
        <f>ROUND(I738*H738,2)</f>
        <v>0</v>
      </c>
      <c r="BL738" s="16" t="s">
        <v>264</v>
      </c>
      <c r="BM738" s="230" t="s">
        <v>1690</v>
      </c>
    </row>
    <row r="739" s="12" customFormat="1">
      <c r="B739" s="232"/>
      <c r="C739" s="233"/>
      <c r="D739" s="234" t="s">
        <v>257</v>
      </c>
      <c r="E739" s="235" t="s">
        <v>19</v>
      </c>
      <c r="F739" s="236" t="s">
        <v>1682</v>
      </c>
      <c r="G739" s="233"/>
      <c r="H739" s="237">
        <v>455</v>
      </c>
      <c r="I739" s="238"/>
      <c r="J739" s="233"/>
      <c r="K739" s="233"/>
      <c r="L739" s="239"/>
      <c r="M739" s="240"/>
      <c r="N739" s="241"/>
      <c r="O739" s="241"/>
      <c r="P739" s="241"/>
      <c r="Q739" s="241"/>
      <c r="R739" s="241"/>
      <c r="S739" s="241"/>
      <c r="T739" s="242"/>
      <c r="AT739" s="243" t="s">
        <v>257</v>
      </c>
      <c r="AU739" s="243" t="s">
        <v>82</v>
      </c>
      <c r="AV739" s="12" t="s">
        <v>82</v>
      </c>
      <c r="AW739" s="12" t="s">
        <v>35</v>
      </c>
      <c r="AX739" s="12" t="s">
        <v>80</v>
      </c>
      <c r="AY739" s="243" t="s">
        <v>194</v>
      </c>
    </row>
    <row r="740" s="1" customFormat="1" ht="24" customHeight="1">
      <c r="B740" s="37"/>
      <c r="C740" s="219" t="s">
        <v>1691</v>
      </c>
      <c r="D740" s="219" t="s">
        <v>196</v>
      </c>
      <c r="E740" s="220" t="s">
        <v>1692</v>
      </c>
      <c r="F740" s="221" t="s">
        <v>1693</v>
      </c>
      <c r="G740" s="222" t="s">
        <v>199</v>
      </c>
      <c r="H740" s="223">
        <v>20</v>
      </c>
      <c r="I740" s="224"/>
      <c r="J740" s="225">
        <f>ROUND(I740*H740,2)</f>
        <v>0</v>
      </c>
      <c r="K740" s="221" t="s">
        <v>200</v>
      </c>
      <c r="L740" s="42"/>
      <c r="M740" s="226" t="s">
        <v>19</v>
      </c>
      <c r="N740" s="227" t="s">
        <v>44</v>
      </c>
      <c r="O740" s="82"/>
      <c r="P740" s="228">
        <f>O740*H740</f>
        <v>0</v>
      </c>
      <c r="Q740" s="228">
        <v>0.00021000000000000001</v>
      </c>
      <c r="R740" s="228">
        <f>Q740*H740</f>
        <v>0.0042000000000000006</v>
      </c>
      <c r="S740" s="228">
        <v>0</v>
      </c>
      <c r="T740" s="229">
        <f>S740*H740</f>
        <v>0</v>
      </c>
      <c r="AR740" s="230" t="s">
        <v>264</v>
      </c>
      <c r="AT740" s="230" t="s">
        <v>196</v>
      </c>
      <c r="AU740" s="230" t="s">
        <v>82</v>
      </c>
      <c r="AY740" s="16" t="s">
        <v>194</v>
      </c>
      <c r="BE740" s="231">
        <f>IF(N740="základní",J740,0)</f>
        <v>0</v>
      </c>
      <c r="BF740" s="231">
        <f>IF(N740="snížená",J740,0)</f>
        <v>0</v>
      </c>
      <c r="BG740" s="231">
        <f>IF(N740="zákl. přenesená",J740,0)</f>
        <v>0</v>
      </c>
      <c r="BH740" s="231">
        <f>IF(N740="sníž. přenesená",J740,0)</f>
        <v>0</v>
      </c>
      <c r="BI740" s="231">
        <f>IF(N740="nulová",J740,0)</f>
        <v>0</v>
      </c>
      <c r="BJ740" s="16" t="s">
        <v>80</v>
      </c>
      <c r="BK740" s="231">
        <f>ROUND(I740*H740,2)</f>
        <v>0</v>
      </c>
      <c r="BL740" s="16" t="s">
        <v>264</v>
      </c>
      <c r="BM740" s="230" t="s">
        <v>1694</v>
      </c>
    </row>
    <row r="741" s="1" customFormat="1">
      <c r="B741" s="37"/>
      <c r="C741" s="38"/>
      <c r="D741" s="234" t="s">
        <v>286</v>
      </c>
      <c r="E741" s="38"/>
      <c r="F741" s="255" t="s">
        <v>661</v>
      </c>
      <c r="G741" s="38"/>
      <c r="H741" s="38"/>
      <c r="I741" s="145"/>
      <c r="J741" s="38"/>
      <c r="K741" s="38"/>
      <c r="L741" s="42"/>
      <c r="M741" s="256"/>
      <c r="N741" s="82"/>
      <c r="O741" s="82"/>
      <c r="P741" s="82"/>
      <c r="Q741" s="82"/>
      <c r="R741" s="82"/>
      <c r="S741" s="82"/>
      <c r="T741" s="83"/>
      <c r="AT741" s="16" t="s">
        <v>286</v>
      </c>
      <c r="AU741" s="16" t="s">
        <v>82</v>
      </c>
    </row>
    <row r="742" s="12" customFormat="1">
      <c r="B742" s="232"/>
      <c r="C742" s="233"/>
      <c r="D742" s="234" t="s">
        <v>257</v>
      </c>
      <c r="E742" s="235" t="s">
        <v>19</v>
      </c>
      <c r="F742" s="236" t="s">
        <v>1695</v>
      </c>
      <c r="G742" s="233"/>
      <c r="H742" s="237">
        <v>20</v>
      </c>
      <c r="I742" s="238"/>
      <c r="J742" s="233"/>
      <c r="K742" s="233"/>
      <c r="L742" s="239"/>
      <c r="M742" s="240"/>
      <c r="N742" s="241"/>
      <c r="O742" s="241"/>
      <c r="P742" s="241"/>
      <c r="Q742" s="241"/>
      <c r="R742" s="241"/>
      <c r="S742" s="241"/>
      <c r="T742" s="242"/>
      <c r="AT742" s="243" t="s">
        <v>257</v>
      </c>
      <c r="AU742" s="243" t="s">
        <v>82</v>
      </c>
      <c r="AV742" s="12" t="s">
        <v>82</v>
      </c>
      <c r="AW742" s="12" t="s">
        <v>35</v>
      </c>
      <c r="AX742" s="12" t="s">
        <v>80</v>
      </c>
      <c r="AY742" s="243" t="s">
        <v>194</v>
      </c>
    </row>
    <row r="743" s="11" customFormat="1" ht="22.8" customHeight="1">
      <c r="B743" s="203"/>
      <c r="C743" s="204"/>
      <c r="D743" s="205" t="s">
        <v>72</v>
      </c>
      <c r="E743" s="217" t="s">
        <v>1696</v>
      </c>
      <c r="F743" s="217" t="s">
        <v>1697</v>
      </c>
      <c r="G743" s="204"/>
      <c r="H743" s="204"/>
      <c r="I743" s="207"/>
      <c r="J743" s="218">
        <f>BK743</f>
        <v>0</v>
      </c>
      <c r="K743" s="204"/>
      <c r="L743" s="209"/>
      <c r="M743" s="210"/>
      <c r="N743" s="211"/>
      <c r="O743" s="211"/>
      <c r="P743" s="212">
        <f>SUM(P744:P779)</f>
        <v>0</v>
      </c>
      <c r="Q743" s="211"/>
      <c r="R743" s="212">
        <f>SUM(R744:R779)</f>
        <v>0.83627183999999988</v>
      </c>
      <c r="S743" s="211"/>
      <c r="T743" s="213">
        <f>SUM(T744:T779)</f>
        <v>0</v>
      </c>
      <c r="AR743" s="214" t="s">
        <v>82</v>
      </c>
      <c r="AT743" s="215" t="s">
        <v>72</v>
      </c>
      <c r="AU743" s="215" t="s">
        <v>80</v>
      </c>
      <c r="AY743" s="214" t="s">
        <v>194</v>
      </c>
      <c r="BK743" s="216">
        <f>SUM(BK744:BK779)</f>
        <v>0</v>
      </c>
    </row>
    <row r="744" s="1" customFormat="1" ht="24" customHeight="1">
      <c r="B744" s="37"/>
      <c r="C744" s="219" t="s">
        <v>1698</v>
      </c>
      <c r="D744" s="219" t="s">
        <v>196</v>
      </c>
      <c r="E744" s="220" t="s">
        <v>1699</v>
      </c>
      <c r="F744" s="221" t="s">
        <v>1700</v>
      </c>
      <c r="G744" s="222" t="s">
        <v>199</v>
      </c>
      <c r="H744" s="223">
        <v>418.94999999999999</v>
      </c>
      <c r="I744" s="224"/>
      <c r="J744" s="225">
        <f>ROUND(I744*H744,2)</f>
        <v>0</v>
      </c>
      <c r="K744" s="221" t="s">
        <v>200</v>
      </c>
      <c r="L744" s="42"/>
      <c r="M744" s="226" t="s">
        <v>19</v>
      </c>
      <c r="N744" s="227" t="s">
        <v>44</v>
      </c>
      <c r="O744" s="82"/>
      <c r="P744" s="228">
        <f>O744*H744</f>
        <v>0</v>
      </c>
      <c r="Q744" s="228">
        <v>0</v>
      </c>
      <c r="R744" s="228">
        <f>Q744*H744</f>
        <v>0</v>
      </c>
      <c r="S744" s="228">
        <v>0</v>
      </c>
      <c r="T744" s="229">
        <f>S744*H744</f>
        <v>0</v>
      </c>
      <c r="AR744" s="230" t="s">
        <v>264</v>
      </c>
      <c r="AT744" s="230" t="s">
        <v>196</v>
      </c>
      <c r="AU744" s="230" t="s">
        <v>82</v>
      </c>
      <c r="AY744" s="16" t="s">
        <v>194</v>
      </c>
      <c r="BE744" s="231">
        <f>IF(N744="základní",J744,0)</f>
        <v>0</v>
      </c>
      <c r="BF744" s="231">
        <f>IF(N744="snížená",J744,0)</f>
        <v>0</v>
      </c>
      <c r="BG744" s="231">
        <f>IF(N744="zákl. přenesená",J744,0)</f>
        <v>0</v>
      </c>
      <c r="BH744" s="231">
        <f>IF(N744="sníž. přenesená",J744,0)</f>
        <v>0</v>
      </c>
      <c r="BI744" s="231">
        <f>IF(N744="nulová",J744,0)</f>
        <v>0</v>
      </c>
      <c r="BJ744" s="16" t="s">
        <v>80</v>
      </c>
      <c r="BK744" s="231">
        <f>ROUND(I744*H744,2)</f>
        <v>0</v>
      </c>
      <c r="BL744" s="16" t="s">
        <v>264</v>
      </c>
      <c r="BM744" s="230" t="s">
        <v>1701</v>
      </c>
    </row>
    <row r="745" s="12" customFormat="1">
      <c r="B745" s="232"/>
      <c r="C745" s="233"/>
      <c r="D745" s="234" t="s">
        <v>257</v>
      </c>
      <c r="E745" s="235" t="s">
        <v>19</v>
      </c>
      <c r="F745" s="236" t="s">
        <v>655</v>
      </c>
      <c r="G745" s="233"/>
      <c r="H745" s="237">
        <v>238.97999999999999</v>
      </c>
      <c r="I745" s="238"/>
      <c r="J745" s="233"/>
      <c r="K745" s="233"/>
      <c r="L745" s="239"/>
      <c r="M745" s="240"/>
      <c r="N745" s="241"/>
      <c r="O745" s="241"/>
      <c r="P745" s="241"/>
      <c r="Q745" s="241"/>
      <c r="R745" s="241"/>
      <c r="S745" s="241"/>
      <c r="T745" s="242"/>
      <c r="AT745" s="243" t="s">
        <v>257</v>
      </c>
      <c r="AU745" s="243" t="s">
        <v>82</v>
      </c>
      <c r="AV745" s="12" t="s">
        <v>82</v>
      </c>
      <c r="AW745" s="12" t="s">
        <v>35</v>
      </c>
      <c r="AX745" s="12" t="s">
        <v>73</v>
      </c>
      <c r="AY745" s="243" t="s">
        <v>194</v>
      </c>
    </row>
    <row r="746" s="12" customFormat="1">
      <c r="B746" s="232"/>
      <c r="C746" s="233"/>
      <c r="D746" s="234" t="s">
        <v>257</v>
      </c>
      <c r="E746" s="235" t="s">
        <v>19</v>
      </c>
      <c r="F746" s="236" t="s">
        <v>656</v>
      </c>
      <c r="G746" s="233"/>
      <c r="H746" s="237">
        <v>179.97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AT746" s="243" t="s">
        <v>257</v>
      </c>
      <c r="AU746" s="243" t="s">
        <v>82</v>
      </c>
      <c r="AV746" s="12" t="s">
        <v>82</v>
      </c>
      <c r="AW746" s="12" t="s">
        <v>35</v>
      </c>
      <c r="AX746" s="12" t="s">
        <v>73</v>
      </c>
      <c r="AY746" s="243" t="s">
        <v>194</v>
      </c>
    </row>
    <row r="747" s="13" customFormat="1">
      <c r="B747" s="244"/>
      <c r="C747" s="245"/>
      <c r="D747" s="234" t="s">
        <v>257</v>
      </c>
      <c r="E747" s="246" t="s">
        <v>19</v>
      </c>
      <c r="F747" s="247" t="s">
        <v>277</v>
      </c>
      <c r="G747" s="245"/>
      <c r="H747" s="248">
        <v>418.94999999999999</v>
      </c>
      <c r="I747" s="249"/>
      <c r="J747" s="245"/>
      <c r="K747" s="245"/>
      <c r="L747" s="250"/>
      <c r="M747" s="251"/>
      <c r="N747" s="252"/>
      <c r="O747" s="252"/>
      <c r="P747" s="252"/>
      <c r="Q747" s="252"/>
      <c r="R747" s="252"/>
      <c r="S747" s="252"/>
      <c r="T747" s="253"/>
      <c r="AT747" s="254" t="s">
        <v>257</v>
      </c>
      <c r="AU747" s="254" t="s">
        <v>82</v>
      </c>
      <c r="AV747" s="13" t="s">
        <v>201</v>
      </c>
      <c r="AW747" s="13" t="s">
        <v>35</v>
      </c>
      <c r="AX747" s="13" t="s">
        <v>80</v>
      </c>
      <c r="AY747" s="254" t="s">
        <v>194</v>
      </c>
    </row>
    <row r="748" s="1" customFormat="1" ht="16.5" customHeight="1">
      <c r="B748" s="37"/>
      <c r="C748" s="257" t="s">
        <v>1702</v>
      </c>
      <c r="D748" s="257" t="s">
        <v>323</v>
      </c>
      <c r="E748" s="258" t="s">
        <v>1703</v>
      </c>
      <c r="F748" s="259" t="s">
        <v>1704</v>
      </c>
      <c r="G748" s="260" t="s">
        <v>199</v>
      </c>
      <c r="H748" s="261">
        <v>439.89800000000002</v>
      </c>
      <c r="I748" s="262"/>
      <c r="J748" s="263">
        <f>ROUND(I748*H748,2)</f>
        <v>0</v>
      </c>
      <c r="K748" s="259" t="s">
        <v>200</v>
      </c>
      <c r="L748" s="264"/>
      <c r="M748" s="265" t="s">
        <v>19</v>
      </c>
      <c r="N748" s="266" t="s">
        <v>44</v>
      </c>
      <c r="O748" s="82"/>
      <c r="P748" s="228">
        <f>O748*H748</f>
        <v>0</v>
      </c>
      <c r="Q748" s="228">
        <v>0</v>
      </c>
      <c r="R748" s="228">
        <f>Q748*H748</f>
        <v>0</v>
      </c>
      <c r="S748" s="228">
        <v>0</v>
      </c>
      <c r="T748" s="229">
        <f>S748*H748</f>
        <v>0</v>
      </c>
      <c r="AR748" s="230" t="s">
        <v>350</v>
      </c>
      <c r="AT748" s="230" t="s">
        <v>323</v>
      </c>
      <c r="AU748" s="230" t="s">
        <v>82</v>
      </c>
      <c r="AY748" s="16" t="s">
        <v>194</v>
      </c>
      <c r="BE748" s="231">
        <f>IF(N748="základní",J748,0)</f>
        <v>0</v>
      </c>
      <c r="BF748" s="231">
        <f>IF(N748="snížená",J748,0)</f>
        <v>0</v>
      </c>
      <c r="BG748" s="231">
        <f>IF(N748="zákl. přenesená",J748,0)</f>
        <v>0</v>
      </c>
      <c r="BH748" s="231">
        <f>IF(N748="sníž. přenesená",J748,0)</f>
        <v>0</v>
      </c>
      <c r="BI748" s="231">
        <f>IF(N748="nulová",J748,0)</f>
        <v>0</v>
      </c>
      <c r="BJ748" s="16" t="s">
        <v>80</v>
      </c>
      <c r="BK748" s="231">
        <f>ROUND(I748*H748,2)</f>
        <v>0</v>
      </c>
      <c r="BL748" s="16" t="s">
        <v>264</v>
      </c>
      <c r="BM748" s="230" t="s">
        <v>1705</v>
      </c>
    </row>
    <row r="749" s="12" customFormat="1">
      <c r="B749" s="232"/>
      <c r="C749" s="233"/>
      <c r="D749" s="234" t="s">
        <v>257</v>
      </c>
      <c r="E749" s="233"/>
      <c r="F749" s="236" t="s">
        <v>1706</v>
      </c>
      <c r="G749" s="233"/>
      <c r="H749" s="237">
        <v>439.89800000000002</v>
      </c>
      <c r="I749" s="238"/>
      <c r="J749" s="233"/>
      <c r="K749" s="233"/>
      <c r="L749" s="239"/>
      <c r="M749" s="240"/>
      <c r="N749" s="241"/>
      <c r="O749" s="241"/>
      <c r="P749" s="241"/>
      <c r="Q749" s="241"/>
      <c r="R749" s="241"/>
      <c r="S749" s="241"/>
      <c r="T749" s="242"/>
      <c r="AT749" s="243" t="s">
        <v>257</v>
      </c>
      <c r="AU749" s="243" t="s">
        <v>82</v>
      </c>
      <c r="AV749" s="12" t="s">
        <v>82</v>
      </c>
      <c r="AW749" s="12" t="s">
        <v>4</v>
      </c>
      <c r="AX749" s="12" t="s">
        <v>80</v>
      </c>
      <c r="AY749" s="243" t="s">
        <v>194</v>
      </c>
    </row>
    <row r="750" s="1" customFormat="1" ht="24" customHeight="1">
      <c r="B750" s="37"/>
      <c r="C750" s="219" t="s">
        <v>1707</v>
      </c>
      <c r="D750" s="219" t="s">
        <v>196</v>
      </c>
      <c r="E750" s="220" t="s">
        <v>1708</v>
      </c>
      <c r="F750" s="221" t="s">
        <v>1709</v>
      </c>
      <c r="G750" s="222" t="s">
        <v>199</v>
      </c>
      <c r="H750" s="223">
        <v>1742.233</v>
      </c>
      <c r="I750" s="224"/>
      <c r="J750" s="225">
        <f>ROUND(I750*H750,2)</f>
        <v>0</v>
      </c>
      <c r="K750" s="221" t="s">
        <v>200</v>
      </c>
      <c r="L750" s="42"/>
      <c r="M750" s="226" t="s">
        <v>19</v>
      </c>
      <c r="N750" s="227" t="s">
        <v>44</v>
      </c>
      <c r="O750" s="82"/>
      <c r="P750" s="228">
        <f>O750*H750</f>
        <v>0</v>
      </c>
      <c r="Q750" s="228">
        <v>0.00020000000000000001</v>
      </c>
      <c r="R750" s="228">
        <f>Q750*H750</f>
        <v>0.3484466</v>
      </c>
      <c r="S750" s="228">
        <v>0</v>
      </c>
      <c r="T750" s="229">
        <f>S750*H750</f>
        <v>0</v>
      </c>
      <c r="AR750" s="230" t="s">
        <v>264</v>
      </c>
      <c r="AT750" s="230" t="s">
        <v>196</v>
      </c>
      <c r="AU750" s="230" t="s">
        <v>82</v>
      </c>
      <c r="AY750" s="16" t="s">
        <v>194</v>
      </c>
      <c r="BE750" s="231">
        <f>IF(N750="základní",J750,0)</f>
        <v>0</v>
      </c>
      <c r="BF750" s="231">
        <f>IF(N750="snížená",J750,0)</f>
        <v>0</v>
      </c>
      <c r="BG750" s="231">
        <f>IF(N750="zákl. přenesená",J750,0)</f>
        <v>0</v>
      </c>
      <c r="BH750" s="231">
        <f>IF(N750="sníž. přenesená",J750,0)</f>
        <v>0</v>
      </c>
      <c r="BI750" s="231">
        <f>IF(N750="nulová",J750,0)</f>
        <v>0</v>
      </c>
      <c r="BJ750" s="16" t="s">
        <v>80</v>
      </c>
      <c r="BK750" s="231">
        <f>ROUND(I750*H750,2)</f>
        <v>0</v>
      </c>
      <c r="BL750" s="16" t="s">
        <v>264</v>
      </c>
      <c r="BM750" s="230" t="s">
        <v>1710</v>
      </c>
    </row>
    <row r="751" s="12" customFormat="1">
      <c r="B751" s="232"/>
      <c r="C751" s="233"/>
      <c r="D751" s="234" t="s">
        <v>257</v>
      </c>
      <c r="E751" s="235" t="s">
        <v>19</v>
      </c>
      <c r="F751" s="236" t="s">
        <v>629</v>
      </c>
      <c r="G751" s="233"/>
      <c r="H751" s="237">
        <v>260.68000000000001</v>
      </c>
      <c r="I751" s="238"/>
      <c r="J751" s="233"/>
      <c r="K751" s="233"/>
      <c r="L751" s="239"/>
      <c r="M751" s="240"/>
      <c r="N751" s="241"/>
      <c r="O751" s="241"/>
      <c r="P751" s="241"/>
      <c r="Q751" s="241"/>
      <c r="R751" s="241"/>
      <c r="S751" s="241"/>
      <c r="T751" s="242"/>
      <c r="AT751" s="243" t="s">
        <v>257</v>
      </c>
      <c r="AU751" s="243" t="s">
        <v>82</v>
      </c>
      <c r="AV751" s="12" t="s">
        <v>82</v>
      </c>
      <c r="AW751" s="12" t="s">
        <v>35</v>
      </c>
      <c r="AX751" s="12" t="s">
        <v>73</v>
      </c>
      <c r="AY751" s="243" t="s">
        <v>194</v>
      </c>
    </row>
    <row r="752" s="12" customFormat="1">
      <c r="B752" s="232"/>
      <c r="C752" s="233"/>
      <c r="D752" s="234" t="s">
        <v>257</v>
      </c>
      <c r="E752" s="235" t="s">
        <v>19</v>
      </c>
      <c r="F752" s="236" t="s">
        <v>630</v>
      </c>
      <c r="G752" s="233"/>
      <c r="H752" s="237">
        <v>159.375</v>
      </c>
      <c r="I752" s="238"/>
      <c r="J752" s="233"/>
      <c r="K752" s="233"/>
      <c r="L752" s="239"/>
      <c r="M752" s="240"/>
      <c r="N752" s="241"/>
      <c r="O752" s="241"/>
      <c r="P752" s="241"/>
      <c r="Q752" s="241"/>
      <c r="R752" s="241"/>
      <c r="S752" s="241"/>
      <c r="T752" s="242"/>
      <c r="AT752" s="243" t="s">
        <v>257</v>
      </c>
      <c r="AU752" s="243" t="s">
        <v>82</v>
      </c>
      <c r="AV752" s="12" t="s">
        <v>82</v>
      </c>
      <c r="AW752" s="12" t="s">
        <v>35</v>
      </c>
      <c r="AX752" s="12" t="s">
        <v>73</v>
      </c>
      <c r="AY752" s="243" t="s">
        <v>194</v>
      </c>
    </row>
    <row r="753" s="12" customFormat="1">
      <c r="B753" s="232"/>
      <c r="C753" s="233"/>
      <c r="D753" s="234" t="s">
        <v>257</v>
      </c>
      <c r="E753" s="235" t="s">
        <v>19</v>
      </c>
      <c r="F753" s="236" t="s">
        <v>1711</v>
      </c>
      <c r="G753" s="233"/>
      <c r="H753" s="237">
        <v>233.678</v>
      </c>
      <c r="I753" s="238"/>
      <c r="J753" s="233"/>
      <c r="K753" s="233"/>
      <c r="L753" s="239"/>
      <c r="M753" s="240"/>
      <c r="N753" s="241"/>
      <c r="O753" s="241"/>
      <c r="P753" s="241"/>
      <c r="Q753" s="241"/>
      <c r="R753" s="241"/>
      <c r="S753" s="241"/>
      <c r="T753" s="242"/>
      <c r="AT753" s="243" t="s">
        <v>257</v>
      </c>
      <c r="AU753" s="243" t="s">
        <v>82</v>
      </c>
      <c r="AV753" s="12" t="s">
        <v>82</v>
      </c>
      <c r="AW753" s="12" t="s">
        <v>35</v>
      </c>
      <c r="AX753" s="12" t="s">
        <v>73</v>
      </c>
      <c r="AY753" s="243" t="s">
        <v>194</v>
      </c>
    </row>
    <row r="754" s="12" customFormat="1">
      <c r="B754" s="232"/>
      <c r="C754" s="233"/>
      <c r="D754" s="234" t="s">
        <v>257</v>
      </c>
      <c r="E754" s="235" t="s">
        <v>19</v>
      </c>
      <c r="F754" s="236" t="s">
        <v>1712</v>
      </c>
      <c r="G754" s="233"/>
      <c r="H754" s="237">
        <v>238.97999999999999</v>
      </c>
      <c r="I754" s="238"/>
      <c r="J754" s="233"/>
      <c r="K754" s="233"/>
      <c r="L754" s="239"/>
      <c r="M754" s="240"/>
      <c r="N754" s="241"/>
      <c r="O754" s="241"/>
      <c r="P754" s="241"/>
      <c r="Q754" s="241"/>
      <c r="R754" s="241"/>
      <c r="S754" s="241"/>
      <c r="T754" s="242"/>
      <c r="AT754" s="243" t="s">
        <v>257</v>
      </c>
      <c r="AU754" s="243" t="s">
        <v>82</v>
      </c>
      <c r="AV754" s="12" t="s">
        <v>82</v>
      </c>
      <c r="AW754" s="12" t="s">
        <v>35</v>
      </c>
      <c r="AX754" s="12" t="s">
        <v>73</v>
      </c>
      <c r="AY754" s="243" t="s">
        <v>194</v>
      </c>
    </row>
    <row r="755" s="12" customFormat="1">
      <c r="B755" s="232"/>
      <c r="C755" s="233"/>
      <c r="D755" s="234" t="s">
        <v>257</v>
      </c>
      <c r="E755" s="235" t="s">
        <v>19</v>
      </c>
      <c r="F755" s="236" t="s">
        <v>632</v>
      </c>
      <c r="G755" s="233"/>
      <c r="H755" s="237">
        <v>420.12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AT755" s="243" t="s">
        <v>257</v>
      </c>
      <c r="AU755" s="243" t="s">
        <v>82</v>
      </c>
      <c r="AV755" s="12" t="s">
        <v>82</v>
      </c>
      <c r="AW755" s="12" t="s">
        <v>35</v>
      </c>
      <c r="AX755" s="12" t="s">
        <v>73</v>
      </c>
      <c r="AY755" s="243" t="s">
        <v>194</v>
      </c>
    </row>
    <row r="756" s="12" customFormat="1">
      <c r="B756" s="232"/>
      <c r="C756" s="233"/>
      <c r="D756" s="234" t="s">
        <v>257</v>
      </c>
      <c r="E756" s="235" t="s">
        <v>19</v>
      </c>
      <c r="F756" s="236" t="s">
        <v>1713</v>
      </c>
      <c r="G756" s="233"/>
      <c r="H756" s="237">
        <v>127.75</v>
      </c>
      <c r="I756" s="238"/>
      <c r="J756" s="233"/>
      <c r="K756" s="233"/>
      <c r="L756" s="239"/>
      <c r="M756" s="240"/>
      <c r="N756" s="241"/>
      <c r="O756" s="241"/>
      <c r="P756" s="241"/>
      <c r="Q756" s="241"/>
      <c r="R756" s="241"/>
      <c r="S756" s="241"/>
      <c r="T756" s="242"/>
      <c r="AT756" s="243" t="s">
        <v>257</v>
      </c>
      <c r="AU756" s="243" t="s">
        <v>82</v>
      </c>
      <c r="AV756" s="12" t="s">
        <v>82</v>
      </c>
      <c r="AW756" s="12" t="s">
        <v>35</v>
      </c>
      <c r="AX756" s="12" t="s">
        <v>73</v>
      </c>
      <c r="AY756" s="243" t="s">
        <v>194</v>
      </c>
    </row>
    <row r="757" s="12" customFormat="1">
      <c r="B757" s="232"/>
      <c r="C757" s="233"/>
      <c r="D757" s="234" t="s">
        <v>257</v>
      </c>
      <c r="E757" s="235" t="s">
        <v>19</v>
      </c>
      <c r="F757" s="236" t="s">
        <v>1714</v>
      </c>
      <c r="G757" s="233"/>
      <c r="H757" s="237">
        <v>179.97</v>
      </c>
      <c r="I757" s="238"/>
      <c r="J757" s="233"/>
      <c r="K757" s="233"/>
      <c r="L757" s="239"/>
      <c r="M757" s="240"/>
      <c r="N757" s="241"/>
      <c r="O757" s="241"/>
      <c r="P757" s="241"/>
      <c r="Q757" s="241"/>
      <c r="R757" s="241"/>
      <c r="S757" s="241"/>
      <c r="T757" s="242"/>
      <c r="AT757" s="243" t="s">
        <v>257</v>
      </c>
      <c r="AU757" s="243" t="s">
        <v>82</v>
      </c>
      <c r="AV757" s="12" t="s">
        <v>82</v>
      </c>
      <c r="AW757" s="12" t="s">
        <v>35</v>
      </c>
      <c r="AX757" s="12" t="s">
        <v>73</v>
      </c>
      <c r="AY757" s="243" t="s">
        <v>194</v>
      </c>
    </row>
    <row r="758" s="12" customFormat="1">
      <c r="B758" s="232"/>
      <c r="C758" s="233"/>
      <c r="D758" s="234" t="s">
        <v>257</v>
      </c>
      <c r="E758" s="235" t="s">
        <v>19</v>
      </c>
      <c r="F758" s="236" t="s">
        <v>1715</v>
      </c>
      <c r="G758" s="233"/>
      <c r="H758" s="237">
        <v>121.68000000000001</v>
      </c>
      <c r="I758" s="238"/>
      <c r="J758" s="233"/>
      <c r="K758" s="233"/>
      <c r="L758" s="239"/>
      <c r="M758" s="240"/>
      <c r="N758" s="241"/>
      <c r="O758" s="241"/>
      <c r="P758" s="241"/>
      <c r="Q758" s="241"/>
      <c r="R758" s="241"/>
      <c r="S758" s="241"/>
      <c r="T758" s="242"/>
      <c r="AT758" s="243" t="s">
        <v>257</v>
      </c>
      <c r="AU758" s="243" t="s">
        <v>82</v>
      </c>
      <c r="AV758" s="12" t="s">
        <v>82</v>
      </c>
      <c r="AW758" s="12" t="s">
        <v>35</v>
      </c>
      <c r="AX758" s="12" t="s">
        <v>73</v>
      </c>
      <c r="AY758" s="243" t="s">
        <v>194</v>
      </c>
    </row>
    <row r="759" s="13" customFormat="1">
      <c r="B759" s="244"/>
      <c r="C759" s="245"/>
      <c r="D759" s="234" t="s">
        <v>257</v>
      </c>
      <c r="E759" s="246" t="s">
        <v>19</v>
      </c>
      <c r="F759" s="247" t="s">
        <v>277</v>
      </c>
      <c r="G759" s="245"/>
      <c r="H759" s="248">
        <v>1742.233</v>
      </c>
      <c r="I759" s="249"/>
      <c r="J759" s="245"/>
      <c r="K759" s="245"/>
      <c r="L759" s="250"/>
      <c r="M759" s="251"/>
      <c r="N759" s="252"/>
      <c r="O759" s="252"/>
      <c r="P759" s="252"/>
      <c r="Q759" s="252"/>
      <c r="R759" s="252"/>
      <c r="S759" s="252"/>
      <c r="T759" s="253"/>
      <c r="AT759" s="254" t="s">
        <v>257</v>
      </c>
      <c r="AU759" s="254" t="s">
        <v>82</v>
      </c>
      <c r="AV759" s="13" t="s">
        <v>201</v>
      </c>
      <c r="AW759" s="13" t="s">
        <v>35</v>
      </c>
      <c r="AX759" s="13" t="s">
        <v>80</v>
      </c>
      <c r="AY759" s="254" t="s">
        <v>194</v>
      </c>
    </row>
    <row r="760" s="1" customFormat="1" ht="36" customHeight="1">
      <c r="B760" s="37"/>
      <c r="C760" s="219" t="s">
        <v>1716</v>
      </c>
      <c r="D760" s="219" t="s">
        <v>196</v>
      </c>
      <c r="E760" s="220" t="s">
        <v>1717</v>
      </c>
      <c r="F760" s="221" t="s">
        <v>1718</v>
      </c>
      <c r="G760" s="222" t="s">
        <v>199</v>
      </c>
      <c r="H760" s="223">
        <v>1742.233</v>
      </c>
      <c r="I760" s="224"/>
      <c r="J760" s="225">
        <f>ROUND(I760*H760,2)</f>
        <v>0</v>
      </c>
      <c r="K760" s="221" t="s">
        <v>200</v>
      </c>
      <c r="L760" s="42"/>
      <c r="M760" s="226" t="s">
        <v>19</v>
      </c>
      <c r="N760" s="227" t="s">
        <v>44</v>
      </c>
      <c r="O760" s="82"/>
      <c r="P760" s="228">
        <f>O760*H760</f>
        <v>0</v>
      </c>
      <c r="Q760" s="228">
        <v>0.00025999999999999998</v>
      </c>
      <c r="R760" s="228">
        <f>Q760*H760</f>
        <v>0.45298057999999997</v>
      </c>
      <c r="S760" s="228">
        <v>0</v>
      </c>
      <c r="T760" s="229">
        <f>S760*H760</f>
        <v>0</v>
      </c>
      <c r="AR760" s="230" t="s">
        <v>264</v>
      </c>
      <c r="AT760" s="230" t="s">
        <v>196</v>
      </c>
      <c r="AU760" s="230" t="s">
        <v>82</v>
      </c>
      <c r="AY760" s="16" t="s">
        <v>194</v>
      </c>
      <c r="BE760" s="231">
        <f>IF(N760="základní",J760,0)</f>
        <v>0</v>
      </c>
      <c r="BF760" s="231">
        <f>IF(N760="snížená",J760,0)</f>
        <v>0</v>
      </c>
      <c r="BG760" s="231">
        <f>IF(N760="zákl. přenesená",J760,0)</f>
        <v>0</v>
      </c>
      <c r="BH760" s="231">
        <f>IF(N760="sníž. přenesená",J760,0)</f>
        <v>0</v>
      </c>
      <c r="BI760" s="231">
        <f>IF(N760="nulová",J760,0)</f>
        <v>0</v>
      </c>
      <c r="BJ760" s="16" t="s">
        <v>80</v>
      </c>
      <c r="BK760" s="231">
        <f>ROUND(I760*H760,2)</f>
        <v>0</v>
      </c>
      <c r="BL760" s="16" t="s">
        <v>264</v>
      </c>
      <c r="BM760" s="230" t="s">
        <v>1719</v>
      </c>
    </row>
    <row r="761" s="12" customFormat="1">
      <c r="B761" s="232"/>
      <c r="C761" s="233"/>
      <c r="D761" s="234" t="s">
        <v>257</v>
      </c>
      <c r="E761" s="235" t="s">
        <v>19</v>
      </c>
      <c r="F761" s="236" t="s">
        <v>629</v>
      </c>
      <c r="G761" s="233"/>
      <c r="H761" s="237">
        <v>260.68000000000001</v>
      </c>
      <c r="I761" s="238"/>
      <c r="J761" s="233"/>
      <c r="K761" s="233"/>
      <c r="L761" s="239"/>
      <c r="M761" s="240"/>
      <c r="N761" s="241"/>
      <c r="O761" s="241"/>
      <c r="P761" s="241"/>
      <c r="Q761" s="241"/>
      <c r="R761" s="241"/>
      <c r="S761" s="241"/>
      <c r="T761" s="242"/>
      <c r="AT761" s="243" t="s">
        <v>257</v>
      </c>
      <c r="AU761" s="243" t="s">
        <v>82</v>
      </c>
      <c r="AV761" s="12" t="s">
        <v>82</v>
      </c>
      <c r="AW761" s="12" t="s">
        <v>35</v>
      </c>
      <c r="AX761" s="12" t="s">
        <v>73</v>
      </c>
      <c r="AY761" s="243" t="s">
        <v>194</v>
      </c>
    </row>
    <row r="762" s="12" customFormat="1">
      <c r="B762" s="232"/>
      <c r="C762" s="233"/>
      <c r="D762" s="234" t="s">
        <v>257</v>
      </c>
      <c r="E762" s="235" t="s">
        <v>19</v>
      </c>
      <c r="F762" s="236" t="s">
        <v>630</v>
      </c>
      <c r="G762" s="233"/>
      <c r="H762" s="237">
        <v>159.375</v>
      </c>
      <c r="I762" s="238"/>
      <c r="J762" s="233"/>
      <c r="K762" s="233"/>
      <c r="L762" s="239"/>
      <c r="M762" s="240"/>
      <c r="N762" s="241"/>
      <c r="O762" s="241"/>
      <c r="P762" s="241"/>
      <c r="Q762" s="241"/>
      <c r="R762" s="241"/>
      <c r="S762" s="241"/>
      <c r="T762" s="242"/>
      <c r="AT762" s="243" t="s">
        <v>257</v>
      </c>
      <c r="AU762" s="243" t="s">
        <v>82</v>
      </c>
      <c r="AV762" s="12" t="s">
        <v>82</v>
      </c>
      <c r="AW762" s="12" t="s">
        <v>35</v>
      </c>
      <c r="AX762" s="12" t="s">
        <v>73</v>
      </c>
      <c r="AY762" s="243" t="s">
        <v>194</v>
      </c>
    </row>
    <row r="763" s="12" customFormat="1">
      <c r="B763" s="232"/>
      <c r="C763" s="233"/>
      <c r="D763" s="234" t="s">
        <v>257</v>
      </c>
      <c r="E763" s="235" t="s">
        <v>19</v>
      </c>
      <c r="F763" s="236" t="s">
        <v>1711</v>
      </c>
      <c r="G763" s="233"/>
      <c r="H763" s="237">
        <v>233.678</v>
      </c>
      <c r="I763" s="238"/>
      <c r="J763" s="233"/>
      <c r="K763" s="233"/>
      <c r="L763" s="239"/>
      <c r="M763" s="240"/>
      <c r="N763" s="241"/>
      <c r="O763" s="241"/>
      <c r="P763" s="241"/>
      <c r="Q763" s="241"/>
      <c r="R763" s="241"/>
      <c r="S763" s="241"/>
      <c r="T763" s="242"/>
      <c r="AT763" s="243" t="s">
        <v>257</v>
      </c>
      <c r="AU763" s="243" t="s">
        <v>82</v>
      </c>
      <c r="AV763" s="12" t="s">
        <v>82</v>
      </c>
      <c r="AW763" s="12" t="s">
        <v>35</v>
      </c>
      <c r="AX763" s="12" t="s">
        <v>73</v>
      </c>
      <c r="AY763" s="243" t="s">
        <v>194</v>
      </c>
    </row>
    <row r="764" s="12" customFormat="1">
      <c r="B764" s="232"/>
      <c r="C764" s="233"/>
      <c r="D764" s="234" t="s">
        <v>257</v>
      </c>
      <c r="E764" s="235" t="s">
        <v>19</v>
      </c>
      <c r="F764" s="236" t="s">
        <v>1712</v>
      </c>
      <c r="G764" s="233"/>
      <c r="H764" s="237">
        <v>238.97999999999999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AT764" s="243" t="s">
        <v>257</v>
      </c>
      <c r="AU764" s="243" t="s">
        <v>82</v>
      </c>
      <c r="AV764" s="12" t="s">
        <v>82</v>
      </c>
      <c r="AW764" s="12" t="s">
        <v>35</v>
      </c>
      <c r="AX764" s="12" t="s">
        <v>73</v>
      </c>
      <c r="AY764" s="243" t="s">
        <v>194</v>
      </c>
    </row>
    <row r="765" s="12" customFormat="1">
      <c r="B765" s="232"/>
      <c r="C765" s="233"/>
      <c r="D765" s="234" t="s">
        <v>257</v>
      </c>
      <c r="E765" s="235" t="s">
        <v>19</v>
      </c>
      <c r="F765" s="236" t="s">
        <v>632</v>
      </c>
      <c r="G765" s="233"/>
      <c r="H765" s="237">
        <v>420.12</v>
      </c>
      <c r="I765" s="238"/>
      <c r="J765" s="233"/>
      <c r="K765" s="233"/>
      <c r="L765" s="239"/>
      <c r="M765" s="240"/>
      <c r="N765" s="241"/>
      <c r="O765" s="241"/>
      <c r="P765" s="241"/>
      <c r="Q765" s="241"/>
      <c r="R765" s="241"/>
      <c r="S765" s="241"/>
      <c r="T765" s="242"/>
      <c r="AT765" s="243" t="s">
        <v>257</v>
      </c>
      <c r="AU765" s="243" t="s">
        <v>82</v>
      </c>
      <c r="AV765" s="12" t="s">
        <v>82</v>
      </c>
      <c r="AW765" s="12" t="s">
        <v>35</v>
      </c>
      <c r="AX765" s="12" t="s">
        <v>73</v>
      </c>
      <c r="AY765" s="243" t="s">
        <v>194</v>
      </c>
    </row>
    <row r="766" s="12" customFormat="1">
      <c r="B766" s="232"/>
      <c r="C766" s="233"/>
      <c r="D766" s="234" t="s">
        <v>257</v>
      </c>
      <c r="E766" s="235" t="s">
        <v>19</v>
      </c>
      <c r="F766" s="236" t="s">
        <v>1713</v>
      </c>
      <c r="G766" s="233"/>
      <c r="H766" s="237">
        <v>127.75</v>
      </c>
      <c r="I766" s="238"/>
      <c r="J766" s="233"/>
      <c r="K766" s="233"/>
      <c r="L766" s="239"/>
      <c r="M766" s="240"/>
      <c r="N766" s="241"/>
      <c r="O766" s="241"/>
      <c r="P766" s="241"/>
      <c r="Q766" s="241"/>
      <c r="R766" s="241"/>
      <c r="S766" s="241"/>
      <c r="T766" s="242"/>
      <c r="AT766" s="243" t="s">
        <v>257</v>
      </c>
      <c r="AU766" s="243" t="s">
        <v>82</v>
      </c>
      <c r="AV766" s="12" t="s">
        <v>82</v>
      </c>
      <c r="AW766" s="12" t="s">
        <v>35</v>
      </c>
      <c r="AX766" s="12" t="s">
        <v>73</v>
      </c>
      <c r="AY766" s="243" t="s">
        <v>194</v>
      </c>
    </row>
    <row r="767" s="12" customFormat="1">
      <c r="B767" s="232"/>
      <c r="C767" s="233"/>
      <c r="D767" s="234" t="s">
        <v>257</v>
      </c>
      <c r="E767" s="235" t="s">
        <v>19</v>
      </c>
      <c r="F767" s="236" t="s">
        <v>1714</v>
      </c>
      <c r="G767" s="233"/>
      <c r="H767" s="237">
        <v>179.97</v>
      </c>
      <c r="I767" s="238"/>
      <c r="J767" s="233"/>
      <c r="K767" s="233"/>
      <c r="L767" s="239"/>
      <c r="M767" s="240"/>
      <c r="N767" s="241"/>
      <c r="O767" s="241"/>
      <c r="P767" s="241"/>
      <c r="Q767" s="241"/>
      <c r="R767" s="241"/>
      <c r="S767" s="241"/>
      <c r="T767" s="242"/>
      <c r="AT767" s="243" t="s">
        <v>257</v>
      </c>
      <c r="AU767" s="243" t="s">
        <v>82</v>
      </c>
      <c r="AV767" s="12" t="s">
        <v>82</v>
      </c>
      <c r="AW767" s="12" t="s">
        <v>35</v>
      </c>
      <c r="AX767" s="12" t="s">
        <v>73</v>
      </c>
      <c r="AY767" s="243" t="s">
        <v>194</v>
      </c>
    </row>
    <row r="768" s="12" customFormat="1">
      <c r="B768" s="232"/>
      <c r="C768" s="233"/>
      <c r="D768" s="234" t="s">
        <v>257</v>
      </c>
      <c r="E768" s="235" t="s">
        <v>19</v>
      </c>
      <c r="F768" s="236" t="s">
        <v>1715</v>
      </c>
      <c r="G768" s="233"/>
      <c r="H768" s="237">
        <v>121.68000000000001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AT768" s="243" t="s">
        <v>257</v>
      </c>
      <c r="AU768" s="243" t="s">
        <v>82</v>
      </c>
      <c r="AV768" s="12" t="s">
        <v>82</v>
      </c>
      <c r="AW768" s="12" t="s">
        <v>35</v>
      </c>
      <c r="AX768" s="12" t="s">
        <v>73</v>
      </c>
      <c r="AY768" s="243" t="s">
        <v>194</v>
      </c>
    </row>
    <row r="769" s="13" customFormat="1">
      <c r="B769" s="244"/>
      <c r="C769" s="245"/>
      <c r="D769" s="234" t="s">
        <v>257</v>
      </c>
      <c r="E769" s="246" t="s">
        <v>19</v>
      </c>
      <c r="F769" s="247" t="s">
        <v>277</v>
      </c>
      <c r="G769" s="245"/>
      <c r="H769" s="248">
        <v>1742.233</v>
      </c>
      <c r="I769" s="249"/>
      <c r="J769" s="245"/>
      <c r="K769" s="245"/>
      <c r="L769" s="250"/>
      <c r="M769" s="251"/>
      <c r="N769" s="252"/>
      <c r="O769" s="252"/>
      <c r="P769" s="252"/>
      <c r="Q769" s="252"/>
      <c r="R769" s="252"/>
      <c r="S769" s="252"/>
      <c r="T769" s="253"/>
      <c r="AT769" s="254" t="s">
        <v>257</v>
      </c>
      <c r="AU769" s="254" t="s">
        <v>82</v>
      </c>
      <c r="AV769" s="13" t="s">
        <v>201</v>
      </c>
      <c r="AW769" s="13" t="s">
        <v>35</v>
      </c>
      <c r="AX769" s="13" t="s">
        <v>80</v>
      </c>
      <c r="AY769" s="254" t="s">
        <v>194</v>
      </c>
    </row>
    <row r="770" s="1" customFormat="1" ht="48" customHeight="1">
      <c r="B770" s="37"/>
      <c r="C770" s="219" t="s">
        <v>1720</v>
      </c>
      <c r="D770" s="219" t="s">
        <v>196</v>
      </c>
      <c r="E770" s="220" t="s">
        <v>1721</v>
      </c>
      <c r="F770" s="221" t="s">
        <v>1722</v>
      </c>
      <c r="G770" s="222" t="s">
        <v>199</v>
      </c>
      <c r="H770" s="223">
        <v>1742.233</v>
      </c>
      <c r="I770" s="224"/>
      <c r="J770" s="225">
        <f>ROUND(I770*H770,2)</f>
        <v>0</v>
      </c>
      <c r="K770" s="221" t="s">
        <v>200</v>
      </c>
      <c r="L770" s="42"/>
      <c r="M770" s="226" t="s">
        <v>19</v>
      </c>
      <c r="N770" s="227" t="s">
        <v>44</v>
      </c>
      <c r="O770" s="82"/>
      <c r="P770" s="228">
        <f>O770*H770</f>
        <v>0</v>
      </c>
      <c r="Q770" s="228">
        <v>2.0000000000000002E-05</v>
      </c>
      <c r="R770" s="228">
        <f>Q770*H770</f>
        <v>0.03484466</v>
      </c>
      <c r="S770" s="228">
        <v>0</v>
      </c>
      <c r="T770" s="229">
        <f>S770*H770</f>
        <v>0</v>
      </c>
      <c r="AR770" s="230" t="s">
        <v>264</v>
      </c>
      <c r="AT770" s="230" t="s">
        <v>196</v>
      </c>
      <c r="AU770" s="230" t="s">
        <v>82</v>
      </c>
      <c r="AY770" s="16" t="s">
        <v>194</v>
      </c>
      <c r="BE770" s="231">
        <f>IF(N770="základní",J770,0)</f>
        <v>0</v>
      </c>
      <c r="BF770" s="231">
        <f>IF(N770="snížená",J770,0)</f>
        <v>0</v>
      </c>
      <c r="BG770" s="231">
        <f>IF(N770="zákl. přenesená",J770,0)</f>
        <v>0</v>
      </c>
      <c r="BH770" s="231">
        <f>IF(N770="sníž. přenesená",J770,0)</f>
        <v>0</v>
      </c>
      <c r="BI770" s="231">
        <f>IF(N770="nulová",J770,0)</f>
        <v>0</v>
      </c>
      <c r="BJ770" s="16" t="s">
        <v>80</v>
      </c>
      <c r="BK770" s="231">
        <f>ROUND(I770*H770,2)</f>
        <v>0</v>
      </c>
      <c r="BL770" s="16" t="s">
        <v>264</v>
      </c>
      <c r="BM770" s="230" t="s">
        <v>1723</v>
      </c>
    </row>
    <row r="771" s="12" customFormat="1">
      <c r="B771" s="232"/>
      <c r="C771" s="233"/>
      <c r="D771" s="234" t="s">
        <v>257</v>
      </c>
      <c r="E771" s="235" t="s">
        <v>19</v>
      </c>
      <c r="F771" s="236" t="s">
        <v>629</v>
      </c>
      <c r="G771" s="233"/>
      <c r="H771" s="237">
        <v>260.68000000000001</v>
      </c>
      <c r="I771" s="238"/>
      <c r="J771" s="233"/>
      <c r="K771" s="233"/>
      <c r="L771" s="239"/>
      <c r="M771" s="240"/>
      <c r="N771" s="241"/>
      <c r="O771" s="241"/>
      <c r="P771" s="241"/>
      <c r="Q771" s="241"/>
      <c r="R771" s="241"/>
      <c r="S771" s="241"/>
      <c r="T771" s="242"/>
      <c r="AT771" s="243" t="s">
        <v>257</v>
      </c>
      <c r="AU771" s="243" t="s">
        <v>82</v>
      </c>
      <c r="AV771" s="12" t="s">
        <v>82</v>
      </c>
      <c r="AW771" s="12" t="s">
        <v>35</v>
      </c>
      <c r="AX771" s="12" t="s">
        <v>73</v>
      </c>
      <c r="AY771" s="243" t="s">
        <v>194</v>
      </c>
    </row>
    <row r="772" s="12" customFormat="1">
      <c r="B772" s="232"/>
      <c r="C772" s="233"/>
      <c r="D772" s="234" t="s">
        <v>257</v>
      </c>
      <c r="E772" s="235" t="s">
        <v>19</v>
      </c>
      <c r="F772" s="236" t="s">
        <v>630</v>
      </c>
      <c r="G772" s="233"/>
      <c r="H772" s="237">
        <v>159.375</v>
      </c>
      <c r="I772" s="238"/>
      <c r="J772" s="233"/>
      <c r="K772" s="233"/>
      <c r="L772" s="239"/>
      <c r="M772" s="240"/>
      <c r="N772" s="241"/>
      <c r="O772" s="241"/>
      <c r="P772" s="241"/>
      <c r="Q772" s="241"/>
      <c r="R772" s="241"/>
      <c r="S772" s="241"/>
      <c r="T772" s="242"/>
      <c r="AT772" s="243" t="s">
        <v>257</v>
      </c>
      <c r="AU772" s="243" t="s">
        <v>82</v>
      </c>
      <c r="AV772" s="12" t="s">
        <v>82</v>
      </c>
      <c r="AW772" s="12" t="s">
        <v>35</v>
      </c>
      <c r="AX772" s="12" t="s">
        <v>73</v>
      </c>
      <c r="AY772" s="243" t="s">
        <v>194</v>
      </c>
    </row>
    <row r="773" s="12" customFormat="1">
      <c r="B773" s="232"/>
      <c r="C773" s="233"/>
      <c r="D773" s="234" t="s">
        <v>257</v>
      </c>
      <c r="E773" s="235" t="s">
        <v>19</v>
      </c>
      <c r="F773" s="236" t="s">
        <v>1711</v>
      </c>
      <c r="G773" s="233"/>
      <c r="H773" s="237">
        <v>233.678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AT773" s="243" t="s">
        <v>257</v>
      </c>
      <c r="AU773" s="243" t="s">
        <v>82</v>
      </c>
      <c r="AV773" s="12" t="s">
        <v>82</v>
      </c>
      <c r="AW773" s="12" t="s">
        <v>35</v>
      </c>
      <c r="AX773" s="12" t="s">
        <v>73</v>
      </c>
      <c r="AY773" s="243" t="s">
        <v>194</v>
      </c>
    </row>
    <row r="774" s="12" customFormat="1">
      <c r="B774" s="232"/>
      <c r="C774" s="233"/>
      <c r="D774" s="234" t="s">
        <v>257</v>
      </c>
      <c r="E774" s="235" t="s">
        <v>19</v>
      </c>
      <c r="F774" s="236" t="s">
        <v>1712</v>
      </c>
      <c r="G774" s="233"/>
      <c r="H774" s="237">
        <v>238.97999999999999</v>
      </c>
      <c r="I774" s="238"/>
      <c r="J774" s="233"/>
      <c r="K774" s="233"/>
      <c r="L774" s="239"/>
      <c r="M774" s="240"/>
      <c r="N774" s="241"/>
      <c r="O774" s="241"/>
      <c r="P774" s="241"/>
      <c r="Q774" s="241"/>
      <c r="R774" s="241"/>
      <c r="S774" s="241"/>
      <c r="T774" s="242"/>
      <c r="AT774" s="243" t="s">
        <v>257</v>
      </c>
      <c r="AU774" s="243" t="s">
        <v>82</v>
      </c>
      <c r="AV774" s="12" t="s">
        <v>82</v>
      </c>
      <c r="AW774" s="12" t="s">
        <v>35</v>
      </c>
      <c r="AX774" s="12" t="s">
        <v>73</v>
      </c>
      <c r="AY774" s="243" t="s">
        <v>194</v>
      </c>
    </row>
    <row r="775" s="12" customFormat="1">
      <c r="B775" s="232"/>
      <c r="C775" s="233"/>
      <c r="D775" s="234" t="s">
        <v>257</v>
      </c>
      <c r="E775" s="235" t="s">
        <v>19</v>
      </c>
      <c r="F775" s="236" t="s">
        <v>632</v>
      </c>
      <c r="G775" s="233"/>
      <c r="H775" s="237">
        <v>420.12</v>
      </c>
      <c r="I775" s="238"/>
      <c r="J775" s="233"/>
      <c r="K775" s="233"/>
      <c r="L775" s="239"/>
      <c r="M775" s="240"/>
      <c r="N775" s="241"/>
      <c r="O775" s="241"/>
      <c r="P775" s="241"/>
      <c r="Q775" s="241"/>
      <c r="R775" s="241"/>
      <c r="S775" s="241"/>
      <c r="T775" s="242"/>
      <c r="AT775" s="243" t="s">
        <v>257</v>
      </c>
      <c r="AU775" s="243" t="s">
        <v>82</v>
      </c>
      <c r="AV775" s="12" t="s">
        <v>82</v>
      </c>
      <c r="AW775" s="12" t="s">
        <v>35</v>
      </c>
      <c r="AX775" s="12" t="s">
        <v>73</v>
      </c>
      <c r="AY775" s="243" t="s">
        <v>194</v>
      </c>
    </row>
    <row r="776" s="12" customFormat="1">
      <c r="B776" s="232"/>
      <c r="C776" s="233"/>
      <c r="D776" s="234" t="s">
        <v>257</v>
      </c>
      <c r="E776" s="235" t="s">
        <v>19</v>
      </c>
      <c r="F776" s="236" t="s">
        <v>1713</v>
      </c>
      <c r="G776" s="233"/>
      <c r="H776" s="237">
        <v>127.75</v>
      </c>
      <c r="I776" s="238"/>
      <c r="J776" s="233"/>
      <c r="K776" s="233"/>
      <c r="L776" s="239"/>
      <c r="M776" s="240"/>
      <c r="N776" s="241"/>
      <c r="O776" s="241"/>
      <c r="P776" s="241"/>
      <c r="Q776" s="241"/>
      <c r="R776" s="241"/>
      <c r="S776" s="241"/>
      <c r="T776" s="242"/>
      <c r="AT776" s="243" t="s">
        <v>257</v>
      </c>
      <c r="AU776" s="243" t="s">
        <v>82</v>
      </c>
      <c r="AV776" s="12" t="s">
        <v>82</v>
      </c>
      <c r="AW776" s="12" t="s">
        <v>35</v>
      </c>
      <c r="AX776" s="12" t="s">
        <v>73</v>
      </c>
      <c r="AY776" s="243" t="s">
        <v>194</v>
      </c>
    </row>
    <row r="777" s="12" customFormat="1">
      <c r="B777" s="232"/>
      <c r="C777" s="233"/>
      <c r="D777" s="234" t="s">
        <v>257</v>
      </c>
      <c r="E777" s="235" t="s">
        <v>19</v>
      </c>
      <c r="F777" s="236" t="s">
        <v>1714</v>
      </c>
      <c r="G777" s="233"/>
      <c r="H777" s="237">
        <v>179.97</v>
      </c>
      <c r="I777" s="238"/>
      <c r="J777" s="233"/>
      <c r="K777" s="233"/>
      <c r="L777" s="239"/>
      <c r="M777" s="240"/>
      <c r="N777" s="241"/>
      <c r="O777" s="241"/>
      <c r="P777" s="241"/>
      <c r="Q777" s="241"/>
      <c r="R777" s="241"/>
      <c r="S777" s="241"/>
      <c r="T777" s="242"/>
      <c r="AT777" s="243" t="s">
        <v>257</v>
      </c>
      <c r="AU777" s="243" t="s">
        <v>82</v>
      </c>
      <c r="AV777" s="12" t="s">
        <v>82</v>
      </c>
      <c r="AW777" s="12" t="s">
        <v>35</v>
      </c>
      <c r="AX777" s="12" t="s">
        <v>73</v>
      </c>
      <c r="AY777" s="243" t="s">
        <v>194</v>
      </c>
    </row>
    <row r="778" s="12" customFormat="1">
      <c r="B778" s="232"/>
      <c r="C778" s="233"/>
      <c r="D778" s="234" t="s">
        <v>257</v>
      </c>
      <c r="E778" s="235" t="s">
        <v>19</v>
      </c>
      <c r="F778" s="236" t="s">
        <v>1715</v>
      </c>
      <c r="G778" s="233"/>
      <c r="H778" s="237">
        <v>121.68000000000001</v>
      </c>
      <c r="I778" s="238"/>
      <c r="J778" s="233"/>
      <c r="K778" s="233"/>
      <c r="L778" s="239"/>
      <c r="M778" s="240"/>
      <c r="N778" s="241"/>
      <c r="O778" s="241"/>
      <c r="P778" s="241"/>
      <c r="Q778" s="241"/>
      <c r="R778" s="241"/>
      <c r="S778" s="241"/>
      <c r="T778" s="242"/>
      <c r="AT778" s="243" t="s">
        <v>257</v>
      </c>
      <c r="AU778" s="243" t="s">
        <v>82</v>
      </c>
      <c r="AV778" s="12" t="s">
        <v>82</v>
      </c>
      <c r="AW778" s="12" t="s">
        <v>35</v>
      </c>
      <c r="AX778" s="12" t="s">
        <v>73</v>
      </c>
      <c r="AY778" s="243" t="s">
        <v>194</v>
      </c>
    </row>
    <row r="779" s="13" customFormat="1">
      <c r="B779" s="244"/>
      <c r="C779" s="245"/>
      <c r="D779" s="234" t="s">
        <v>257</v>
      </c>
      <c r="E779" s="246" t="s">
        <v>19</v>
      </c>
      <c r="F779" s="247" t="s">
        <v>277</v>
      </c>
      <c r="G779" s="245"/>
      <c r="H779" s="248">
        <v>1742.233</v>
      </c>
      <c r="I779" s="249"/>
      <c r="J779" s="245"/>
      <c r="K779" s="245"/>
      <c r="L779" s="250"/>
      <c r="M779" s="251"/>
      <c r="N779" s="252"/>
      <c r="O779" s="252"/>
      <c r="P779" s="252"/>
      <c r="Q779" s="252"/>
      <c r="R779" s="252"/>
      <c r="S779" s="252"/>
      <c r="T779" s="253"/>
      <c r="AT779" s="254" t="s">
        <v>257</v>
      </c>
      <c r="AU779" s="254" t="s">
        <v>82</v>
      </c>
      <c r="AV779" s="13" t="s">
        <v>201</v>
      </c>
      <c r="AW779" s="13" t="s">
        <v>35</v>
      </c>
      <c r="AX779" s="13" t="s">
        <v>80</v>
      </c>
      <c r="AY779" s="254" t="s">
        <v>194</v>
      </c>
    </row>
    <row r="780" s="11" customFormat="1" ht="22.8" customHeight="1">
      <c r="B780" s="203"/>
      <c r="C780" s="204"/>
      <c r="D780" s="205" t="s">
        <v>72</v>
      </c>
      <c r="E780" s="217" t="s">
        <v>1724</v>
      </c>
      <c r="F780" s="217" t="s">
        <v>1725</v>
      </c>
      <c r="G780" s="204"/>
      <c r="H780" s="204"/>
      <c r="I780" s="207"/>
      <c r="J780" s="218">
        <f>BK780</f>
        <v>0</v>
      </c>
      <c r="K780" s="204"/>
      <c r="L780" s="209"/>
      <c r="M780" s="210"/>
      <c r="N780" s="211"/>
      <c r="O780" s="211"/>
      <c r="P780" s="212">
        <f>SUM(P781:P783)</f>
        <v>0</v>
      </c>
      <c r="Q780" s="211"/>
      <c r="R780" s="212">
        <f>SUM(R781:R783)</f>
        <v>0.10919999999999999</v>
      </c>
      <c r="S780" s="211"/>
      <c r="T780" s="213">
        <f>SUM(T781:T783)</f>
        <v>0</v>
      </c>
      <c r="AR780" s="214" t="s">
        <v>82</v>
      </c>
      <c r="AT780" s="215" t="s">
        <v>72</v>
      </c>
      <c r="AU780" s="215" t="s">
        <v>80</v>
      </c>
      <c r="AY780" s="214" t="s">
        <v>194</v>
      </c>
      <c r="BK780" s="216">
        <f>SUM(BK781:BK783)</f>
        <v>0</v>
      </c>
    </row>
    <row r="781" s="1" customFormat="1" ht="24" customHeight="1">
      <c r="B781" s="37"/>
      <c r="C781" s="219" t="s">
        <v>1726</v>
      </c>
      <c r="D781" s="219" t="s">
        <v>196</v>
      </c>
      <c r="E781" s="220" t="s">
        <v>1727</v>
      </c>
      <c r="F781" s="221" t="s">
        <v>1728</v>
      </c>
      <c r="G781" s="222" t="s">
        <v>199</v>
      </c>
      <c r="H781" s="223">
        <v>60</v>
      </c>
      <c r="I781" s="224"/>
      <c r="J781" s="225">
        <f>ROUND(I781*H781,2)</f>
        <v>0</v>
      </c>
      <c r="K781" s="221" t="s">
        <v>200</v>
      </c>
      <c r="L781" s="42"/>
      <c r="M781" s="226" t="s">
        <v>19</v>
      </c>
      <c r="N781" s="227" t="s">
        <v>44</v>
      </c>
      <c r="O781" s="82"/>
      <c r="P781" s="228">
        <f>O781*H781</f>
        <v>0</v>
      </c>
      <c r="Q781" s="228">
        <v>0.00081999999999999998</v>
      </c>
      <c r="R781" s="228">
        <f>Q781*H781</f>
        <v>0.049200000000000001</v>
      </c>
      <c r="S781" s="228">
        <v>0</v>
      </c>
      <c r="T781" s="229">
        <f>S781*H781</f>
        <v>0</v>
      </c>
      <c r="AR781" s="230" t="s">
        <v>264</v>
      </c>
      <c r="AT781" s="230" t="s">
        <v>196</v>
      </c>
      <c r="AU781" s="230" t="s">
        <v>82</v>
      </c>
      <c r="AY781" s="16" t="s">
        <v>194</v>
      </c>
      <c r="BE781" s="231">
        <f>IF(N781="základní",J781,0)</f>
        <v>0</v>
      </c>
      <c r="BF781" s="231">
        <f>IF(N781="snížená",J781,0)</f>
        <v>0</v>
      </c>
      <c r="BG781" s="231">
        <f>IF(N781="zákl. přenesená",J781,0)</f>
        <v>0</v>
      </c>
      <c r="BH781" s="231">
        <f>IF(N781="sníž. přenesená",J781,0)</f>
        <v>0</v>
      </c>
      <c r="BI781" s="231">
        <f>IF(N781="nulová",J781,0)</f>
        <v>0</v>
      </c>
      <c r="BJ781" s="16" t="s">
        <v>80</v>
      </c>
      <c r="BK781" s="231">
        <f>ROUND(I781*H781,2)</f>
        <v>0</v>
      </c>
      <c r="BL781" s="16" t="s">
        <v>264</v>
      </c>
      <c r="BM781" s="230" t="s">
        <v>1729</v>
      </c>
    </row>
    <row r="782" s="1" customFormat="1">
      <c r="B782" s="37"/>
      <c r="C782" s="38"/>
      <c r="D782" s="234" t="s">
        <v>286</v>
      </c>
      <c r="E782" s="38"/>
      <c r="F782" s="255" t="s">
        <v>1730</v>
      </c>
      <c r="G782" s="38"/>
      <c r="H782" s="38"/>
      <c r="I782" s="145"/>
      <c r="J782" s="38"/>
      <c r="K782" s="38"/>
      <c r="L782" s="42"/>
      <c r="M782" s="256"/>
      <c r="N782" s="82"/>
      <c r="O782" s="82"/>
      <c r="P782" s="82"/>
      <c r="Q782" s="82"/>
      <c r="R782" s="82"/>
      <c r="S782" s="82"/>
      <c r="T782" s="83"/>
      <c r="AT782" s="16" t="s">
        <v>286</v>
      </c>
      <c r="AU782" s="16" t="s">
        <v>82</v>
      </c>
    </row>
    <row r="783" s="1" customFormat="1" ht="16.5" customHeight="1">
      <c r="B783" s="37"/>
      <c r="C783" s="257" t="s">
        <v>1731</v>
      </c>
      <c r="D783" s="257" t="s">
        <v>323</v>
      </c>
      <c r="E783" s="258" t="s">
        <v>1732</v>
      </c>
      <c r="F783" s="259" t="s">
        <v>1733</v>
      </c>
      <c r="G783" s="260" t="s">
        <v>1456</v>
      </c>
      <c r="H783" s="261">
        <v>60</v>
      </c>
      <c r="I783" s="262"/>
      <c r="J783" s="263">
        <f>ROUND(I783*H783,2)</f>
        <v>0</v>
      </c>
      <c r="K783" s="259" t="s">
        <v>200</v>
      </c>
      <c r="L783" s="264"/>
      <c r="M783" s="267" t="s">
        <v>19</v>
      </c>
      <c r="N783" s="268" t="s">
        <v>44</v>
      </c>
      <c r="O783" s="269"/>
      <c r="P783" s="270">
        <f>O783*H783</f>
        <v>0</v>
      </c>
      <c r="Q783" s="270">
        <v>0.001</v>
      </c>
      <c r="R783" s="270">
        <f>Q783*H783</f>
        <v>0.059999999999999998</v>
      </c>
      <c r="S783" s="270">
        <v>0</v>
      </c>
      <c r="T783" s="271">
        <f>S783*H783</f>
        <v>0</v>
      </c>
      <c r="AR783" s="230" t="s">
        <v>350</v>
      </c>
      <c r="AT783" s="230" t="s">
        <v>323</v>
      </c>
      <c r="AU783" s="230" t="s">
        <v>82</v>
      </c>
      <c r="AY783" s="16" t="s">
        <v>194</v>
      </c>
      <c r="BE783" s="231">
        <f>IF(N783="základní",J783,0)</f>
        <v>0</v>
      </c>
      <c r="BF783" s="231">
        <f>IF(N783="snížená",J783,0)</f>
        <v>0</v>
      </c>
      <c r="BG783" s="231">
        <f>IF(N783="zákl. přenesená",J783,0)</f>
        <v>0</v>
      </c>
      <c r="BH783" s="231">
        <f>IF(N783="sníž. přenesená",J783,0)</f>
        <v>0</v>
      </c>
      <c r="BI783" s="231">
        <f>IF(N783="nulová",J783,0)</f>
        <v>0</v>
      </c>
      <c r="BJ783" s="16" t="s">
        <v>80</v>
      </c>
      <c r="BK783" s="231">
        <f>ROUND(I783*H783,2)</f>
        <v>0</v>
      </c>
      <c r="BL783" s="16" t="s">
        <v>264</v>
      </c>
      <c r="BM783" s="230" t="s">
        <v>1734</v>
      </c>
    </row>
    <row r="784" s="1" customFormat="1" ht="6.96" customHeight="1">
      <c r="B784" s="57"/>
      <c r="C784" s="58"/>
      <c r="D784" s="58"/>
      <c r="E784" s="58"/>
      <c r="F784" s="58"/>
      <c r="G784" s="58"/>
      <c r="H784" s="58"/>
      <c r="I784" s="170"/>
      <c r="J784" s="58"/>
      <c r="K784" s="58"/>
      <c r="L784" s="42"/>
    </row>
  </sheetData>
  <sheetProtection sheet="1" autoFilter="0" formatColumns="0" formatRows="0" objects="1" scenarios="1" spinCount="100000" saltValue="8U5b6sASbJLQalr2YZVB5e+eMy8WJbCnG8YiIWWpWdXvc1ggYv0IFBGaHS2DztwaMlmWi7wD3W0dnCcODrMTqA==" hashValue="waB1e9v+s1GxyqNP+of76aPse8YFZK7GpOKSLsiRirIKQX/OCjzpcmwi3lo9X4//m2uyXDZxB0X/EZ1WHsSMGw==" algorithmName="SHA-512" password="C87A"/>
  <autoFilter ref="C111:K78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0:H100"/>
    <mergeCell ref="E102:H102"/>
    <mergeCell ref="E104:H10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90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145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1735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ROUND(J105,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ROUND((SUM(BE105:BE325)),  2)</f>
        <v>0</v>
      </c>
      <c r="I35" s="159">
        <v>0.20999999999999999</v>
      </c>
      <c r="J35" s="158">
        <f>ROUND(((SUM(BE105:BE325))*I35),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ROUND((SUM(BF105:BF325)),  2)</f>
        <v>0</v>
      </c>
      <c r="I36" s="159">
        <v>0.14999999999999999</v>
      </c>
      <c r="J36" s="158">
        <f>ROUND(((SUM(BF105:BF325))*I36),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ROUND((SUM(BG105:BG325)),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ROUND((SUM(BH105:BH325)),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ROUND((SUM(BI105:BI325)),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145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D.1.1-2 -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J105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J106</f>
        <v>0</v>
      </c>
      <c r="K64" s="181"/>
      <c r="L64" s="186"/>
    </row>
    <row r="65" s="9" customFormat="1" ht="19.92" customHeight="1">
      <c r="B65" s="187"/>
      <c r="C65" s="123"/>
      <c r="D65" s="188" t="s">
        <v>155</v>
      </c>
      <c r="E65" s="189"/>
      <c r="F65" s="189"/>
      <c r="G65" s="189"/>
      <c r="H65" s="189"/>
      <c r="I65" s="190"/>
      <c r="J65" s="191">
        <f>J107</f>
        <v>0</v>
      </c>
      <c r="K65" s="123"/>
      <c r="L65" s="192"/>
    </row>
    <row r="66" s="9" customFormat="1" ht="19.92" customHeight="1">
      <c r="B66" s="187"/>
      <c r="C66" s="123"/>
      <c r="D66" s="188" t="s">
        <v>156</v>
      </c>
      <c r="E66" s="189"/>
      <c r="F66" s="189"/>
      <c r="G66" s="189"/>
      <c r="H66" s="189"/>
      <c r="I66" s="190"/>
      <c r="J66" s="191">
        <f>J113</f>
        <v>0</v>
      </c>
      <c r="K66" s="123"/>
      <c r="L66" s="192"/>
    </row>
    <row r="67" s="9" customFormat="1" ht="19.92" customHeight="1">
      <c r="B67" s="187"/>
      <c r="C67" s="123"/>
      <c r="D67" s="188" t="s">
        <v>158</v>
      </c>
      <c r="E67" s="189"/>
      <c r="F67" s="189"/>
      <c r="G67" s="189"/>
      <c r="H67" s="189"/>
      <c r="I67" s="190"/>
      <c r="J67" s="191">
        <f>J120</f>
        <v>0</v>
      </c>
      <c r="K67" s="123"/>
      <c r="L67" s="192"/>
    </row>
    <row r="68" s="9" customFormat="1" ht="19.92" customHeight="1">
      <c r="B68" s="187"/>
      <c r="C68" s="123"/>
      <c r="D68" s="188" t="s">
        <v>160</v>
      </c>
      <c r="E68" s="189"/>
      <c r="F68" s="189"/>
      <c r="G68" s="189"/>
      <c r="H68" s="189"/>
      <c r="I68" s="190"/>
      <c r="J68" s="191">
        <f>J160</f>
        <v>0</v>
      </c>
      <c r="K68" s="123"/>
      <c r="L68" s="192"/>
    </row>
    <row r="69" s="9" customFormat="1" ht="19.92" customHeight="1">
      <c r="B69" s="187"/>
      <c r="C69" s="123"/>
      <c r="D69" s="188" t="s">
        <v>161</v>
      </c>
      <c r="E69" s="189"/>
      <c r="F69" s="189"/>
      <c r="G69" s="189"/>
      <c r="H69" s="189"/>
      <c r="I69" s="190"/>
      <c r="J69" s="191">
        <f>J184</f>
        <v>0</v>
      </c>
      <c r="K69" s="123"/>
      <c r="L69" s="192"/>
    </row>
    <row r="70" s="9" customFormat="1" ht="19.92" customHeight="1">
      <c r="B70" s="187"/>
      <c r="C70" s="123"/>
      <c r="D70" s="188" t="s">
        <v>162</v>
      </c>
      <c r="E70" s="189"/>
      <c r="F70" s="189"/>
      <c r="G70" s="189"/>
      <c r="H70" s="189"/>
      <c r="I70" s="190"/>
      <c r="J70" s="191">
        <f>J190</f>
        <v>0</v>
      </c>
      <c r="K70" s="123"/>
      <c r="L70" s="192"/>
    </row>
    <row r="71" s="8" customFormat="1" ht="24.96" customHeight="1">
      <c r="B71" s="180"/>
      <c r="C71" s="181"/>
      <c r="D71" s="182" t="s">
        <v>163</v>
      </c>
      <c r="E71" s="183"/>
      <c r="F71" s="183"/>
      <c r="G71" s="183"/>
      <c r="H71" s="183"/>
      <c r="I71" s="184"/>
      <c r="J71" s="185">
        <f>J193</f>
        <v>0</v>
      </c>
      <c r="K71" s="181"/>
      <c r="L71" s="186"/>
    </row>
    <row r="72" s="9" customFormat="1" ht="19.92" customHeight="1">
      <c r="B72" s="187"/>
      <c r="C72" s="123"/>
      <c r="D72" s="188" t="s">
        <v>164</v>
      </c>
      <c r="E72" s="189"/>
      <c r="F72" s="189"/>
      <c r="G72" s="189"/>
      <c r="H72" s="189"/>
      <c r="I72" s="190"/>
      <c r="J72" s="191">
        <f>J194</f>
        <v>0</v>
      </c>
      <c r="K72" s="123"/>
      <c r="L72" s="192"/>
    </row>
    <row r="73" s="9" customFormat="1" ht="19.92" customHeight="1">
      <c r="B73" s="187"/>
      <c r="C73" s="123"/>
      <c r="D73" s="188" t="s">
        <v>165</v>
      </c>
      <c r="E73" s="189"/>
      <c r="F73" s="189"/>
      <c r="G73" s="189"/>
      <c r="H73" s="189"/>
      <c r="I73" s="190"/>
      <c r="J73" s="191">
        <f>J203</f>
        <v>0</v>
      </c>
      <c r="K73" s="123"/>
      <c r="L73" s="192"/>
    </row>
    <row r="74" s="9" customFormat="1" ht="19.92" customHeight="1">
      <c r="B74" s="187"/>
      <c r="C74" s="123"/>
      <c r="D74" s="188" t="s">
        <v>166</v>
      </c>
      <c r="E74" s="189"/>
      <c r="F74" s="189"/>
      <c r="G74" s="189"/>
      <c r="H74" s="189"/>
      <c r="I74" s="190"/>
      <c r="J74" s="191">
        <f>J211</f>
        <v>0</v>
      </c>
      <c r="K74" s="123"/>
      <c r="L74" s="192"/>
    </row>
    <row r="75" s="9" customFormat="1" ht="19.92" customHeight="1">
      <c r="B75" s="187"/>
      <c r="C75" s="123"/>
      <c r="D75" s="188" t="s">
        <v>167</v>
      </c>
      <c r="E75" s="189"/>
      <c r="F75" s="189"/>
      <c r="G75" s="189"/>
      <c r="H75" s="189"/>
      <c r="I75" s="190"/>
      <c r="J75" s="191">
        <f>J217</f>
        <v>0</v>
      </c>
      <c r="K75" s="123"/>
      <c r="L75" s="192"/>
    </row>
    <row r="76" s="9" customFormat="1" ht="19.92" customHeight="1">
      <c r="B76" s="187"/>
      <c r="C76" s="123"/>
      <c r="D76" s="188" t="s">
        <v>168</v>
      </c>
      <c r="E76" s="189"/>
      <c r="F76" s="189"/>
      <c r="G76" s="189"/>
      <c r="H76" s="189"/>
      <c r="I76" s="190"/>
      <c r="J76" s="191">
        <f>J229</f>
        <v>0</v>
      </c>
      <c r="K76" s="123"/>
      <c r="L76" s="192"/>
    </row>
    <row r="77" s="9" customFormat="1" ht="19.92" customHeight="1">
      <c r="B77" s="187"/>
      <c r="C77" s="123"/>
      <c r="D77" s="188" t="s">
        <v>169</v>
      </c>
      <c r="E77" s="189"/>
      <c r="F77" s="189"/>
      <c r="G77" s="189"/>
      <c r="H77" s="189"/>
      <c r="I77" s="190"/>
      <c r="J77" s="191">
        <f>J235</f>
        <v>0</v>
      </c>
      <c r="K77" s="123"/>
      <c r="L77" s="192"/>
    </row>
    <row r="78" s="9" customFormat="1" ht="19.92" customHeight="1">
      <c r="B78" s="187"/>
      <c r="C78" s="123"/>
      <c r="D78" s="188" t="s">
        <v>170</v>
      </c>
      <c r="E78" s="189"/>
      <c r="F78" s="189"/>
      <c r="G78" s="189"/>
      <c r="H78" s="189"/>
      <c r="I78" s="190"/>
      <c r="J78" s="191">
        <f>J254</f>
        <v>0</v>
      </c>
      <c r="K78" s="123"/>
      <c r="L78" s="192"/>
    </row>
    <row r="79" s="9" customFormat="1" ht="19.92" customHeight="1">
      <c r="B79" s="187"/>
      <c r="C79" s="123"/>
      <c r="D79" s="188" t="s">
        <v>171</v>
      </c>
      <c r="E79" s="189"/>
      <c r="F79" s="189"/>
      <c r="G79" s="189"/>
      <c r="H79" s="189"/>
      <c r="I79" s="190"/>
      <c r="J79" s="191">
        <f>J265</f>
        <v>0</v>
      </c>
      <c r="K79" s="123"/>
      <c r="L79" s="192"/>
    </row>
    <row r="80" s="9" customFormat="1" ht="19.92" customHeight="1">
      <c r="B80" s="187"/>
      <c r="C80" s="123"/>
      <c r="D80" s="188" t="s">
        <v>174</v>
      </c>
      <c r="E80" s="189"/>
      <c r="F80" s="189"/>
      <c r="G80" s="189"/>
      <c r="H80" s="189"/>
      <c r="I80" s="190"/>
      <c r="J80" s="191">
        <f>J277</f>
        <v>0</v>
      </c>
      <c r="K80" s="123"/>
      <c r="L80" s="192"/>
    </row>
    <row r="81" s="9" customFormat="1" ht="19.92" customHeight="1">
      <c r="B81" s="187"/>
      <c r="C81" s="123"/>
      <c r="D81" s="188" t="s">
        <v>175</v>
      </c>
      <c r="E81" s="189"/>
      <c r="F81" s="189"/>
      <c r="G81" s="189"/>
      <c r="H81" s="189"/>
      <c r="I81" s="190"/>
      <c r="J81" s="191">
        <f>J291</f>
        <v>0</v>
      </c>
      <c r="K81" s="123"/>
      <c r="L81" s="192"/>
    </row>
    <row r="82" s="9" customFormat="1" ht="19.92" customHeight="1">
      <c r="B82" s="187"/>
      <c r="C82" s="123"/>
      <c r="D82" s="188" t="s">
        <v>176</v>
      </c>
      <c r="E82" s="189"/>
      <c r="F82" s="189"/>
      <c r="G82" s="189"/>
      <c r="H82" s="189"/>
      <c r="I82" s="190"/>
      <c r="J82" s="191">
        <f>J295</f>
        <v>0</v>
      </c>
      <c r="K82" s="123"/>
      <c r="L82" s="192"/>
    </row>
    <row r="83" s="9" customFormat="1" ht="19.92" customHeight="1">
      <c r="B83" s="187"/>
      <c r="C83" s="123"/>
      <c r="D83" s="188" t="s">
        <v>177</v>
      </c>
      <c r="E83" s="189"/>
      <c r="F83" s="189"/>
      <c r="G83" s="189"/>
      <c r="H83" s="189"/>
      <c r="I83" s="190"/>
      <c r="J83" s="191">
        <f>J302</f>
        <v>0</v>
      </c>
      <c r="K83" s="123"/>
      <c r="L83" s="192"/>
    </row>
    <row r="84" s="1" customFormat="1" ht="21.84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6.96" customHeight="1">
      <c r="B85" s="57"/>
      <c r="C85" s="58"/>
      <c r="D85" s="58"/>
      <c r="E85" s="58"/>
      <c r="F85" s="58"/>
      <c r="G85" s="58"/>
      <c r="H85" s="58"/>
      <c r="I85" s="170"/>
      <c r="J85" s="58"/>
      <c r="K85" s="58"/>
      <c r="L85" s="42"/>
    </row>
    <row r="89" s="1" customFormat="1" ht="6.96" customHeight="1">
      <c r="B89" s="59"/>
      <c r="C89" s="60"/>
      <c r="D89" s="60"/>
      <c r="E89" s="60"/>
      <c r="F89" s="60"/>
      <c r="G89" s="60"/>
      <c r="H89" s="60"/>
      <c r="I89" s="173"/>
      <c r="J89" s="60"/>
      <c r="K89" s="60"/>
      <c r="L89" s="42"/>
    </row>
    <row r="90" s="1" customFormat="1" ht="24.96" customHeight="1">
      <c r="B90" s="37"/>
      <c r="C90" s="22" t="s">
        <v>179</v>
      </c>
      <c r="D90" s="38"/>
      <c r="E90" s="38"/>
      <c r="F90" s="38"/>
      <c r="G90" s="38"/>
      <c r="H90" s="38"/>
      <c r="I90" s="145"/>
      <c r="J90" s="38"/>
      <c r="K90" s="38"/>
      <c r="L90" s="42"/>
    </row>
    <row r="91" s="1" customFormat="1" ht="6.96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" customFormat="1" ht="12" customHeight="1">
      <c r="B92" s="37"/>
      <c r="C92" s="31" t="s">
        <v>16</v>
      </c>
      <c r="D92" s="38"/>
      <c r="E92" s="38"/>
      <c r="F92" s="38"/>
      <c r="G92" s="38"/>
      <c r="H92" s="38"/>
      <c r="I92" s="145"/>
      <c r="J92" s="38"/>
      <c r="K92" s="38"/>
      <c r="L92" s="42"/>
    </row>
    <row r="93" s="1" customFormat="1" ht="16.5" customHeight="1">
      <c r="B93" s="37"/>
      <c r="C93" s="38"/>
      <c r="D93" s="38"/>
      <c r="E93" s="174" t="str">
        <f>E7</f>
        <v>Stavební úpravy objektů č.p. 6 a st.p.č. 17-6, obec Malšovice - revize č.01</v>
      </c>
      <c r="F93" s="31"/>
      <c r="G93" s="31"/>
      <c r="H93" s="31"/>
      <c r="I93" s="145"/>
      <c r="J93" s="38"/>
      <c r="K93" s="38"/>
      <c r="L93" s="42"/>
    </row>
    <row r="94" ht="12" customHeight="1">
      <c r="B94" s="20"/>
      <c r="C94" s="31" t="s">
        <v>144</v>
      </c>
      <c r="D94" s="21"/>
      <c r="E94" s="21"/>
      <c r="F94" s="21"/>
      <c r="G94" s="21"/>
      <c r="H94" s="21"/>
      <c r="I94" s="137"/>
      <c r="J94" s="21"/>
      <c r="K94" s="21"/>
      <c r="L94" s="19"/>
    </row>
    <row r="95" s="1" customFormat="1" ht="16.5" customHeight="1">
      <c r="B95" s="37"/>
      <c r="C95" s="38"/>
      <c r="D95" s="38"/>
      <c r="E95" s="174" t="s">
        <v>145</v>
      </c>
      <c r="F95" s="38"/>
      <c r="G95" s="38"/>
      <c r="H95" s="38"/>
      <c r="I95" s="145"/>
      <c r="J95" s="38"/>
      <c r="K95" s="38"/>
      <c r="L95" s="42"/>
    </row>
    <row r="96" s="1" customFormat="1" ht="12" customHeight="1">
      <c r="B96" s="37"/>
      <c r="C96" s="31" t="s">
        <v>146</v>
      </c>
      <c r="D96" s="38"/>
      <c r="E96" s="38"/>
      <c r="F96" s="38"/>
      <c r="G96" s="38"/>
      <c r="H96" s="38"/>
      <c r="I96" s="145"/>
      <c r="J96" s="38"/>
      <c r="K96" s="38"/>
      <c r="L96" s="42"/>
    </row>
    <row r="97" s="1" customFormat="1" ht="16.5" customHeight="1">
      <c r="B97" s="37"/>
      <c r="C97" s="38"/>
      <c r="D97" s="38"/>
      <c r="E97" s="67" t="str">
        <f>E11</f>
        <v>D.1.1-2 - Objekt na st.p.č.17/6</v>
      </c>
      <c r="F97" s="38"/>
      <c r="G97" s="38"/>
      <c r="H97" s="38"/>
      <c r="I97" s="145"/>
      <c r="J97" s="38"/>
      <c r="K97" s="38"/>
      <c r="L97" s="42"/>
    </row>
    <row r="98" s="1" customFormat="1" ht="6.96" customHeight="1">
      <c r="B98" s="37"/>
      <c r="C98" s="38"/>
      <c r="D98" s="38"/>
      <c r="E98" s="38"/>
      <c r="F98" s="38"/>
      <c r="G98" s="38"/>
      <c r="H98" s="38"/>
      <c r="I98" s="145"/>
      <c r="J98" s="38"/>
      <c r="K98" s="38"/>
      <c r="L98" s="42"/>
    </row>
    <row r="99" s="1" customFormat="1" ht="12" customHeight="1">
      <c r="B99" s="37"/>
      <c r="C99" s="31" t="s">
        <v>21</v>
      </c>
      <c r="D99" s="38"/>
      <c r="E99" s="38"/>
      <c r="F99" s="26" t="str">
        <f>F14</f>
        <v>Malšovice</v>
      </c>
      <c r="G99" s="38"/>
      <c r="H99" s="38"/>
      <c r="I99" s="147" t="s">
        <v>23</v>
      </c>
      <c r="J99" s="70" t="str">
        <f>IF(J14="","",J14)</f>
        <v>22. 6. 2019</v>
      </c>
      <c r="K99" s="38"/>
      <c r="L99" s="42"/>
    </row>
    <row r="100" s="1" customFormat="1" ht="6.96" customHeight="1">
      <c r="B100" s="37"/>
      <c r="C100" s="38"/>
      <c r="D100" s="38"/>
      <c r="E100" s="38"/>
      <c r="F100" s="38"/>
      <c r="G100" s="38"/>
      <c r="H100" s="38"/>
      <c r="I100" s="145"/>
      <c r="J100" s="38"/>
      <c r="K100" s="38"/>
      <c r="L100" s="42"/>
    </row>
    <row r="101" s="1" customFormat="1" ht="43.05" customHeight="1">
      <c r="B101" s="37"/>
      <c r="C101" s="31" t="s">
        <v>25</v>
      </c>
      <c r="D101" s="38"/>
      <c r="E101" s="38"/>
      <c r="F101" s="26" t="str">
        <f>E17</f>
        <v>Obec Malšovice, Malšovice 16, 405 02 Děčín 2</v>
      </c>
      <c r="G101" s="38"/>
      <c r="H101" s="38"/>
      <c r="I101" s="147" t="s">
        <v>32</v>
      </c>
      <c r="J101" s="35" t="str">
        <f>E23</f>
        <v>INTECON, spol. s r.o., Ústí nad Labem</v>
      </c>
      <c r="K101" s="38"/>
      <c r="L101" s="42"/>
    </row>
    <row r="102" s="1" customFormat="1" ht="43.05" customHeight="1">
      <c r="B102" s="37"/>
      <c r="C102" s="31" t="s">
        <v>30</v>
      </c>
      <c r="D102" s="38"/>
      <c r="E102" s="38"/>
      <c r="F102" s="26" t="str">
        <f>IF(E20="","",E20)</f>
        <v>Vyplň údaj</v>
      </c>
      <c r="G102" s="38"/>
      <c r="H102" s="38"/>
      <c r="I102" s="147" t="s">
        <v>36</v>
      </c>
      <c r="J102" s="35" t="str">
        <f>E26</f>
        <v>INTECON, spol. s r.o., Ústí nad Labem</v>
      </c>
      <c r="K102" s="38"/>
      <c r="L102" s="42"/>
    </row>
    <row r="103" s="1" customFormat="1" ht="10.32" customHeight="1">
      <c r="B103" s="37"/>
      <c r="C103" s="38"/>
      <c r="D103" s="38"/>
      <c r="E103" s="38"/>
      <c r="F103" s="38"/>
      <c r="G103" s="38"/>
      <c r="H103" s="38"/>
      <c r="I103" s="145"/>
      <c r="J103" s="38"/>
      <c r="K103" s="38"/>
      <c r="L103" s="42"/>
    </row>
    <row r="104" s="10" customFormat="1" ht="29.28" customHeight="1">
      <c r="B104" s="193"/>
      <c r="C104" s="194" t="s">
        <v>180</v>
      </c>
      <c r="D104" s="195" t="s">
        <v>58</v>
      </c>
      <c r="E104" s="195" t="s">
        <v>54</v>
      </c>
      <c r="F104" s="195" t="s">
        <v>55</v>
      </c>
      <c r="G104" s="195" t="s">
        <v>181</v>
      </c>
      <c r="H104" s="195" t="s">
        <v>182</v>
      </c>
      <c r="I104" s="196" t="s">
        <v>183</v>
      </c>
      <c r="J104" s="195" t="s">
        <v>150</v>
      </c>
      <c r="K104" s="197" t="s">
        <v>184</v>
      </c>
      <c r="L104" s="198"/>
      <c r="M104" s="90" t="s">
        <v>19</v>
      </c>
      <c r="N104" s="91" t="s">
        <v>43</v>
      </c>
      <c r="O104" s="91" t="s">
        <v>185</v>
      </c>
      <c r="P104" s="91" t="s">
        <v>186</v>
      </c>
      <c r="Q104" s="91" t="s">
        <v>187</v>
      </c>
      <c r="R104" s="91" t="s">
        <v>188</v>
      </c>
      <c r="S104" s="91" t="s">
        <v>189</v>
      </c>
      <c r="T104" s="92" t="s">
        <v>190</v>
      </c>
    </row>
    <row r="105" s="1" customFormat="1" ht="22.8" customHeight="1">
      <c r="B105" s="37"/>
      <c r="C105" s="97" t="s">
        <v>191</v>
      </c>
      <c r="D105" s="38"/>
      <c r="E105" s="38"/>
      <c r="F105" s="38"/>
      <c r="G105" s="38"/>
      <c r="H105" s="38"/>
      <c r="I105" s="145"/>
      <c r="J105" s="199">
        <f>BK105</f>
        <v>0</v>
      </c>
      <c r="K105" s="38"/>
      <c r="L105" s="42"/>
      <c r="M105" s="93"/>
      <c r="N105" s="94"/>
      <c r="O105" s="94"/>
      <c r="P105" s="200">
        <f>P106+P193</f>
        <v>0</v>
      </c>
      <c r="Q105" s="94"/>
      <c r="R105" s="200">
        <f>R106+R193</f>
        <v>16.964885969999997</v>
      </c>
      <c r="S105" s="94"/>
      <c r="T105" s="201">
        <f>T106+T193</f>
        <v>21.07864</v>
      </c>
      <c r="AT105" s="16" t="s">
        <v>72</v>
      </c>
      <c r="AU105" s="16" t="s">
        <v>151</v>
      </c>
      <c r="BK105" s="202">
        <f>BK106+BK193</f>
        <v>0</v>
      </c>
    </row>
    <row r="106" s="11" customFormat="1" ht="25.92" customHeight="1">
      <c r="B106" s="203"/>
      <c r="C106" s="204"/>
      <c r="D106" s="205" t="s">
        <v>72</v>
      </c>
      <c r="E106" s="206" t="s">
        <v>192</v>
      </c>
      <c r="F106" s="206" t="s">
        <v>193</v>
      </c>
      <c r="G106" s="204"/>
      <c r="H106" s="204"/>
      <c r="I106" s="207"/>
      <c r="J106" s="208">
        <f>BK106</f>
        <v>0</v>
      </c>
      <c r="K106" s="204"/>
      <c r="L106" s="209"/>
      <c r="M106" s="210"/>
      <c r="N106" s="211"/>
      <c r="O106" s="211"/>
      <c r="P106" s="212">
        <f>P107+P113+P120+P160+P184+P190</f>
        <v>0</v>
      </c>
      <c r="Q106" s="211"/>
      <c r="R106" s="212">
        <f>R107+R113+R120+R160+R184+R190</f>
        <v>11.39704545</v>
      </c>
      <c r="S106" s="211"/>
      <c r="T106" s="213">
        <f>T107+T113+T120+T160+T184+T190</f>
        <v>20.02055</v>
      </c>
      <c r="AR106" s="214" t="s">
        <v>80</v>
      </c>
      <c r="AT106" s="215" t="s">
        <v>72</v>
      </c>
      <c r="AU106" s="215" t="s">
        <v>73</v>
      </c>
      <c r="AY106" s="214" t="s">
        <v>194</v>
      </c>
      <c r="BK106" s="216">
        <f>BK107+BK113+BK120+BK160+BK184+BK190</f>
        <v>0</v>
      </c>
    </row>
    <row r="107" s="11" customFormat="1" ht="22.8" customHeight="1">
      <c r="B107" s="203"/>
      <c r="C107" s="204"/>
      <c r="D107" s="205" t="s">
        <v>72</v>
      </c>
      <c r="E107" s="217" t="s">
        <v>117</v>
      </c>
      <c r="F107" s="217" t="s">
        <v>349</v>
      </c>
      <c r="G107" s="204"/>
      <c r="H107" s="204"/>
      <c r="I107" s="207"/>
      <c r="J107" s="218">
        <f>BK107</f>
        <v>0</v>
      </c>
      <c r="K107" s="204"/>
      <c r="L107" s="209"/>
      <c r="M107" s="210"/>
      <c r="N107" s="211"/>
      <c r="O107" s="211"/>
      <c r="P107" s="212">
        <f>SUM(P108:P112)</f>
        <v>0</v>
      </c>
      <c r="Q107" s="211"/>
      <c r="R107" s="212">
        <f>SUM(R108:R112)</f>
        <v>3.9492690000000001</v>
      </c>
      <c r="S107" s="211"/>
      <c r="T107" s="213">
        <f>SUM(T108:T112)</f>
        <v>0</v>
      </c>
      <c r="AR107" s="214" t="s">
        <v>80</v>
      </c>
      <c r="AT107" s="215" t="s">
        <v>72</v>
      </c>
      <c r="AU107" s="215" t="s">
        <v>80</v>
      </c>
      <c r="AY107" s="214" t="s">
        <v>194</v>
      </c>
      <c r="BK107" s="216">
        <f>SUM(BK108:BK112)</f>
        <v>0</v>
      </c>
    </row>
    <row r="108" s="1" customFormat="1" ht="36" customHeight="1">
      <c r="B108" s="37"/>
      <c r="C108" s="219" t="s">
        <v>80</v>
      </c>
      <c r="D108" s="219" t="s">
        <v>196</v>
      </c>
      <c r="E108" s="220" t="s">
        <v>356</v>
      </c>
      <c r="F108" s="221" t="s">
        <v>357</v>
      </c>
      <c r="G108" s="222" t="s">
        <v>222</v>
      </c>
      <c r="H108" s="223">
        <v>24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0.048430000000000001</v>
      </c>
      <c r="R108" s="228">
        <f>Q108*H108</f>
        <v>1.16232</v>
      </c>
      <c r="S108" s="228">
        <v>0</v>
      </c>
      <c r="T108" s="229">
        <f>S108*H108</f>
        <v>0</v>
      </c>
      <c r="AR108" s="230" t="s">
        <v>201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201</v>
      </c>
      <c r="BM108" s="230" t="s">
        <v>1736</v>
      </c>
    </row>
    <row r="109" s="1" customFormat="1" ht="24" customHeight="1">
      <c r="B109" s="37"/>
      <c r="C109" s="219" t="s">
        <v>82</v>
      </c>
      <c r="D109" s="219" t="s">
        <v>196</v>
      </c>
      <c r="E109" s="220" t="s">
        <v>378</v>
      </c>
      <c r="F109" s="221" t="s">
        <v>379</v>
      </c>
      <c r="G109" s="222" t="s">
        <v>255</v>
      </c>
      <c r="H109" s="223">
        <v>1.1699999999999999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1.6627000000000001</v>
      </c>
      <c r="R109" s="228">
        <f>Q109*H109</f>
        <v>1.9453590000000001</v>
      </c>
      <c r="S109" s="228">
        <v>0</v>
      </c>
      <c r="T109" s="229">
        <f>S109*H109</f>
        <v>0</v>
      </c>
      <c r="AR109" s="230" t="s">
        <v>201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201</v>
      </c>
      <c r="BM109" s="230" t="s">
        <v>1737</v>
      </c>
    </row>
    <row r="110" s="12" customFormat="1">
      <c r="B110" s="232"/>
      <c r="C110" s="233"/>
      <c r="D110" s="234" t="s">
        <v>257</v>
      </c>
      <c r="E110" s="235" t="s">
        <v>19</v>
      </c>
      <c r="F110" s="236" t="s">
        <v>1738</v>
      </c>
      <c r="G110" s="233"/>
      <c r="H110" s="237">
        <v>1.1699999999999999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AT110" s="243" t="s">
        <v>257</v>
      </c>
      <c r="AU110" s="243" t="s">
        <v>82</v>
      </c>
      <c r="AV110" s="12" t="s">
        <v>82</v>
      </c>
      <c r="AW110" s="12" t="s">
        <v>35</v>
      </c>
      <c r="AX110" s="12" t="s">
        <v>80</v>
      </c>
      <c r="AY110" s="243" t="s">
        <v>194</v>
      </c>
    </row>
    <row r="111" s="1" customFormat="1" ht="60" customHeight="1">
      <c r="B111" s="37"/>
      <c r="C111" s="219" t="s">
        <v>117</v>
      </c>
      <c r="D111" s="219" t="s">
        <v>196</v>
      </c>
      <c r="E111" s="220" t="s">
        <v>1739</v>
      </c>
      <c r="F111" s="221" t="s">
        <v>1740</v>
      </c>
      <c r="G111" s="222" t="s">
        <v>255</v>
      </c>
      <c r="H111" s="223">
        <v>0.45000000000000001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1.8702000000000001</v>
      </c>
      <c r="R111" s="228">
        <f>Q111*H111</f>
        <v>0.84159000000000006</v>
      </c>
      <c r="S111" s="228">
        <v>0</v>
      </c>
      <c r="T111" s="229">
        <f>S111*H111</f>
        <v>0</v>
      </c>
      <c r="AR111" s="230" t="s">
        <v>201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201</v>
      </c>
      <c r="BM111" s="230" t="s">
        <v>1741</v>
      </c>
    </row>
    <row r="112" s="12" customFormat="1">
      <c r="B112" s="232"/>
      <c r="C112" s="233"/>
      <c r="D112" s="234" t="s">
        <v>257</v>
      </c>
      <c r="E112" s="235" t="s">
        <v>19</v>
      </c>
      <c r="F112" s="236" t="s">
        <v>1742</v>
      </c>
      <c r="G112" s="233"/>
      <c r="H112" s="237">
        <v>0.45000000000000001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AT112" s="243" t="s">
        <v>257</v>
      </c>
      <c r="AU112" s="243" t="s">
        <v>82</v>
      </c>
      <c r="AV112" s="12" t="s">
        <v>82</v>
      </c>
      <c r="AW112" s="12" t="s">
        <v>35</v>
      </c>
      <c r="AX112" s="12" t="s">
        <v>80</v>
      </c>
      <c r="AY112" s="243" t="s">
        <v>194</v>
      </c>
    </row>
    <row r="113" s="11" customFormat="1" ht="22.8" customHeight="1">
      <c r="B113" s="203"/>
      <c r="C113" s="204"/>
      <c r="D113" s="205" t="s">
        <v>72</v>
      </c>
      <c r="E113" s="217" t="s">
        <v>201</v>
      </c>
      <c r="F113" s="217" t="s">
        <v>462</v>
      </c>
      <c r="G113" s="204"/>
      <c r="H113" s="204"/>
      <c r="I113" s="207"/>
      <c r="J113" s="218">
        <f>BK113</f>
        <v>0</v>
      </c>
      <c r="K113" s="204"/>
      <c r="L113" s="209"/>
      <c r="M113" s="210"/>
      <c r="N113" s="211"/>
      <c r="O113" s="211"/>
      <c r="P113" s="212">
        <f>SUM(P114:P119)</f>
        <v>0</v>
      </c>
      <c r="Q113" s="211"/>
      <c r="R113" s="212">
        <f>SUM(R114:R119)</f>
        <v>0.18725739</v>
      </c>
      <c r="S113" s="211"/>
      <c r="T113" s="213">
        <f>SUM(T114:T119)</f>
        <v>0</v>
      </c>
      <c r="AR113" s="214" t="s">
        <v>80</v>
      </c>
      <c r="AT113" s="215" t="s">
        <v>72</v>
      </c>
      <c r="AU113" s="215" t="s">
        <v>80</v>
      </c>
      <c r="AY113" s="214" t="s">
        <v>194</v>
      </c>
      <c r="BK113" s="216">
        <f>SUM(BK114:BK119)</f>
        <v>0</v>
      </c>
    </row>
    <row r="114" s="1" customFormat="1" ht="24" customHeight="1">
      <c r="B114" s="37"/>
      <c r="C114" s="219" t="s">
        <v>201</v>
      </c>
      <c r="D114" s="219" t="s">
        <v>196</v>
      </c>
      <c r="E114" s="220" t="s">
        <v>1743</v>
      </c>
      <c r="F114" s="221" t="s">
        <v>1744</v>
      </c>
      <c r="G114" s="222" t="s">
        <v>255</v>
      </c>
      <c r="H114" s="223">
        <v>0.070000000000000007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2.4533999999999998</v>
      </c>
      <c r="R114" s="228">
        <f>Q114*H114</f>
        <v>0.171738</v>
      </c>
      <c r="S114" s="228">
        <v>0</v>
      </c>
      <c r="T114" s="229">
        <f>S114*H114</f>
        <v>0</v>
      </c>
      <c r="AR114" s="230" t="s">
        <v>201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201</v>
      </c>
      <c r="BM114" s="230" t="s">
        <v>1745</v>
      </c>
    </row>
    <row r="115" s="12" customFormat="1">
      <c r="B115" s="232"/>
      <c r="C115" s="233"/>
      <c r="D115" s="234" t="s">
        <v>257</v>
      </c>
      <c r="E115" s="235" t="s">
        <v>19</v>
      </c>
      <c r="F115" s="236" t="s">
        <v>1746</v>
      </c>
      <c r="G115" s="233"/>
      <c r="H115" s="237">
        <v>0.070000000000000007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AT115" s="243" t="s">
        <v>257</v>
      </c>
      <c r="AU115" s="243" t="s">
        <v>82</v>
      </c>
      <c r="AV115" s="12" t="s">
        <v>82</v>
      </c>
      <c r="AW115" s="12" t="s">
        <v>35</v>
      </c>
      <c r="AX115" s="12" t="s">
        <v>80</v>
      </c>
      <c r="AY115" s="243" t="s">
        <v>194</v>
      </c>
    </row>
    <row r="116" s="1" customFormat="1" ht="24" customHeight="1">
      <c r="B116" s="37"/>
      <c r="C116" s="219" t="s">
        <v>215</v>
      </c>
      <c r="D116" s="219" t="s">
        <v>196</v>
      </c>
      <c r="E116" s="220" t="s">
        <v>1747</v>
      </c>
      <c r="F116" s="221" t="s">
        <v>1748</v>
      </c>
      <c r="G116" s="222" t="s">
        <v>199</v>
      </c>
      <c r="H116" s="223">
        <v>1.165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0.0051900000000000002</v>
      </c>
      <c r="R116" s="228">
        <f>Q116*H116</f>
        <v>0.0060463500000000007</v>
      </c>
      <c r="S116" s="228">
        <v>0</v>
      </c>
      <c r="T116" s="229">
        <f>S116*H116</f>
        <v>0</v>
      </c>
      <c r="AR116" s="230" t="s">
        <v>201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201</v>
      </c>
      <c r="BM116" s="230" t="s">
        <v>1749</v>
      </c>
    </row>
    <row r="117" s="12" customFormat="1">
      <c r="B117" s="232"/>
      <c r="C117" s="233"/>
      <c r="D117" s="234" t="s">
        <v>257</v>
      </c>
      <c r="E117" s="235" t="s">
        <v>19</v>
      </c>
      <c r="F117" s="236" t="s">
        <v>1750</v>
      </c>
      <c r="G117" s="233"/>
      <c r="H117" s="237">
        <v>1.165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AT117" s="243" t="s">
        <v>257</v>
      </c>
      <c r="AU117" s="243" t="s">
        <v>82</v>
      </c>
      <c r="AV117" s="12" t="s">
        <v>82</v>
      </c>
      <c r="AW117" s="12" t="s">
        <v>35</v>
      </c>
      <c r="AX117" s="12" t="s">
        <v>80</v>
      </c>
      <c r="AY117" s="243" t="s">
        <v>194</v>
      </c>
    </row>
    <row r="118" s="1" customFormat="1" ht="24" customHeight="1">
      <c r="B118" s="37"/>
      <c r="C118" s="219" t="s">
        <v>219</v>
      </c>
      <c r="D118" s="219" t="s">
        <v>196</v>
      </c>
      <c r="E118" s="220" t="s">
        <v>1751</v>
      </c>
      <c r="F118" s="221" t="s">
        <v>1752</v>
      </c>
      <c r="G118" s="222" t="s">
        <v>199</v>
      </c>
      <c r="H118" s="223">
        <v>1.165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201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201</v>
      </c>
      <c r="BM118" s="230" t="s">
        <v>1753</v>
      </c>
    </row>
    <row r="119" s="1" customFormat="1" ht="24" customHeight="1">
      <c r="B119" s="37"/>
      <c r="C119" s="219" t="s">
        <v>224</v>
      </c>
      <c r="D119" s="219" t="s">
        <v>196</v>
      </c>
      <c r="E119" s="220" t="s">
        <v>1754</v>
      </c>
      <c r="F119" s="221" t="s">
        <v>1755</v>
      </c>
      <c r="G119" s="222" t="s">
        <v>311</v>
      </c>
      <c r="H119" s="223">
        <v>0.0089999999999999993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1.0525599999999999</v>
      </c>
      <c r="R119" s="228">
        <f>Q119*H119</f>
        <v>0.0094730399999999985</v>
      </c>
      <c r="S119" s="228">
        <v>0</v>
      </c>
      <c r="T119" s="229">
        <f>S119*H119</f>
        <v>0</v>
      </c>
      <c r="AR119" s="230" t="s">
        <v>201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201</v>
      </c>
      <c r="BM119" s="230" t="s">
        <v>1756</v>
      </c>
    </row>
    <row r="120" s="11" customFormat="1" ht="22.8" customHeight="1">
      <c r="B120" s="203"/>
      <c r="C120" s="204"/>
      <c r="D120" s="205" t="s">
        <v>72</v>
      </c>
      <c r="E120" s="217" t="s">
        <v>219</v>
      </c>
      <c r="F120" s="217" t="s">
        <v>608</v>
      </c>
      <c r="G120" s="204"/>
      <c r="H120" s="204"/>
      <c r="I120" s="207"/>
      <c r="J120" s="218">
        <f>BK120</f>
        <v>0</v>
      </c>
      <c r="K120" s="204"/>
      <c r="L120" s="209"/>
      <c r="M120" s="210"/>
      <c r="N120" s="211"/>
      <c r="O120" s="211"/>
      <c r="P120" s="212">
        <f>SUM(P121:P159)</f>
        <v>0</v>
      </c>
      <c r="Q120" s="211"/>
      <c r="R120" s="212">
        <f>SUM(R121:R159)</f>
        <v>7.2578750599999999</v>
      </c>
      <c r="S120" s="211"/>
      <c r="T120" s="213">
        <f>SUM(T121:T159)</f>
        <v>0.10260000000000001</v>
      </c>
      <c r="AR120" s="214" t="s">
        <v>80</v>
      </c>
      <c r="AT120" s="215" t="s">
        <v>72</v>
      </c>
      <c r="AU120" s="215" t="s">
        <v>80</v>
      </c>
      <c r="AY120" s="214" t="s">
        <v>194</v>
      </c>
      <c r="BK120" s="216">
        <f>SUM(BK121:BK159)</f>
        <v>0</v>
      </c>
    </row>
    <row r="121" s="1" customFormat="1" ht="36" customHeight="1">
      <c r="B121" s="37"/>
      <c r="C121" s="219" t="s">
        <v>228</v>
      </c>
      <c r="D121" s="219" t="s">
        <v>196</v>
      </c>
      <c r="E121" s="220" t="s">
        <v>618</v>
      </c>
      <c r="F121" s="221" t="s">
        <v>619</v>
      </c>
      <c r="G121" s="222" t="s">
        <v>199</v>
      </c>
      <c r="H121" s="223">
        <v>63.649999999999999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0.0043800000000000002</v>
      </c>
      <c r="R121" s="228">
        <f>Q121*H121</f>
        <v>0.27878700000000001</v>
      </c>
      <c r="S121" s="228">
        <v>0</v>
      </c>
      <c r="T121" s="229">
        <f>S121*H121</f>
        <v>0</v>
      </c>
      <c r="AR121" s="230" t="s">
        <v>201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201</v>
      </c>
      <c r="BM121" s="230" t="s">
        <v>1757</v>
      </c>
    </row>
    <row r="122" s="1" customFormat="1">
      <c r="B122" s="37"/>
      <c r="C122" s="38"/>
      <c r="D122" s="234" t="s">
        <v>286</v>
      </c>
      <c r="E122" s="38"/>
      <c r="F122" s="255" t="s">
        <v>621</v>
      </c>
      <c r="G122" s="38"/>
      <c r="H122" s="38"/>
      <c r="I122" s="145"/>
      <c r="J122" s="38"/>
      <c r="K122" s="38"/>
      <c r="L122" s="42"/>
      <c r="M122" s="256"/>
      <c r="N122" s="82"/>
      <c r="O122" s="82"/>
      <c r="P122" s="82"/>
      <c r="Q122" s="82"/>
      <c r="R122" s="82"/>
      <c r="S122" s="82"/>
      <c r="T122" s="83"/>
      <c r="AT122" s="16" t="s">
        <v>286</v>
      </c>
      <c r="AU122" s="16" t="s">
        <v>82</v>
      </c>
    </row>
    <row r="123" s="12" customFormat="1">
      <c r="B123" s="232"/>
      <c r="C123" s="233"/>
      <c r="D123" s="234" t="s">
        <v>257</v>
      </c>
      <c r="E123" s="235" t="s">
        <v>19</v>
      </c>
      <c r="F123" s="236" t="s">
        <v>1758</v>
      </c>
      <c r="G123" s="233"/>
      <c r="H123" s="237">
        <v>63.649999999999999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AT123" s="243" t="s">
        <v>257</v>
      </c>
      <c r="AU123" s="243" t="s">
        <v>82</v>
      </c>
      <c r="AV123" s="12" t="s">
        <v>82</v>
      </c>
      <c r="AW123" s="12" t="s">
        <v>35</v>
      </c>
      <c r="AX123" s="12" t="s">
        <v>80</v>
      </c>
      <c r="AY123" s="243" t="s">
        <v>194</v>
      </c>
    </row>
    <row r="124" s="1" customFormat="1" ht="48" customHeight="1">
      <c r="B124" s="37"/>
      <c r="C124" s="219" t="s">
        <v>232</v>
      </c>
      <c r="D124" s="219" t="s">
        <v>196</v>
      </c>
      <c r="E124" s="220" t="s">
        <v>626</v>
      </c>
      <c r="F124" s="221" t="s">
        <v>627</v>
      </c>
      <c r="G124" s="222" t="s">
        <v>199</v>
      </c>
      <c r="H124" s="223">
        <v>152.53999999999999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0.018380000000000001</v>
      </c>
      <c r="R124" s="228">
        <f>Q124*H124</f>
        <v>2.8036851999999999</v>
      </c>
      <c r="S124" s="228">
        <v>0</v>
      </c>
      <c r="T124" s="229">
        <f>S124*H124</f>
        <v>0</v>
      </c>
      <c r="AR124" s="230" t="s">
        <v>201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201</v>
      </c>
      <c r="BM124" s="230" t="s">
        <v>1759</v>
      </c>
    </row>
    <row r="125" s="12" customFormat="1">
      <c r="B125" s="232"/>
      <c r="C125" s="233"/>
      <c r="D125" s="234" t="s">
        <v>257</v>
      </c>
      <c r="E125" s="235" t="s">
        <v>19</v>
      </c>
      <c r="F125" s="236" t="s">
        <v>1760</v>
      </c>
      <c r="G125" s="233"/>
      <c r="H125" s="237">
        <v>55.079999999999998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AT125" s="243" t="s">
        <v>257</v>
      </c>
      <c r="AU125" s="243" t="s">
        <v>82</v>
      </c>
      <c r="AV125" s="12" t="s">
        <v>82</v>
      </c>
      <c r="AW125" s="12" t="s">
        <v>35</v>
      </c>
      <c r="AX125" s="12" t="s">
        <v>73</v>
      </c>
      <c r="AY125" s="243" t="s">
        <v>194</v>
      </c>
    </row>
    <row r="126" s="12" customFormat="1">
      <c r="B126" s="232"/>
      <c r="C126" s="233"/>
      <c r="D126" s="234" t="s">
        <v>257</v>
      </c>
      <c r="E126" s="235" t="s">
        <v>19</v>
      </c>
      <c r="F126" s="236" t="s">
        <v>1761</v>
      </c>
      <c r="G126" s="233"/>
      <c r="H126" s="237">
        <v>97.459999999999994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AT126" s="243" t="s">
        <v>257</v>
      </c>
      <c r="AU126" s="243" t="s">
        <v>82</v>
      </c>
      <c r="AV126" s="12" t="s">
        <v>82</v>
      </c>
      <c r="AW126" s="12" t="s">
        <v>35</v>
      </c>
      <c r="AX126" s="12" t="s">
        <v>73</v>
      </c>
      <c r="AY126" s="243" t="s">
        <v>194</v>
      </c>
    </row>
    <row r="127" s="13" customFormat="1">
      <c r="B127" s="244"/>
      <c r="C127" s="245"/>
      <c r="D127" s="234" t="s">
        <v>257</v>
      </c>
      <c r="E127" s="246" t="s">
        <v>19</v>
      </c>
      <c r="F127" s="247" t="s">
        <v>277</v>
      </c>
      <c r="G127" s="245"/>
      <c r="H127" s="248">
        <v>152.53999999999999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AT127" s="254" t="s">
        <v>257</v>
      </c>
      <c r="AU127" s="254" t="s">
        <v>82</v>
      </c>
      <c r="AV127" s="13" t="s">
        <v>201</v>
      </c>
      <c r="AW127" s="13" t="s">
        <v>35</v>
      </c>
      <c r="AX127" s="13" t="s">
        <v>80</v>
      </c>
      <c r="AY127" s="254" t="s">
        <v>194</v>
      </c>
    </row>
    <row r="128" s="1" customFormat="1" ht="36" customHeight="1">
      <c r="B128" s="37"/>
      <c r="C128" s="219" t="s">
        <v>236</v>
      </c>
      <c r="D128" s="219" t="s">
        <v>196</v>
      </c>
      <c r="E128" s="220" t="s">
        <v>640</v>
      </c>
      <c r="F128" s="221" t="s">
        <v>641</v>
      </c>
      <c r="G128" s="222" t="s">
        <v>199</v>
      </c>
      <c r="H128" s="223">
        <v>63.649999999999999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0.0030000000000000001</v>
      </c>
      <c r="R128" s="228">
        <f>Q128*H128</f>
        <v>0.19095000000000001</v>
      </c>
      <c r="S128" s="228">
        <v>0</v>
      </c>
      <c r="T128" s="229">
        <f>S128*H128</f>
        <v>0</v>
      </c>
      <c r="AR128" s="230" t="s">
        <v>201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201</v>
      </c>
      <c r="BM128" s="230" t="s">
        <v>1762</v>
      </c>
    </row>
    <row r="129" s="12" customFormat="1">
      <c r="B129" s="232"/>
      <c r="C129" s="233"/>
      <c r="D129" s="234" t="s">
        <v>257</v>
      </c>
      <c r="E129" s="235" t="s">
        <v>19</v>
      </c>
      <c r="F129" s="236" t="s">
        <v>1758</v>
      </c>
      <c r="G129" s="233"/>
      <c r="H129" s="237">
        <v>63.649999999999999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AT129" s="243" t="s">
        <v>257</v>
      </c>
      <c r="AU129" s="243" t="s">
        <v>82</v>
      </c>
      <c r="AV129" s="12" t="s">
        <v>82</v>
      </c>
      <c r="AW129" s="12" t="s">
        <v>35</v>
      </c>
      <c r="AX129" s="12" t="s">
        <v>80</v>
      </c>
      <c r="AY129" s="243" t="s">
        <v>194</v>
      </c>
    </row>
    <row r="130" s="1" customFormat="1" ht="48" customHeight="1">
      <c r="B130" s="37"/>
      <c r="C130" s="219" t="s">
        <v>240</v>
      </c>
      <c r="D130" s="219" t="s">
        <v>196</v>
      </c>
      <c r="E130" s="220" t="s">
        <v>644</v>
      </c>
      <c r="F130" s="221" t="s">
        <v>645</v>
      </c>
      <c r="G130" s="222" t="s">
        <v>199</v>
      </c>
      <c r="H130" s="223">
        <v>26.077000000000002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0.018380000000000001</v>
      </c>
      <c r="R130" s="228">
        <f>Q130*H130</f>
        <v>0.47929526000000006</v>
      </c>
      <c r="S130" s="228">
        <v>0</v>
      </c>
      <c r="T130" s="229">
        <f>S130*H130</f>
        <v>0</v>
      </c>
      <c r="AR130" s="230" t="s">
        <v>201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201</v>
      </c>
      <c r="BM130" s="230" t="s">
        <v>1763</v>
      </c>
    </row>
    <row r="131" s="12" customFormat="1">
      <c r="B131" s="232"/>
      <c r="C131" s="233"/>
      <c r="D131" s="234" t="s">
        <v>257</v>
      </c>
      <c r="E131" s="235" t="s">
        <v>19</v>
      </c>
      <c r="F131" s="236" t="s">
        <v>1764</v>
      </c>
      <c r="G131" s="233"/>
      <c r="H131" s="237">
        <v>16.324999999999999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AT131" s="243" t="s">
        <v>257</v>
      </c>
      <c r="AU131" s="243" t="s">
        <v>82</v>
      </c>
      <c r="AV131" s="12" t="s">
        <v>82</v>
      </c>
      <c r="AW131" s="12" t="s">
        <v>35</v>
      </c>
      <c r="AX131" s="12" t="s">
        <v>73</v>
      </c>
      <c r="AY131" s="243" t="s">
        <v>194</v>
      </c>
    </row>
    <row r="132" s="12" customFormat="1">
      <c r="B132" s="232"/>
      <c r="C132" s="233"/>
      <c r="D132" s="234" t="s">
        <v>257</v>
      </c>
      <c r="E132" s="235" t="s">
        <v>19</v>
      </c>
      <c r="F132" s="236" t="s">
        <v>1765</v>
      </c>
      <c r="G132" s="233"/>
      <c r="H132" s="237">
        <v>9.7520000000000007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AT132" s="243" t="s">
        <v>257</v>
      </c>
      <c r="AU132" s="243" t="s">
        <v>82</v>
      </c>
      <c r="AV132" s="12" t="s">
        <v>82</v>
      </c>
      <c r="AW132" s="12" t="s">
        <v>35</v>
      </c>
      <c r="AX132" s="12" t="s">
        <v>73</v>
      </c>
      <c r="AY132" s="243" t="s">
        <v>194</v>
      </c>
    </row>
    <row r="133" s="13" customFormat="1">
      <c r="B133" s="244"/>
      <c r="C133" s="245"/>
      <c r="D133" s="234" t="s">
        <v>257</v>
      </c>
      <c r="E133" s="246" t="s">
        <v>19</v>
      </c>
      <c r="F133" s="247" t="s">
        <v>277</v>
      </c>
      <c r="G133" s="245"/>
      <c r="H133" s="248">
        <v>26.076999999999998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AT133" s="254" t="s">
        <v>257</v>
      </c>
      <c r="AU133" s="254" t="s">
        <v>82</v>
      </c>
      <c r="AV133" s="13" t="s">
        <v>201</v>
      </c>
      <c r="AW133" s="13" t="s">
        <v>35</v>
      </c>
      <c r="AX133" s="13" t="s">
        <v>80</v>
      </c>
      <c r="AY133" s="254" t="s">
        <v>194</v>
      </c>
    </row>
    <row r="134" s="1" customFormat="1" ht="24" customHeight="1">
      <c r="B134" s="37"/>
      <c r="C134" s="219" t="s">
        <v>244</v>
      </c>
      <c r="D134" s="219" t="s">
        <v>196</v>
      </c>
      <c r="E134" s="220" t="s">
        <v>652</v>
      </c>
      <c r="F134" s="221" t="s">
        <v>653</v>
      </c>
      <c r="G134" s="222" t="s">
        <v>199</v>
      </c>
      <c r="H134" s="223">
        <v>66.099999999999994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201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201</v>
      </c>
      <c r="BM134" s="230" t="s">
        <v>1766</v>
      </c>
    </row>
    <row r="135" s="12" customFormat="1">
      <c r="B135" s="232"/>
      <c r="C135" s="233"/>
      <c r="D135" s="234" t="s">
        <v>257</v>
      </c>
      <c r="E135" s="235" t="s">
        <v>19</v>
      </c>
      <c r="F135" s="236" t="s">
        <v>1767</v>
      </c>
      <c r="G135" s="233"/>
      <c r="H135" s="237">
        <v>66.099999999999994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AT135" s="243" t="s">
        <v>257</v>
      </c>
      <c r="AU135" s="243" t="s">
        <v>82</v>
      </c>
      <c r="AV135" s="12" t="s">
        <v>82</v>
      </c>
      <c r="AW135" s="12" t="s">
        <v>35</v>
      </c>
      <c r="AX135" s="12" t="s">
        <v>80</v>
      </c>
      <c r="AY135" s="243" t="s">
        <v>194</v>
      </c>
    </row>
    <row r="136" s="1" customFormat="1" ht="36" customHeight="1">
      <c r="B136" s="37"/>
      <c r="C136" s="219" t="s">
        <v>248</v>
      </c>
      <c r="D136" s="219" t="s">
        <v>196</v>
      </c>
      <c r="E136" s="220" t="s">
        <v>670</v>
      </c>
      <c r="F136" s="221" t="s">
        <v>671</v>
      </c>
      <c r="G136" s="222" t="s">
        <v>199</v>
      </c>
      <c r="H136" s="223">
        <v>195</v>
      </c>
      <c r="I136" s="224"/>
      <c r="J136" s="225">
        <f>ROUND(I136*H136,2)</f>
        <v>0</v>
      </c>
      <c r="K136" s="221" t="s">
        <v>200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0.0085000000000000006</v>
      </c>
      <c r="R136" s="228">
        <f>Q136*H136</f>
        <v>1.6575000000000002</v>
      </c>
      <c r="S136" s="228">
        <v>0</v>
      </c>
      <c r="T136" s="229">
        <f>S136*H136</f>
        <v>0</v>
      </c>
      <c r="AR136" s="230" t="s">
        <v>201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201</v>
      </c>
      <c r="BM136" s="230" t="s">
        <v>1768</v>
      </c>
    </row>
    <row r="137" s="1" customFormat="1" ht="16.5" customHeight="1">
      <c r="B137" s="37"/>
      <c r="C137" s="257" t="s">
        <v>252</v>
      </c>
      <c r="D137" s="257" t="s">
        <v>323</v>
      </c>
      <c r="E137" s="258" t="s">
        <v>674</v>
      </c>
      <c r="F137" s="259" t="s">
        <v>675</v>
      </c>
      <c r="G137" s="260" t="s">
        <v>199</v>
      </c>
      <c r="H137" s="261">
        <v>198.90000000000001</v>
      </c>
      <c r="I137" s="262"/>
      <c r="J137" s="263">
        <f>ROUND(I137*H137,2)</f>
        <v>0</v>
      </c>
      <c r="K137" s="259" t="s">
        <v>200</v>
      </c>
      <c r="L137" s="264"/>
      <c r="M137" s="265" t="s">
        <v>19</v>
      </c>
      <c r="N137" s="266" t="s">
        <v>44</v>
      </c>
      <c r="O137" s="82"/>
      <c r="P137" s="228">
        <f>O137*H137</f>
        <v>0</v>
      </c>
      <c r="Q137" s="228">
        <v>0.0027000000000000001</v>
      </c>
      <c r="R137" s="228">
        <f>Q137*H137</f>
        <v>0.53703000000000001</v>
      </c>
      <c r="S137" s="228">
        <v>0</v>
      </c>
      <c r="T137" s="229">
        <f>S137*H137</f>
        <v>0</v>
      </c>
      <c r="AR137" s="230" t="s">
        <v>228</v>
      </c>
      <c r="AT137" s="230" t="s">
        <v>323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201</v>
      </c>
      <c r="BM137" s="230" t="s">
        <v>1769</v>
      </c>
    </row>
    <row r="138" s="12" customFormat="1">
      <c r="B138" s="232"/>
      <c r="C138" s="233"/>
      <c r="D138" s="234" t="s">
        <v>257</v>
      </c>
      <c r="E138" s="233"/>
      <c r="F138" s="236" t="s">
        <v>1770</v>
      </c>
      <c r="G138" s="233"/>
      <c r="H138" s="237">
        <v>198.90000000000001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AT138" s="243" t="s">
        <v>257</v>
      </c>
      <c r="AU138" s="243" t="s">
        <v>82</v>
      </c>
      <c r="AV138" s="12" t="s">
        <v>82</v>
      </c>
      <c r="AW138" s="12" t="s">
        <v>4</v>
      </c>
      <c r="AX138" s="12" t="s">
        <v>80</v>
      </c>
      <c r="AY138" s="243" t="s">
        <v>194</v>
      </c>
    </row>
    <row r="139" s="1" customFormat="1" ht="36" customHeight="1">
      <c r="B139" s="37"/>
      <c r="C139" s="219" t="s">
        <v>8</v>
      </c>
      <c r="D139" s="219" t="s">
        <v>196</v>
      </c>
      <c r="E139" s="220" t="s">
        <v>679</v>
      </c>
      <c r="F139" s="221" t="s">
        <v>680</v>
      </c>
      <c r="G139" s="222" t="s">
        <v>213</v>
      </c>
      <c r="H139" s="223">
        <v>50.700000000000003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0.0033899999999999998</v>
      </c>
      <c r="R139" s="228">
        <f>Q139*H139</f>
        <v>0.171873</v>
      </c>
      <c r="S139" s="228">
        <v>0</v>
      </c>
      <c r="T139" s="229">
        <f>S139*H139</f>
        <v>0</v>
      </c>
      <c r="AR139" s="230" t="s">
        <v>201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201</v>
      </c>
      <c r="BM139" s="230" t="s">
        <v>1771</v>
      </c>
    </row>
    <row r="140" s="12" customFormat="1">
      <c r="B140" s="232"/>
      <c r="C140" s="233"/>
      <c r="D140" s="234" t="s">
        <v>257</v>
      </c>
      <c r="E140" s="235" t="s">
        <v>19</v>
      </c>
      <c r="F140" s="236" t="s">
        <v>1772</v>
      </c>
      <c r="G140" s="233"/>
      <c r="H140" s="237">
        <v>40.200000000000003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AT140" s="243" t="s">
        <v>257</v>
      </c>
      <c r="AU140" s="243" t="s">
        <v>82</v>
      </c>
      <c r="AV140" s="12" t="s">
        <v>82</v>
      </c>
      <c r="AW140" s="12" t="s">
        <v>35</v>
      </c>
      <c r="AX140" s="12" t="s">
        <v>73</v>
      </c>
      <c r="AY140" s="243" t="s">
        <v>194</v>
      </c>
    </row>
    <row r="141" s="12" customFormat="1">
      <c r="B141" s="232"/>
      <c r="C141" s="233"/>
      <c r="D141" s="234" t="s">
        <v>257</v>
      </c>
      <c r="E141" s="235" t="s">
        <v>19</v>
      </c>
      <c r="F141" s="236" t="s">
        <v>1773</v>
      </c>
      <c r="G141" s="233"/>
      <c r="H141" s="237">
        <v>10.5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AT141" s="243" t="s">
        <v>257</v>
      </c>
      <c r="AU141" s="243" t="s">
        <v>82</v>
      </c>
      <c r="AV141" s="12" t="s">
        <v>82</v>
      </c>
      <c r="AW141" s="12" t="s">
        <v>35</v>
      </c>
      <c r="AX141" s="12" t="s">
        <v>73</v>
      </c>
      <c r="AY141" s="243" t="s">
        <v>194</v>
      </c>
    </row>
    <row r="142" s="13" customFormat="1">
      <c r="B142" s="244"/>
      <c r="C142" s="245"/>
      <c r="D142" s="234" t="s">
        <v>257</v>
      </c>
      <c r="E142" s="246" t="s">
        <v>19</v>
      </c>
      <c r="F142" s="247" t="s">
        <v>277</v>
      </c>
      <c r="G142" s="245"/>
      <c r="H142" s="248">
        <v>50.700000000000003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AT142" s="254" t="s">
        <v>257</v>
      </c>
      <c r="AU142" s="254" t="s">
        <v>82</v>
      </c>
      <c r="AV142" s="13" t="s">
        <v>201</v>
      </c>
      <c r="AW142" s="13" t="s">
        <v>35</v>
      </c>
      <c r="AX142" s="13" t="s">
        <v>80</v>
      </c>
      <c r="AY142" s="254" t="s">
        <v>194</v>
      </c>
    </row>
    <row r="143" s="1" customFormat="1" ht="16.5" customHeight="1">
      <c r="B143" s="37"/>
      <c r="C143" s="257" t="s">
        <v>264</v>
      </c>
      <c r="D143" s="257" t="s">
        <v>323</v>
      </c>
      <c r="E143" s="258" t="s">
        <v>685</v>
      </c>
      <c r="F143" s="259" t="s">
        <v>686</v>
      </c>
      <c r="G143" s="260" t="s">
        <v>199</v>
      </c>
      <c r="H143" s="261">
        <v>55.770000000000003</v>
      </c>
      <c r="I143" s="262"/>
      <c r="J143" s="263">
        <f>ROUND(I143*H143,2)</f>
        <v>0</v>
      </c>
      <c r="K143" s="259" t="s">
        <v>200</v>
      </c>
      <c r="L143" s="264"/>
      <c r="M143" s="265" t="s">
        <v>19</v>
      </c>
      <c r="N143" s="266" t="s">
        <v>44</v>
      </c>
      <c r="O143" s="82"/>
      <c r="P143" s="228">
        <f>O143*H143</f>
        <v>0</v>
      </c>
      <c r="Q143" s="228">
        <v>0.00068000000000000005</v>
      </c>
      <c r="R143" s="228">
        <f>Q143*H143</f>
        <v>0.037923600000000002</v>
      </c>
      <c r="S143" s="228">
        <v>0</v>
      </c>
      <c r="T143" s="229">
        <f>S143*H143</f>
        <v>0</v>
      </c>
      <c r="AR143" s="230" t="s">
        <v>228</v>
      </c>
      <c r="AT143" s="230" t="s">
        <v>323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201</v>
      </c>
      <c r="BM143" s="230" t="s">
        <v>1774</v>
      </c>
    </row>
    <row r="144" s="12" customFormat="1">
      <c r="B144" s="232"/>
      <c r="C144" s="233"/>
      <c r="D144" s="234" t="s">
        <v>257</v>
      </c>
      <c r="E144" s="233"/>
      <c r="F144" s="236" t="s">
        <v>1775</v>
      </c>
      <c r="G144" s="233"/>
      <c r="H144" s="237">
        <v>55.770000000000003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AT144" s="243" t="s">
        <v>257</v>
      </c>
      <c r="AU144" s="243" t="s">
        <v>82</v>
      </c>
      <c r="AV144" s="12" t="s">
        <v>82</v>
      </c>
      <c r="AW144" s="12" t="s">
        <v>4</v>
      </c>
      <c r="AX144" s="12" t="s">
        <v>80</v>
      </c>
      <c r="AY144" s="243" t="s">
        <v>194</v>
      </c>
    </row>
    <row r="145" s="1" customFormat="1" ht="24" customHeight="1">
      <c r="B145" s="37"/>
      <c r="C145" s="219" t="s">
        <v>269</v>
      </c>
      <c r="D145" s="219" t="s">
        <v>196</v>
      </c>
      <c r="E145" s="220" t="s">
        <v>692</v>
      </c>
      <c r="F145" s="221" t="s">
        <v>693</v>
      </c>
      <c r="G145" s="222" t="s">
        <v>213</v>
      </c>
      <c r="H145" s="223">
        <v>42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6.0000000000000002E-05</v>
      </c>
      <c r="R145" s="228">
        <f>Q145*H145</f>
        <v>0.0025200000000000001</v>
      </c>
      <c r="S145" s="228">
        <v>0</v>
      </c>
      <c r="T145" s="229">
        <f>S145*H145</f>
        <v>0</v>
      </c>
      <c r="AR145" s="230" t="s">
        <v>201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201</v>
      </c>
      <c r="BM145" s="230" t="s">
        <v>1776</v>
      </c>
    </row>
    <row r="146" s="12" customFormat="1">
      <c r="B146" s="232"/>
      <c r="C146" s="233"/>
      <c r="D146" s="234" t="s">
        <v>257</v>
      </c>
      <c r="E146" s="235" t="s">
        <v>19</v>
      </c>
      <c r="F146" s="236" t="s">
        <v>1777</v>
      </c>
      <c r="G146" s="233"/>
      <c r="H146" s="237">
        <v>42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AT146" s="243" t="s">
        <v>257</v>
      </c>
      <c r="AU146" s="243" t="s">
        <v>82</v>
      </c>
      <c r="AV146" s="12" t="s">
        <v>82</v>
      </c>
      <c r="AW146" s="12" t="s">
        <v>35</v>
      </c>
      <c r="AX146" s="12" t="s">
        <v>80</v>
      </c>
      <c r="AY146" s="243" t="s">
        <v>194</v>
      </c>
    </row>
    <row r="147" s="1" customFormat="1" ht="24" customHeight="1">
      <c r="B147" s="37"/>
      <c r="C147" s="257" t="s">
        <v>278</v>
      </c>
      <c r="D147" s="257" t="s">
        <v>323</v>
      </c>
      <c r="E147" s="258" t="s">
        <v>697</v>
      </c>
      <c r="F147" s="259" t="s">
        <v>698</v>
      </c>
      <c r="G147" s="260" t="s">
        <v>213</v>
      </c>
      <c r="H147" s="261">
        <v>44.100000000000001</v>
      </c>
      <c r="I147" s="262"/>
      <c r="J147" s="263">
        <f>ROUND(I147*H147,2)</f>
        <v>0</v>
      </c>
      <c r="K147" s="259" t="s">
        <v>200</v>
      </c>
      <c r="L147" s="264"/>
      <c r="M147" s="265" t="s">
        <v>19</v>
      </c>
      <c r="N147" s="266" t="s">
        <v>44</v>
      </c>
      <c r="O147" s="82"/>
      <c r="P147" s="228">
        <f>O147*H147</f>
        <v>0</v>
      </c>
      <c r="Q147" s="228">
        <v>0.00068000000000000005</v>
      </c>
      <c r="R147" s="228">
        <f>Q147*H147</f>
        <v>0.029988000000000004</v>
      </c>
      <c r="S147" s="228">
        <v>0</v>
      </c>
      <c r="T147" s="229">
        <f>S147*H147</f>
        <v>0</v>
      </c>
      <c r="AR147" s="230" t="s">
        <v>228</v>
      </c>
      <c r="AT147" s="230" t="s">
        <v>323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201</v>
      </c>
      <c r="BM147" s="230" t="s">
        <v>1778</v>
      </c>
    </row>
    <row r="148" s="12" customFormat="1">
      <c r="B148" s="232"/>
      <c r="C148" s="233"/>
      <c r="D148" s="234" t="s">
        <v>257</v>
      </c>
      <c r="E148" s="233"/>
      <c r="F148" s="236" t="s">
        <v>1779</v>
      </c>
      <c r="G148" s="233"/>
      <c r="H148" s="237">
        <v>44.100000000000001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AT148" s="243" t="s">
        <v>257</v>
      </c>
      <c r="AU148" s="243" t="s">
        <v>82</v>
      </c>
      <c r="AV148" s="12" t="s">
        <v>82</v>
      </c>
      <c r="AW148" s="12" t="s">
        <v>4</v>
      </c>
      <c r="AX148" s="12" t="s">
        <v>80</v>
      </c>
      <c r="AY148" s="243" t="s">
        <v>194</v>
      </c>
    </row>
    <row r="149" s="1" customFormat="1" ht="36" customHeight="1">
      <c r="B149" s="37"/>
      <c r="C149" s="219" t="s">
        <v>282</v>
      </c>
      <c r="D149" s="219" t="s">
        <v>196</v>
      </c>
      <c r="E149" s="220" t="s">
        <v>702</v>
      </c>
      <c r="F149" s="221" t="s">
        <v>703</v>
      </c>
      <c r="G149" s="222" t="s">
        <v>199</v>
      </c>
      <c r="H149" s="223">
        <v>245.69999999999999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0.00348</v>
      </c>
      <c r="R149" s="228">
        <f>Q149*H149</f>
        <v>0.85503600000000002</v>
      </c>
      <c r="S149" s="228">
        <v>0</v>
      </c>
      <c r="T149" s="229">
        <f>S149*H149</f>
        <v>0</v>
      </c>
      <c r="AR149" s="230" t="s">
        <v>201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201</v>
      </c>
      <c r="BM149" s="230" t="s">
        <v>1780</v>
      </c>
    </row>
    <row r="150" s="12" customFormat="1">
      <c r="B150" s="232"/>
      <c r="C150" s="233"/>
      <c r="D150" s="234" t="s">
        <v>257</v>
      </c>
      <c r="E150" s="235" t="s">
        <v>19</v>
      </c>
      <c r="F150" s="236" t="s">
        <v>1781</v>
      </c>
      <c r="G150" s="233"/>
      <c r="H150" s="237">
        <v>195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AT150" s="243" t="s">
        <v>257</v>
      </c>
      <c r="AU150" s="243" t="s">
        <v>82</v>
      </c>
      <c r="AV150" s="12" t="s">
        <v>82</v>
      </c>
      <c r="AW150" s="12" t="s">
        <v>35</v>
      </c>
      <c r="AX150" s="12" t="s">
        <v>73</v>
      </c>
      <c r="AY150" s="243" t="s">
        <v>194</v>
      </c>
    </row>
    <row r="151" s="12" customFormat="1">
      <c r="B151" s="232"/>
      <c r="C151" s="233"/>
      <c r="D151" s="234" t="s">
        <v>257</v>
      </c>
      <c r="E151" s="235" t="s">
        <v>19</v>
      </c>
      <c r="F151" s="236" t="s">
        <v>1782</v>
      </c>
      <c r="G151" s="233"/>
      <c r="H151" s="237">
        <v>50.700000000000003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AT151" s="243" t="s">
        <v>257</v>
      </c>
      <c r="AU151" s="243" t="s">
        <v>82</v>
      </c>
      <c r="AV151" s="12" t="s">
        <v>82</v>
      </c>
      <c r="AW151" s="12" t="s">
        <v>35</v>
      </c>
      <c r="AX151" s="12" t="s">
        <v>73</v>
      </c>
      <c r="AY151" s="243" t="s">
        <v>194</v>
      </c>
    </row>
    <row r="152" s="13" customFormat="1">
      <c r="B152" s="244"/>
      <c r="C152" s="245"/>
      <c r="D152" s="234" t="s">
        <v>257</v>
      </c>
      <c r="E152" s="246" t="s">
        <v>19</v>
      </c>
      <c r="F152" s="247" t="s">
        <v>277</v>
      </c>
      <c r="G152" s="245"/>
      <c r="H152" s="248">
        <v>245.69999999999999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AT152" s="254" t="s">
        <v>257</v>
      </c>
      <c r="AU152" s="254" t="s">
        <v>82</v>
      </c>
      <c r="AV152" s="13" t="s">
        <v>201</v>
      </c>
      <c r="AW152" s="13" t="s">
        <v>35</v>
      </c>
      <c r="AX152" s="13" t="s">
        <v>80</v>
      </c>
      <c r="AY152" s="254" t="s">
        <v>194</v>
      </c>
    </row>
    <row r="153" s="1" customFormat="1" ht="36" customHeight="1">
      <c r="B153" s="37"/>
      <c r="C153" s="219" t="s">
        <v>288</v>
      </c>
      <c r="D153" s="219" t="s">
        <v>196</v>
      </c>
      <c r="E153" s="220" t="s">
        <v>706</v>
      </c>
      <c r="F153" s="221" t="s">
        <v>707</v>
      </c>
      <c r="G153" s="222" t="s">
        <v>199</v>
      </c>
      <c r="H153" s="223">
        <v>17.100000000000001</v>
      </c>
      <c r="I153" s="224"/>
      <c r="J153" s="225">
        <f>ROUND(I153*H153,2)</f>
        <v>0</v>
      </c>
      <c r="K153" s="221" t="s">
        <v>200</v>
      </c>
      <c r="L153" s="42"/>
      <c r="M153" s="226" t="s">
        <v>19</v>
      </c>
      <c r="N153" s="227" t="s">
        <v>44</v>
      </c>
      <c r="O153" s="82"/>
      <c r="P153" s="228">
        <f>O153*H153</f>
        <v>0</v>
      </c>
      <c r="Q153" s="228">
        <v>0.00577</v>
      </c>
      <c r="R153" s="228">
        <f>Q153*H153</f>
        <v>0.098667000000000005</v>
      </c>
      <c r="S153" s="228">
        <v>0.0060000000000000001</v>
      </c>
      <c r="T153" s="229">
        <f>S153*H153</f>
        <v>0.10260000000000001</v>
      </c>
      <c r="AR153" s="230" t="s">
        <v>201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201</v>
      </c>
      <c r="BM153" s="230" t="s">
        <v>1783</v>
      </c>
    </row>
    <row r="154" s="1" customFormat="1">
      <c r="B154" s="37"/>
      <c r="C154" s="38"/>
      <c r="D154" s="234" t="s">
        <v>286</v>
      </c>
      <c r="E154" s="38"/>
      <c r="F154" s="255" t="s">
        <v>709</v>
      </c>
      <c r="G154" s="38"/>
      <c r="H154" s="38"/>
      <c r="I154" s="145"/>
      <c r="J154" s="38"/>
      <c r="K154" s="38"/>
      <c r="L154" s="42"/>
      <c r="M154" s="256"/>
      <c r="N154" s="82"/>
      <c r="O154" s="82"/>
      <c r="P154" s="82"/>
      <c r="Q154" s="82"/>
      <c r="R154" s="82"/>
      <c r="S154" s="82"/>
      <c r="T154" s="83"/>
      <c r="AT154" s="16" t="s">
        <v>286</v>
      </c>
      <c r="AU154" s="16" t="s">
        <v>82</v>
      </c>
    </row>
    <row r="155" s="12" customFormat="1">
      <c r="B155" s="232"/>
      <c r="C155" s="233"/>
      <c r="D155" s="234" t="s">
        <v>257</v>
      </c>
      <c r="E155" s="235" t="s">
        <v>19</v>
      </c>
      <c r="F155" s="236" t="s">
        <v>1784</v>
      </c>
      <c r="G155" s="233"/>
      <c r="H155" s="237">
        <v>17.100000000000001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AT155" s="243" t="s">
        <v>257</v>
      </c>
      <c r="AU155" s="243" t="s">
        <v>82</v>
      </c>
      <c r="AV155" s="12" t="s">
        <v>82</v>
      </c>
      <c r="AW155" s="12" t="s">
        <v>35</v>
      </c>
      <c r="AX155" s="12" t="s">
        <v>80</v>
      </c>
      <c r="AY155" s="243" t="s">
        <v>194</v>
      </c>
    </row>
    <row r="156" s="1" customFormat="1" ht="36" customHeight="1">
      <c r="B156" s="37"/>
      <c r="C156" s="219" t="s">
        <v>7</v>
      </c>
      <c r="D156" s="219" t="s">
        <v>196</v>
      </c>
      <c r="E156" s="220" t="s">
        <v>743</v>
      </c>
      <c r="F156" s="221" t="s">
        <v>744</v>
      </c>
      <c r="G156" s="222" t="s">
        <v>222</v>
      </c>
      <c r="H156" s="223">
        <v>4</v>
      </c>
      <c r="I156" s="224"/>
      <c r="J156" s="225">
        <f>ROUND(I156*H156,2)</f>
        <v>0</v>
      </c>
      <c r="K156" s="221" t="s">
        <v>200</v>
      </c>
      <c r="L156" s="42"/>
      <c r="M156" s="226" t="s">
        <v>19</v>
      </c>
      <c r="N156" s="227" t="s">
        <v>44</v>
      </c>
      <c r="O156" s="82"/>
      <c r="P156" s="228">
        <f>O156*H156</f>
        <v>0</v>
      </c>
      <c r="Q156" s="228">
        <v>0.016979999999999999</v>
      </c>
      <c r="R156" s="228">
        <f>Q156*H156</f>
        <v>0.067919999999999994</v>
      </c>
      <c r="S156" s="228">
        <v>0</v>
      </c>
      <c r="T156" s="229">
        <f>S156*H156</f>
        <v>0</v>
      </c>
      <c r="AR156" s="230" t="s">
        <v>201</v>
      </c>
      <c r="AT156" s="230" t="s">
        <v>196</v>
      </c>
      <c r="AU156" s="230" t="s">
        <v>82</v>
      </c>
      <c r="AY156" s="16" t="s">
        <v>194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80</v>
      </c>
      <c r="BK156" s="231">
        <f>ROUND(I156*H156,2)</f>
        <v>0</v>
      </c>
      <c r="BL156" s="16" t="s">
        <v>201</v>
      </c>
      <c r="BM156" s="230" t="s">
        <v>1785</v>
      </c>
    </row>
    <row r="157" s="1" customFormat="1" ht="24" customHeight="1">
      <c r="B157" s="37"/>
      <c r="C157" s="257" t="s">
        <v>295</v>
      </c>
      <c r="D157" s="257" t="s">
        <v>323</v>
      </c>
      <c r="E157" s="258" t="s">
        <v>1786</v>
      </c>
      <c r="F157" s="259" t="s">
        <v>1787</v>
      </c>
      <c r="G157" s="260" t="s">
        <v>222</v>
      </c>
      <c r="H157" s="261">
        <v>2</v>
      </c>
      <c r="I157" s="262"/>
      <c r="J157" s="263">
        <f>ROUND(I157*H157,2)</f>
        <v>0</v>
      </c>
      <c r="K157" s="259" t="s">
        <v>200</v>
      </c>
      <c r="L157" s="264"/>
      <c r="M157" s="265" t="s">
        <v>19</v>
      </c>
      <c r="N157" s="266" t="s">
        <v>44</v>
      </c>
      <c r="O157" s="82"/>
      <c r="P157" s="228">
        <f>O157*H157</f>
        <v>0</v>
      </c>
      <c r="Q157" s="228">
        <v>0.010800000000000001</v>
      </c>
      <c r="R157" s="228">
        <f>Q157*H157</f>
        <v>0.021600000000000001</v>
      </c>
      <c r="S157" s="228">
        <v>0</v>
      </c>
      <c r="T157" s="229">
        <f>S157*H157</f>
        <v>0</v>
      </c>
      <c r="AR157" s="230" t="s">
        <v>228</v>
      </c>
      <c r="AT157" s="230" t="s">
        <v>323</v>
      </c>
      <c r="AU157" s="230" t="s">
        <v>82</v>
      </c>
      <c r="AY157" s="16" t="s">
        <v>194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80</v>
      </c>
      <c r="BK157" s="231">
        <f>ROUND(I157*H157,2)</f>
        <v>0</v>
      </c>
      <c r="BL157" s="16" t="s">
        <v>201</v>
      </c>
      <c r="BM157" s="230" t="s">
        <v>1788</v>
      </c>
    </row>
    <row r="158" s="1" customFormat="1" ht="24" customHeight="1">
      <c r="B158" s="37"/>
      <c r="C158" s="257" t="s">
        <v>300</v>
      </c>
      <c r="D158" s="257" t="s">
        <v>323</v>
      </c>
      <c r="E158" s="258" t="s">
        <v>1789</v>
      </c>
      <c r="F158" s="259" t="s">
        <v>1790</v>
      </c>
      <c r="G158" s="260" t="s">
        <v>222</v>
      </c>
      <c r="H158" s="261">
        <v>1</v>
      </c>
      <c r="I158" s="262"/>
      <c r="J158" s="263">
        <f>ROUND(I158*H158,2)</f>
        <v>0</v>
      </c>
      <c r="K158" s="259" t="s">
        <v>200</v>
      </c>
      <c r="L158" s="264"/>
      <c r="M158" s="265" t="s">
        <v>19</v>
      </c>
      <c r="N158" s="266" t="s">
        <v>44</v>
      </c>
      <c r="O158" s="82"/>
      <c r="P158" s="228">
        <f>O158*H158</f>
        <v>0</v>
      </c>
      <c r="Q158" s="228">
        <v>0.0114</v>
      </c>
      <c r="R158" s="228">
        <f>Q158*H158</f>
        <v>0.0114</v>
      </c>
      <c r="S158" s="228">
        <v>0</v>
      </c>
      <c r="T158" s="229">
        <f>S158*H158</f>
        <v>0</v>
      </c>
      <c r="AR158" s="230" t="s">
        <v>228</v>
      </c>
      <c r="AT158" s="230" t="s">
        <v>323</v>
      </c>
      <c r="AU158" s="230" t="s">
        <v>82</v>
      </c>
      <c r="AY158" s="16" t="s">
        <v>194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80</v>
      </c>
      <c r="BK158" s="231">
        <f>ROUND(I158*H158,2)</f>
        <v>0</v>
      </c>
      <c r="BL158" s="16" t="s">
        <v>201</v>
      </c>
      <c r="BM158" s="230" t="s">
        <v>1791</v>
      </c>
    </row>
    <row r="159" s="1" customFormat="1" ht="24" customHeight="1">
      <c r="B159" s="37"/>
      <c r="C159" s="257" t="s">
        <v>304</v>
      </c>
      <c r="D159" s="257" t="s">
        <v>323</v>
      </c>
      <c r="E159" s="258" t="s">
        <v>755</v>
      </c>
      <c r="F159" s="259" t="s">
        <v>756</v>
      </c>
      <c r="G159" s="260" t="s">
        <v>222</v>
      </c>
      <c r="H159" s="261">
        <v>1</v>
      </c>
      <c r="I159" s="262"/>
      <c r="J159" s="263">
        <f>ROUND(I159*H159,2)</f>
        <v>0</v>
      </c>
      <c r="K159" s="259" t="s">
        <v>200</v>
      </c>
      <c r="L159" s="264"/>
      <c r="M159" s="265" t="s">
        <v>19</v>
      </c>
      <c r="N159" s="266" t="s">
        <v>44</v>
      </c>
      <c r="O159" s="82"/>
      <c r="P159" s="228">
        <f>O159*H159</f>
        <v>0</v>
      </c>
      <c r="Q159" s="228">
        <v>0.0137</v>
      </c>
      <c r="R159" s="228">
        <f>Q159*H159</f>
        <v>0.0137</v>
      </c>
      <c r="S159" s="228">
        <v>0</v>
      </c>
      <c r="T159" s="229">
        <f>S159*H159</f>
        <v>0</v>
      </c>
      <c r="AR159" s="230" t="s">
        <v>228</v>
      </c>
      <c r="AT159" s="230" t="s">
        <v>323</v>
      </c>
      <c r="AU159" s="230" t="s">
        <v>82</v>
      </c>
      <c r="AY159" s="16" t="s">
        <v>194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80</v>
      </c>
      <c r="BK159" s="231">
        <f>ROUND(I159*H159,2)</f>
        <v>0</v>
      </c>
      <c r="BL159" s="16" t="s">
        <v>201</v>
      </c>
      <c r="BM159" s="230" t="s">
        <v>1792</v>
      </c>
    </row>
    <row r="160" s="11" customFormat="1" ht="22.8" customHeight="1">
      <c r="B160" s="203"/>
      <c r="C160" s="204"/>
      <c r="D160" s="205" t="s">
        <v>72</v>
      </c>
      <c r="E160" s="217" t="s">
        <v>232</v>
      </c>
      <c r="F160" s="217" t="s">
        <v>882</v>
      </c>
      <c r="G160" s="204"/>
      <c r="H160" s="204"/>
      <c r="I160" s="207"/>
      <c r="J160" s="218">
        <f>BK160</f>
        <v>0</v>
      </c>
      <c r="K160" s="204"/>
      <c r="L160" s="209"/>
      <c r="M160" s="210"/>
      <c r="N160" s="211"/>
      <c r="O160" s="211"/>
      <c r="P160" s="212">
        <f>SUM(P161:P183)</f>
        <v>0</v>
      </c>
      <c r="Q160" s="211"/>
      <c r="R160" s="212">
        <f>SUM(R161:R183)</f>
        <v>0.0026440000000000001</v>
      </c>
      <c r="S160" s="211"/>
      <c r="T160" s="213">
        <f>SUM(T161:T183)</f>
        <v>19.917950000000001</v>
      </c>
      <c r="AR160" s="214" t="s">
        <v>80</v>
      </c>
      <c r="AT160" s="215" t="s">
        <v>72</v>
      </c>
      <c r="AU160" s="215" t="s">
        <v>80</v>
      </c>
      <c r="AY160" s="214" t="s">
        <v>194</v>
      </c>
      <c r="BK160" s="216">
        <f>SUM(BK161:BK183)</f>
        <v>0</v>
      </c>
    </row>
    <row r="161" s="1" customFormat="1" ht="36" customHeight="1">
      <c r="B161" s="37"/>
      <c r="C161" s="219" t="s">
        <v>308</v>
      </c>
      <c r="D161" s="219" t="s">
        <v>196</v>
      </c>
      <c r="E161" s="220" t="s">
        <v>928</v>
      </c>
      <c r="F161" s="221" t="s">
        <v>929</v>
      </c>
      <c r="G161" s="222" t="s">
        <v>199</v>
      </c>
      <c r="H161" s="223">
        <v>200</v>
      </c>
      <c r="I161" s="224"/>
      <c r="J161" s="225">
        <f>ROUND(I161*H161,2)</f>
        <v>0</v>
      </c>
      <c r="K161" s="221" t="s">
        <v>200</v>
      </c>
      <c r="L161" s="42"/>
      <c r="M161" s="226" t="s">
        <v>19</v>
      </c>
      <c r="N161" s="227" t="s">
        <v>44</v>
      </c>
      <c r="O161" s="82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AR161" s="230" t="s">
        <v>201</v>
      </c>
      <c r="AT161" s="230" t="s">
        <v>196</v>
      </c>
      <c r="AU161" s="230" t="s">
        <v>82</v>
      </c>
      <c r="AY161" s="16" t="s">
        <v>194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80</v>
      </c>
      <c r="BK161" s="231">
        <f>ROUND(I161*H161,2)</f>
        <v>0</v>
      </c>
      <c r="BL161" s="16" t="s">
        <v>201</v>
      </c>
      <c r="BM161" s="230" t="s">
        <v>1793</v>
      </c>
    </row>
    <row r="162" s="1" customFormat="1" ht="48" customHeight="1">
      <c r="B162" s="37"/>
      <c r="C162" s="219" t="s">
        <v>317</v>
      </c>
      <c r="D162" s="219" t="s">
        <v>196</v>
      </c>
      <c r="E162" s="220" t="s">
        <v>932</v>
      </c>
      <c r="F162" s="221" t="s">
        <v>933</v>
      </c>
      <c r="G162" s="222" t="s">
        <v>199</v>
      </c>
      <c r="H162" s="223">
        <v>6000</v>
      </c>
      <c r="I162" s="224"/>
      <c r="J162" s="225">
        <f>ROUND(I162*H162,2)</f>
        <v>0</v>
      </c>
      <c r="K162" s="221" t="s">
        <v>200</v>
      </c>
      <c r="L162" s="42"/>
      <c r="M162" s="226" t="s">
        <v>19</v>
      </c>
      <c r="N162" s="227" t="s">
        <v>44</v>
      </c>
      <c r="O162" s="82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AR162" s="230" t="s">
        <v>201</v>
      </c>
      <c r="AT162" s="230" t="s">
        <v>196</v>
      </c>
      <c r="AU162" s="230" t="s">
        <v>82</v>
      </c>
      <c r="AY162" s="16" t="s">
        <v>194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80</v>
      </c>
      <c r="BK162" s="231">
        <f>ROUND(I162*H162,2)</f>
        <v>0</v>
      </c>
      <c r="BL162" s="16" t="s">
        <v>201</v>
      </c>
      <c r="BM162" s="230" t="s">
        <v>1794</v>
      </c>
    </row>
    <row r="163" s="12" customFormat="1">
      <c r="B163" s="232"/>
      <c r="C163" s="233"/>
      <c r="D163" s="234" t="s">
        <v>257</v>
      </c>
      <c r="E163" s="233"/>
      <c r="F163" s="236" t="s">
        <v>1795</v>
      </c>
      <c r="G163" s="233"/>
      <c r="H163" s="237">
        <v>6000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AT163" s="243" t="s">
        <v>257</v>
      </c>
      <c r="AU163" s="243" t="s">
        <v>82</v>
      </c>
      <c r="AV163" s="12" t="s">
        <v>82</v>
      </c>
      <c r="AW163" s="12" t="s">
        <v>4</v>
      </c>
      <c r="AX163" s="12" t="s">
        <v>80</v>
      </c>
      <c r="AY163" s="243" t="s">
        <v>194</v>
      </c>
    </row>
    <row r="164" s="1" customFormat="1" ht="36" customHeight="1">
      <c r="B164" s="37"/>
      <c r="C164" s="219" t="s">
        <v>322</v>
      </c>
      <c r="D164" s="219" t="s">
        <v>196</v>
      </c>
      <c r="E164" s="220" t="s">
        <v>937</v>
      </c>
      <c r="F164" s="221" t="s">
        <v>938</v>
      </c>
      <c r="G164" s="222" t="s">
        <v>199</v>
      </c>
      <c r="H164" s="223">
        <v>200</v>
      </c>
      <c r="I164" s="224"/>
      <c r="J164" s="225">
        <f>ROUND(I164*H164,2)</f>
        <v>0</v>
      </c>
      <c r="K164" s="221" t="s">
        <v>200</v>
      </c>
      <c r="L164" s="42"/>
      <c r="M164" s="226" t="s">
        <v>19</v>
      </c>
      <c r="N164" s="227" t="s">
        <v>44</v>
      </c>
      <c r="O164" s="82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AR164" s="230" t="s">
        <v>201</v>
      </c>
      <c r="AT164" s="230" t="s">
        <v>196</v>
      </c>
      <c r="AU164" s="230" t="s">
        <v>82</v>
      </c>
      <c r="AY164" s="16" t="s">
        <v>194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80</v>
      </c>
      <c r="BK164" s="231">
        <f>ROUND(I164*H164,2)</f>
        <v>0</v>
      </c>
      <c r="BL164" s="16" t="s">
        <v>201</v>
      </c>
      <c r="BM164" s="230" t="s">
        <v>1796</v>
      </c>
    </row>
    <row r="165" s="1" customFormat="1" ht="24" customHeight="1">
      <c r="B165" s="37"/>
      <c r="C165" s="219" t="s">
        <v>328</v>
      </c>
      <c r="D165" s="219" t="s">
        <v>196</v>
      </c>
      <c r="E165" s="220" t="s">
        <v>941</v>
      </c>
      <c r="F165" s="221" t="s">
        <v>942</v>
      </c>
      <c r="G165" s="222" t="s">
        <v>199</v>
      </c>
      <c r="H165" s="223">
        <v>200</v>
      </c>
      <c r="I165" s="224"/>
      <c r="J165" s="225">
        <f>ROUND(I165*H165,2)</f>
        <v>0</v>
      </c>
      <c r="K165" s="221" t="s">
        <v>200</v>
      </c>
      <c r="L165" s="42"/>
      <c r="M165" s="226" t="s">
        <v>19</v>
      </c>
      <c r="N165" s="227" t="s">
        <v>44</v>
      </c>
      <c r="O165" s="82"/>
      <c r="P165" s="228">
        <f>O165*H165</f>
        <v>0</v>
      </c>
      <c r="Q165" s="228">
        <v>0</v>
      </c>
      <c r="R165" s="228">
        <f>Q165*H165</f>
        <v>0</v>
      </c>
      <c r="S165" s="228">
        <v>0</v>
      </c>
      <c r="T165" s="229">
        <f>S165*H165</f>
        <v>0</v>
      </c>
      <c r="AR165" s="230" t="s">
        <v>201</v>
      </c>
      <c r="AT165" s="230" t="s">
        <v>196</v>
      </c>
      <c r="AU165" s="230" t="s">
        <v>82</v>
      </c>
      <c r="AY165" s="16" t="s">
        <v>194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80</v>
      </c>
      <c r="BK165" s="231">
        <f>ROUND(I165*H165,2)</f>
        <v>0</v>
      </c>
      <c r="BL165" s="16" t="s">
        <v>201</v>
      </c>
      <c r="BM165" s="230" t="s">
        <v>1797</v>
      </c>
    </row>
    <row r="166" s="1" customFormat="1" ht="24" customHeight="1">
      <c r="B166" s="37"/>
      <c r="C166" s="219" t="s">
        <v>334</v>
      </c>
      <c r="D166" s="219" t="s">
        <v>196</v>
      </c>
      <c r="E166" s="220" t="s">
        <v>945</v>
      </c>
      <c r="F166" s="221" t="s">
        <v>946</v>
      </c>
      <c r="G166" s="222" t="s">
        <v>199</v>
      </c>
      <c r="H166" s="223">
        <v>6000</v>
      </c>
      <c r="I166" s="224"/>
      <c r="J166" s="225">
        <f>ROUND(I166*H166,2)</f>
        <v>0</v>
      </c>
      <c r="K166" s="221" t="s">
        <v>200</v>
      </c>
      <c r="L166" s="42"/>
      <c r="M166" s="226" t="s">
        <v>19</v>
      </c>
      <c r="N166" s="227" t="s">
        <v>44</v>
      </c>
      <c r="O166" s="82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AR166" s="230" t="s">
        <v>201</v>
      </c>
      <c r="AT166" s="230" t="s">
        <v>196</v>
      </c>
      <c r="AU166" s="230" t="s">
        <v>82</v>
      </c>
      <c r="AY166" s="16" t="s">
        <v>194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80</v>
      </c>
      <c r="BK166" s="231">
        <f>ROUND(I166*H166,2)</f>
        <v>0</v>
      </c>
      <c r="BL166" s="16" t="s">
        <v>201</v>
      </c>
      <c r="BM166" s="230" t="s">
        <v>1798</v>
      </c>
    </row>
    <row r="167" s="12" customFormat="1">
      <c r="B167" s="232"/>
      <c r="C167" s="233"/>
      <c r="D167" s="234" t="s">
        <v>257</v>
      </c>
      <c r="E167" s="233"/>
      <c r="F167" s="236" t="s">
        <v>1795</v>
      </c>
      <c r="G167" s="233"/>
      <c r="H167" s="237">
        <v>6000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AT167" s="243" t="s">
        <v>257</v>
      </c>
      <c r="AU167" s="243" t="s">
        <v>82</v>
      </c>
      <c r="AV167" s="12" t="s">
        <v>82</v>
      </c>
      <c r="AW167" s="12" t="s">
        <v>4</v>
      </c>
      <c r="AX167" s="12" t="s">
        <v>80</v>
      </c>
      <c r="AY167" s="243" t="s">
        <v>194</v>
      </c>
    </row>
    <row r="168" s="1" customFormat="1" ht="24" customHeight="1">
      <c r="B168" s="37"/>
      <c r="C168" s="219" t="s">
        <v>339</v>
      </c>
      <c r="D168" s="219" t="s">
        <v>196</v>
      </c>
      <c r="E168" s="220" t="s">
        <v>953</v>
      </c>
      <c r="F168" s="221" t="s">
        <v>954</v>
      </c>
      <c r="G168" s="222" t="s">
        <v>955</v>
      </c>
      <c r="H168" s="223">
        <v>3</v>
      </c>
      <c r="I168" s="224"/>
      <c r="J168" s="225">
        <f>ROUND(I168*H168,2)</f>
        <v>0</v>
      </c>
      <c r="K168" s="221" t="s">
        <v>200</v>
      </c>
      <c r="L168" s="42"/>
      <c r="M168" s="226" t="s">
        <v>19</v>
      </c>
      <c r="N168" s="227" t="s">
        <v>44</v>
      </c>
      <c r="O168" s="82"/>
      <c r="P168" s="228">
        <f>O168*H168</f>
        <v>0</v>
      </c>
      <c r="Q168" s="228">
        <v>0</v>
      </c>
      <c r="R168" s="228">
        <f>Q168*H168</f>
        <v>0</v>
      </c>
      <c r="S168" s="228">
        <v>0</v>
      </c>
      <c r="T168" s="229">
        <f>S168*H168</f>
        <v>0</v>
      </c>
      <c r="AR168" s="230" t="s">
        <v>201</v>
      </c>
      <c r="AT168" s="230" t="s">
        <v>196</v>
      </c>
      <c r="AU168" s="230" t="s">
        <v>82</v>
      </c>
      <c r="AY168" s="16" t="s">
        <v>194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80</v>
      </c>
      <c r="BK168" s="231">
        <f>ROUND(I168*H168,2)</f>
        <v>0</v>
      </c>
      <c r="BL168" s="16" t="s">
        <v>201</v>
      </c>
      <c r="BM168" s="230" t="s">
        <v>1799</v>
      </c>
    </row>
    <row r="169" s="1" customFormat="1" ht="36" customHeight="1">
      <c r="B169" s="37"/>
      <c r="C169" s="219" t="s">
        <v>344</v>
      </c>
      <c r="D169" s="219" t="s">
        <v>196</v>
      </c>
      <c r="E169" s="220" t="s">
        <v>958</v>
      </c>
      <c r="F169" s="221" t="s">
        <v>959</v>
      </c>
      <c r="G169" s="222" t="s">
        <v>199</v>
      </c>
      <c r="H169" s="223">
        <v>66.099999999999994</v>
      </c>
      <c r="I169" s="224"/>
      <c r="J169" s="225">
        <f>ROUND(I169*H169,2)</f>
        <v>0</v>
      </c>
      <c r="K169" s="221" t="s">
        <v>200</v>
      </c>
      <c r="L169" s="42"/>
      <c r="M169" s="226" t="s">
        <v>19</v>
      </c>
      <c r="N169" s="227" t="s">
        <v>44</v>
      </c>
      <c r="O169" s="82"/>
      <c r="P169" s="228">
        <f>O169*H169</f>
        <v>0</v>
      </c>
      <c r="Q169" s="228">
        <v>4.0000000000000003E-05</v>
      </c>
      <c r="R169" s="228">
        <f>Q169*H169</f>
        <v>0.0026440000000000001</v>
      </c>
      <c r="S169" s="228">
        <v>0</v>
      </c>
      <c r="T169" s="229">
        <f>S169*H169</f>
        <v>0</v>
      </c>
      <c r="AR169" s="230" t="s">
        <v>201</v>
      </c>
      <c r="AT169" s="230" t="s">
        <v>196</v>
      </c>
      <c r="AU169" s="230" t="s">
        <v>82</v>
      </c>
      <c r="AY169" s="16" t="s">
        <v>194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80</v>
      </c>
      <c r="BK169" s="231">
        <f>ROUND(I169*H169,2)</f>
        <v>0</v>
      </c>
      <c r="BL169" s="16" t="s">
        <v>201</v>
      </c>
      <c r="BM169" s="230" t="s">
        <v>1800</v>
      </c>
    </row>
    <row r="170" s="12" customFormat="1">
      <c r="B170" s="232"/>
      <c r="C170" s="233"/>
      <c r="D170" s="234" t="s">
        <v>257</v>
      </c>
      <c r="E170" s="235" t="s">
        <v>19</v>
      </c>
      <c r="F170" s="236" t="s">
        <v>1801</v>
      </c>
      <c r="G170" s="233"/>
      <c r="H170" s="237">
        <v>66.099999999999994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AT170" s="243" t="s">
        <v>257</v>
      </c>
      <c r="AU170" s="243" t="s">
        <v>82</v>
      </c>
      <c r="AV170" s="12" t="s">
        <v>82</v>
      </c>
      <c r="AW170" s="12" t="s">
        <v>35</v>
      </c>
      <c r="AX170" s="12" t="s">
        <v>80</v>
      </c>
      <c r="AY170" s="243" t="s">
        <v>194</v>
      </c>
    </row>
    <row r="171" s="1" customFormat="1" ht="36" customHeight="1">
      <c r="B171" s="37"/>
      <c r="C171" s="219" t="s">
        <v>350</v>
      </c>
      <c r="D171" s="219" t="s">
        <v>196</v>
      </c>
      <c r="E171" s="220" t="s">
        <v>978</v>
      </c>
      <c r="F171" s="221" t="s">
        <v>979</v>
      </c>
      <c r="G171" s="222" t="s">
        <v>255</v>
      </c>
      <c r="H171" s="223">
        <v>2.2000000000000002</v>
      </c>
      <c r="I171" s="224"/>
      <c r="J171" s="225">
        <f>ROUND(I171*H171,2)</f>
        <v>0</v>
      </c>
      <c r="K171" s="221" t="s">
        <v>200</v>
      </c>
      <c r="L171" s="42"/>
      <c r="M171" s="226" t="s">
        <v>19</v>
      </c>
      <c r="N171" s="227" t="s">
        <v>44</v>
      </c>
      <c r="O171" s="82"/>
      <c r="P171" s="228">
        <f>O171*H171</f>
        <v>0</v>
      </c>
      <c r="Q171" s="228">
        <v>0</v>
      </c>
      <c r="R171" s="228">
        <f>Q171*H171</f>
        <v>0</v>
      </c>
      <c r="S171" s="228">
        <v>1.8</v>
      </c>
      <c r="T171" s="229">
        <f>S171*H171</f>
        <v>3.9600000000000004</v>
      </c>
      <c r="AR171" s="230" t="s">
        <v>201</v>
      </c>
      <c r="AT171" s="230" t="s">
        <v>196</v>
      </c>
      <c r="AU171" s="230" t="s">
        <v>82</v>
      </c>
      <c r="AY171" s="16" t="s">
        <v>194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80</v>
      </c>
      <c r="BK171" s="231">
        <f>ROUND(I171*H171,2)</f>
        <v>0</v>
      </c>
      <c r="BL171" s="16" t="s">
        <v>201</v>
      </c>
      <c r="BM171" s="230" t="s">
        <v>1802</v>
      </c>
    </row>
    <row r="172" s="1" customFormat="1">
      <c r="B172" s="37"/>
      <c r="C172" s="38"/>
      <c r="D172" s="234" t="s">
        <v>286</v>
      </c>
      <c r="E172" s="38"/>
      <c r="F172" s="255" t="s">
        <v>981</v>
      </c>
      <c r="G172" s="38"/>
      <c r="H172" s="38"/>
      <c r="I172" s="145"/>
      <c r="J172" s="38"/>
      <c r="K172" s="38"/>
      <c r="L172" s="42"/>
      <c r="M172" s="256"/>
      <c r="N172" s="82"/>
      <c r="O172" s="82"/>
      <c r="P172" s="82"/>
      <c r="Q172" s="82"/>
      <c r="R172" s="82"/>
      <c r="S172" s="82"/>
      <c r="T172" s="83"/>
      <c r="AT172" s="16" t="s">
        <v>286</v>
      </c>
      <c r="AU172" s="16" t="s">
        <v>82</v>
      </c>
    </row>
    <row r="173" s="12" customFormat="1">
      <c r="B173" s="232"/>
      <c r="C173" s="233"/>
      <c r="D173" s="234" t="s">
        <v>257</v>
      </c>
      <c r="E173" s="235" t="s">
        <v>19</v>
      </c>
      <c r="F173" s="236" t="s">
        <v>1803</v>
      </c>
      <c r="G173" s="233"/>
      <c r="H173" s="237">
        <v>2.2000000000000002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AT173" s="243" t="s">
        <v>257</v>
      </c>
      <c r="AU173" s="243" t="s">
        <v>82</v>
      </c>
      <c r="AV173" s="12" t="s">
        <v>82</v>
      </c>
      <c r="AW173" s="12" t="s">
        <v>35</v>
      </c>
      <c r="AX173" s="12" t="s">
        <v>80</v>
      </c>
      <c r="AY173" s="243" t="s">
        <v>194</v>
      </c>
    </row>
    <row r="174" s="1" customFormat="1" ht="36" customHeight="1">
      <c r="B174" s="37"/>
      <c r="C174" s="219" t="s">
        <v>355</v>
      </c>
      <c r="D174" s="219" t="s">
        <v>196</v>
      </c>
      <c r="E174" s="220" t="s">
        <v>1804</v>
      </c>
      <c r="F174" s="221" t="s">
        <v>1805</v>
      </c>
      <c r="G174" s="222" t="s">
        <v>255</v>
      </c>
      <c r="H174" s="223">
        <v>0.45000000000000001</v>
      </c>
      <c r="I174" s="224"/>
      <c r="J174" s="225">
        <f>ROUND(I174*H174,2)</f>
        <v>0</v>
      </c>
      <c r="K174" s="221" t="s">
        <v>200</v>
      </c>
      <c r="L174" s="42"/>
      <c r="M174" s="226" t="s">
        <v>19</v>
      </c>
      <c r="N174" s="227" t="s">
        <v>44</v>
      </c>
      <c r="O174" s="82"/>
      <c r="P174" s="228">
        <f>O174*H174</f>
        <v>0</v>
      </c>
      <c r="Q174" s="228">
        <v>0</v>
      </c>
      <c r="R174" s="228">
        <f>Q174*H174</f>
        <v>0</v>
      </c>
      <c r="S174" s="228">
        <v>1.671</v>
      </c>
      <c r="T174" s="229">
        <f>S174*H174</f>
        <v>0.75195000000000001</v>
      </c>
      <c r="AR174" s="230" t="s">
        <v>201</v>
      </c>
      <c r="AT174" s="230" t="s">
        <v>196</v>
      </c>
      <c r="AU174" s="230" t="s">
        <v>82</v>
      </c>
      <c r="AY174" s="16" t="s">
        <v>194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80</v>
      </c>
      <c r="BK174" s="231">
        <f>ROUND(I174*H174,2)</f>
        <v>0</v>
      </c>
      <c r="BL174" s="16" t="s">
        <v>201</v>
      </c>
      <c r="BM174" s="230" t="s">
        <v>1806</v>
      </c>
    </row>
    <row r="175" s="12" customFormat="1">
      <c r="B175" s="232"/>
      <c r="C175" s="233"/>
      <c r="D175" s="234" t="s">
        <v>257</v>
      </c>
      <c r="E175" s="235" t="s">
        <v>19</v>
      </c>
      <c r="F175" s="236" t="s">
        <v>1807</v>
      </c>
      <c r="G175" s="233"/>
      <c r="H175" s="237">
        <v>0.45000000000000001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AT175" s="243" t="s">
        <v>257</v>
      </c>
      <c r="AU175" s="243" t="s">
        <v>82</v>
      </c>
      <c r="AV175" s="12" t="s">
        <v>82</v>
      </c>
      <c r="AW175" s="12" t="s">
        <v>35</v>
      </c>
      <c r="AX175" s="12" t="s">
        <v>80</v>
      </c>
      <c r="AY175" s="243" t="s">
        <v>194</v>
      </c>
    </row>
    <row r="176" s="1" customFormat="1" ht="36" customHeight="1">
      <c r="B176" s="37"/>
      <c r="C176" s="219" t="s">
        <v>359</v>
      </c>
      <c r="D176" s="219" t="s">
        <v>196</v>
      </c>
      <c r="E176" s="220" t="s">
        <v>1808</v>
      </c>
      <c r="F176" s="221" t="s">
        <v>1809</v>
      </c>
      <c r="G176" s="222" t="s">
        <v>199</v>
      </c>
      <c r="H176" s="223">
        <v>2.5</v>
      </c>
      <c r="I176" s="224"/>
      <c r="J176" s="225">
        <f>ROUND(I176*H176,2)</f>
        <v>0</v>
      </c>
      <c r="K176" s="221" t="s">
        <v>200</v>
      </c>
      <c r="L176" s="42"/>
      <c r="M176" s="226" t="s">
        <v>19</v>
      </c>
      <c r="N176" s="227" t="s">
        <v>44</v>
      </c>
      <c r="O176" s="82"/>
      <c r="P176" s="228">
        <f>O176*H176</f>
        <v>0</v>
      </c>
      <c r="Q176" s="228">
        <v>0</v>
      </c>
      <c r="R176" s="228">
        <f>Q176*H176</f>
        <v>0</v>
      </c>
      <c r="S176" s="228">
        <v>0.075999999999999998</v>
      </c>
      <c r="T176" s="229">
        <f>S176*H176</f>
        <v>0.19</v>
      </c>
      <c r="AR176" s="230" t="s">
        <v>201</v>
      </c>
      <c r="AT176" s="230" t="s">
        <v>196</v>
      </c>
      <c r="AU176" s="230" t="s">
        <v>82</v>
      </c>
      <c r="AY176" s="16" t="s">
        <v>194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80</v>
      </c>
      <c r="BK176" s="231">
        <f>ROUND(I176*H176,2)</f>
        <v>0</v>
      </c>
      <c r="BL176" s="16" t="s">
        <v>201</v>
      </c>
      <c r="BM176" s="230" t="s">
        <v>1810</v>
      </c>
    </row>
    <row r="177" s="1" customFormat="1">
      <c r="B177" s="37"/>
      <c r="C177" s="38"/>
      <c r="D177" s="234" t="s">
        <v>286</v>
      </c>
      <c r="E177" s="38"/>
      <c r="F177" s="255" t="s">
        <v>1811</v>
      </c>
      <c r="G177" s="38"/>
      <c r="H177" s="38"/>
      <c r="I177" s="145"/>
      <c r="J177" s="38"/>
      <c r="K177" s="38"/>
      <c r="L177" s="42"/>
      <c r="M177" s="256"/>
      <c r="N177" s="82"/>
      <c r="O177" s="82"/>
      <c r="P177" s="82"/>
      <c r="Q177" s="82"/>
      <c r="R177" s="82"/>
      <c r="S177" s="82"/>
      <c r="T177" s="83"/>
      <c r="AT177" s="16" t="s">
        <v>286</v>
      </c>
      <c r="AU177" s="16" t="s">
        <v>82</v>
      </c>
    </row>
    <row r="178" s="1" customFormat="1" ht="36" customHeight="1">
      <c r="B178" s="37"/>
      <c r="C178" s="219" t="s">
        <v>364</v>
      </c>
      <c r="D178" s="219" t="s">
        <v>196</v>
      </c>
      <c r="E178" s="220" t="s">
        <v>1040</v>
      </c>
      <c r="F178" s="221" t="s">
        <v>1041</v>
      </c>
      <c r="G178" s="222" t="s">
        <v>222</v>
      </c>
      <c r="H178" s="223">
        <v>40</v>
      </c>
      <c r="I178" s="224"/>
      <c r="J178" s="225">
        <f>ROUND(I178*H178,2)</f>
        <v>0</v>
      </c>
      <c r="K178" s="221" t="s">
        <v>200</v>
      </c>
      <c r="L178" s="42"/>
      <c r="M178" s="226" t="s">
        <v>19</v>
      </c>
      <c r="N178" s="227" t="s">
        <v>44</v>
      </c>
      <c r="O178" s="82"/>
      <c r="P178" s="228">
        <f>O178*H178</f>
        <v>0</v>
      </c>
      <c r="Q178" s="228">
        <v>0</v>
      </c>
      <c r="R178" s="228">
        <f>Q178*H178</f>
        <v>0</v>
      </c>
      <c r="S178" s="228">
        <v>0.014999999999999999</v>
      </c>
      <c r="T178" s="229">
        <f>S178*H178</f>
        <v>0.59999999999999998</v>
      </c>
      <c r="AR178" s="230" t="s">
        <v>201</v>
      </c>
      <c r="AT178" s="230" t="s">
        <v>196</v>
      </c>
      <c r="AU178" s="230" t="s">
        <v>82</v>
      </c>
      <c r="AY178" s="16" t="s">
        <v>194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80</v>
      </c>
      <c r="BK178" s="231">
        <f>ROUND(I178*H178,2)</f>
        <v>0</v>
      </c>
      <c r="BL178" s="16" t="s">
        <v>201</v>
      </c>
      <c r="BM178" s="230" t="s">
        <v>1812</v>
      </c>
    </row>
    <row r="179" s="1" customFormat="1" ht="36" customHeight="1">
      <c r="B179" s="37"/>
      <c r="C179" s="219" t="s">
        <v>369</v>
      </c>
      <c r="D179" s="219" t="s">
        <v>196</v>
      </c>
      <c r="E179" s="220" t="s">
        <v>1813</v>
      </c>
      <c r="F179" s="221" t="s">
        <v>1814</v>
      </c>
      <c r="G179" s="222" t="s">
        <v>213</v>
      </c>
      <c r="H179" s="223">
        <v>5</v>
      </c>
      <c r="I179" s="224"/>
      <c r="J179" s="225">
        <f>ROUND(I179*H179,2)</f>
        <v>0</v>
      </c>
      <c r="K179" s="221" t="s">
        <v>200</v>
      </c>
      <c r="L179" s="42"/>
      <c r="M179" s="226" t="s">
        <v>19</v>
      </c>
      <c r="N179" s="227" t="s">
        <v>44</v>
      </c>
      <c r="O179" s="82"/>
      <c r="P179" s="228">
        <f>O179*H179</f>
        <v>0</v>
      </c>
      <c r="Q179" s="228">
        <v>0</v>
      </c>
      <c r="R179" s="228">
        <f>Q179*H179</f>
        <v>0</v>
      </c>
      <c r="S179" s="228">
        <v>0.040000000000000001</v>
      </c>
      <c r="T179" s="229">
        <f>S179*H179</f>
        <v>0.20000000000000001</v>
      </c>
      <c r="AR179" s="230" t="s">
        <v>201</v>
      </c>
      <c r="AT179" s="230" t="s">
        <v>196</v>
      </c>
      <c r="AU179" s="230" t="s">
        <v>82</v>
      </c>
      <c r="AY179" s="16" t="s">
        <v>194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80</v>
      </c>
      <c r="BK179" s="231">
        <f>ROUND(I179*H179,2)</f>
        <v>0</v>
      </c>
      <c r="BL179" s="16" t="s">
        <v>201</v>
      </c>
      <c r="BM179" s="230" t="s">
        <v>1815</v>
      </c>
    </row>
    <row r="180" s="1" customFormat="1">
      <c r="B180" s="37"/>
      <c r="C180" s="38"/>
      <c r="D180" s="234" t="s">
        <v>286</v>
      </c>
      <c r="E180" s="38"/>
      <c r="F180" s="255" t="s">
        <v>1816</v>
      </c>
      <c r="G180" s="38"/>
      <c r="H180" s="38"/>
      <c r="I180" s="145"/>
      <c r="J180" s="38"/>
      <c r="K180" s="38"/>
      <c r="L180" s="42"/>
      <c r="M180" s="256"/>
      <c r="N180" s="82"/>
      <c r="O180" s="82"/>
      <c r="P180" s="82"/>
      <c r="Q180" s="82"/>
      <c r="R180" s="82"/>
      <c r="S180" s="82"/>
      <c r="T180" s="83"/>
      <c r="AT180" s="16" t="s">
        <v>286</v>
      </c>
      <c r="AU180" s="16" t="s">
        <v>82</v>
      </c>
    </row>
    <row r="181" s="1" customFormat="1" ht="36" customHeight="1">
      <c r="B181" s="37"/>
      <c r="C181" s="219" t="s">
        <v>373</v>
      </c>
      <c r="D181" s="219" t="s">
        <v>196</v>
      </c>
      <c r="E181" s="220" t="s">
        <v>1817</v>
      </c>
      <c r="F181" s="221" t="s">
        <v>1818</v>
      </c>
      <c r="G181" s="222" t="s">
        <v>213</v>
      </c>
      <c r="H181" s="223">
        <v>8</v>
      </c>
      <c r="I181" s="224"/>
      <c r="J181" s="225">
        <f>ROUND(I181*H181,2)</f>
        <v>0</v>
      </c>
      <c r="K181" s="221" t="s">
        <v>200</v>
      </c>
      <c r="L181" s="42"/>
      <c r="M181" s="226" t="s">
        <v>19</v>
      </c>
      <c r="N181" s="227" t="s">
        <v>44</v>
      </c>
      <c r="O181" s="82"/>
      <c r="P181" s="228">
        <f>O181*H181</f>
        <v>0</v>
      </c>
      <c r="Q181" s="228">
        <v>0</v>
      </c>
      <c r="R181" s="228">
        <f>Q181*H181</f>
        <v>0</v>
      </c>
      <c r="S181" s="228">
        <v>0.021999999999999999</v>
      </c>
      <c r="T181" s="229">
        <f>S181*H181</f>
        <v>0.17599999999999999</v>
      </c>
      <c r="AR181" s="230" t="s">
        <v>201</v>
      </c>
      <c r="AT181" s="230" t="s">
        <v>196</v>
      </c>
      <c r="AU181" s="230" t="s">
        <v>82</v>
      </c>
      <c r="AY181" s="16" t="s">
        <v>194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80</v>
      </c>
      <c r="BK181" s="231">
        <f>ROUND(I181*H181,2)</f>
        <v>0</v>
      </c>
      <c r="BL181" s="16" t="s">
        <v>201</v>
      </c>
      <c r="BM181" s="230" t="s">
        <v>1819</v>
      </c>
    </row>
    <row r="182" s="1" customFormat="1">
      <c r="B182" s="37"/>
      <c r="C182" s="38"/>
      <c r="D182" s="234" t="s">
        <v>286</v>
      </c>
      <c r="E182" s="38"/>
      <c r="F182" s="255" t="s">
        <v>1820</v>
      </c>
      <c r="G182" s="38"/>
      <c r="H182" s="38"/>
      <c r="I182" s="145"/>
      <c r="J182" s="38"/>
      <c r="K182" s="38"/>
      <c r="L182" s="42"/>
      <c r="M182" s="256"/>
      <c r="N182" s="82"/>
      <c r="O182" s="82"/>
      <c r="P182" s="82"/>
      <c r="Q182" s="82"/>
      <c r="R182" s="82"/>
      <c r="S182" s="82"/>
      <c r="T182" s="83"/>
      <c r="AT182" s="16" t="s">
        <v>286</v>
      </c>
      <c r="AU182" s="16" t="s">
        <v>82</v>
      </c>
    </row>
    <row r="183" s="1" customFormat="1" ht="36" customHeight="1">
      <c r="B183" s="37"/>
      <c r="C183" s="219" t="s">
        <v>377</v>
      </c>
      <c r="D183" s="219" t="s">
        <v>196</v>
      </c>
      <c r="E183" s="220" t="s">
        <v>1062</v>
      </c>
      <c r="F183" s="221" t="s">
        <v>1063</v>
      </c>
      <c r="G183" s="222" t="s">
        <v>199</v>
      </c>
      <c r="H183" s="223">
        <v>195</v>
      </c>
      <c r="I183" s="224"/>
      <c r="J183" s="225">
        <f>ROUND(I183*H183,2)</f>
        <v>0</v>
      </c>
      <c r="K183" s="221" t="s">
        <v>200</v>
      </c>
      <c r="L183" s="42"/>
      <c r="M183" s="226" t="s">
        <v>19</v>
      </c>
      <c r="N183" s="227" t="s">
        <v>44</v>
      </c>
      <c r="O183" s="82"/>
      <c r="P183" s="228">
        <f>O183*H183</f>
        <v>0</v>
      </c>
      <c r="Q183" s="228">
        <v>0</v>
      </c>
      <c r="R183" s="228">
        <f>Q183*H183</f>
        <v>0</v>
      </c>
      <c r="S183" s="228">
        <v>0.071999999999999995</v>
      </c>
      <c r="T183" s="229">
        <f>S183*H183</f>
        <v>14.039999999999999</v>
      </c>
      <c r="AR183" s="230" t="s">
        <v>201</v>
      </c>
      <c r="AT183" s="230" t="s">
        <v>196</v>
      </c>
      <c r="AU183" s="230" t="s">
        <v>82</v>
      </c>
      <c r="AY183" s="16" t="s">
        <v>194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80</v>
      </c>
      <c r="BK183" s="231">
        <f>ROUND(I183*H183,2)</f>
        <v>0</v>
      </c>
      <c r="BL183" s="16" t="s">
        <v>201</v>
      </c>
      <c r="BM183" s="230" t="s">
        <v>1821</v>
      </c>
    </row>
    <row r="184" s="11" customFormat="1" ht="22.8" customHeight="1">
      <c r="B184" s="203"/>
      <c r="C184" s="204"/>
      <c r="D184" s="205" t="s">
        <v>72</v>
      </c>
      <c r="E184" s="217" t="s">
        <v>1065</v>
      </c>
      <c r="F184" s="217" t="s">
        <v>1066</v>
      </c>
      <c r="G184" s="204"/>
      <c r="H184" s="204"/>
      <c r="I184" s="207"/>
      <c r="J184" s="218">
        <f>BK184</f>
        <v>0</v>
      </c>
      <c r="K184" s="204"/>
      <c r="L184" s="209"/>
      <c r="M184" s="210"/>
      <c r="N184" s="211"/>
      <c r="O184" s="211"/>
      <c r="P184" s="212">
        <f>SUM(P185:P189)</f>
        <v>0</v>
      </c>
      <c r="Q184" s="211"/>
      <c r="R184" s="212">
        <f>SUM(R185:R189)</f>
        <v>0</v>
      </c>
      <c r="S184" s="211"/>
      <c r="T184" s="213">
        <f>SUM(T185:T189)</f>
        <v>0</v>
      </c>
      <c r="AR184" s="214" t="s">
        <v>80</v>
      </c>
      <c r="AT184" s="215" t="s">
        <v>72</v>
      </c>
      <c r="AU184" s="215" t="s">
        <v>80</v>
      </c>
      <c r="AY184" s="214" t="s">
        <v>194</v>
      </c>
      <c r="BK184" s="216">
        <f>SUM(BK185:BK189)</f>
        <v>0</v>
      </c>
    </row>
    <row r="185" s="1" customFormat="1" ht="36" customHeight="1">
      <c r="B185" s="37"/>
      <c r="C185" s="219" t="s">
        <v>383</v>
      </c>
      <c r="D185" s="219" t="s">
        <v>196</v>
      </c>
      <c r="E185" s="220" t="s">
        <v>1068</v>
      </c>
      <c r="F185" s="221" t="s">
        <v>1069</v>
      </c>
      <c r="G185" s="222" t="s">
        <v>311</v>
      </c>
      <c r="H185" s="223">
        <v>21.079000000000001</v>
      </c>
      <c r="I185" s="224"/>
      <c r="J185" s="225">
        <f>ROUND(I185*H185,2)</f>
        <v>0</v>
      </c>
      <c r="K185" s="221" t="s">
        <v>200</v>
      </c>
      <c r="L185" s="42"/>
      <c r="M185" s="226" t="s">
        <v>19</v>
      </c>
      <c r="N185" s="227" t="s">
        <v>44</v>
      </c>
      <c r="O185" s="82"/>
      <c r="P185" s="228">
        <f>O185*H185</f>
        <v>0</v>
      </c>
      <c r="Q185" s="228">
        <v>0</v>
      </c>
      <c r="R185" s="228">
        <f>Q185*H185</f>
        <v>0</v>
      </c>
      <c r="S185" s="228">
        <v>0</v>
      </c>
      <c r="T185" s="229">
        <f>S185*H185</f>
        <v>0</v>
      </c>
      <c r="AR185" s="230" t="s">
        <v>201</v>
      </c>
      <c r="AT185" s="230" t="s">
        <v>196</v>
      </c>
      <c r="AU185" s="230" t="s">
        <v>82</v>
      </c>
      <c r="AY185" s="16" t="s">
        <v>194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80</v>
      </c>
      <c r="BK185" s="231">
        <f>ROUND(I185*H185,2)</f>
        <v>0</v>
      </c>
      <c r="BL185" s="16" t="s">
        <v>201</v>
      </c>
      <c r="BM185" s="230" t="s">
        <v>1822</v>
      </c>
    </row>
    <row r="186" s="1" customFormat="1" ht="36" customHeight="1">
      <c r="B186" s="37"/>
      <c r="C186" s="219" t="s">
        <v>388</v>
      </c>
      <c r="D186" s="219" t="s">
        <v>196</v>
      </c>
      <c r="E186" s="220" t="s">
        <v>1072</v>
      </c>
      <c r="F186" s="221" t="s">
        <v>1073</v>
      </c>
      <c r="G186" s="222" t="s">
        <v>311</v>
      </c>
      <c r="H186" s="223">
        <v>210.78999999999999</v>
      </c>
      <c r="I186" s="224"/>
      <c r="J186" s="225">
        <f>ROUND(I186*H186,2)</f>
        <v>0</v>
      </c>
      <c r="K186" s="221" t="s">
        <v>200</v>
      </c>
      <c r="L186" s="42"/>
      <c r="M186" s="226" t="s">
        <v>19</v>
      </c>
      <c r="N186" s="227" t="s">
        <v>44</v>
      </c>
      <c r="O186" s="82"/>
      <c r="P186" s="228">
        <f>O186*H186</f>
        <v>0</v>
      </c>
      <c r="Q186" s="228">
        <v>0</v>
      </c>
      <c r="R186" s="228">
        <f>Q186*H186</f>
        <v>0</v>
      </c>
      <c r="S186" s="228">
        <v>0</v>
      </c>
      <c r="T186" s="229">
        <f>S186*H186</f>
        <v>0</v>
      </c>
      <c r="AR186" s="230" t="s">
        <v>201</v>
      </c>
      <c r="AT186" s="230" t="s">
        <v>196</v>
      </c>
      <c r="AU186" s="230" t="s">
        <v>82</v>
      </c>
      <c r="AY186" s="16" t="s">
        <v>194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80</v>
      </c>
      <c r="BK186" s="231">
        <f>ROUND(I186*H186,2)</f>
        <v>0</v>
      </c>
      <c r="BL186" s="16" t="s">
        <v>201</v>
      </c>
      <c r="BM186" s="230" t="s">
        <v>1823</v>
      </c>
    </row>
    <row r="187" s="12" customFormat="1">
      <c r="B187" s="232"/>
      <c r="C187" s="233"/>
      <c r="D187" s="234" t="s">
        <v>257</v>
      </c>
      <c r="E187" s="233"/>
      <c r="F187" s="236" t="s">
        <v>1824</v>
      </c>
      <c r="G187" s="233"/>
      <c r="H187" s="237">
        <v>210.78999999999999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AT187" s="243" t="s">
        <v>257</v>
      </c>
      <c r="AU187" s="243" t="s">
        <v>82</v>
      </c>
      <c r="AV187" s="12" t="s">
        <v>82</v>
      </c>
      <c r="AW187" s="12" t="s">
        <v>4</v>
      </c>
      <c r="AX187" s="12" t="s">
        <v>80</v>
      </c>
      <c r="AY187" s="243" t="s">
        <v>194</v>
      </c>
    </row>
    <row r="188" s="1" customFormat="1" ht="36" customHeight="1">
      <c r="B188" s="37"/>
      <c r="C188" s="219" t="s">
        <v>392</v>
      </c>
      <c r="D188" s="219" t="s">
        <v>196</v>
      </c>
      <c r="E188" s="220" t="s">
        <v>1077</v>
      </c>
      <c r="F188" s="221" t="s">
        <v>1078</v>
      </c>
      <c r="G188" s="222" t="s">
        <v>311</v>
      </c>
      <c r="H188" s="223">
        <v>21.079000000000001</v>
      </c>
      <c r="I188" s="224"/>
      <c r="J188" s="225">
        <f>ROUND(I188*H188,2)</f>
        <v>0</v>
      </c>
      <c r="K188" s="221" t="s">
        <v>200</v>
      </c>
      <c r="L188" s="42"/>
      <c r="M188" s="226" t="s">
        <v>19</v>
      </c>
      <c r="N188" s="227" t="s">
        <v>44</v>
      </c>
      <c r="O188" s="82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AR188" s="230" t="s">
        <v>201</v>
      </c>
      <c r="AT188" s="230" t="s">
        <v>196</v>
      </c>
      <c r="AU188" s="230" t="s">
        <v>82</v>
      </c>
      <c r="AY188" s="16" t="s">
        <v>194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80</v>
      </c>
      <c r="BK188" s="231">
        <f>ROUND(I188*H188,2)</f>
        <v>0</v>
      </c>
      <c r="BL188" s="16" t="s">
        <v>201</v>
      </c>
      <c r="BM188" s="230" t="s">
        <v>1825</v>
      </c>
    </row>
    <row r="189" s="1" customFormat="1" ht="36" customHeight="1">
      <c r="B189" s="37"/>
      <c r="C189" s="219" t="s">
        <v>396</v>
      </c>
      <c r="D189" s="219" t="s">
        <v>196</v>
      </c>
      <c r="E189" s="220" t="s">
        <v>1081</v>
      </c>
      <c r="F189" s="221" t="s">
        <v>1082</v>
      </c>
      <c r="G189" s="222" t="s">
        <v>311</v>
      </c>
      <c r="H189" s="223">
        <v>21.039000000000001</v>
      </c>
      <c r="I189" s="224"/>
      <c r="J189" s="225">
        <f>ROUND(I189*H189,2)</f>
        <v>0</v>
      </c>
      <c r="K189" s="221" t="s">
        <v>200</v>
      </c>
      <c r="L189" s="42"/>
      <c r="M189" s="226" t="s">
        <v>19</v>
      </c>
      <c r="N189" s="227" t="s">
        <v>44</v>
      </c>
      <c r="O189" s="82"/>
      <c r="P189" s="228">
        <f>O189*H189</f>
        <v>0</v>
      </c>
      <c r="Q189" s="228">
        <v>0</v>
      </c>
      <c r="R189" s="228">
        <f>Q189*H189</f>
        <v>0</v>
      </c>
      <c r="S189" s="228">
        <v>0</v>
      </c>
      <c r="T189" s="229">
        <f>S189*H189</f>
        <v>0</v>
      </c>
      <c r="AR189" s="230" t="s">
        <v>201</v>
      </c>
      <c r="AT189" s="230" t="s">
        <v>196</v>
      </c>
      <c r="AU189" s="230" t="s">
        <v>82</v>
      </c>
      <c r="AY189" s="16" t="s">
        <v>194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80</v>
      </c>
      <c r="BK189" s="231">
        <f>ROUND(I189*H189,2)</f>
        <v>0</v>
      </c>
      <c r="BL189" s="16" t="s">
        <v>201</v>
      </c>
      <c r="BM189" s="230" t="s">
        <v>1826</v>
      </c>
    </row>
    <row r="190" s="11" customFormat="1" ht="22.8" customHeight="1">
      <c r="B190" s="203"/>
      <c r="C190" s="204"/>
      <c r="D190" s="205" t="s">
        <v>72</v>
      </c>
      <c r="E190" s="217" t="s">
        <v>1084</v>
      </c>
      <c r="F190" s="217" t="s">
        <v>1085</v>
      </c>
      <c r="G190" s="204"/>
      <c r="H190" s="204"/>
      <c r="I190" s="207"/>
      <c r="J190" s="218">
        <f>BK190</f>
        <v>0</v>
      </c>
      <c r="K190" s="204"/>
      <c r="L190" s="209"/>
      <c r="M190" s="210"/>
      <c r="N190" s="211"/>
      <c r="O190" s="211"/>
      <c r="P190" s="212">
        <f>SUM(P191:P192)</f>
        <v>0</v>
      </c>
      <c r="Q190" s="211"/>
      <c r="R190" s="212">
        <f>SUM(R191:R192)</f>
        <v>0</v>
      </c>
      <c r="S190" s="211"/>
      <c r="T190" s="213">
        <f>SUM(T191:T192)</f>
        <v>0</v>
      </c>
      <c r="AR190" s="214" t="s">
        <v>80</v>
      </c>
      <c r="AT190" s="215" t="s">
        <v>72</v>
      </c>
      <c r="AU190" s="215" t="s">
        <v>80</v>
      </c>
      <c r="AY190" s="214" t="s">
        <v>194</v>
      </c>
      <c r="BK190" s="216">
        <f>SUM(BK191:BK192)</f>
        <v>0</v>
      </c>
    </row>
    <row r="191" s="1" customFormat="1" ht="48" customHeight="1">
      <c r="B191" s="37"/>
      <c r="C191" s="219" t="s">
        <v>400</v>
      </c>
      <c r="D191" s="219" t="s">
        <v>196</v>
      </c>
      <c r="E191" s="220" t="s">
        <v>1087</v>
      </c>
      <c r="F191" s="221" t="s">
        <v>1088</v>
      </c>
      <c r="G191" s="222" t="s">
        <v>311</v>
      </c>
      <c r="H191" s="223">
        <v>11.398999999999999</v>
      </c>
      <c r="I191" s="224"/>
      <c r="J191" s="225">
        <f>ROUND(I191*H191,2)</f>
        <v>0</v>
      </c>
      <c r="K191" s="221" t="s">
        <v>200</v>
      </c>
      <c r="L191" s="42"/>
      <c r="M191" s="226" t="s">
        <v>19</v>
      </c>
      <c r="N191" s="227" t="s">
        <v>44</v>
      </c>
      <c r="O191" s="82"/>
      <c r="P191" s="228">
        <f>O191*H191</f>
        <v>0</v>
      </c>
      <c r="Q191" s="228">
        <v>0</v>
      </c>
      <c r="R191" s="228">
        <f>Q191*H191</f>
        <v>0</v>
      </c>
      <c r="S191" s="228">
        <v>0</v>
      </c>
      <c r="T191" s="229">
        <f>S191*H191</f>
        <v>0</v>
      </c>
      <c r="AR191" s="230" t="s">
        <v>201</v>
      </c>
      <c r="AT191" s="230" t="s">
        <v>196</v>
      </c>
      <c r="AU191" s="230" t="s">
        <v>82</v>
      </c>
      <c r="AY191" s="16" t="s">
        <v>194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80</v>
      </c>
      <c r="BK191" s="231">
        <f>ROUND(I191*H191,2)</f>
        <v>0</v>
      </c>
      <c r="BL191" s="16" t="s">
        <v>201</v>
      </c>
      <c r="BM191" s="230" t="s">
        <v>1827</v>
      </c>
    </row>
    <row r="192" s="1" customFormat="1" ht="48" customHeight="1">
      <c r="B192" s="37"/>
      <c r="C192" s="219" t="s">
        <v>404</v>
      </c>
      <c r="D192" s="219" t="s">
        <v>196</v>
      </c>
      <c r="E192" s="220" t="s">
        <v>1091</v>
      </c>
      <c r="F192" s="221" t="s">
        <v>1092</v>
      </c>
      <c r="G192" s="222" t="s">
        <v>311</v>
      </c>
      <c r="H192" s="223">
        <v>11.398999999999999</v>
      </c>
      <c r="I192" s="224"/>
      <c r="J192" s="225">
        <f>ROUND(I192*H192,2)</f>
        <v>0</v>
      </c>
      <c r="K192" s="221" t="s">
        <v>200</v>
      </c>
      <c r="L192" s="42"/>
      <c r="M192" s="226" t="s">
        <v>19</v>
      </c>
      <c r="N192" s="227" t="s">
        <v>44</v>
      </c>
      <c r="O192" s="82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AR192" s="230" t="s">
        <v>201</v>
      </c>
      <c r="AT192" s="230" t="s">
        <v>196</v>
      </c>
      <c r="AU192" s="230" t="s">
        <v>82</v>
      </c>
      <c r="AY192" s="16" t="s">
        <v>194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80</v>
      </c>
      <c r="BK192" s="231">
        <f>ROUND(I192*H192,2)</f>
        <v>0</v>
      </c>
      <c r="BL192" s="16" t="s">
        <v>201</v>
      </c>
      <c r="BM192" s="230" t="s">
        <v>1828</v>
      </c>
    </row>
    <row r="193" s="11" customFormat="1" ht="25.92" customHeight="1">
      <c r="B193" s="203"/>
      <c r="C193" s="204"/>
      <c r="D193" s="205" t="s">
        <v>72</v>
      </c>
      <c r="E193" s="206" t="s">
        <v>1094</v>
      </c>
      <c r="F193" s="206" t="s">
        <v>1095</v>
      </c>
      <c r="G193" s="204"/>
      <c r="H193" s="204"/>
      <c r="I193" s="207"/>
      <c r="J193" s="208">
        <f>BK193</f>
        <v>0</v>
      </c>
      <c r="K193" s="204"/>
      <c r="L193" s="209"/>
      <c r="M193" s="210"/>
      <c r="N193" s="211"/>
      <c r="O193" s="211"/>
      <c r="P193" s="212">
        <f>P194+P203+P211+P217+P229+P235+P254+P265+P277+P291+P295+P302</f>
        <v>0</v>
      </c>
      <c r="Q193" s="211"/>
      <c r="R193" s="212">
        <f>R194+R203+R211+R217+R229+R235+R254+R265+R277+R291+R295+R302</f>
        <v>5.567840519999999</v>
      </c>
      <c r="S193" s="211"/>
      <c r="T193" s="213">
        <f>T194+T203+T211+T217+T229+T235+T254+T265+T277+T291+T295+T302</f>
        <v>1.05809</v>
      </c>
      <c r="AR193" s="214" t="s">
        <v>82</v>
      </c>
      <c r="AT193" s="215" t="s">
        <v>72</v>
      </c>
      <c r="AU193" s="215" t="s">
        <v>73</v>
      </c>
      <c r="AY193" s="214" t="s">
        <v>194</v>
      </c>
      <c r="BK193" s="216">
        <f>BK194+BK203+BK211+BK217+BK229+BK235+BK254+BK265+BK277+BK291+BK295+BK302</f>
        <v>0</v>
      </c>
    </row>
    <row r="194" s="11" customFormat="1" ht="22.8" customHeight="1">
      <c r="B194" s="203"/>
      <c r="C194" s="204"/>
      <c r="D194" s="205" t="s">
        <v>72</v>
      </c>
      <c r="E194" s="217" t="s">
        <v>1096</v>
      </c>
      <c r="F194" s="217" t="s">
        <v>1097</v>
      </c>
      <c r="G194" s="204"/>
      <c r="H194" s="204"/>
      <c r="I194" s="207"/>
      <c r="J194" s="218">
        <f>BK194</f>
        <v>0</v>
      </c>
      <c r="K194" s="204"/>
      <c r="L194" s="209"/>
      <c r="M194" s="210"/>
      <c r="N194" s="211"/>
      <c r="O194" s="211"/>
      <c r="P194" s="212">
        <f>SUM(P195:P202)</f>
        <v>0</v>
      </c>
      <c r="Q194" s="211"/>
      <c r="R194" s="212">
        <f>SUM(R195:R202)</f>
        <v>0.48531600000000003</v>
      </c>
      <c r="S194" s="211"/>
      <c r="T194" s="213">
        <f>SUM(T195:T202)</f>
        <v>0</v>
      </c>
      <c r="AR194" s="214" t="s">
        <v>82</v>
      </c>
      <c r="AT194" s="215" t="s">
        <v>72</v>
      </c>
      <c r="AU194" s="215" t="s">
        <v>80</v>
      </c>
      <c r="AY194" s="214" t="s">
        <v>194</v>
      </c>
      <c r="BK194" s="216">
        <f>SUM(BK195:BK202)</f>
        <v>0</v>
      </c>
    </row>
    <row r="195" s="1" customFormat="1" ht="36" customHeight="1">
      <c r="B195" s="37"/>
      <c r="C195" s="219" t="s">
        <v>408</v>
      </c>
      <c r="D195" s="219" t="s">
        <v>196</v>
      </c>
      <c r="E195" s="220" t="s">
        <v>1099</v>
      </c>
      <c r="F195" s="221" t="s">
        <v>1100</v>
      </c>
      <c r="G195" s="222" t="s">
        <v>199</v>
      </c>
      <c r="H195" s="223">
        <v>78</v>
      </c>
      <c r="I195" s="224"/>
      <c r="J195" s="225">
        <f>ROUND(I195*H195,2)</f>
        <v>0</v>
      </c>
      <c r="K195" s="221" t="s">
        <v>200</v>
      </c>
      <c r="L195" s="42"/>
      <c r="M195" s="226" t="s">
        <v>19</v>
      </c>
      <c r="N195" s="227" t="s">
        <v>44</v>
      </c>
      <c r="O195" s="82"/>
      <c r="P195" s="228">
        <f>O195*H195</f>
        <v>0</v>
      </c>
      <c r="Q195" s="228">
        <v>0</v>
      </c>
      <c r="R195" s="228">
        <f>Q195*H195</f>
        <v>0</v>
      </c>
      <c r="S195" s="228">
        <v>0</v>
      </c>
      <c r="T195" s="229">
        <f>S195*H195</f>
        <v>0</v>
      </c>
      <c r="AR195" s="230" t="s">
        <v>264</v>
      </c>
      <c r="AT195" s="230" t="s">
        <v>196</v>
      </c>
      <c r="AU195" s="230" t="s">
        <v>82</v>
      </c>
      <c r="AY195" s="16" t="s">
        <v>194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80</v>
      </c>
      <c r="BK195" s="231">
        <f>ROUND(I195*H195,2)</f>
        <v>0</v>
      </c>
      <c r="BL195" s="16" t="s">
        <v>264</v>
      </c>
      <c r="BM195" s="230" t="s">
        <v>1829</v>
      </c>
    </row>
    <row r="196" s="1" customFormat="1">
      <c r="B196" s="37"/>
      <c r="C196" s="38"/>
      <c r="D196" s="234" t="s">
        <v>286</v>
      </c>
      <c r="E196" s="38"/>
      <c r="F196" s="255" t="s">
        <v>1830</v>
      </c>
      <c r="G196" s="38"/>
      <c r="H196" s="38"/>
      <c r="I196" s="145"/>
      <c r="J196" s="38"/>
      <c r="K196" s="38"/>
      <c r="L196" s="42"/>
      <c r="M196" s="256"/>
      <c r="N196" s="82"/>
      <c r="O196" s="82"/>
      <c r="P196" s="82"/>
      <c r="Q196" s="82"/>
      <c r="R196" s="82"/>
      <c r="S196" s="82"/>
      <c r="T196" s="83"/>
      <c r="AT196" s="16" t="s">
        <v>286</v>
      </c>
      <c r="AU196" s="16" t="s">
        <v>82</v>
      </c>
    </row>
    <row r="197" s="1" customFormat="1" ht="24" customHeight="1">
      <c r="B197" s="37"/>
      <c r="C197" s="257" t="s">
        <v>414</v>
      </c>
      <c r="D197" s="257" t="s">
        <v>323</v>
      </c>
      <c r="E197" s="258" t="s">
        <v>1104</v>
      </c>
      <c r="F197" s="259" t="s">
        <v>1105</v>
      </c>
      <c r="G197" s="260" t="s">
        <v>199</v>
      </c>
      <c r="H197" s="261">
        <v>79.560000000000002</v>
      </c>
      <c r="I197" s="262"/>
      <c r="J197" s="263">
        <f>ROUND(I197*H197,2)</f>
        <v>0</v>
      </c>
      <c r="K197" s="259" t="s">
        <v>200</v>
      </c>
      <c r="L197" s="264"/>
      <c r="M197" s="265" t="s">
        <v>19</v>
      </c>
      <c r="N197" s="266" t="s">
        <v>44</v>
      </c>
      <c r="O197" s="82"/>
      <c r="P197" s="228">
        <f>O197*H197</f>
        <v>0</v>
      </c>
      <c r="Q197" s="228">
        <v>0.0060000000000000001</v>
      </c>
      <c r="R197" s="228">
        <f>Q197*H197</f>
        <v>0.47736000000000001</v>
      </c>
      <c r="S197" s="228">
        <v>0</v>
      </c>
      <c r="T197" s="229">
        <f>S197*H197</f>
        <v>0</v>
      </c>
      <c r="AR197" s="230" t="s">
        <v>350</v>
      </c>
      <c r="AT197" s="230" t="s">
        <v>323</v>
      </c>
      <c r="AU197" s="230" t="s">
        <v>82</v>
      </c>
      <c r="AY197" s="16" t="s">
        <v>194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80</v>
      </c>
      <c r="BK197" s="231">
        <f>ROUND(I197*H197,2)</f>
        <v>0</v>
      </c>
      <c r="BL197" s="16" t="s">
        <v>264</v>
      </c>
      <c r="BM197" s="230" t="s">
        <v>1831</v>
      </c>
    </row>
    <row r="198" s="12" customFormat="1">
      <c r="B198" s="232"/>
      <c r="C198" s="233"/>
      <c r="D198" s="234" t="s">
        <v>257</v>
      </c>
      <c r="E198" s="233"/>
      <c r="F198" s="236" t="s">
        <v>1832</v>
      </c>
      <c r="G198" s="233"/>
      <c r="H198" s="237">
        <v>79.560000000000002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AT198" s="243" t="s">
        <v>257</v>
      </c>
      <c r="AU198" s="243" t="s">
        <v>82</v>
      </c>
      <c r="AV198" s="12" t="s">
        <v>82</v>
      </c>
      <c r="AW198" s="12" t="s">
        <v>4</v>
      </c>
      <c r="AX198" s="12" t="s">
        <v>80</v>
      </c>
      <c r="AY198" s="243" t="s">
        <v>194</v>
      </c>
    </row>
    <row r="199" s="1" customFormat="1" ht="48" customHeight="1">
      <c r="B199" s="37"/>
      <c r="C199" s="219" t="s">
        <v>420</v>
      </c>
      <c r="D199" s="219" t="s">
        <v>196</v>
      </c>
      <c r="E199" s="220" t="s">
        <v>1129</v>
      </c>
      <c r="F199" s="221" t="s">
        <v>1130</v>
      </c>
      <c r="G199" s="222" t="s">
        <v>199</v>
      </c>
      <c r="H199" s="223">
        <v>78</v>
      </c>
      <c r="I199" s="224"/>
      <c r="J199" s="225">
        <f>ROUND(I199*H199,2)</f>
        <v>0</v>
      </c>
      <c r="K199" s="221" t="s">
        <v>200</v>
      </c>
      <c r="L199" s="42"/>
      <c r="M199" s="226" t="s">
        <v>19</v>
      </c>
      <c r="N199" s="227" t="s">
        <v>44</v>
      </c>
      <c r="O199" s="82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AR199" s="230" t="s">
        <v>264</v>
      </c>
      <c r="AT199" s="230" t="s">
        <v>196</v>
      </c>
      <c r="AU199" s="230" t="s">
        <v>82</v>
      </c>
      <c r="AY199" s="16" t="s">
        <v>194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80</v>
      </c>
      <c r="BK199" s="231">
        <f>ROUND(I199*H199,2)</f>
        <v>0</v>
      </c>
      <c r="BL199" s="16" t="s">
        <v>264</v>
      </c>
      <c r="BM199" s="230" t="s">
        <v>1833</v>
      </c>
    </row>
    <row r="200" s="1" customFormat="1">
      <c r="B200" s="37"/>
      <c r="C200" s="38"/>
      <c r="D200" s="234" t="s">
        <v>286</v>
      </c>
      <c r="E200" s="38"/>
      <c r="F200" s="255" t="s">
        <v>1830</v>
      </c>
      <c r="G200" s="38"/>
      <c r="H200" s="38"/>
      <c r="I200" s="145"/>
      <c r="J200" s="38"/>
      <c r="K200" s="38"/>
      <c r="L200" s="42"/>
      <c r="M200" s="256"/>
      <c r="N200" s="82"/>
      <c r="O200" s="82"/>
      <c r="P200" s="82"/>
      <c r="Q200" s="82"/>
      <c r="R200" s="82"/>
      <c r="S200" s="82"/>
      <c r="T200" s="83"/>
      <c r="AT200" s="16" t="s">
        <v>286</v>
      </c>
      <c r="AU200" s="16" t="s">
        <v>82</v>
      </c>
    </row>
    <row r="201" s="1" customFormat="1" ht="24" customHeight="1">
      <c r="B201" s="37"/>
      <c r="C201" s="257" t="s">
        <v>424</v>
      </c>
      <c r="D201" s="257" t="s">
        <v>323</v>
      </c>
      <c r="E201" s="258" t="s">
        <v>1133</v>
      </c>
      <c r="F201" s="259" t="s">
        <v>1134</v>
      </c>
      <c r="G201" s="260" t="s">
        <v>199</v>
      </c>
      <c r="H201" s="261">
        <v>79.560000000000002</v>
      </c>
      <c r="I201" s="262"/>
      <c r="J201" s="263">
        <f>ROUND(I201*H201,2)</f>
        <v>0</v>
      </c>
      <c r="K201" s="259" t="s">
        <v>200</v>
      </c>
      <c r="L201" s="264"/>
      <c r="M201" s="265" t="s">
        <v>19</v>
      </c>
      <c r="N201" s="266" t="s">
        <v>44</v>
      </c>
      <c r="O201" s="82"/>
      <c r="P201" s="228">
        <f>O201*H201</f>
        <v>0</v>
      </c>
      <c r="Q201" s="228">
        <v>0.00010000000000000001</v>
      </c>
      <c r="R201" s="228">
        <f>Q201*H201</f>
        <v>0.0079560000000000013</v>
      </c>
      <c r="S201" s="228">
        <v>0</v>
      </c>
      <c r="T201" s="229">
        <f>S201*H201</f>
        <v>0</v>
      </c>
      <c r="AR201" s="230" t="s">
        <v>350</v>
      </c>
      <c r="AT201" s="230" t="s">
        <v>323</v>
      </c>
      <c r="AU201" s="230" t="s">
        <v>82</v>
      </c>
      <c r="AY201" s="16" t="s">
        <v>194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80</v>
      </c>
      <c r="BK201" s="231">
        <f>ROUND(I201*H201,2)</f>
        <v>0</v>
      </c>
      <c r="BL201" s="16" t="s">
        <v>264</v>
      </c>
      <c r="BM201" s="230" t="s">
        <v>1834</v>
      </c>
    </row>
    <row r="202" s="12" customFormat="1">
      <c r="B202" s="232"/>
      <c r="C202" s="233"/>
      <c r="D202" s="234" t="s">
        <v>257</v>
      </c>
      <c r="E202" s="233"/>
      <c r="F202" s="236" t="s">
        <v>1832</v>
      </c>
      <c r="G202" s="233"/>
      <c r="H202" s="237">
        <v>79.560000000000002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AT202" s="243" t="s">
        <v>257</v>
      </c>
      <c r="AU202" s="243" t="s">
        <v>82</v>
      </c>
      <c r="AV202" s="12" t="s">
        <v>82</v>
      </c>
      <c r="AW202" s="12" t="s">
        <v>4</v>
      </c>
      <c r="AX202" s="12" t="s">
        <v>80</v>
      </c>
      <c r="AY202" s="243" t="s">
        <v>194</v>
      </c>
    </row>
    <row r="203" s="11" customFormat="1" ht="22.8" customHeight="1">
      <c r="B203" s="203"/>
      <c r="C203" s="204"/>
      <c r="D203" s="205" t="s">
        <v>72</v>
      </c>
      <c r="E203" s="217" t="s">
        <v>1144</v>
      </c>
      <c r="F203" s="217" t="s">
        <v>1145</v>
      </c>
      <c r="G203" s="204"/>
      <c r="H203" s="204"/>
      <c r="I203" s="207"/>
      <c r="J203" s="218">
        <f>BK203</f>
        <v>0</v>
      </c>
      <c r="K203" s="204"/>
      <c r="L203" s="209"/>
      <c r="M203" s="210"/>
      <c r="N203" s="211"/>
      <c r="O203" s="211"/>
      <c r="P203" s="212">
        <f>SUM(P204:P210)</f>
        <v>0</v>
      </c>
      <c r="Q203" s="211"/>
      <c r="R203" s="212">
        <f>SUM(R204:R210)</f>
        <v>0.67946000000000006</v>
      </c>
      <c r="S203" s="211"/>
      <c r="T203" s="213">
        <f>SUM(T204:T210)</f>
        <v>0.0089999999999999993</v>
      </c>
      <c r="AR203" s="214" t="s">
        <v>82</v>
      </c>
      <c r="AT203" s="215" t="s">
        <v>72</v>
      </c>
      <c r="AU203" s="215" t="s">
        <v>80</v>
      </c>
      <c r="AY203" s="214" t="s">
        <v>194</v>
      </c>
      <c r="BK203" s="216">
        <f>SUM(BK204:BK210)</f>
        <v>0</v>
      </c>
    </row>
    <row r="204" s="1" customFormat="1" ht="48" customHeight="1">
      <c r="B204" s="37"/>
      <c r="C204" s="219" t="s">
        <v>429</v>
      </c>
      <c r="D204" s="219" t="s">
        <v>196</v>
      </c>
      <c r="E204" s="220" t="s">
        <v>1147</v>
      </c>
      <c r="F204" s="221" t="s">
        <v>1148</v>
      </c>
      <c r="G204" s="222" t="s">
        <v>199</v>
      </c>
      <c r="H204" s="223">
        <v>0.59999999999999998</v>
      </c>
      <c r="I204" s="224"/>
      <c r="J204" s="225">
        <f>ROUND(I204*H204,2)</f>
        <v>0</v>
      </c>
      <c r="K204" s="221" t="s">
        <v>200</v>
      </c>
      <c r="L204" s="42"/>
      <c r="M204" s="226" t="s">
        <v>19</v>
      </c>
      <c r="N204" s="227" t="s">
        <v>44</v>
      </c>
      <c r="O204" s="82"/>
      <c r="P204" s="228">
        <f>O204*H204</f>
        <v>0</v>
      </c>
      <c r="Q204" s="228">
        <v>0</v>
      </c>
      <c r="R204" s="228">
        <f>Q204*H204</f>
        <v>0</v>
      </c>
      <c r="S204" s="228">
        <v>0.014999999999999999</v>
      </c>
      <c r="T204" s="229">
        <f>S204*H204</f>
        <v>0.0089999999999999993</v>
      </c>
      <c r="AR204" s="230" t="s">
        <v>264</v>
      </c>
      <c r="AT204" s="230" t="s">
        <v>196</v>
      </c>
      <c r="AU204" s="230" t="s">
        <v>82</v>
      </c>
      <c r="AY204" s="16" t="s">
        <v>194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80</v>
      </c>
      <c r="BK204" s="231">
        <f>ROUND(I204*H204,2)</f>
        <v>0</v>
      </c>
      <c r="BL204" s="16" t="s">
        <v>264</v>
      </c>
      <c r="BM204" s="230" t="s">
        <v>1835</v>
      </c>
    </row>
    <row r="205" s="1" customFormat="1">
      <c r="B205" s="37"/>
      <c r="C205" s="38"/>
      <c r="D205" s="234" t="s">
        <v>286</v>
      </c>
      <c r="E205" s="38"/>
      <c r="F205" s="255" t="s">
        <v>1836</v>
      </c>
      <c r="G205" s="38"/>
      <c r="H205" s="38"/>
      <c r="I205" s="145"/>
      <c r="J205" s="38"/>
      <c r="K205" s="38"/>
      <c r="L205" s="42"/>
      <c r="M205" s="256"/>
      <c r="N205" s="82"/>
      <c r="O205" s="82"/>
      <c r="P205" s="82"/>
      <c r="Q205" s="82"/>
      <c r="R205" s="82"/>
      <c r="S205" s="82"/>
      <c r="T205" s="83"/>
      <c r="AT205" s="16" t="s">
        <v>286</v>
      </c>
      <c r="AU205" s="16" t="s">
        <v>82</v>
      </c>
    </row>
    <row r="206" s="1" customFormat="1" ht="36" customHeight="1">
      <c r="B206" s="37"/>
      <c r="C206" s="219" t="s">
        <v>433</v>
      </c>
      <c r="D206" s="219" t="s">
        <v>196</v>
      </c>
      <c r="E206" s="220" t="s">
        <v>1152</v>
      </c>
      <c r="F206" s="221" t="s">
        <v>1153</v>
      </c>
      <c r="G206" s="222" t="s">
        <v>199</v>
      </c>
      <c r="H206" s="223">
        <v>1</v>
      </c>
      <c r="I206" s="224"/>
      <c r="J206" s="225">
        <f>ROUND(I206*H206,2)</f>
        <v>0</v>
      </c>
      <c r="K206" s="221" t="s">
        <v>200</v>
      </c>
      <c r="L206" s="42"/>
      <c r="M206" s="226" t="s">
        <v>19</v>
      </c>
      <c r="N206" s="227" t="s">
        <v>44</v>
      </c>
      <c r="O206" s="82"/>
      <c r="P206" s="228">
        <f>O206*H206</f>
        <v>0</v>
      </c>
      <c r="Q206" s="228">
        <v>0.019460000000000002</v>
      </c>
      <c r="R206" s="228">
        <f>Q206*H206</f>
        <v>0.019460000000000002</v>
      </c>
      <c r="S206" s="228">
        <v>0</v>
      </c>
      <c r="T206" s="229">
        <f>S206*H206</f>
        <v>0</v>
      </c>
      <c r="AR206" s="230" t="s">
        <v>264</v>
      </c>
      <c r="AT206" s="230" t="s">
        <v>196</v>
      </c>
      <c r="AU206" s="230" t="s">
        <v>82</v>
      </c>
      <c r="AY206" s="16" t="s">
        <v>194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80</v>
      </c>
      <c r="BK206" s="231">
        <f>ROUND(I206*H206,2)</f>
        <v>0</v>
      </c>
      <c r="BL206" s="16" t="s">
        <v>264</v>
      </c>
      <c r="BM206" s="230" t="s">
        <v>1837</v>
      </c>
    </row>
    <row r="207" s="1" customFormat="1" ht="24" customHeight="1">
      <c r="B207" s="37"/>
      <c r="C207" s="219" t="s">
        <v>437</v>
      </c>
      <c r="D207" s="219" t="s">
        <v>196</v>
      </c>
      <c r="E207" s="220" t="s">
        <v>1164</v>
      </c>
      <c r="F207" s="221" t="s">
        <v>1165</v>
      </c>
      <c r="G207" s="222" t="s">
        <v>199</v>
      </c>
      <c r="H207" s="223">
        <v>36</v>
      </c>
      <c r="I207" s="224"/>
      <c r="J207" s="225">
        <f>ROUND(I207*H207,2)</f>
        <v>0</v>
      </c>
      <c r="K207" s="221" t="s">
        <v>200</v>
      </c>
      <c r="L207" s="42"/>
      <c r="M207" s="226" t="s">
        <v>19</v>
      </c>
      <c r="N207" s="227" t="s">
        <v>44</v>
      </c>
      <c r="O207" s="82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AR207" s="230" t="s">
        <v>264</v>
      </c>
      <c r="AT207" s="230" t="s">
        <v>196</v>
      </c>
      <c r="AU207" s="230" t="s">
        <v>82</v>
      </c>
      <c r="AY207" s="16" t="s">
        <v>194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80</v>
      </c>
      <c r="BK207" s="231">
        <f>ROUND(I207*H207,2)</f>
        <v>0</v>
      </c>
      <c r="BL207" s="16" t="s">
        <v>264</v>
      </c>
      <c r="BM207" s="230" t="s">
        <v>1838</v>
      </c>
    </row>
    <row r="208" s="1" customFormat="1" ht="16.5" customHeight="1">
      <c r="B208" s="37"/>
      <c r="C208" s="257" t="s">
        <v>442</v>
      </c>
      <c r="D208" s="257" t="s">
        <v>323</v>
      </c>
      <c r="E208" s="258" t="s">
        <v>1169</v>
      </c>
      <c r="F208" s="259" t="s">
        <v>1170</v>
      </c>
      <c r="G208" s="260" t="s">
        <v>255</v>
      </c>
      <c r="H208" s="261">
        <v>1.2</v>
      </c>
      <c r="I208" s="262"/>
      <c r="J208" s="263">
        <f>ROUND(I208*H208,2)</f>
        <v>0</v>
      </c>
      <c r="K208" s="259" t="s">
        <v>200</v>
      </c>
      <c r="L208" s="264"/>
      <c r="M208" s="265" t="s">
        <v>19</v>
      </c>
      <c r="N208" s="266" t="s">
        <v>44</v>
      </c>
      <c r="O208" s="82"/>
      <c r="P208" s="228">
        <f>O208*H208</f>
        <v>0</v>
      </c>
      <c r="Q208" s="228">
        <v>0.55000000000000004</v>
      </c>
      <c r="R208" s="228">
        <f>Q208*H208</f>
        <v>0.66000000000000003</v>
      </c>
      <c r="S208" s="228">
        <v>0</v>
      </c>
      <c r="T208" s="229">
        <f>S208*H208</f>
        <v>0</v>
      </c>
      <c r="AR208" s="230" t="s">
        <v>350</v>
      </c>
      <c r="AT208" s="230" t="s">
        <v>323</v>
      </c>
      <c r="AU208" s="230" t="s">
        <v>82</v>
      </c>
      <c r="AY208" s="16" t="s">
        <v>194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80</v>
      </c>
      <c r="BK208" s="231">
        <f>ROUND(I208*H208,2)</f>
        <v>0</v>
      </c>
      <c r="BL208" s="16" t="s">
        <v>264</v>
      </c>
      <c r="BM208" s="230" t="s">
        <v>1839</v>
      </c>
    </row>
    <row r="209" s="1" customFormat="1" ht="48" customHeight="1">
      <c r="B209" s="37"/>
      <c r="C209" s="219" t="s">
        <v>447</v>
      </c>
      <c r="D209" s="219" t="s">
        <v>196</v>
      </c>
      <c r="E209" s="220" t="s">
        <v>1186</v>
      </c>
      <c r="F209" s="221" t="s">
        <v>1187</v>
      </c>
      <c r="G209" s="222" t="s">
        <v>311</v>
      </c>
      <c r="H209" s="223">
        <v>0.67900000000000005</v>
      </c>
      <c r="I209" s="224"/>
      <c r="J209" s="225">
        <f>ROUND(I209*H209,2)</f>
        <v>0</v>
      </c>
      <c r="K209" s="221" t="s">
        <v>200</v>
      </c>
      <c r="L209" s="42"/>
      <c r="M209" s="226" t="s">
        <v>19</v>
      </c>
      <c r="N209" s="227" t="s">
        <v>44</v>
      </c>
      <c r="O209" s="82"/>
      <c r="P209" s="228">
        <f>O209*H209</f>
        <v>0</v>
      </c>
      <c r="Q209" s="228">
        <v>0</v>
      </c>
      <c r="R209" s="228">
        <f>Q209*H209</f>
        <v>0</v>
      </c>
      <c r="S209" s="228">
        <v>0</v>
      </c>
      <c r="T209" s="229">
        <f>S209*H209</f>
        <v>0</v>
      </c>
      <c r="AR209" s="230" t="s">
        <v>264</v>
      </c>
      <c r="AT209" s="230" t="s">
        <v>196</v>
      </c>
      <c r="AU209" s="230" t="s">
        <v>82</v>
      </c>
      <c r="AY209" s="16" t="s">
        <v>194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80</v>
      </c>
      <c r="BK209" s="231">
        <f>ROUND(I209*H209,2)</f>
        <v>0</v>
      </c>
      <c r="BL209" s="16" t="s">
        <v>264</v>
      </c>
      <c r="BM209" s="230" t="s">
        <v>1840</v>
      </c>
    </row>
    <row r="210" s="1" customFormat="1" ht="48" customHeight="1">
      <c r="B210" s="37"/>
      <c r="C210" s="219" t="s">
        <v>453</v>
      </c>
      <c r="D210" s="219" t="s">
        <v>196</v>
      </c>
      <c r="E210" s="220" t="s">
        <v>1190</v>
      </c>
      <c r="F210" s="221" t="s">
        <v>1191</v>
      </c>
      <c r="G210" s="222" t="s">
        <v>311</v>
      </c>
      <c r="H210" s="223">
        <v>0.67900000000000005</v>
      </c>
      <c r="I210" s="224"/>
      <c r="J210" s="225">
        <f>ROUND(I210*H210,2)</f>
        <v>0</v>
      </c>
      <c r="K210" s="221" t="s">
        <v>200</v>
      </c>
      <c r="L210" s="42"/>
      <c r="M210" s="226" t="s">
        <v>19</v>
      </c>
      <c r="N210" s="227" t="s">
        <v>44</v>
      </c>
      <c r="O210" s="82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AR210" s="230" t="s">
        <v>264</v>
      </c>
      <c r="AT210" s="230" t="s">
        <v>196</v>
      </c>
      <c r="AU210" s="230" t="s">
        <v>82</v>
      </c>
      <c r="AY210" s="16" t="s">
        <v>194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80</v>
      </c>
      <c r="BK210" s="231">
        <f>ROUND(I210*H210,2)</f>
        <v>0</v>
      </c>
      <c r="BL210" s="16" t="s">
        <v>264</v>
      </c>
      <c r="BM210" s="230" t="s">
        <v>1841</v>
      </c>
    </row>
    <row r="211" s="11" customFormat="1" ht="22.8" customHeight="1">
      <c r="B211" s="203"/>
      <c r="C211" s="204"/>
      <c r="D211" s="205" t="s">
        <v>72</v>
      </c>
      <c r="E211" s="217" t="s">
        <v>1193</v>
      </c>
      <c r="F211" s="217" t="s">
        <v>1194</v>
      </c>
      <c r="G211" s="204"/>
      <c r="H211" s="204"/>
      <c r="I211" s="207"/>
      <c r="J211" s="218">
        <f>BK211</f>
        <v>0</v>
      </c>
      <c r="K211" s="204"/>
      <c r="L211" s="209"/>
      <c r="M211" s="210"/>
      <c r="N211" s="211"/>
      <c r="O211" s="211"/>
      <c r="P211" s="212">
        <f>SUM(P212:P216)</f>
        <v>0</v>
      </c>
      <c r="Q211" s="211"/>
      <c r="R211" s="212">
        <f>SUM(R212:R216)</f>
        <v>1.1514619999999998</v>
      </c>
      <c r="S211" s="211"/>
      <c r="T211" s="213">
        <f>SUM(T212:T216)</f>
        <v>0</v>
      </c>
      <c r="AR211" s="214" t="s">
        <v>82</v>
      </c>
      <c r="AT211" s="215" t="s">
        <v>72</v>
      </c>
      <c r="AU211" s="215" t="s">
        <v>80</v>
      </c>
      <c r="AY211" s="214" t="s">
        <v>194</v>
      </c>
      <c r="BK211" s="216">
        <f>SUM(BK212:BK216)</f>
        <v>0</v>
      </c>
    </row>
    <row r="212" s="1" customFormat="1" ht="48" customHeight="1">
      <c r="B212" s="37"/>
      <c r="C212" s="219" t="s">
        <v>458</v>
      </c>
      <c r="D212" s="219" t="s">
        <v>196</v>
      </c>
      <c r="E212" s="220" t="s">
        <v>1196</v>
      </c>
      <c r="F212" s="221" t="s">
        <v>1197</v>
      </c>
      <c r="G212" s="222" t="s">
        <v>199</v>
      </c>
      <c r="H212" s="223">
        <v>66.099999999999994</v>
      </c>
      <c r="I212" s="224"/>
      <c r="J212" s="225">
        <f>ROUND(I212*H212,2)</f>
        <v>0</v>
      </c>
      <c r="K212" s="221" t="s">
        <v>200</v>
      </c>
      <c r="L212" s="42"/>
      <c r="M212" s="226" t="s">
        <v>19</v>
      </c>
      <c r="N212" s="227" t="s">
        <v>44</v>
      </c>
      <c r="O212" s="82"/>
      <c r="P212" s="228">
        <f>O212*H212</f>
        <v>0</v>
      </c>
      <c r="Q212" s="228">
        <v>0.017319999999999999</v>
      </c>
      <c r="R212" s="228">
        <f>Q212*H212</f>
        <v>1.1448519999999998</v>
      </c>
      <c r="S212" s="228">
        <v>0</v>
      </c>
      <c r="T212" s="229">
        <f>S212*H212</f>
        <v>0</v>
      </c>
      <c r="AR212" s="230" t="s">
        <v>264</v>
      </c>
      <c r="AT212" s="230" t="s">
        <v>196</v>
      </c>
      <c r="AU212" s="230" t="s">
        <v>82</v>
      </c>
      <c r="AY212" s="16" t="s">
        <v>194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16" t="s">
        <v>80</v>
      </c>
      <c r="BK212" s="231">
        <f>ROUND(I212*H212,2)</f>
        <v>0</v>
      </c>
      <c r="BL212" s="16" t="s">
        <v>264</v>
      </c>
      <c r="BM212" s="230" t="s">
        <v>1842</v>
      </c>
    </row>
    <row r="213" s="12" customFormat="1">
      <c r="B213" s="232"/>
      <c r="C213" s="233"/>
      <c r="D213" s="234" t="s">
        <v>257</v>
      </c>
      <c r="E213" s="235" t="s">
        <v>19</v>
      </c>
      <c r="F213" s="236" t="s">
        <v>1801</v>
      </c>
      <c r="G213" s="233"/>
      <c r="H213" s="237">
        <v>66.099999999999994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AT213" s="243" t="s">
        <v>257</v>
      </c>
      <c r="AU213" s="243" t="s">
        <v>82</v>
      </c>
      <c r="AV213" s="12" t="s">
        <v>82</v>
      </c>
      <c r="AW213" s="12" t="s">
        <v>35</v>
      </c>
      <c r="AX213" s="12" t="s">
        <v>80</v>
      </c>
      <c r="AY213" s="243" t="s">
        <v>194</v>
      </c>
    </row>
    <row r="214" s="1" customFormat="1" ht="36" customHeight="1">
      <c r="B214" s="37"/>
      <c r="C214" s="219" t="s">
        <v>463</v>
      </c>
      <c r="D214" s="219" t="s">
        <v>196</v>
      </c>
      <c r="E214" s="220" t="s">
        <v>1201</v>
      </c>
      <c r="F214" s="221" t="s">
        <v>1202</v>
      </c>
      <c r="G214" s="222" t="s">
        <v>199</v>
      </c>
      <c r="H214" s="223">
        <v>66.099999999999994</v>
      </c>
      <c r="I214" s="224"/>
      <c r="J214" s="225">
        <f>ROUND(I214*H214,2)</f>
        <v>0</v>
      </c>
      <c r="K214" s="221" t="s">
        <v>200</v>
      </c>
      <c r="L214" s="42"/>
      <c r="M214" s="226" t="s">
        <v>19</v>
      </c>
      <c r="N214" s="227" t="s">
        <v>44</v>
      </c>
      <c r="O214" s="82"/>
      <c r="P214" s="228">
        <f>O214*H214</f>
        <v>0</v>
      </c>
      <c r="Q214" s="228">
        <v>0.00010000000000000001</v>
      </c>
      <c r="R214" s="228">
        <f>Q214*H214</f>
        <v>0.0066099999999999996</v>
      </c>
      <c r="S214" s="228">
        <v>0</v>
      </c>
      <c r="T214" s="229">
        <f>S214*H214</f>
        <v>0</v>
      </c>
      <c r="AR214" s="230" t="s">
        <v>264</v>
      </c>
      <c r="AT214" s="230" t="s">
        <v>196</v>
      </c>
      <c r="AU214" s="230" t="s">
        <v>82</v>
      </c>
      <c r="AY214" s="16" t="s">
        <v>194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80</v>
      </c>
      <c r="BK214" s="231">
        <f>ROUND(I214*H214,2)</f>
        <v>0</v>
      </c>
      <c r="BL214" s="16" t="s">
        <v>264</v>
      </c>
      <c r="BM214" s="230" t="s">
        <v>1843</v>
      </c>
    </row>
    <row r="215" s="1" customFormat="1" ht="60" customHeight="1">
      <c r="B215" s="37"/>
      <c r="C215" s="219" t="s">
        <v>467</v>
      </c>
      <c r="D215" s="219" t="s">
        <v>196</v>
      </c>
      <c r="E215" s="220" t="s">
        <v>1213</v>
      </c>
      <c r="F215" s="221" t="s">
        <v>1214</v>
      </c>
      <c r="G215" s="222" t="s">
        <v>311</v>
      </c>
      <c r="H215" s="223">
        <v>1.151</v>
      </c>
      <c r="I215" s="224"/>
      <c r="J215" s="225">
        <f>ROUND(I215*H215,2)</f>
        <v>0</v>
      </c>
      <c r="K215" s="221" t="s">
        <v>200</v>
      </c>
      <c r="L215" s="42"/>
      <c r="M215" s="226" t="s">
        <v>19</v>
      </c>
      <c r="N215" s="227" t="s">
        <v>44</v>
      </c>
      <c r="O215" s="82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AR215" s="230" t="s">
        <v>264</v>
      </c>
      <c r="AT215" s="230" t="s">
        <v>196</v>
      </c>
      <c r="AU215" s="230" t="s">
        <v>82</v>
      </c>
      <c r="AY215" s="16" t="s">
        <v>194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80</v>
      </c>
      <c r="BK215" s="231">
        <f>ROUND(I215*H215,2)</f>
        <v>0</v>
      </c>
      <c r="BL215" s="16" t="s">
        <v>264</v>
      </c>
      <c r="BM215" s="230" t="s">
        <v>1844</v>
      </c>
    </row>
    <row r="216" s="1" customFormat="1" ht="60" customHeight="1">
      <c r="B216" s="37"/>
      <c r="C216" s="219" t="s">
        <v>472</v>
      </c>
      <c r="D216" s="219" t="s">
        <v>196</v>
      </c>
      <c r="E216" s="220" t="s">
        <v>1217</v>
      </c>
      <c r="F216" s="221" t="s">
        <v>1218</v>
      </c>
      <c r="G216" s="222" t="s">
        <v>311</v>
      </c>
      <c r="H216" s="223">
        <v>1.151</v>
      </c>
      <c r="I216" s="224"/>
      <c r="J216" s="225">
        <f>ROUND(I216*H216,2)</f>
        <v>0</v>
      </c>
      <c r="K216" s="221" t="s">
        <v>200</v>
      </c>
      <c r="L216" s="42"/>
      <c r="M216" s="226" t="s">
        <v>19</v>
      </c>
      <c r="N216" s="227" t="s">
        <v>44</v>
      </c>
      <c r="O216" s="82"/>
      <c r="P216" s="228">
        <f>O216*H216</f>
        <v>0</v>
      </c>
      <c r="Q216" s="228">
        <v>0</v>
      </c>
      <c r="R216" s="228">
        <f>Q216*H216</f>
        <v>0</v>
      </c>
      <c r="S216" s="228">
        <v>0</v>
      </c>
      <c r="T216" s="229">
        <f>S216*H216</f>
        <v>0</v>
      </c>
      <c r="AR216" s="230" t="s">
        <v>264</v>
      </c>
      <c r="AT216" s="230" t="s">
        <v>196</v>
      </c>
      <c r="AU216" s="230" t="s">
        <v>82</v>
      </c>
      <c r="AY216" s="16" t="s">
        <v>194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80</v>
      </c>
      <c r="BK216" s="231">
        <f>ROUND(I216*H216,2)</f>
        <v>0</v>
      </c>
      <c r="BL216" s="16" t="s">
        <v>264</v>
      </c>
      <c r="BM216" s="230" t="s">
        <v>1845</v>
      </c>
    </row>
    <row r="217" s="11" customFormat="1" ht="22.8" customHeight="1">
      <c r="B217" s="203"/>
      <c r="C217" s="204"/>
      <c r="D217" s="205" t="s">
        <v>72</v>
      </c>
      <c r="E217" s="217" t="s">
        <v>1220</v>
      </c>
      <c r="F217" s="217" t="s">
        <v>1221</v>
      </c>
      <c r="G217" s="204"/>
      <c r="H217" s="204"/>
      <c r="I217" s="207"/>
      <c r="J217" s="218">
        <f>BK217</f>
        <v>0</v>
      </c>
      <c r="K217" s="204"/>
      <c r="L217" s="209"/>
      <c r="M217" s="210"/>
      <c r="N217" s="211"/>
      <c r="O217" s="211"/>
      <c r="P217" s="212">
        <f>SUM(P218:P228)</f>
        <v>0</v>
      </c>
      <c r="Q217" s="211"/>
      <c r="R217" s="212">
        <f>SUM(R218:R228)</f>
        <v>0.049214999999999995</v>
      </c>
      <c r="S217" s="211"/>
      <c r="T217" s="213">
        <f>SUM(T218:T228)</f>
        <v>0.039399999999999998</v>
      </c>
      <c r="AR217" s="214" t="s">
        <v>82</v>
      </c>
      <c r="AT217" s="215" t="s">
        <v>72</v>
      </c>
      <c r="AU217" s="215" t="s">
        <v>80</v>
      </c>
      <c r="AY217" s="214" t="s">
        <v>194</v>
      </c>
      <c r="BK217" s="216">
        <f>SUM(BK218:BK228)</f>
        <v>0</v>
      </c>
    </row>
    <row r="218" s="1" customFormat="1" ht="24" customHeight="1">
      <c r="B218" s="37"/>
      <c r="C218" s="219" t="s">
        <v>476</v>
      </c>
      <c r="D218" s="219" t="s">
        <v>196</v>
      </c>
      <c r="E218" s="220" t="s">
        <v>1223</v>
      </c>
      <c r="F218" s="221" t="s">
        <v>1224</v>
      </c>
      <c r="G218" s="222" t="s">
        <v>213</v>
      </c>
      <c r="H218" s="223">
        <v>10</v>
      </c>
      <c r="I218" s="224"/>
      <c r="J218" s="225">
        <f>ROUND(I218*H218,2)</f>
        <v>0</v>
      </c>
      <c r="K218" s="221" t="s">
        <v>200</v>
      </c>
      <c r="L218" s="42"/>
      <c r="M218" s="226" t="s">
        <v>19</v>
      </c>
      <c r="N218" s="227" t="s">
        <v>44</v>
      </c>
      <c r="O218" s="82"/>
      <c r="P218" s="228">
        <f>O218*H218</f>
        <v>0</v>
      </c>
      <c r="Q218" s="228">
        <v>0</v>
      </c>
      <c r="R218" s="228">
        <f>Q218*H218</f>
        <v>0</v>
      </c>
      <c r="S218" s="228">
        <v>0.0039399999999999999</v>
      </c>
      <c r="T218" s="229">
        <f>S218*H218</f>
        <v>0.039399999999999998</v>
      </c>
      <c r="AR218" s="230" t="s">
        <v>264</v>
      </c>
      <c r="AT218" s="230" t="s">
        <v>196</v>
      </c>
      <c r="AU218" s="230" t="s">
        <v>82</v>
      </c>
      <c r="AY218" s="16" t="s">
        <v>194</v>
      </c>
      <c r="BE218" s="231">
        <f>IF(N218="základní",J218,0)</f>
        <v>0</v>
      </c>
      <c r="BF218" s="231">
        <f>IF(N218="snížená",J218,0)</f>
        <v>0</v>
      </c>
      <c r="BG218" s="231">
        <f>IF(N218="zákl. přenesená",J218,0)</f>
        <v>0</v>
      </c>
      <c r="BH218" s="231">
        <f>IF(N218="sníž. přenesená",J218,0)</f>
        <v>0</v>
      </c>
      <c r="BI218" s="231">
        <f>IF(N218="nulová",J218,0)</f>
        <v>0</v>
      </c>
      <c r="BJ218" s="16" t="s">
        <v>80</v>
      </c>
      <c r="BK218" s="231">
        <f>ROUND(I218*H218,2)</f>
        <v>0</v>
      </c>
      <c r="BL218" s="16" t="s">
        <v>264</v>
      </c>
      <c r="BM218" s="230" t="s">
        <v>1846</v>
      </c>
    </row>
    <row r="219" s="1" customFormat="1">
      <c r="B219" s="37"/>
      <c r="C219" s="38"/>
      <c r="D219" s="234" t="s">
        <v>286</v>
      </c>
      <c r="E219" s="38"/>
      <c r="F219" s="255" t="s">
        <v>1847</v>
      </c>
      <c r="G219" s="38"/>
      <c r="H219" s="38"/>
      <c r="I219" s="145"/>
      <c r="J219" s="38"/>
      <c r="K219" s="38"/>
      <c r="L219" s="42"/>
      <c r="M219" s="256"/>
      <c r="N219" s="82"/>
      <c r="O219" s="82"/>
      <c r="P219" s="82"/>
      <c r="Q219" s="82"/>
      <c r="R219" s="82"/>
      <c r="S219" s="82"/>
      <c r="T219" s="83"/>
      <c r="AT219" s="16" t="s">
        <v>286</v>
      </c>
      <c r="AU219" s="16" t="s">
        <v>82</v>
      </c>
    </row>
    <row r="220" s="1" customFormat="1" ht="36" customHeight="1">
      <c r="B220" s="37"/>
      <c r="C220" s="219" t="s">
        <v>480</v>
      </c>
      <c r="D220" s="219" t="s">
        <v>196</v>
      </c>
      <c r="E220" s="220" t="s">
        <v>1848</v>
      </c>
      <c r="F220" s="221" t="s">
        <v>1849</v>
      </c>
      <c r="G220" s="222" t="s">
        <v>222</v>
      </c>
      <c r="H220" s="223">
        <v>1</v>
      </c>
      <c r="I220" s="224"/>
      <c r="J220" s="225">
        <f>ROUND(I220*H220,2)</f>
        <v>0</v>
      </c>
      <c r="K220" s="221" t="s">
        <v>200</v>
      </c>
      <c r="L220" s="42"/>
      <c r="M220" s="226" t="s">
        <v>19</v>
      </c>
      <c r="N220" s="227" t="s">
        <v>44</v>
      </c>
      <c r="O220" s="82"/>
      <c r="P220" s="228">
        <f>O220*H220</f>
        <v>0</v>
      </c>
      <c r="Q220" s="228">
        <v>0.0035999999999999999</v>
      </c>
      <c r="R220" s="228">
        <f>Q220*H220</f>
        <v>0.0035999999999999999</v>
      </c>
      <c r="S220" s="228">
        <v>0</v>
      </c>
      <c r="T220" s="229">
        <f>S220*H220</f>
        <v>0</v>
      </c>
      <c r="AR220" s="230" t="s">
        <v>264</v>
      </c>
      <c r="AT220" s="230" t="s">
        <v>196</v>
      </c>
      <c r="AU220" s="230" t="s">
        <v>82</v>
      </c>
      <c r="AY220" s="16" t="s">
        <v>194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80</v>
      </c>
      <c r="BK220" s="231">
        <f>ROUND(I220*H220,2)</f>
        <v>0</v>
      </c>
      <c r="BL220" s="16" t="s">
        <v>264</v>
      </c>
      <c r="BM220" s="230" t="s">
        <v>1850</v>
      </c>
    </row>
    <row r="221" s="1" customFormat="1" ht="36" customHeight="1">
      <c r="B221" s="37"/>
      <c r="C221" s="219" t="s">
        <v>484</v>
      </c>
      <c r="D221" s="219" t="s">
        <v>196</v>
      </c>
      <c r="E221" s="220" t="s">
        <v>1232</v>
      </c>
      <c r="F221" s="221" t="s">
        <v>1233</v>
      </c>
      <c r="G221" s="222" t="s">
        <v>213</v>
      </c>
      <c r="H221" s="223">
        <v>11.699999999999999</v>
      </c>
      <c r="I221" s="224"/>
      <c r="J221" s="225">
        <f>ROUND(I221*H221,2)</f>
        <v>0</v>
      </c>
      <c r="K221" s="221" t="s">
        <v>200</v>
      </c>
      <c r="L221" s="42"/>
      <c r="M221" s="226" t="s">
        <v>19</v>
      </c>
      <c r="N221" s="227" t="s">
        <v>44</v>
      </c>
      <c r="O221" s="82"/>
      <c r="P221" s="228">
        <f>O221*H221</f>
        <v>0</v>
      </c>
      <c r="Q221" s="228">
        <v>0.00315</v>
      </c>
      <c r="R221" s="228">
        <f>Q221*H221</f>
        <v>0.036854999999999999</v>
      </c>
      <c r="S221" s="228">
        <v>0</v>
      </c>
      <c r="T221" s="229">
        <f>S221*H221</f>
        <v>0</v>
      </c>
      <c r="AR221" s="230" t="s">
        <v>264</v>
      </c>
      <c r="AT221" s="230" t="s">
        <v>196</v>
      </c>
      <c r="AU221" s="230" t="s">
        <v>82</v>
      </c>
      <c r="AY221" s="16" t="s">
        <v>194</v>
      </c>
      <c r="BE221" s="231">
        <f>IF(N221="základní",J221,0)</f>
        <v>0</v>
      </c>
      <c r="BF221" s="231">
        <f>IF(N221="snížená",J221,0)</f>
        <v>0</v>
      </c>
      <c r="BG221" s="231">
        <f>IF(N221="zákl. přenesená",J221,0)</f>
        <v>0</v>
      </c>
      <c r="BH221" s="231">
        <f>IF(N221="sníž. přenesená",J221,0)</f>
        <v>0</v>
      </c>
      <c r="BI221" s="231">
        <f>IF(N221="nulová",J221,0)</f>
        <v>0</v>
      </c>
      <c r="BJ221" s="16" t="s">
        <v>80</v>
      </c>
      <c r="BK221" s="231">
        <f>ROUND(I221*H221,2)</f>
        <v>0</v>
      </c>
      <c r="BL221" s="16" t="s">
        <v>264</v>
      </c>
      <c r="BM221" s="230" t="s">
        <v>1851</v>
      </c>
    </row>
    <row r="222" s="12" customFormat="1">
      <c r="B222" s="232"/>
      <c r="C222" s="233"/>
      <c r="D222" s="234" t="s">
        <v>257</v>
      </c>
      <c r="E222" s="235" t="s">
        <v>19</v>
      </c>
      <c r="F222" s="236" t="s">
        <v>1852</v>
      </c>
      <c r="G222" s="233"/>
      <c r="H222" s="237">
        <v>11.699999999999999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AT222" s="243" t="s">
        <v>257</v>
      </c>
      <c r="AU222" s="243" t="s">
        <v>82</v>
      </c>
      <c r="AV222" s="12" t="s">
        <v>82</v>
      </c>
      <c r="AW222" s="12" t="s">
        <v>35</v>
      </c>
      <c r="AX222" s="12" t="s">
        <v>80</v>
      </c>
      <c r="AY222" s="243" t="s">
        <v>194</v>
      </c>
    </row>
    <row r="223" s="1" customFormat="1" ht="36" customHeight="1">
      <c r="B223" s="37"/>
      <c r="C223" s="219" t="s">
        <v>488</v>
      </c>
      <c r="D223" s="219" t="s">
        <v>196</v>
      </c>
      <c r="E223" s="220" t="s">
        <v>1247</v>
      </c>
      <c r="F223" s="221" t="s">
        <v>1248</v>
      </c>
      <c r="G223" s="222" t="s">
        <v>199</v>
      </c>
      <c r="H223" s="223">
        <v>1.5</v>
      </c>
      <c r="I223" s="224"/>
      <c r="J223" s="225">
        <f>ROUND(I223*H223,2)</f>
        <v>0</v>
      </c>
      <c r="K223" s="221" t="s">
        <v>200</v>
      </c>
      <c r="L223" s="42"/>
      <c r="M223" s="226" t="s">
        <v>19</v>
      </c>
      <c r="N223" s="227" t="s">
        <v>44</v>
      </c>
      <c r="O223" s="82"/>
      <c r="P223" s="228">
        <f>O223*H223</f>
        <v>0</v>
      </c>
      <c r="Q223" s="228">
        <v>0.0058399999999999997</v>
      </c>
      <c r="R223" s="228">
        <f>Q223*H223</f>
        <v>0.0087600000000000004</v>
      </c>
      <c r="S223" s="228">
        <v>0</v>
      </c>
      <c r="T223" s="229">
        <f>S223*H223</f>
        <v>0</v>
      </c>
      <c r="AR223" s="230" t="s">
        <v>264</v>
      </c>
      <c r="AT223" s="230" t="s">
        <v>196</v>
      </c>
      <c r="AU223" s="230" t="s">
        <v>82</v>
      </c>
      <c r="AY223" s="16" t="s">
        <v>194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16" t="s">
        <v>80</v>
      </c>
      <c r="BK223" s="231">
        <f>ROUND(I223*H223,2)</f>
        <v>0</v>
      </c>
      <c r="BL223" s="16" t="s">
        <v>264</v>
      </c>
      <c r="BM223" s="230" t="s">
        <v>1853</v>
      </c>
    </row>
    <row r="224" s="1" customFormat="1">
      <c r="B224" s="37"/>
      <c r="C224" s="38"/>
      <c r="D224" s="234" t="s">
        <v>286</v>
      </c>
      <c r="E224" s="38"/>
      <c r="F224" s="255" t="s">
        <v>1250</v>
      </c>
      <c r="G224" s="38"/>
      <c r="H224" s="38"/>
      <c r="I224" s="145"/>
      <c r="J224" s="38"/>
      <c r="K224" s="38"/>
      <c r="L224" s="42"/>
      <c r="M224" s="256"/>
      <c r="N224" s="82"/>
      <c r="O224" s="82"/>
      <c r="P224" s="82"/>
      <c r="Q224" s="82"/>
      <c r="R224" s="82"/>
      <c r="S224" s="82"/>
      <c r="T224" s="83"/>
      <c r="AT224" s="16" t="s">
        <v>286</v>
      </c>
      <c r="AU224" s="16" t="s">
        <v>82</v>
      </c>
    </row>
    <row r="225" s="1" customFormat="1" ht="16.5" customHeight="1">
      <c r="B225" s="37"/>
      <c r="C225" s="219" t="s">
        <v>492</v>
      </c>
      <c r="D225" s="219" t="s">
        <v>196</v>
      </c>
      <c r="E225" s="220" t="s">
        <v>1252</v>
      </c>
      <c r="F225" s="221" t="s">
        <v>1253</v>
      </c>
      <c r="G225" s="222" t="s">
        <v>213</v>
      </c>
      <c r="H225" s="223">
        <v>10</v>
      </c>
      <c r="I225" s="224"/>
      <c r="J225" s="225">
        <f>ROUND(I225*H225,2)</f>
        <v>0</v>
      </c>
      <c r="K225" s="221" t="s">
        <v>200</v>
      </c>
      <c r="L225" s="42"/>
      <c r="M225" s="226" t="s">
        <v>19</v>
      </c>
      <c r="N225" s="227" t="s">
        <v>44</v>
      </c>
      <c r="O225" s="82"/>
      <c r="P225" s="228">
        <f>O225*H225</f>
        <v>0</v>
      </c>
      <c r="Q225" s="228">
        <v>0</v>
      </c>
      <c r="R225" s="228">
        <f>Q225*H225</f>
        <v>0</v>
      </c>
      <c r="S225" s="228">
        <v>0</v>
      </c>
      <c r="T225" s="229">
        <f>S225*H225</f>
        <v>0</v>
      </c>
      <c r="AR225" s="230" t="s">
        <v>264</v>
      </c>
      <c r="AT225" s="230" t="s">
        <v>196</v>
      </c>
      <c r="AU225" s="230" t="s">
        <v>82</v>
      </c>
      <c r="AY225" s="16" t="s">
        <v>194</v>
      </c>
      <c r="BE225" s="231">
        <f>IF(N225="základní",J225,0)</f>
        <v>0</v>
      </c>
      <c r="BF225" s="231">
        <f>IF(N225="snížená",J225,0)</f>
        <v>0</v>
      </c>
      <c r="BG225" s="231">
        <f>IF(N225="zákl. přenesená",J225,0)</f>
        <v>0</v>
      </c>
      <c r="BH225" s="231">
        <f>IF(N225="sníž. přenesená",J225,0)</f>
        <v>0</v>
      </c>
      <c r="BI225" s="231">
        <f>IF(N225="nulová",J225,0)</f>
        <v>0</v>
      </c>
      <c r="BJ225" s="16" t="s">
        <v>80</v>
      </c>
      <c r="BK225" s="231">
        <f>ROUND(I225*H225,2)</f>
        <v>0</v>
      </c>
      <c r="BL225" s="16" t="s">
        <v>264</v>
      </c>
      <c r="BM225" s="230" t="s">
        <v>1854</v>
      </c>
    </row>
    <row r="226" s="1" customFormat="1">
      <c r="B226" s="37"/>
      <c r="C226" s="38"/>
      <c r="D226" s="234" t="s">
        <v>286</v>
      </c>
      <c r="E226" s="38"/>
      <c r="F226" s="255" t="s">
        <v>1847</v>
      </c>
      <c r="G226" s="38"/>
      <c r="H226" s="38"/>
      <c r="I226" s="145"/>
      <c r="J226" s="38"/>
      <c r="K226" s="38"/>
      <c r="L226" s="42"/>
      <c r="M226" s="256"/>
      <c r="N226" s="82"/>
      <c r="O226" s="82"/>
      <c r="P226" s="82"/>
      <c r="Q226" s="82"/>
      <c r="R226" s="82"/>
      <c r="S226" s="82"/>
      <c r="T226" s="83"/>
      <c r="AT226" s="16" t="s">
        <v>286</v>
      </c>
      <c r="AU226" s="16" t="s">
        <v>82</v>
      </c>
    </row>
    <row r="227" s="1" customFormat="1" ht="48" customHeight="1">
      <c r="B227" s="37"/>
      <c r="C227" s="219" t="s">
        <v>496</v>
      </c>
      <c r="D227" s="219" t="s">
        <v>196</v>
      </c>
      <c r="E227" s="220" t="s">
        <v>1257</v>
      </c>
      <c r="F227" s="221" t="s">
        <v>1258</v>
      </c>
      <c r="G227" s="222" t="s">
        <v>311</v>
      </c>
      <c r="H227" s="223">
        <v>0.049000000000000002</v>
      </c>
      <c r="I227" s="224"/>
      <c r="J227" s="225">
        <f>ROUND(I227*H227,2)</f>
        <v>0</v>
      </c>
      <c r="K227" s="221" t="s">
        <v>200</v>
      </c>
      <c r="L227" s="42"/>
      <c r="M227" s="226" t="s">
        <v>19</v>
      </c>
      <c r="N227" s="227" t="s">
        <v>44</v>
      </c>
      <c r="O227" s="82"/>
      <c r="P227" s="228">
        <f>O227*H227</f>
        <v>0</v>
      </c>
      <c r="Q227" s="228">
        <v>0</v>
      </c>
      <c r="R227" s="228">
        <f>Q227*H227</f>
        <v>0</v>
      </c>
      <c r="S227" s="228">
        <v>0</v>
      </c>
      <c r="T227" s="229">
        <f>S227*H227</f>
        <v>0</v>
      </c>
      <c r="AR227" s="230" t="s">
        <v>264</v>
      </c>
      <c r="AT227" s="230" t="s">
        <v>196</v>
      </c>
      <c r="AU227" s="230" t="s">
        <v>82</v>
      </c>
      <c r="AY227" s="16" t="s">
        <v>194</v>
      </c>
      <c r="BE227" s="231">
        <f>IF(N227="základní",J227,0)</f>
        <v>0</v>
      </c>
      <c r="BF227" s="231">
        <f>IF(N227="snížená",J227,0)</f>
        <v>0</v>
      </c>
      <c r="BG227" s="231">
        <f>IF(N227="zákl. přenesená",J227,0)</f>
        <v>0</v>
      </c>
      <c r="BH227" s="231">
        <f>IF(N227="sníž. přenesená",J227,0)</f>
        <v>0</v>
      </c>
      <c r="BI227" s="231">
        <f>IF(N227="nulová",J227,0)</f>
        <v>0</v>
      </c>
      <c r="BJ227" s="16" t="s">
        <v>80</v>
      </c>
      <c r="BK227" s="231">
        <f>ROUND(I227*H227,2)</f>
        <v>0</v>
      </c>
      <c r="BL227" s="16" t="s">
        <v>264</v>
      </c>
      <c r="BM227" s="230" t="s">
        <v>1855</v>
      </c>
    </row>
    <row r="228" s="1" customFormat="1" ht="48" customHeight="1">
      <c r="B228" s="37"/>
      <c r="C228" s="219" t="s">
        <v>501</v>
      </c>
      <c r="D228" s="219" t="s">
        <v>196</v>
      </c>
      <c r="E228" s="220" t="s">
        <v>1261</v>
      </c>
      <c r="F228" s="221" t="s">
        <v>1262</v>
      </c>
      <c r="G228" s="222" t="s">
        <v>311</v>
      </c>
      <c r="H228" s="223">
        <v>0.049000000000000002</v>
      </c>
      <c r="I228" s="224"/>
      <c r="J228" s="225">
        <f>ROUND(I228*H228,2)</f>
        <v>0</v>
      </c>
      <c r="K228" s="221" t="s">
        <v>200</v>
      </c>
      <c r="L228" s="42"/>
      <c r="M228" s="226" t="s">
        <v>19</v>
      </c>
      <c r="N228" s="227" t="s">
        <v>44</v>
      </c>
      <c r="O228" s="82"/>
      <c r="P228" s="228">
        <f>O228*H228</f>
        <v>0</v>
      </c>
      <c r="Q228" s="228">
        <v>0</v>
      </c>
      <c r="R228" s="228">
        <f>Q228*H228</f>
        <v>0</v>
      </c>
      <c r="S228" s="228">
        <v>0</v>
      </c>
      <c r="T228" s="229">
        <f>S228*H228</f>
        <v>0</v>
      </c>
      <c r="AR228" s="230" t="s">
        <v>264</v>
      </c>
      <c r="AT228" s="230" t="s">
        <v>196</v>
      </c>
      <c r="AU228" s="230" t="s">
        <v>82</v>
      </c>
      <c r="AY228" s="16" t="s">
        <v>194</v>
      </c>
      <c r="BE228" s="231">
        <f>IF(N228="základní",J228,0)</f>
        <v>0</v>
      </c>
      <c r="BF228" s="231">
        <f>IF(N228="snížená",J228,0)</f>
        <v>0</v>
      </c>
      <c r="BG228" s="231">
        <f>IF(N228="zákl. přenesená",J228,0)</f>
        <v>0</v>
      </c>
      <c r="BH228" s="231">
        <f>IF(N228="sníž. přenesená",J228,0)</f>
        <v>0</v>
      </c>
      <c r="BI228" s="231">
        <f>IF(N228="nulová",J228,0)</f>
        <v>0</v>
      </c>
      <c r="BJ228" s="16" t="s">
        <v>80</v>
      </c>
      <c r="BK228" s="231">
        <f>ROUND(I228*H228,2)</f>
        <v>0</v>
      </c>
      <c r="BL228" s="16" t="s">
        <v>264</v>
      </c>
      <c r="BM228" s="230" t="s">
        <v>1856</v>
      </c>
    </row>
    <row r="229" s="11" customFormat="1" ht="22.8" customHeight="1">
      <c r="B229" s="203"/>
      <c r="C229" s="204"/>
      <c r="D229" s="205" t="s">
        <v>72</v>
      </c>
      <c r="E229" s="217" t="s">
        <v>1264</v>
      </c>
      <c r="F229" s="217" t="s">
        <v>1265</v>
      </c>
      <c r="G229" s="204"/>
      <c r="H229" s="204"/>
      <c r="I229" s="207"/>
      <c r="J229" s="218">
        <f>BK229</f>
        <v>0</v>
      </c>
      <c r="K229" s="204"/>
      <c r="L229" s="209"/>
      <c r="M229" s="210"/>
      <c r="N229" s="211"/>
      <c r="O229" s="211"/>
      <c r="P229" s="212">
        <f>SUM(P230:P234)</f>
        <v>0</v>
      </c>
      <c r="Q229" s="211"/>
      <c r="R229" s="212">
        <f>SUM(R230:R234)</f>
        <v>0.0094999999999999998</v>
      </c>
      <c r="S229" s="211"/>
      <c r="T229" s="213">
        <f>SUM(T230:T234)</f>
        <v>0.009689999999999999</v>
      </c>
      <c r="AR229" s="214" t="s">
        <v>82</v>
      </c>
      <c r="AT229" s="215" t="s">
        <v>72</v>
      </c>
      <c r="AU229" s="215" t="s">
        <v>80</v>
      </c>
      <c r="AY229" s="214" t="s">
        <v>194</v>
      </c>
      <c r="BK229" s="216">
        <f>SUM(BK230:BK234)</f>
        <v>0</v>
      </c>
    </row>
    <row r="230" s="1" customFormat="1" ht="24" customHeight="1">
      <c r="B230" s="37"/>
      <c r="C230" s="219" t="s">
        <v>505</v>
      </c>
      <c r="D230" s="219" t="s">
        <v>196</v>
      </c>
      <c r="E230" s="220" t="s">
        <v>1267</v>
      </c>
      <c r="F230" s="221" t="s">
        <v>1268</v>
      </c>
      <c r="G230" s="222" t="s">
        <v>199</v>
      </c>
      <c r="H230" s="223">
        <v>1</v>
      </c>
      <c r="I230" s="224"/>
      <c r="J230" s="225">
        <f>ROUND(I230*H230,2)</f>
        <v>0</v>
      </c>
      <c r="K230" s="221" t="s">
        <v>200</v>
      </c>
      <c r="L230" s="42"/>
      <c r="M230" s="226" t="s">
        <v>19</v>
      </c>
      <c r="N230" s="227" t="s">
        <v>44</v>
      </c>
      <c r="O230" s="82"/>
      <c r="P230" s="228">
        <f>O230*H230</f>
        <v>0</v>
      </c>
      <c r="Q230" s="228">
        <v>0</v>
      </c>
      <c r="R230" s="228">
        <f>Q230*H230</f>
        <v>0</v>
      </c>
      <c r="S230" s="228">
        <v>0.0094999999999999998</v>
      </c>
      <c r="T230" s="229">
        <f>S230*H230</f>
        <v>0.0094999999999999998</v>
      </c>
      <c r="AR230" s="230" t="s">
        <v>264</v>
      </c>
      <c r="AT230" s="230" t="s">
        <v>196</v>
      </c>
      <c r="AU230" s="230" t="s">
        <v>82</v>
      </c>
      <c r="AY230" s="16" t="s">
        <v>194</v>
      </c>
      <c r="BE230" s="231">
        <f>IF(N230="základní",J230,0)</f>
        <v>0</v>
      </c>
      <c r="BF230" s="231">
        <f>IF(N230="snížená",J230,0)</f>
        <v>0</v>
      </c>
      <c r="BG230" s="231">
        <f>IF(N230="zákl. přenesená",J230,0)</f>
        <v>0</v>
      </c>
      <c r="BH230" s="231">
        <f>IF(N230="sníž. přenesená",J230,0)</f>
        <v>0</v>
      </c>
      <c r="BI230" s="231">
        <f>IF(N230="nulová",J230,0)</f>
        <v>0</v>
      </c>
      <c r="BJ230" s="16" t="s">
        <v>80</v>
      </c>
      <c r="BK230" s="231">
        <f>ROUND(I230*H230,2)</f>
        <v>0</v>
      </c>
      <c r="BL230" s="16" t="s">
        <v>264</v>
      </c>
      <c r="BM230" s="230" t="s">
        <v>1857</v>
      </c>
    </row>
    <row r="231" s="1" customFormat="1" ht="24" customHeight="1">
      <c r="B231" s="37"/>
      <c r="C231" s="219" t="s">
        <v>507</v>
      </c>
      <c r="D231" s="219" t="s">
        <v>196</v>
      </c>
      <c r="E231" s="220" t="s">
        <v>1272</v>
      </c>
      <c r="F231" s="221" t="s">
        <v>1273</v>
      </c>
      <c r="G231" s="222" t="s">
        <v>199</v>
      </c>
      <c r="H231" s="223">
        <v>1</v>
      </c>
      <c r="I231" s="224"/>
      <c r="J231" s="225">
        <f>ROUND(I231*H231,2)</f>
        <v>0</v>
      </c>
      <c r="K231" s="221" t="s">
        <v>200</v>
      </c>
      <c r="L231" s="42"/>
      <c r="M231" s="226" t="s">
        <v>19</v>
      </c>
      <c r="N231" s="227" t="s">
        <v>44</v>
      </c>
      <c r="O231" s="82"/>
      <c r="P231" s="228">
        <f>O231*H231</f>
        <v>0</v>
      </c>
      <c r="Q231" s="228">
        <v>0</v>
      </c>
      <c r="R231" s="228">
        <f>Q231*H231</f>
        <v>0</v>
      </c>
      <c r="S231" s="228">
        <v>0</v>
      </c>
      <c r="T231" s="229">
        <f>S231*H231</f>
        <v>0</v>
      </c>
      <c r="AR231" s="230" t="s">
        <v>264</v>
      </c>
      <c r="AT231" s="230" t="s">
        <v>196</v>
      </c>
      <c r="AU231" s="230" t="s">
        <v>82</v>
      </c>
      <c r="AY231" s="16" t="s">
        <v>194</v>
      </c>
      <c r="BE231" s="231">
        <f>IF(N231="základní",J231,0)</f>
        <v>0</v>
      </c>
      <c r="BF231" s="231">
        <f>IF(N231="snížená",J231,0)</f>
        <v>0</v>
      </c>
      <c r="BG231" s="231">
        <f>IF(N231="zákl. přenesená",J231,0)</f>
        <v>0</v>
      </c>
      <c r="BH231" s="231">
        <f>IF(N231="sníž. přenesená",J231,0)</f>
        <v>0</v>
      </c>
      <c r="BI231" s="231">
        <f>IF(N231="nulová",J231,0)</f>
        <v>0</v>
      </c>
      <c r="BJ231" s="16" t="s">
        <v>80</v>
      </c>
      <c r="BK231" s="231">
        <f>ROUND(I231*H231,2)</f>
        <v>0</v>
      </c>
      <c r="BL231" s="16" t="s">
        <v>264</v>
      </c>
      <c r="BM231" s="230" t="s">
        <v>1858</v>
      </c>
    </row>
    <row r="232" s="1" customFormat="1" ht="24" customHeight="1">
      <c r="B232" s="37"/>
      <c r="C232" s="219" t="s">
        <v>511</v>
      </c>
      <c r="D232" s="219" t="s">
        <v>196</v>
      </c>
      <c r="E232" s="220" t="s">
        <v>1276</v>
      </c>
      <c r="F232" s="221" t="s">
        <v>1277</v>
      </c>
      <c r="G232" s="222" t="s">
        <v>199</v>
      </c>
      <c r="H232" s="223">
        <v>1</v>
      </c>
      <c r="I232" s="224"/>
      <c r="J232" s="225">
        <f>ROUND(I232*H232,2)</f>
        <v>0</v>
      </c>
      <c r="K232" s="221" t="s">
        <v>200</v>
      </c>
      <c r="L232" s="42"/>
      <c r="M232" s="226" t="s">
        <v>19</v>
      </c>
      <c r="N232" s="227" t="s">
        <v>44</v>
      </c>
      <c r="O232" s="82"/>
      <c r="P232" s="228">
        <f>O232*H232</f>
        <v>0</v>
      </c>
      <c r="Q232" s="228">
        <v>0</v>
      </c>
      <c r="R232" s="228">
        <f>Q232*H232</f>
        <v>0</v>
      </c>
      <c r="S232" s="228">
        <v>0.00019000000000000001</v>
      </c>
      <c r="T232" s="229">
        <f>S232*H232</f>
        <v>0.00019000000000000001</v>
      </c>
      <c r="AR232" s="230" t="s">
        <v>264</v>
      </c>
      <c r="AT232" s="230" t="s">
        <v>196</v>
      </c>
      <c r="AU232" s="230" t="s">
        <v>82</v>
      </c>
      <c r="AY232" s="16" t="s">
        <v>194</v>
      </c>
      <c r="BE232" s="231">
        <f>IF(N232="základní",J232,0)</f>
        <v>0</v>
      </c>
      <c r="BF232" s="231">
        <f>IF(N232="snížená",J232,0)</f>
        <v>0</v>
      </c>
      <c r="BG232" s="231">
        <f>IF(N232="zákl. přenesená",J232,0)</f>
        <v>0</v>
      </c>
      <c r="BH232" s="231">
        <f>IF(N232="sníž. přenesená",J232,0)</f>
        <v>0</v>
      </c>
      <c r="BI232" s="231">
        <f>IF(N232="nulová",J232,0)</f>
        <v>0</v>
      </c>
      <c r="BJ232" s="16" t="s">
        <v>80</v>
      </c>
      <c r="BK232" s="231">
        <f>ROUND(I232*H232,2)</f>
        <v>0</v>
      </c>
      <c r="BL232" s="16" t="s">
        <v>264</v>
      </c>
      <c r="BM232" s="230" t="s">
        <v>1859</v>
      </c>
    </row>
    <row r="233" s="1" customFormat="1" ht="16.5" customHeight="1">
      <c r="B233" s="37"/>
      <c r="C233" s="257" t="s">
        <v>516</v>
      </c>
      <c r="D233" s="257" t="s">
        <v>323</v>
      </c>
      <c r="E233" s="258" t="s">
        <v>1280</v>
      </c>
      <c r="F233" s="259" t="s">
        <v>1281</v>
      </c>
      <c r="G233" s="260" t="s">
        <v>199</v>
      </c>
      <c r="H233" s="261">
        <v>1</v>
      </c>
      <c r="I233" s="262"/>
      <c r="J233" s="263">
        <f>ROUND(I233*H233,2)</f>
        <v>0</v>
      </c>
      <c r="K233" s="259" t="s">
        <v>200</v>
      </c>
      <c r="L233" s="264"/>
      <c r="M233" s="265" t="s">
        <v>19</v>
      </c>
      <c r="N233" s="266" t="s">
        <v>44</v>
      </c>
      <c r="O233" s="82"/>
      <c r="P233" s="228">
        <f>O233*H233</f>
        <v>0</v>
      </c>
      <c r="Q233" s="228">
        <v>0.0094999999999999998</v>
      </c>
      <c r="R233" s="228">
        <f>Q233*H233</f>
        <v>0.0094999999999999998</v>
      </c>
      <c r="S233" s="228">
        <v>0</v>
      </c>
      <c r="T233" s="229">
        <f>S233*H233</f>
        <v>0</v>
      </c>
      <c r="AR233" s="230" t="s">
        <v>350</v>
      </c>
      <c r="AT233" s="230" t="s">
        <v>323</v>
      </c>
      <c r="AU233" s="230" t="s">
        <v>82</v>
      </c>
      <c r="AY233" s="16" t="s">
        <v>194</v>
      </c>
      <c r="BE233" s="231">
        <f>IF(N233="základní",J233,0)</f>
        <v>0</v>
      </c>
      <c r="BF233" s="231">
        <f>IF(N233="snížená",J233,0)</f>
        <v>0</v>
      </c>
      <c r="BG233" s="231">
        <f>IF(N233="zákl. přenesená",J233,0)</f>
        <v>0</v>
      </c>
      <c r="BH233" s="231">
        <f>IF(N233="sníž. přenesená",J233,0)</f>
        <v>0</v>
      </c>
      <c r="BI233" s="231">
        <f>IF(N233="nulová",J233,0)</f>
        <v>0</v>
      </c>
      <c r="BJ233" s="16" t="s">
        <v>80</v>
      </c>
      <c r="BK233" s="231">
        <f>ROUND(I233*H233,2)</f>
        <v>0</v>
      </c>
      <c r="BL233" s="16" t="s">
        <v>264</v>
      </c>
      <c r="BM233" s="230" t="s">
        <v>1860</v>
      </c>
    </row>
    <row r="234" s="1" customFormat="1" ht="24" customHeight="1">
      <c r="B234" s="37"/>
      <c r="C234" s="219" t="s">
        <v>520</v>
      </c>
      <c r="D234" s="219" t="s">
        <v>196</v>
      </c>
      <c r="E234" s="220" t="s">
        <v>1284</v>
      </c>
      <c r="F234" s="221" t="s">
        <v>1285</v>
      </c>
      <c r="G234" s="222" t="s">
        <v>199</v>
      </c>
      <c r="H234" s="223">
        <v>1</v>
      </c>
      <c r="I234" s="224"/>
      <c r="J234" s="225">
        <f>ROUND(I234*H234,2)</f>
        <v>0</v>
      </c>
      <c r="K234" s="221" t="s">
        <v>200</v>
      </c>
      <c r="L234" s="42"/>
      <c r="M234" s="226" t="s">
        <v>19</v>
      </c>
      <c r="N234" s="227" t="s">
        <v>44</v>
      </c>
      <c r="O234" s="82"/>
      <c r="P234" s="228">
        <f>O234*H234</f>
        <v>0</v>
      </c>
      <c r="Q234" s="228">
        <v>0</v>
      </c>
      <c r="R234" s="228">
        <f>Q234*H234</f>
        <v>0</v>
      </c>
      <c r="S234" s="228">
        <v>0</v>
      </c>
      <c r="T234" s="229">
        <f>S234*H234</f>
        <v>0</v>
      </c>
      <c r="AR234" s="230" t="s">
        <v>264</v>
      </c>
      <c r="AT234" s="230" t="s">
        <v>196</v>
      </c>
      <c r="AU234" s="230" t="s">
        <v>82</v>
      </c>
      <c r="AY234" s="16" t="s">
        <v>194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16" t="s">
        <v>80</v>
      </c>
      <c r="BK234" s="231">
        <f>ROUND(I234*H234,2)</f>
        <v>0</v>
      </c>
      <c r="BL234" s="16" t="s">
        <v>264</v>
      </c>
      <c r="BM234" s="230" t="s">
        <v>1861</v>
      </c>
    </row>
    <row r="235" s="11" customFormat="1" ht="22.8" customHeight="1">
      <c r="B235" s="203"/>
      <c r="C235" s="204"/>
      <c r="D235" s="205" t="s">
        <v>72</v>
      </c>
      <c r="E235" s="217" t="s">
        <v>1287</v>
      </c>
      <c r="F235" s="217" t="s">
        <v>1288</v>
      </c>
      <c r="G235" s="204"/>
      <c r="H235" s="204"/>
      <c r="I235" s="207"/>
      <c r="J235" s="218">
        <f>BK235</f>
        <v>0</v>
      </c>
      <c r="K235" s="204"/>
      <c r="L235" s="209"/>
      <c r="M235" s="210"/>
      <c r="N235" s="211"/>
      <c r="O235" s="211"/>
      <c r="P235" s="212">
        <f>SUM(P236:P253)</f>
        <v>0</v>
      </c>
      <c r="Q235" s="211"/>
      <c r="R235" s="212">
        <f>SUM(R236:R253)</f>
        <v>0.25953999999999999</v>
      </c>
      <c r="S235" s="211"/>
      <c r="T235" s="213">
        <f>SUM(T236:T253)</f>
        <v>0</v>
      </c>
      <c r="AR235" s="214" t="s">
        <v>82</v>
      </c>
      <c r="AT235" s="215" t="s">
        <v>72</v>
      </c>
      <c r="AU235" s="215" t="s">
        <v>80</v>
      </c>
      <c r="AY235" s="214" t="s">
        <v>194</v>
      </c>
      <c r="BK235" s="216">
        <f>SUM(BK236:BK253)</f>
        <v>0</v>
      </c>
    </row>
    <row r="236" s="1" customFormat="1" ht="24" customHeight="1">
      <c r="B236" s="37"/>
      <c r="C236" s="219" t="s">
        <v>524</v>
      </c>
      <c r="D236" s="219" t="s">
        <v>196</v>
      </c>
      <c r="E236" s="220" t="s">
        <v>1319</v>
      </c>
      <c r="F236" s="221" t="s">
        <v>1320</v>
      </c>
      <c r="G236" s="222" t="s">
        <v>199</v>
      </c>
      <c r="H236" s="223">
        <v>1.1000000000000001</v>
      </c>
      <c r="I236" s="224"/>
      <c r="J236" s="225">
        <f>ROUND(I236*H236,2)</f>
        <v>0</v>
      </c>
      <c r="K236" s="221" t="s">
        <v>200</v>
      </c>
      <c r="L236" s="42"/>
      <c r="M236" s="226" t="s">
        <v>19</v>
      </c>
      <c r="N236" s="227" t="s">
        <v>44</v>
      </c>
      <c r="O236" s="82"/>
      <c r="P236" s="228">
        <f>O236*H236</f>
        <v>0</v>
      </c>
      <c r="Q236" s="228">
        <v>0</v>
      </c>
      <c r="R236" s="228">
        <f>Q236*H236</f>
        <v>0</v>
      </c>
      <c r="S236" s="228">
        <v>0</v>
      </c>
      <c r="T236" s="229">
        <f>S236*H236</f>
        <v>0</v>
      </c>
      <c r="AR236" s="230" t="s">
        <v>264</v>
      </c>
      <c r="AT236" s="230" t="s">
        <v>196</v>
      </c>
      <c r="AU236" s="230" t="s">
        <v>82</v>
      </c>
      <c r="AY236" s="16" t="s">
        <v>194</v>
      </c>
      <c r="BE236" s="231">
        <f>IF(N236="základní",J236,0)</f>
        <v>0</v>
      </c>
      <c r="BF236" s="231">
        <f>IF(N236="snížená",J236,0)</f>
        <v>0</v>
      </c>
      <c r="BG236" s="231">
        <f>IF(N236="zákl. přenesená",J236,0)</f>
        <v>0</v>
      </c>
      <c r="BH236" s="231">
        <f>IF(N236="sníž. přenesená",J236,0)</f>
        <v>0</v>
      </c>
      <c r="BI236" s="231">
        <f>IF(N236="nulová",J236,0)</f>
        <v>0</v>
      </c>
      <c r="BJ236" s="16" t="s">
        <v>80</v>
      </c>
      <c r="BK236" s="231">
        <f>ROUND(I236*H236,2)</f>
        <v>0</v>
      </c>
      <c r="BL236" s="16" t="s">
        <v>264</v>
      </c>
      <c r="BM236" s="230" t="s">
        <v>1862</v>
      </c>
    </row>
    <row r="237" s="1" customFormat="1">
      <c r="B237" s="37"/>
      <c r="C237" s="38"/>
      <c r="D237" s="234" t="s">
        <v>286</v>
      </c>
      <c r="E237" s="38"/>
      <c r="F237" s="255" t="s">
        <v>1322</v>
      </c>
      <c r="G237" s="38"/>
      <c r="H237" s="38"/>
      <c r="I237" s="145"/>
      <c r="J237" s="38"/>
      <c r="K237" s="38"/>
      <c r="L237" s="42"/>
      <c r="M237" s="256"/>
      <c r="N237" s="82"/>
      <c r="O237" s="82"/>
      <c r="P237" s="82"/>
      <c r="Q237" s="82"/>
      <c r="R237" s="82"/>
      <c r="S237" s="82"/>
      <c r="T237" s="83"/>
      <c r="AT237" s="16" t="s">
        <v>286</v>
      </c>
      <c r="AU237" s="16" t="s">
        <v>82</v>
      </c>
    </row>
    <row r="238" s="1" customFormat="1" ht="36" customHeight="1">
      <c r="B238" s="37"/>
      <c r="C238" s="219" t="s">
        <v>528</v>
      </c>
      <c r="D238" s="219" t="s">
        <v>196</v>
      </c>
      <c r="E238" s="220" t="s">
        <v>1324</v>
      </c>
      <c r="F238" s="221" t="s">
        <v>1325</v>
      </c>
      <c r="G238" s="222" t="s">
        <v>222</v>
      </c>
      <c r="H238" s="223">
        <v>2</v>
      </c>
      <c r="I238" s="224"/>
      <c r="J238" s="225">
        <f>ROUND(I238*H238,2)</f>
        <v>0</v>
      </c>
      <c r="K238" s="221" t="s">
        <v>200</v>
      </c>
      <c r="L238" s="42"/>
      <c r="M238" s="226" t="s">
        <v>19</v>
      </c>
      <c r="N238" s="227" t="s">
        <v>44</v>
      </c>
      <c r="O238" s="82"/>
      <c r="P238" s="228">
        <f>O238*H238</f>
        <v>0</v>
      </c>
      <c r="Q238" s="228">
        <v>0</v>
      </c>
      <c r="R238" s="228">
        <f>Q238*H238</f>
        <v>0</v>
      </c>
      <c r="S238" s="228">
        <v>0</v>
      </c>
      <c r="T238" s="229">
        <f>S238*H238</f>
        <v>0</v>
      </c>
      <c r="AR238" s="230" t="s">
        <v>264</v>
      </c>
      <c r="AT238" s="230" t="s">
        <v>196</v>
      </c>
      <c r="AU238" s="230" t="s">
        <v>82</v>
      </c>
      <c r="AY238" s="16" t="s">
        <v>194</v>
      </c>
      <c r="BE238" s="231">
        <f>IF(N238="základní",J238,0)</f>
        <v>0</v>
      </c>
      <c r="BF238" s="231">
        <f>IF(N238="snížená",J238,0)</f>
        <v>0</v>
      </c>
      <c r="BG238" s="231">
        <f>IF(N238="zákl. přenesená",J238,0)</f>
        <v>0</v>
      </c>
      <c r="BH238" s="231">
        <f>IF(N238="sníž. přenesená",J238,0)</f>
        <v>0</v>
      </c>
      <c r="BI238" s="231">
        <f>IF(N238="nulová",J238,0)</f>
        <v>0</v>
      </c>
      <c r="BJ238" s="16" t="s">
        <v>80</v>
      </c>
      <c r="BK238" s="231">
        <f>ROUND(I238*H238,2)</f>
        <v>0</v>
      </c>
      <c r="BL238" s="16" t="s">
        <v>264</v>
      </c>
      <c r="BM238" s="230" t="s">
        <v>1863</v>
      </c>
    </row>
    <row r="239" s="1" customFormat="1" ht="24" customHeight="1">
      <c r="B239" s="37"/>
      <c r="C239" s="257" t="s">
        <v>532</v>
      </c>
      <c r="D239" s="257" t="s">
        <v>323</v>
      </c>
      <c r="E239" s="258" t="s">
        <v>1328</v>
      </c>
      <c r="F239" s="259" t="s">
        <v>1329</v>
      </c>
      <c r="G239" s="260" t="s">
        <v>222</v>
      </c>
      <c r="H239" s="261">
        <v>2</v>
      </c>
      <c r="I239" s="262"/>
      <c r="J239" s="263">
        <f>ROUND(I239*H239,2)</f>
        <v>0</v>
      </c>
      <c r="K239" s="259" t="s">
        <v>200</v>
      </c>
      <c r="L239" s="264"/>
      <c r="M239" s="265" t="s">
        <v>19</v>
      </c>
      <c r="N239" s="266" t="s">
        <v>44</v>
      </c>
      <c r="O239" s="82"/>
      <c r="P239" s="228">
        <f>O239*H239</f>
        <v>0</v>
      </c>
      <c r="Q239" s="228">
        <v>0.016</v>
      </c>
      <c r="R239" s="228">
        <f>Q239*H239</f>
        <v>0.032000000000000001</v>
      </c>
      <c r="S239" s="228">
        <v>0</v>
      </c>
      <c r="T239" s="229">
        <f>S239*H239</f>
        <v>0</v>
      </c>
      <c r="AR239" s="230" t="s">
        <v>350</v>
      </c>
      <c r="AT239" s="230" t="s">
        <v>323</v>
      </c>
      <c r="AU239" s="230" t="s">
        <v>82</v>
      </c>
      <c r="AY239" s="16" t="s">
        <v>194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16" t="s">
        <v>80</v>
      </c>
      <c r="BK239" s="231">
        <f>ROUND(I239*H239,2)</f>
        <v>0</v>
      </c>
      <c r="BL239" s="16" t="s">
        <v>264</v>
      </c>
      <c r="BM239" s="230" t="s">
        <v>1864</v>
      </c>
    </row>
    <row r="240" s="1" customFormat="1" ht="36" customHeight="1">
      <c r="B240" s="37"/>
      <c r="C240" s="219" t="s">
        <v>536</v>
      </c>
      <c r="D240" s="219" t="s">
        <v>196</v>
      </c>
      <c r="E240" s="220" t="s">
        <v>1332</v>
      </c>
      <c r="F240" s="221" t="s">
        <v>1333</v>
      </c>
      <c r="G240" s="222" t="s">
        <v>222</v>
      </c>
      <c r="H240" s="223">
        <v>2</v>
      </c>
      <c r="I240" s="224"/>
      <c r="J240" s="225">
        <f>ROUND(I240*H240,2)</f>
        <v>0</v>
      </c>
      <c r="K240" s="221" t="s">
        <v>200</v>
      </c>
      <c r="L240" s="42"/>
      <c r="M240" s="226" t="s">
        <v>19</v>
      </c>
      <c r="N240" s="227" t="s">
        <v>44</v>
      </c>
      <c r="O240" s="82"/>
      <c r="P240" s="228">
        <f>O240*H240</f>
        <v>0</v>
      </c>
      <c r="Q240" s="228">
        <v>0</v>
      </c>
      <c r="R240" s="228">
        <f>Q240*H240</f>
        <v>0</v>
      </c>
      <c r="S240" s="228">
        <v>0</v>
      </c>
      <c r="T240" s="229">
        <f>S240*H240</f>
        <v>0</v>
      </c>
      <c r="AR240" s="230" t="s">
        <v>264</v>
      </c>
      <c r="AT240" s="230" t="s">
        <v>196</v>
      </c>
      <c r="AU240" s="230" t="s">
        <v>82</v>
      </c>
      <c r="AY240" s="16" t="s">
        <v>194</v>
      </c>
      <c r="BE240" s="231">
        <f>IF(N240="základní",J240,0)</f>
        <v>0</v>
      </c>
      <c r="BF240" s="231">
        <f>IF(N240="snížená",J240,0)</f>
        <v>0</v>
      </c>
      <c r="BG240" s="231">
        <f>IF(N240="zákl. přenesená",J240,0)</f>
        <v>0</v>
      </c>
      <c r="BH240" s="231">
        <f>IF(N240="sníž. přenesená",J240,0)</f>
        <v>0</v>
      </c>
      <c r="BI240" s="231">
        <f>IF(N240="nulová",J240,0)</f>
        <v>0</v>
      </c>
      <c r="BJ240" s="16" t="s">
        <v>80</v>
      </c>
      <c r="BK240" s="231">
        <f>ROUND(I240*H240,2)</f>
        <v>0</v>
      </c>
      <c r="BL240" s="16" t="s">
        <v>264</v>
      </c>
      <c r="BM240" s="230" t="s">
        <v>1865</v>
      </c>
    </row>
    <row r="241" s="1" customFormat="1" ht="24" customHeight="1">
      <c r="B241" s="37"/>
      <c r="C241" s="257" t="s">
        <v>540</v>
      </c>
      <c r="D241" s="257" t="s">
        <v>323</v>
      </c>
      <c r="E241" s="258" t="s">
        <v>1336</v>
      </c>
      <c r="F241" s="259" t="s">
        <v>1337</v>
      </c>
      <c r="G241" s="260" t="s">
        <v>222</v>
      </c>
      <c r="H241" s="261">
        <v>1</v>
      </c>
      <c r="I241" s="262"/>
      <c r="J241" s="263">
        <f>ROUND(I241*H241,2)</f>
        <v>0</v>
      </c>
      <c r="K241" s="259" t="s">
        <v>200</v>
      </c>
      <c r="L241" s="264"/>
      <c r="M241" s="265" t="s">
        <v>19</v>
      </c>
      <c r="N241" s="266" t="s">
        <v>44</v>
      </c>
      <c r="O241" s="82"/>
      <c r="P241" s="228">
        <f>O241*H241</f>
        <v>0</v>
      </c>
      <c r="Q241" s="228">
        <v>0.016</v>
      </c>
      <c r="R241" s="228">
        <f>Q241*H241</f>
        <v>0.016</v>
      </c>
      <c r="S241" s="228">
        <v>0</v>
      </c>
      <c r="T241" s="229">
        <f>S241*H241</f>
        <v>0</v>
      </c>
      <c r="AR241" s="230" t="s">
        <v>350</v>
      </c>
      <c r="AT241" s="230" t="s">
        <v>323</v>
      </c>
      <c r="AU241" s="230" t="s">
        <v>82</v>
      </c>
      <c r="AY241" s="16" t="s">
        <v>194</v>
      </c>
      <c r="BE241" s="231">
        <f>IF(N241="základní",J241,0)</f>
        <v>0</v>
      </c>
      <c r="BF241" s="231">
        <f>IF(N241="snížená",J241,0)</f>
        <v>0</v>
      </c>
      <c r="BG241" s="231">
        <f>IF(N241="zákl. přenesená",J241,0)</f>
        <v>0</v>
      </c>
      <c r="BH241" s="231">
        <f>IF(N241="sníž. přenesená",J241,0)</f>
        <v>0</v>
      </c>
      <c r="BI241" s="231">
        <f>IF(N241="nulová",J241,0)</f>
        <v>0</v>
      </c>
      <c r="BJ241" s="16" t="s">
        <v>80</v>
      </c>
      <c r="BK241" s="231">
        <f>ROUND(I241*H241,2)</f>
        <v>0</v>
      </c>
      <c r="BL241" s="16" t="s">
        <v>264</v>
      </c>
      <c r="BM241" s="230" t="s">
        <v>1866</v>
      </c>
    </row>
    <row r="242" s="1" customFormat="1" ht="24" customHeight="1">
      <c r="B242" s="37"/>
      <c r="C242" s="257" t="s">
        <v>544</v>
      </c>
      <c r="D242" s="257" t="s">
        <v>323</v>
      </c>
      <c r="E242" s="258" t="s">
        <v>1867</v>
      </c>
      <c r="F242" s="259" t="s">
        <v>1868</v>
      </c>
      <c r="G242" s="260" t="s">
        <v>222</v>
      </c>
      <c r="H242" s="261">
        <v>1</v>
      </c>
      <c r="I242" s="262"/>
      <c r="J242" s="263">
        <f>ROUND(I242*H242,2)</f>
        <v>0</v>
      </c>
      <c r="K242" s="259" t="s">
        <v>200</v>
      </c>
      <c r="L242" s="264"/>
      <c r="M242" s="265" t="s">
        <v>19</v>
      </c>
      <c r="N242" s="266" t="s">
        <v>44</v>
      </c>
      <c r="O242" s="82"/>
      <c r="P242" s="228">
        <f>O242*H242</f>
        <v>0</v>
      </c>
      <c r="Q242" s="228">
        <v>0.017500000000000002</v>
      </c>
      <c r="R242" s="228">
        <f>Q242*H242</f>
        <v>0.017500000000000002</v>
      </c>
      <c r="S242" s="228">
        <v>0</v>
      </c>
      <c r="T242" s="229">
        <f>S242*H242</f>
        <v>0</v>
      </c>
      <c r="AR242" s="230" t="s">
        <v>350</v>
      </c>
      <c r="AT242" s="230" t="s">
        <v>323</v>
      </c>
      <c r="AU242" s="230" t="s">
        <v>82</v>
      </c>
      <c r="AY242" s="16" t="s">
        <v>194</v>
      </c>
      <c r="BE242" s="231">
        <f>IF(N242="základní",J242,0)</f>
        <v>0</v>
      </c>
      <c r="BF242" s="231">
        <f>IF(N242="snížená",J242,0)</f>
        <v>0</v>
      </c>
      <c r="BG242" s="231">
        <f>IF(N242="zákl. přenesená",J242,0)</f>
        <v>0</v>
      </c>
      <c r="BH242" s="231">
        <f>IF(N242="sníž. přenesená",J242,0)</f>
        <v>0</v>
      </c>
      <c r="BI242" s="231">
        <f>IF(N242="nulová",J242,0)</f>
        <v>0</v>
      </c>
      <c r="BJ242" s="16" t="s">
        <v>80</v>
      </c>
      <c r="BK242" s="231">
        <f>ROUND(I242*H242,2)</f>
        <v>0</v>
      </c>
      <c r="BL242" s="16" t="s">
        <v>264</v>
      </c>
      <c r="BM242" s="230" t="s">
        <v>1869</v>
      </c>
    </row>
    <row r="243" s="1" customFormat="1" ht="36" customHeight="1">
      <c r="B243" s="37"/>
      <c r="C243" s="219" t="s">
        <v>552</v>
      </c>
      <c r="D243" s="219" t="s">
        <v>196</v>
      </c>
      <c r="E243" s="220" t="s">
        <v>1364</v>
      </c>
      <c r="F243" s="221" t="s">
        <v>1365</v>
      </c>
      <c r="G243" s="222" t="s">
        <v>222</v>
      </c>
      <c r="H243" s="223">
        <v>2</v>
      </c>
      <c r="I243" s="224"/>
      <c r="J243" s="225">
        <f>ROUND(I243*H243,2)</f>
        <v>0</v>
      </c>
      <c r="K243" s="221" t="s">
        <v>200</v>
      </c>
      <c r="L243" s="42"/>
      <c r="M243" s="226" t="s">
        <v>19</v>
      </c>
      <c r="N243" s="227" t="s">
        <v>44</v>
      </c>
      <c r="O243" s="82"/>
      <c r="P243" s="228">
        <f>O243*H243</f>
        <v>0</v>
      </c>
      <c r="Q243" s="228">
        <v>0.00092000000000000003</v>
      </c>
      <c r="R243" s="228">
        <f>Q243*H243</f>
        <v>0.0018400000000000001</v>
      </c>
      <c r="S243" s="228">
        <v>0</v>
      </c>
      <c r="T243" s="229">
        <f>S243*H243</f>
        <v>0</v>
      </c>
      <c r="AR243" s="230" t="s">
        <v>264</v>
      </c>
      <c r="AT243" s="230" t="s">
        <v>196</v>
      </c>
      <c r="AU243" s="230" t="s">
        <v>82</v>
      </c>
      <c r="AY243" s="16" t="s">
        <v>194</v>
      </c>
      <c r="BE243" s="231">
        <f>IF(N243="základní",J243,0)</f>
        <v>0</v>
      </c>
      <c r="BF243" s="231">
        <f>IF(N243="snížená",J243,0)</f>
        <v>0</v>
      </c>
      <c r="BG243" s="231">
        <f>IF(N243="zákl. přenesená",J243,0)</f>
        <v>0</v>
      </c>
      <c r="BH243" s="231">
        <f>IF(N243="sníž. přenesená",J243,0)</f>
        <v>0</v>
      </c>
      <c r="BI243" s="231">
        <f>IF(N243="nulová",J243,0)</f>
        <v>0</v>
      </c>
      <c r="BJ243" s="16" t="s">
        <v>80</v>
      </c>
      <c r="BK243" s="231">
        <f>ROUND(I243*H243,2)</f>
        <v>0</v>
      </c>
      <c r="BL243" s="16" t="s">
        <v>264</v>
      </c>
      <c r="BM243" s="230" t="s">
        <v>1870</v>
      </c>
    </row>
    <row r="244" s="1" customFormat="1" ht="48" customHeight="1">
      <c r="B244" s="37"/>
      <c r="C244" s="257" t="s">
        <v>557</v>
      </c>
      <c r="D244" s="257" t="s">
        <v>323</v>
      </c>
      <c r="E244" s="258" t="s">
        <v>1376</v>
      </c>
      <c r="F244" s="259" t="s">
        <v>1871</v>
      </c>
      <c r="G244" s="260" t="s">
        <v>1296</v>
      </c>
      <c r="H244" s="261">
        <v>1</v>
      </c>
      <c r="I244" s="262"/>
      <c r="J244" s="263">
        <f>ROUND(I244*H244,2)</f>
        <v>0</v>
      </c>
      <c r="K244" s="259" t="s">
        <v>19</v>
      </c>
      <c r="L244" s="264"/>
      <c r="M244" s="265" t="s">
        <v>19</v>
      </c>
      <c r="N244" s="266" t="s">
        <v>44</v>
      </c>
      <c r="O244" s="82"/>
      <c r="P244" s="228">
        <f>O244*H244</f>
        <v>0</v>
      </c>
      <c r="Q244" s="228">
        <v>0.088499999999999995</v>
      </c>
      <c r="R244" s="228">
        <f>Q244*H244</f>
        <v>0.088499999999999995</v>
      </c>
      <c r="S244" s="228">
        <v>0</v>
      </c>
      <c r="T244" s="229">
        <f>S244*H244</f>
        <v>0</v>
      </c>
      <c r="AR244" s="230" t="s">
        <v>350</v>
      </c>
      <c r="AT244" s="230" t="s">
        <v>323</v>
      </c>
      <c r="AU244" s="230" t="s">
        <v>82</v>
      </c>
      <c r="AY244" s="16" t="s">
        <v>194</v>
      </c>
      <c r="BE244" s="231">
        <f>IF(N244="základní",J244,0)</f>
        <v>0</v>
      </c>
      <c r="BF244" s="231">
        <f>IF(N244="snížená",J244,0)</f>
        <v>0</v>
      </c>
      <c r="BG244" s="231">
        <f>IF(N244="zákl. přenesená",J244,0)</f>
        <v>0</v>
      </c>
      <c r="BH244" s="231">
        <f>IF(N244="sníž. přenesená",J244,0)</f>
        <v>0</v>
      </c>
      <c r="BI244" s="231">
        <f>IF(N244="nulová",J244,0)</f>
        <v>0</v>
      </c>
      <c r="BJ244" s="16" t="s">
        <v>80</v>
      </c>
      <c r="BK244" s="231">
        <f>ROUND(I244*H244,2)</f>
        <v>0</v>
      </c>
      <c r="BL244" s="16" t="s">
        <v>264</v>
      </c>
      <c r="BM244" s="230" t="s">
        <v>1872</v>
      </c>
    </row>
    <row r="245" s="1" customFormat="1">
      <c r="B245" s="37"/>
      <c r="C245" s="38"/>
      <c r="D245" s="234" t="s">
        <v>286</v>
      </c>
      <c r="E245" s="38"/>
      <c r="F245" s="255" t="s">
        <v>1379</v>
      </c>
      <c r="G245" s="38"/>
      <c r="H245" s="38"/>
      <c r="I245" s="145"/>
      <c r="J245" s="38"/>
      <c r="K245" s="38"/>
      <c r="L245" s="42"/>
      <c r="M245" s="256"/>
      <c r="N245" s="82"/>
      <c r="O245" s="82"/>
      <c r="P245" s="82"/>
      <c r="Q245" s="82"/>
      <c r="R245" s="82"/>
      <c r="S245" s="82"/>
      <c r="T245" s="83"/>
      <c r="AT245" s="16" t="s">
        <v>286</v>
      </c>
      <c r="AU245" s="16" t="s">
        <v>82</v>
      </c>
    </row>
    <row r="246" s="1" customFormat="1" ht="48" customHeight="1">
      <c r="B246" s="37"/>
      <c r="C246" s="257" t="s">
        <v>563</v>
      </c>
      <c r="D246" s="257" t="s">
        <v>323</v>
      </c>
      <c r="E246" s="258" t="s">
        <v>1368</v>
      </c>
      <c r="F246" s="259" t="s">
        <v>1873</v>
      </c>
      <c r="G246" s="260" t="s">
        <v>1296</v>
      </c>
      <c r="H246" s="261">
        <v>1</v>
      </c>
      <c r="I246" s="262"/>
      <c r="J246" s="263">
        <f>ROUND(I246*H246,2)</f>
        <v>0</v>
      </c>
      <c r="K246" s="259" t="s">
        <v>19</v>
      </c>
      <c r="L246" s="264"/>
      <c r="M246" s="265" t="s">
        <v>19</v>
      </c>
      <c r="N246" s="266" t="s">
        <v>44</v>
      </c>
      <c r="O246" s="82"/>
      <c r="P246" s="228">
        <f>O246*H246</f>
        <v>0</v>
      </c>
      <c r="Q246" s="228">
        <v>0.076700000000000004</v>
      </c>
      <c r="R246" s="228">
        <f>Q246*H246</f>
        <v>0.076700000000000004</v>
      </c>
      <c r="S246" s="228">
        <v>0</v>
      </c>
      <c r="T246" s="229">
        <f>S246*H246</f>
        <v>0</v>
      </c>
      <c r="AR246" s="230" t="s">
        <v>350</v>
      </c>
      <c r="AT246" s="230" t="s">
        <v>323</v>
      </c>
      <c r="AU246" s="230" t="s">
        <v>82</v>
      </c>
      <c r="AY246" s="16" t="s">
        <v>194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16" t="s">
        <v>80</v>
      </c>
      <c r="BK246" s="231">
        <f>ROUND(I246*H246,2)</f>
        <v>0</v>
      </c>
      <c r="BL246" s="16" t="s">
        <v>264</v>
      </c>
      <c r="BM246" s="230" t="s">
        <v>1874</v>
      </c>
    </row>
    <row r="247" s="1" customFormat="1">
      <c r="B247" s="37"/>
      <c r="C247" s="38"/>
      <c r="D247" s="234" t="s">
        <v>286</v>
      </c>
      <c r="E247" s="38"/>
      <c r="F247" s="255" t="s">
        <v>1379</v>
      </c>
      <c r="G247" s="38"/>
      <c r="H247" s="38"/>
      <c r="I247" s="145"/>
      <c r="J247" s="38"/>
      <c r="K247" s="38"/>
      <c r="L247" s="42"/>
      <c r="M247" s="256"/>
      <c r="N247" s="82"/>
      <c r="O247" s="82"/>
      <c r="P247" s="82"/>
      <c r="Q247" s="82"/>
      <c r="R247" s="82"/>
      <c r="S247" s="82"/>
      <c r="T247" s="83"/>
      <c r="AT247" s="16" t="s">
        <v>286</v>
      </c>
      <c r="AU247" s="16" t="s">
        <v>82</v>
      </c>
    </row>
    <row r="248" s="1" customFormat="1" ht="36" customHeight="1">
      <c r="B248" s="37"/>
      <c r="C248" s="219" t="s">
        <v>569</v>
      </c>
      <c r="D248" s="219" t="s">
        <v>196</v>
      </c>
      <c r="E248" s="220" t="s">
        <v>1389</v>
      </c>
      <c r="F248" s="221" t="s">
        <v>1390</v>
      </c>
      <c r="G248" s="222" t="s">
        <v>222</v>
      </c>
      <c r="H248" s="223">
        <v>1</v>
      </c>
      <c r="I248" s="224"/>
      <c r="J248" s="225">
        <f>ROUND(I248*H248,2)</f>
        <v>0</v>
      </c>
      <c r="K248" s="221" t="s">
        <v>200</v>
      </c>
      <c r="L248" s="42"/>
      <c r="M248" s="226" t="s">
        <v>19</v>
      </c>
      <c r="N248" s="227" t="s">
        <v>44</v>
      </c>
      <c r="O248" s="82"/>
      <c r="P248" s="228">
        <f>O248*H248</f>
        <v>0</v>
      </c>
      <c r="Q248" s="228">
        <v>0</v>
      </c>
      <c r="R248" s="228">
        <f>Q248*H248</f>
        <v>0</v>
      </c>
      <c r="S248" s="228">
        <v>0</v>
      </c>
      <c r="T248" s="229">
        <f>S248*H248</f>
        <v>0</v>
      </c>
      <c r="AR248" s="230" t="s">
        <v>201</v>
      </c>
      <c r="AT248" s="230" t="s">
        <v>196</v>
      </c>
      <c r="AU248" s="230" t="s">
        <v>82</v>
      </c>
      <c r="AY248" s="16" t="s">
        <v>194</v>
      </c>
      <c r="BE248" s="231">
        <f>IF(N248="základní",J248,0)</f>
        <v>0</v>
      </c>
      <c r="BF248" s="231">
        <f>IF(N248="snížená",J248,0)</f>
        <v>0</v>
      </c>
      <c r="BG248" s="231">
        <f>IF(N248="zákl. přenesená",J248,0)</f>
        <v>0</v>
      </c>
      <c r="BH248" s="231">
        <f>IF(N248="sníž. přenesená",J248,0)</f>
        <v>0</v>
      </c>
      <c r="BI248" s="231">
        <f>IF(N248="nulová",J248,0)</f>
        <v>0</v>
      </c>
      <c r="BJ248" s="16" t="s">
        <v>80</v>
      </c>
      <c r="BK248" s="231">
        <f>ROUND(I248*H248,2)</f>
        <v>0</v>
      </c>
      <c r="BL248" s="16" t="s">
        <v>201</v>
      </c>
      <c r="BM248" s="230" t="s">
        <v>1875</v>
      </c>
    </row>
    <row r="249" s="1" customFormat="1" ht="16.5" customHeight="1">
      <c r="B249" s="37"/>
      <c r="C249" s="257" t="s">
        <v>573</v>
      </c>
      <c r="D249" s="257" t="s">
        <v>323</v>
      </c>
      <c r="E249" s="258" t="s">
        <v>1393</v>
      </c>
      <c r="F249" s="259" t="s">
        <v>1394</v>
      </c>
      <c r="G249" s="260" t="s">
        <v>213</v>
      </c>
      <c r="H249" s="261">
        <v>0.59999999999999998</v>
      </c>
      <c r="I249" s="262"/>
      <c r="J249" s="263">
        <f>ROUND(I249*H249,2)</f>
        <v>0</v>
      </c>
      <c r="K249" s="259" t="s">
        <v>200</v>
      </c>
      <c r="L249" s="264"/>
      <c r="M249" s="265" t="s">
        <v>19</v>
      </c>
      <c r="N249" s="266" t="s">
        <v>44</v>
      </c>
      <c r="O249" s="82"/>
      <c r="P249" s="228">
        <f>O249*H249</f>
        <v>0</v>
      </c>
      <c r="Q249" s="228">
        <v>0.0030000000000000001</v>
      </c>
      <c r="R249" s="228">
        <f>Q249*H249</f>
        <v>0.0018</v>
      </c>
      <c r="S249" s="228">
        <v>0</v>
      </c>
      <c r="T249" s="229">
        <f>S249*H249</f>
        <v>0</v>
      </c>
      <c r="AR249" s="230" t="s">
        <v>228</v>
      </c>
      <c r="AT249" s="230" t="s">
        <v>323</v>
      </c>
      <c r="AU249" s="230" t="s">
        <v>82</v>
      </c>
      <c r="AY249" s="16" t="s">
        <v>194</v>
      </c>
      <c r="BE249" s="231">
        <f>IF(N249="základní",J249,0)</f>
        <v>0</v>
      </c>
      <c r="BF249" s="231">
        <f>IF(N249="snížená",J249,0)</f>
        <v>0</v>
      </c>
      <c r="BG249" s="231">
        <f>IF(N249="zákl. přenesená",J249,0)</f>
        <v>0</v>
      </c>
      <c r="BH249" s="231">
        <f>IF(N249="sníž. přenesená",J249,0)</f>
        <v>0</v>
      </c>
      <c r="BI249" s="231">
        <f>IF(N249="nulová",J249,0)</f>
        <v>0</v>
      </c>
      <c r="BJ249" s="16" t="s">
        <v>80</v>
      </c>
      <c r="BK249" s="231">
        <f>ROUND(I249*H249,2)</f>
        <v>0</v>
      </c>
      <c r="BL249" s="16" t="s">
        <v>201</v>
      </c>
      <c r="BM249" s="230" t="s">
        <v>1876</v>
      </c>
    </row>
    <row r="250" s="1" customFormat="1" ht="36" customHeight="1">
      <c r="B250" s="37"/>
      <c r="C250" s="219" t="s">
        <v>578</v>
      </c>
      <c r="D250" s="219" t="s">
        <v>196</v>
      </c>
      <c r="E250" s="220" t="s">
        <v>1397</v>
      </c>
      <c r="F250" s="221" t="s">
        <v>1398</v>
      </c>
      <c r="G250" s="222" t="s">
        <v>222</v>
      </c>
      <c r="H250" s="223">
        <v>7</v>
      </c>
      <c r="I250" s="224"/>
      <c r="J250" s="225">
        <f>ROUND(I250*H250,2)</f>
        <v>0</v>
      </c>
      <c r="K250" s="221" t="s">
        <v>200</v>
      </c>
      <c r="L250" s="42"/>
      <c r="M250" s="226" t="s">
        <v>19</v>
      </c>
      <c r="N250" s="227" t="s">
        <v>44</v>
      </c>
      <c r="O250" s="82"/>
      <c r="P250" s="228">
        <f>O250*H250</f>
        <v>0</v>
      </c>
      <c r="Q250" s="228">
        <v>0</v>
      </c>
      <c r="R250" s="228">
        <f>Q250*H250</f>
        <v>0</v>
      </c>
      <c r="S250" s="228">
        <v>0</v>
      </c>
      <c r="T250" s="229">
        <f>S250*H250</f>
        <v>0</v>
      </c>
      <c r="AR250" s="230" t="s">
        <v>264</v>
      </c>
      <c r="AT250" s="230" t="s">
        <v>196</v>
      </c>
      <c r="AU250" s="230" t="s">
        <v>82</v>
      </c>
      <c r="AY250" s="16" t="s">
        <v>194</v>
      </c>
      <c r="BE250" s="231">
        <f>IF(N250="základní",J250,0)</f>
        <v>0</v>
      </c>
      <c r="BF250" s="231">
        <f>IF(N250="snížená",J250,0)</f>
        <v>0</v>
      </c>
      <c r="BG250" s="231">
        <f>IF(N250="zákl. přenesená",J250,0)</f>
        <v>0</v>
      </c>
      <c r="BH250" s="231">
        <f>IF(N250="sníž. přenesená",J250,0)</f>
        <v>0</v>
      </c>
      <c r="BI250" s="231">
        <f>IF(N250="nulová",J250,0)</f>
        <v>0</v>
      </c>
      <c r="BJ250" s="16" t="s">
        <v>80</v>
      </c>
      <c r="BK250" s="231">
        <f>ROUND(I250*H250,2)</f>
        <v>0</v>
      </c>
      <c r="BL250" s="16" t="s">
        <v>264</v>
      </c>
      <c r="BM250" s="230" t="s">
        <v>1877</v>
      </c>
    </row>
    <row r="251" s="1" customFormat="1" ht="16.5" customHeight="1">
      <c r="B251" s="37"/>
      <c r="C251" s="257" t="s">
        <v>582</v>
      </c>
      <c r="D251" s="257" t="s">
        <v>323</v>
      </c>
      <c r="E251" s="258" t="s">
        <v>1393</v>
      </c>
      <c r="F251" s="259" t="s">
        <v>1394</v>
      </c>
      <c r="G251" s="260" t="s">
        <v>213</v>
      </c>
      <c r="H251" s="261">
        <v>8.4000000000000004</v>
      </c>
      <c r="I251" s="262"/>
      <c r="J251" s="263">
        <f>ROUND(I251*H251,2)</f>
        <v>0</v>
      </c>
      <c r="K251" s="259" t="s">
        <v>200</v>
      </c>
      <c r="L251" s="264"/>
      <c r="M251" s="265" t="s">
        <v>19</v>
      </c>
      <c r="N251" s="266" t="s">
        <v>44</v>
      </c>
      <c r="O251" s="82"/>
      <c r="P251" s="228">
        <f>O251*H251</f>
        <v>0</v>
      </c>
      <c r="Q251" s="228">
        <v>0.0030000000000000001</v>
      </c>
      <c r="R251" s="228">
        <f>Q251*H251</f>
        <v>0.0252</v>
      </c>
      <c r="S251" s="228">
        <v>0</v>
      </c>
      <c r="T251" s="229">
        <f>S251*H251</f>
        <v>0</v>
      </c>
      <c r="AR251" s="230" t="s">
        <v>350</v>
      </c>
      <c r="AT251" s="230" t="s">
        <v>323</v>
      </c>
      <c r="AU251" s="230" t="s">
        <v>82</v>
      </c>
      <c r="AY251" s="16" t="s">
        <v>194</v>
      </c>
      <c r="BE251" s="231">
        <f>IF(N251="základní",J251,0)</f>
        <v>0</v>
      </c>
      <c r="BF251" s="231">
        <f>IF(N251="snížená",J251,0)</f>
        <v>0</v>
      </c>
      <c r="BG251" s="231">
        <f>IF(N251="zákl. přenesená",J251,0)</f>
        <v>0</v>
      </c>
      <c r="BH251" s="231">
        <f>IF(N251="sníž. přenesená",J251,0)</f>
        <v>0</v>
      </c>
      <c r="BI251" s="231">
        <f>IF(N251="nulová",J251,0)</f>
        <v>0</v>
      </c>
      <c r="BJ251" s="16" t="s">
        <v>80</v>
      </c>
      <c r="BK251" s="231">
        <f>ROUND(I251*H251,2)</f>
        <v>0</v>
      </c>
      <c r="BL251" s="16" t="s">
        <v>264</v>
      </c>
      <c r="BM251" s="230" t="s">
        <v>1878</v>
      </c>
    </row>
    <row r="252" s="1" customFormat="1" ht="36" customHeight="1">
      <c r="B252" s="37"/>
      <c r="C252" s="219" t="s">
        <v>586</v>
      </c>
      <c r="D252" s="219" t="s">
        <v>196</v>
      </c>
      <c r="E252" s="220" t="s">
        <v>1444</v>
      </c>
      <c r="F252" s="221" t="s">
        <v>1445</v>
      </c>
      <c r="G252" s="222" t="s">
        <v>311</v>
      </c>
      <c r="H252" s="223">
        <v>0.25800000000000001</v>
      </c>
      <c r="I252" s="224"/>
      <c r="J252" s="225">
        <f>ROUND(I252*H252,2)</f>
        <v>0</v>
      </c>
      <c r="K252" s="221" t="s">
        <v>200</v>
      </c>
      <c r="L252" s="42"/>
      <c r="M252" s="226" t="s">
        <v>19</v>
      </c>
      <c r="N252" s="227" t="s">
        <v>44</v>
      </c>
      <c r="O252" s="82"/>
      <c r="P252" s="228">
        <f>O252*H252</f>
        <v>0</v>
      </c>
      <c r="Q252" s="228">
        <v>0</v>
      </c>
      <c r="R252" s="228">
        <f>Q252*H252</f>
        <v>0</v>
      </c>
      <c r="S252" s="228">
        <v>0</v>
      </c>
      <c r="T252" s="229">
        <f>S252*H252</f>
        <v>0</v>
      </c>
      <c r="AR252" s="230" t="s">
        <v>264</v>
      </c>
      <c r="AT252" s="230" t="s">
        <v>196</v>
      </c>
      <c r="AU252" s="230" t="s">
        <v>82</v>
      </c>
      <c r="AY252" s="16" t="s">
        <v>194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16" t="s">
        <v>80</v>
      </c>
      <c r="BK252" s="231">
        <f>ROUND(I252*H252,2)</f>
        <v>0</v>
      </c>
      <c r="BL252" s="16" t="s">
        <v>264</v>
      </c>
      <c r="BM252" s="230" t="s">
        <v>1879</v>
      </c>
    </row>
    <row r="253" s="1" customFormat="1" ht="48" customHeight="1">
      <c r="B253" s="37"/>
      <c r="C253" s="219" t="s">
        <v>590</v>
      </c>
      <c r="D253" s="219" t="s">
        <v>196</v>
      </c>
      <c r="E253" s="220" t="s">
        <v>1448</v>
      </c>
      <c r="F253" s="221" t="s">
        <v>1449</v>
      </c>
      <c r="G253" s="222" t="s">
        <v>311</v>
      </c>
      <c r="H253" s="223">
        <v>0.25800000000000001</v>
      </c>
      <c r="I253" s="224"/>
      <c r="J253" s="225">
        <f>ROUND(I253*H253,2)</f>
        <v>0</v>
      </c>
      <c r="K253" s="221" t="s">
        <v>200</v>
      </c>
      <c r="L253" s="42"/>
      <c r="M253" s="226" t="s">
        <v>19</v>
      </c>
      <c r="N253" s="227" t="s">
        <v>44</v>
      </c>
      <c r="O253" s="82"/>
      <c r="P253" s="228">
        <f>O253*H253</f>
        <v>0</v>
      </c>
      <c r="Q253" s="228">
        <v>0</v>
      </c>
      <c r="R253" s="228">
        <f>Q253*H253</f>
        <v>0</v>
      </c>
      <c r="S253" s="228">
        <v>0</v>
      </c>
      <c r="T253" s="229">
        <f>S253*H253</f>
        <v>0</v>
      </c>
      <c r="AR253" s="230" t="s">
        <v>264</v>
      </c>
      <c r="AT253" s="230" t="s">
        <v>196</v>
      </c>
      <c r="AU253" s="230" t="s">
        <v>82</v>
      </c>
      <c r="AY253" s="16" t="s">
        <v>194</v>
      </c>
      <c r="BE253" s="231">
        <f>IF(N253="základní",J253,0)</f>
        <v>0</v>
      </c>
      <c r="BF253" s="231">
        <f>IF(N253="snížená",J253,0)</f>
        <v>0</v>
      </c>
      <c r="BG253" s="231">
        <f>IF(N253="zákl. přenesená",J253,0)</f>
        <v>0</v>
      </c>
      <c r="BH253" s="231">
        <f>IF(N253="sníž. přenesená",J253,0)</f>
        <v>0</v>
      </c>
      <c r="BI253" s="231">
        <f>IF(N253="nulová",J253,0)</f>
        <v>0</v>
      </c>
      <c r="BJ253" s="16" t="s">
        <v>80</v>
      </c>
      <c r="BK253" s="231">
        <f>ROUND(I253*H253,2)</f>
        <v>0</v>
      </c>
      <c r="BL253" s="16" t="s">
        <v>264</v>
      </c>
      <c r="BM253" s="230" t="s">
        <v>1880</v>
      </c>
    </row>
    <row r="254" s="11" customFormat="1" ht="22.8" customHeight="1">
      <c r="B254" s="203"/>
      <c r="C254" s="204"/>
      <c r="D254" s="205" t="s">
        <v>72</v>
      </c>
      <c r="E254" s="217" t="s">
        <v>1451</v>
      </c>
      <c r="F254" s="217" t="s">
        <v>1452</v>
      </c>
      <c r="G254" s="204"/>
      <c r="H254" s="204"/>
      <c r="I254" s="207"/>
      <c r="J254" s="218">
        <f>BK254</f>
        <v>0</v>
      </c>
      <c r="K254" s="204"/>
      <c r="L254" s="209"/>
      <c r="M254" s="210"/>
      <c r="N254" s="211"/>
      <c r="O254" s="211"/>
      <c r="P254" s="212">
        <f>SUM(P255:P264)</f>
        <v>0</v>
      </c>
      <c r="Q254" s="211"/>
      <c r="R254" s="212">
        <f>SUM(R255:R264)</f>
        <v>0.060068999999999997</v>
      </c>
      <c r="S254" s="211"/>
      <c r="T254" s="213">
        <f>SUM(T255:T264)</f>
        <v>1</v>
      </c>
      <c r="AR254" s="214" t="s">
        <v>82</v>
      </c>
      <c r="AT254" s="215" t="s">
        <v>72</v>
      </c>
      <c r="AU254" s="215" t="s">
        <v>80</v>
      </c>
      <c r="AY254" s="214" t="s">
        <v>194</v>
      </c>
      <c r="BK254" s="216">
        <f>SUM(BK255:BK264)</f>
        <v>0</v>
      </c>
    </row>
    <row r="255" s="1" customFormat="1" ht="36" customHeight="1">
      <c r="B255" s="37"/>
      <c r="C255" s="219" t="s">
        <v>594</v>
      </c>
      <c r="D255" s="219" t="s">
        <v>196</v>
      </c>
      <c r="E255" s="220" t="s">
        <v>1881</v>
      </c>
      <c r="F255" s="221" t="s">
        <v>1882</v>
      </c>
      <c r="G255" s="222" t="s">
        <v>199</v>
      </c>
      <c r="H255" s="223">
        <v>0.59999999999999998</v>
      </c>
      <c r="I255" s="224"/>
      <c r="J255" s="225">
        <f>ROUND(I255*H255,2)</f>
        <v>0</v>
      </c>
      <c r="K255" s="221" t="s">
        <v>200</v>
      </c>
      <c r="L255" s="42"/>
      <c r="M255" s="226" t="s">
        <v>19</v>
      </c>
      <c r="N255" s="227" t="s">
        <v>44</v>
      </c>
      <c r="O255" s="82"/>
      <c r="P255" s="228">
        <f>O255*H255</f>
        <v>0</v>
      </c>
      <c r="Q255" s="228">
        <v>0.00040000000000000002</v>
      </c>
      <c r="R255" s="228">
        <f>Q255*H255</f>
        <v>0.00024000000000000001</v>
      </c>
      <c r="S255" s="228">
        <v>0</v>
      </c>
      <c r="T255" s="229">
        <f>S255*H255</f>
        <v>0</v>
      </c>
      <c r="AR255" s="230" t="s">
        <v>264</v>
      </c>
      <c r="AT255" s="230" t="s">
        <v>196</v>
      </c>
      <c r="AU255" s="230" t="s">
        <v>82</v>
      </c>
      <c r="AY255" s="16" t="s">
        <v>194</v>
      </c>
      <c r="BE255" s="231">
        <f>IF(N255="základní",J255,0)</f>
        <v>0</v>
      </c>
      <c r="BF255" s="231">
        <f>IF(N255="snížená",J255,0)</f>
        <v>0</v>
      </c>
      <c r="BG255" s="231">
        <f>IF(N255="zákl. přenesená",J255,0)</f>
        <v>0</v>
      </c>
      <c r="BH255" s="231">
        <f>IF(N255="sníž. přenesená",J255,0)</f>
        <v>0</v>
      </c>
      <c r="BI255" s="231">
        <f>IF(N255="nulová",J255,0)</f>
        <v>0</v>
      </c>
      <c r="BJ255" s="16" t="s">
        <v>80</v>
      </c>
      <c r="BK255" s="231">
        <f>ROUND(I255*H255,2)</f>
        <v>0</v>
      </c>
      <c r="BL255" s="16" t="s">
        <v>264</v>
      </c>
      <c r="BM255" s="230" t="s">
        <v>1883</v>
      </c>
    </row>
    <row r="256" s="1" customFormat="1" ht="36" customHeight="1">
      <c r="B256" s="37"/>
      <c r="C256" s="257" t="s">
        <v>598</v>
      </c>
      <c r="D256" s="257" t="s">
        <v>323</v>
      </c>
      <c r="E256" s="258" t="s">
        <v>1884</v>
      </c>
      <c r="F256" s="259" t="s">
        <v>1885</v>
      </c>
      <c r="G256" s="260" t="s">
        <v>1296</v>
      </c>
      <c r="H256" s="261">
        <v>2</v>
      </c>
      <c r="I256" s="262"/>
      <c r="J256" s="263">
        <f>ROUND(I256*H256,2)</f>
        <v>0</v>
      </c>
      <c r="K256" s="259" t="s">
        <v>19</v>
      </c>
      <c r="L256" s="264"/>
      <c r="M256" s="265" t="s">
        <v>19</v>
      </c>
      <c r="N256" s="266" t="s">
        <v>44</v>
      </c>
      <c r="O256" s="82"/>
      <c r="P256" s="228">
        <f>O256*H256</f>
        <v>0</v>
      </c>
      <c r="Q256" s="228">
        <v>0.01</v>
      </c>
      <c r="R256" s="228">
        <f>Q256*H256</f>
        <v>0.02</v>
      </c>
      <c r="S256" s="228">
        <v>0</v>
      </c>
      <c r="T256" s="229">
        <f>S256*H256</f>
        <v>0</v>
      </c>
      <c r="AR256" s="230" t="s">
        <v>350</v>
      </c>
      <c r="AT256" s="230" t="s">
        <v>323</v>
      </c>
      <c r="AU256" s="230" t="s">
        <v>82</v>
      </c>
      <c r="AY256" s="16" t="s">
        <v>194</v>
      </c>
      <c r="BE256" s="231">
        <f>IF(N256="základní",J256,0)</f>
        <v>0</v>
      </c>
      <c r="BF256" s="231">
        <f>IF(N256="snížená",J256,0)</f>
        <v>0</v>
      </c>
      <c r="BG256" s="231">
        <f>IF(N256="zákl. přenesená",J256,0)</f>
        <v>0</v>
      </c>
      <c r="BH256" s="231">
        <f>IF(N256="sníž. přenesená",J256,0)</f>
        <v>0</v>
      </c>
      <c r="BI256" s="231">
        <f>IF(N256="nulová",J256,0)</f>
        <v>0</v>
      </c>
      <c r="BJ256" s="16" t="s">
        <v>80</v>
      </c>
      <c r="BK256" s="231">
        <f>ROUND(I256*H256,2)</f>
        <v>0</v>
      </c>
      <c r="BL256" s="16" t="s">
        <v>264</v>
      </c>
      <c r="BM256" s="230" t="s">
        <v>1886</v>
      </c>
    </row>
    <row r="257" s="1" customFormat="1" ht="36" customHeight="1">
      <c r="B257" s="37"/>
      <c r="C257" s="219" t="s">
        <v>604</v>
      </c>
      <c r="D257" s="219" t="s">
        <v>196</v>
      </c>
      <c r="E257" s="220" t="s">
        <v>1887</v>
      </c>
      <c r="F257" s="221" t="s">
        <v>1888</v>
      </c>
      <c r="G257" s="222" t="s">
        <v>199</v>
      </c>
      <c r="H257" s="223">
        <v>0.69999999999999996</v>
      </c>
      <c r="I257" s="224"/>
      <c r="J257" s="225">
        <f>ROUND(I257*H257,2)</f>
        <v>0</v>
      </c>
      <c r="K257" s="221" t="s">
        <v>200</v>
      </c>
      <c r="L257" s="42"/>
      <c r="M257" s="226" t="s">
        <v>19</v>
      </c>
      <c r="N257" s="227" t="s">
        <v>44</v>
      </c>
      <c r="O257" s="82"/>
      <c r="P257" s="228">
        <f>O257*H257</f>
        <v>0</v>
      </c>
      <c r="Q257" s="228">
        <v>0.00036999999999999999</v>
      </c>
      <c r="R257" s="228">
        <f>Q257*H257</f>
        <v>0.00025899999999999995</v>
      </c>
      <c r="S257" s="228">
        <v>0</v>
      </c>
      <c r="T257" s="229">
        <f>S257*H257</f>
        <v>0</v>
      </c>
      <c r="AR257" s="230" t="s">
        <v>264</v>
      </c>
      <c r="AT257" s="230" t="s">
        <v>196</v>
      </c>
      <c r="AU257" s="230" t="s">
        <v>82</v>
      </c>
      <c r="AY257" s="16" t="s">
        <v>194</v>
      </c>
      <c r="BE257" s="231">
        <f>IF(N257="základní",J257,0)</f>
        <v>0</v>
      </c>
      <c r="BF257" s="231">
        <f>IF(N257="snížená",J257,0)</f>
        <v>0</v>
      </c>
      <c r="BG257" s="231">
        <f>IF(N257="zákl. přenesená",J257,0)</f>
        <v>0</v>
      </c>
      <c r="BH257" s="231">
        <f>IF(N257="sníž. přenesená",J257,0)</f>
        <v>0</v>
      </c>
      <c r="BI257" s="231">
        <f>IF(N257="nulová",J257,0)</f>
        <v>0</v>
      </c>
      <c r="BJ257" s="16" t="s">
        <v>80</v>
      </c>
      <c r="BK257" s="231">
        <f>ROUND(I257*H257,2)</f>
        <v>0</v>
      </c>
      <c r="BL257" s="16" t="s">
        <v>264</v>
      </c>
      <c r="BM257" s="230" t="s">
        <v>1889</v>
      </c>
    </row>
    <row r="258" s="1" customFormat="1" ht="36" customHeight="1">
      <c r="B258" s="37"/>
      <c r="C258" s="257" t="s">
        <v>609</v>
      </c>
      <c r="D258" s="257" t="s">
        <v>323</v>
      </c>
      <c r="E258" s="258" t="s">
        <v>1890</v>
      </c>
      <c r="F258" s="259" t="s">
        <v>1891</v>
      </c>
      <c r="G258" s="260" t="s">
        <v>1296</v>
      </c>
      <c r="H258" s="261">
        <v>1</v>
      </c>
      <c r="I258" s="262"/>
      <c r="J258" s="263">
        <f>ROUND(I258*H258,2)</f>
        <v>0</v>
      </c>
      <c r="K258" s="259" t="s">
        <v>19</v>
      </c>
      <c r="L258" s="264"/>
      <c r="M258" s="265" t="s">
        <v>19</v>
      </c>
      <c r="N258" s="266" t="s">
        <v>44</v>
      </c>
      <c r="O258" s="82"/>
      <c r="P258" s="228">
        <f>O258*H258</f>
        <v>0</v>
      </c>
      <c r="Q258" s="228">
        <v>0.029999999999999999</v>
      </c>
      <c r="R258" s="228">
        <f>Q258*H258</f>
        <v>0.029999999999999999</v>
      </c>
      <c r="S258" s="228">
        <v>0</v>
      </c>
      <c r="T258" s="229">
        <f>S258*H258</f>
        <v>0</v>
      </c>
      <c r="AR258" s="230" t="s">
        <v>350</v>
      </c>
      <c r="AT258" s="230" t="s">
        <v>323</v>
      </c>
      <c r="AU258" s="230" t="s">
        <v>82</v>
      </c>
      <c r="AY258" s="16" t="s">
        <v>194</v>
      </c>
      <c r="BE258" s="231">
        <f>IF(N258="základní",J258,0)</f>
        <v>0</v>
      </c>
      <c r="BF258" s="231">
        <f>IF(N258="snížená",J258,0)</f>
        <v>0</v>
      </c>
      <c r="BG258" s="231">
        <f>IF(N258="zákl. přenesená",J258,0)</f>
        <v>0</v>
      </c>
      <c r="BH258" s="231">
        <f>IF(N258="sníž. přenesená",J258,0)</f>
        <v>0</v>
      </c>
      <c r="BI258" s="231">
        <f>IF(N258="nulová",J258,0)</f>
        <v>0</v>
      </c>
      <c r="BJ258" s="16" t="s">
        <v>80</v>
      </c>
      <c r="BK258" s="231">
        <f>ROUND(I258*H258,2)</f>
        <v>0</v>
      </c>
      <c r="BL258" s="16" t="s">
        <v>264</v>
      </c>
      <c r="BM258" s="230" t="s">
        <v>1892</v>
      </c>
    </row>
    <row r="259" s="1" customFormat="1" ht="24" customHeight="1">
      <c r="B259" s="37"/>
      <c r="C259" s="219" t="s">
        <v>613</v>
      </c>
      <c r="D259" s="219" t="s">
        <v>196</v>
      </c>
      <c r="E259" s="220" t="s">
        <v>1893</v>
      </c>
      <c r="F259" s="221" t="s">
        <v>1894</v>
      </c>
      <c r="G259" s="222" t="s">
        <v>213</v>
      </c>
      <c r="H259" s="223">
        <v>3.2999999999999998</v>
      </c>
      <c r="I259" s="224"/>
      <c r="J259" s="225">
        <f>ROUND(I259*H259,2)</f>
        <v>0</v>
      </c>
      <c r="K259" s="221" t="s">
        <v>200</v>
      </c>
      <c r="L259" s="42"/>
      <c r="M259" s="226" t="s">
        <v>19</v>
      </c>
      <c r="N259" s="227" t="s">
        <v>44</v>
      </c>
      <c r="O259" s="82"/>
      <c r="P259" s="228">
        <f>O259*H259</f>
        <v>0</v>
      </c>
      <c r="Q259" s="228">
        <v>0</v>
      </c>
      <c r="R259" s="228">
        <f>Q259*H259</f>
        <v>0</v>
      </c>
      <c r="S259" s="228">
        <v>0</v>
      </c>
      <c r="T259" s="229">
        <f>S259*H259</f>
        <v>0</v>
      </c>
      <c r="AR259" s="230" t="s">
        <v>264</v>
      </c>
      <c r="AT259" s="230" t="s">
        <v>196</v>
      </c>
      <c r="AU259" s="230" t="s">
        <v>82</v>
      </c>
      <c r="AY259" s="16" t="s">
        <v>194</v>
      </c>
      <c r="BE259" s="231">
        <f>IF(N259="základní",J259,0)</f>
        <v>0</v>
      </c>
      <c r="BF259" s="231">
        <f>IF(N259="snížená",J259,0)</f>
        <v>0</v>
      </c>
      <c r="BG259" s="231">
        <f>IF(N259="zákl. přenesená",J259,0)</f>
        <v>0</v>
      </c>
      <c r="BH259" s="231">
        <f>IF(N259="sníž. přenesená",J259,0)</f>
        <v>0</v>
      </c>
      <c r="BI259" s="231">
        <f>IF(N259="nulová",J259,0)</f>
        <v>0</v>
      </c>
      <c r="BJ259" s="16" t="s">
        <v>80</v>
      </c>
      <c r="BK259" s="231">
        <f>ROUND(I259*H259,2)</f>
        <v>0</v>
      </c>
      <c r="BL259" s="16" t="s">
        <v>264</v>
      </c>
      <c r="BM259" s="230" t="s">
        <v>1895</v>
      </c>
    </row>
    <row r="260" s="1" customFormat="1" ht="16.5" customHeight="1">
      <c r="B260" s="37"/>
      <c r="C260" s="257" t="s">
        <v>617</v>
      </c>
      <c r="D260" s="257" t="s">
        <v>323</v>
      </c>
      <c r="E260" s="258" t="s">
        <v>1896</v>
      </c>
      <c r="F260" s="259" t="s">
        <v>1897</v>
      </c>
      <c r="G260" s="260" t="s">
        <v>213</v>
      </c>
      <c r="H260" s="261">
        <v>3.2999999999999998</v>
      </c>
      <c r="I260" s="262"/>
      <c r="J260" s="263">
        <f>ROUND(I260*H260,2)</f>
        <v>0</v>
      </c>
      <c r="K260" s="259" t="s">
        <v>200</v>
      </c>
      <c r="L260" s="264"/>
      <c r="M260" s="265" t="s">
        <v>19</v>
      </c>
      <c r="N260" s="266" t="s">
        <v>44</v>
      </c>
      <c r="O260" s="82"/>
      <c r="P260" s="228">
        <f>O260*H260</f>
        <v>0</v>
      </c>
      <c r="Q260" s="228">
        <v>0.0028999999999999998</v>
      </c>
      <c r="R260" s="228">
        <f>Q260*H260</f>
        <v>0.0095699999999999986</v>
      </c>
      <c r="S260" s="228">
        <v>0</v>
      </c>
      <c r="T260" s="229">
        <f>S260*H260</f>
        <v>0</v>
      </c>
      <c r="AR260" s="230" t="s">
        <v>350</v>
      </c>
      <c r="AT260" s="230" t="s">
        <v>323</v>
      </c>
      <c r="AU260" s="230" t="s">
        <v>82</v>
      </c>
      <c r="AY260" s="16" t="s">
        <v>194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16" t="s">
        <v>80</v>
      </c>
      <c r="BK260" s="231">
        <f>ROUND(I260*H260,2)</f>
        <v>0</v>
      </c>
      <c r="BL260" s="16" t="s">
        <v>264</v>
      </c>
      <c r="BM260" s="230" t="s">
        <v>1898</v>
      </c>
    </row>
    <row r="261" s="1" customFormat="1" ht="24" customHeight="1">
      <c r="B261" s="37"/>
      <c r="C261" s="219" t="s">
        <v>625</v>
      </c>
      <c r="D261" s="219" t="s">
        <v>196</v>
      </c>
      <c r="E261" s="220" t="s">
        <v>1899</v>
      </c>
      <c r="F261" s="221" t="s">
        <v>1900</v>
      </c>
      <c r="G261" s="222" t="s">
        <v>1456</v>
      </c>
      <c r="H261" s="223">
        <v>1000</v>
      </c>
      <c r="I261" s="224"/>
      <c r="J261" s="225">
        <f>ROUND(I261*H261,2)</f>
        <v>0</v>
      </c>
      <c r="K261" s="221" t="s">
        <v>200</v>
      </c>
      <c r="L261" s="42"/>
      <c r="M261" s="226" t="s">
        <v>19</v>
      </c>
      <c r="N261" s="227" t="s">
        <v>44</v>
      </c>
      <c r="O261" s="82"/>
      <c r="P261" s="228">
        <f>O261*H261</f>
        <v>0</v>
      </c>
      <c r="Q261" s="228">
        <v>0</v>
      </c>
      <c r="R261" s="228">
        <f>Q261*H261</f>
        <v>0</v>
      </c>
      <c r="S261" s="228">
        <v>0.001</v>
      </c>
      <c r="T261" s="229">
        <f>S261*H261</f>
        <v>1</v>
      </c>
      <c r="AR261" s="230" t="s">
        <v>264</v>
      </c>
      <c r="AT261" s="230" t="s">
        <v>196</v>
      </c>
      <c r="AU261" s="230" t="s">
        <v>82</v>
      </c>
      <c r="AY261" s="16" t="s">
        <v>194</v>
      </c>
      <c r="BE261" s="231">
        <f>IF(N261="základní",J261,0)</f>
        <v>0</v>
      </c>
      <c r="BF261" s="231">
        <f>IF(N261="snížená",J261,0)</f>
        <v>0</v>
      </c>
      <c r="BG261" s="231">
        <f>IF(N261="zákl. přenesená",J261,0)</f>
        <v>0</v>
      </c>
      <c r="BH261" s="231">
        <f>IF(N261="sníž. přenesená",J261,0)</f>
        <v>0</v>
      </c>
      <c r="BI261" s="231">
        <f>IF(N261="nulová",J261,0)</f>
        <v>0</v>
      </c>
      <c r="BJ261" s="16" t="s">
        <v>80</v>
      </c>
      <c r="BK261" s="231">
        <f>ROUND(I261*H261,2)</f>
        <v>0</v>
      </c>
      <c r="BL261" s="16" t="s">
        <v>264</v>
      </c>
      <c r="BM261" s="230" t="s">
        <v>1901</v>
      </c>
    </row>
    <row r="262" s="1" customFormat="1">
      <c r="B262" s="37"/>
      <c r="C262" s="38"/>
      <c r="D262" s="234" t="s">
        <v>286</v>
      </c>
      <c r="E262" s="38"/>
      <c r="F262" s="255" t="s">
        <v>1902</v>
      </c>
      <c r="G262" s="38"/>
      <c r="H262" s="38"/>
      <c r="I262" s="145"/>
      <c r="J262" s="38"/>
      <c r="K262" s="38"/>
      <c r="L262" s="42"/>
      <c r="M262" s="256"/>
      <c r="N262" s="82"/>
      <c r="O262" s="82"/>
      <c r="P262" s="82"/>
      <c r="Q262" s="82"/>
      <c r="R262" s="82"/>
      <c r="S262" s="82"/>
      <c r="T262" s="83"/>
      <c r="AT262" s="16" t="s">
        <v>286</v>
      </c>
      <c r="AU262" s="16" t="s">
        <v>82</v>
      </c>
    </row>
    <row r="263" s="1" customFormat="1" ht="48" customHeight="1">
      <c r="B263" s="37"/>
      <c r="C263" s="219" t="s">
        <v>634</v>
      </c>
      <c r="D263" s="219" t="s">
        <v>196</v>
      </c>
      <c r="E263" s="220" t="s">
        <v>1468</v>
      </c>
      <c r="F263" s="221" t="s">
        <v>1469</v>
      </c>
      <c r="G263" s="222" t="s">
        <v>311</v>
      </c>
      <c r="H263" s="223">
        <v>0.059999999999999998</v>
      </c>
      <c r="I263" s="224"/>
      <c r="J263" s="225">
        <f>ROUND(I263*H263,2)</f>
        <v>0</v>
      </c>
      <c r="K263" s="221" t="s">
        <v>200</v>
      </c>
      <c r="L263" s="42"/>
      <c r="M263" s="226" t="s">
        <v>19</v>
      </c>
      <c r="N263" s="227" t="s">
        <v>44</v>
      </c>
      <c r="O263" s="82"/>
      <c r="P263" s="228">
        <f>O263*H263</f>
        <v>0</v>
      </c>
      <c r="Q263" s="228">
        <v>0</v>
      </c>
      <c r="R263" s="228">
        <f>Q263*H263</f>
        <v>0</v>
      </c>
      <c r="S263" s="228">
        <v>0</v>
      </c>
      <c r="T263" s="229">
        <f>S263*H263</f>
        <v>0</v>
      </c>
      <c r="AR263" s="230" t="s">
        <v>264</v>
      </c>
      <c r="AT263" s="230" t="s">
        <v>196</v>
      </c>
      <c r="AU263" s="230" t="s">
        <v>82</v>
      </c>
      <c r="AY263" s="16" t="s">
        <v>194</v>
      </c>
      <c r="BE263" s="231">
        <f>IF(N263="základní",J263,0)</f>
        <v>0</v>
      </c>
      <c r="BF263" s="231">
        <f>IF(N263="snížená",J263,0)</f>
        <v>0</v>
      </c>
      <c r="BG263" s="231">
        <f>IF(N263="zákl. přenesená",J263,0)</f>
        <v>0</v>
      </c>
      <c r="BH263" s="231">
        <f>IF(N263="sníž. přenesená",J263,0)</f>
        <v>0</v>
      </c>
      <c r="BI263" s="231">
        <f>IF(N263="nulová",J263,0)</f>
        <v>0</v>
      </c>
      <c r="BJ263" s="16" t="s">
        <v>80</v>
      </c>
      <c r="BK263" s="231">
        <f>ROUND(I263*H263,2)</f>
        <v>0</v>
      </c>
      <c r="BL263" s="16" t="s">
        <v>264</v>
      </c>
      <c r="BM263" s="230" t="s">
        <v>1903</v>
      </c>
    </row>
    <row r="264" s="1" customFormat="1" ht="48" customHeight="1">
      <c r="B264" s="37"/>
      <c r="C264" s="219" t="s">
        <v>639</v>
      </c>
      <c r="D264" s="219" t="s">
        <v>196</v>
      </c>
      <c r="E264" s="220" t="s">
        <v>1472</v>
      </c>
      <c r="F264" s="221" t="s">
        <v>1473</v>
      </c>
      <c r="G264" s="222" t="s">
        <v>311</v>
      </c>
      <c r="H264" s="223">
        <v>0.059999999999999998</v>
      </c>
      <c r="I264" s="224"/>
      <c r="J264" s="225">
        <f>ROUND(I264*H264,2)</f>
        <v>0</v>
      </c>
      <c r="K264" s="221" t="s">
        <v>200</v>
      </c>
      <c r="L264" s="42"/>
      <c r="M264" s="226" t="s">
        <v>19</v>
      </c>
      <c r="N264" s="227" t="s">
        <v>44</v>
      </c>
      <c r="O264" s="82"/>
      <c r="P264" s="228">
        <f>O264*H264</f>
        <v>0</v>
      </c>
      <c r="Q264" s="228">
        <v>0</v>
      </c>
      <c r="R264" s="228">
        <f>Q264*H264</f>
        <v>0</v>
      </c>
      <c r="S264" s="228">
        <v>0</v>
      </c>
      <c r="T264" s="229">
        <f>S264*H264</f>
        <v>0</v>
      </c>
      <c r="AR264" s="230" t="s">
        <v>264</v>
      </c>
      <c r="AT264" s="230" t="s">
        <v>196</v>
      </c>
      <c r="AU264" s="230" t="s">
        <v>82</v>
      </c>
      <c r="AY264" s="16" t="s">
        <v>194</v>
      </c>
      <c r="BE264" s="231">
        <f>IF(N264="základní",J264,0)</f>
        <v>0</v>
      </c>
      <c r="BF264" s="231">
        <f>IF(N264="snížená",J264,0)</f>
        <v>0</v>
      </c>
      <c r="BG264" s="231">
        <f>IF(N264="zákl. přenesená",J264,0)</f>
        <v>0</v>
      </c>
      <c r="BH264" s="231">
        <f>IF(N264="sníž. přenesená",J264,0)</f>
        <v>0</v>
      </c>
      <c r="BI264" s="231">
        <f>IF(N264="nulová",J264,0)</f>
        <v>0</v>
      </c>
      <c r="BJ264" s="16" t="s">
        <v>80</v>
      </c>
      <c r="BK264" s="231">
        <f>ROUND(I264*H264,2)</f>
        <v>0</v>
      </c>
      <c r="BL264" s="16" t="s">
        <v>264</v>
      </c>
      <c r="BM264" s="230" t="s">
        <v>1904</v>
      </c>
    </row>
    <row r="265" s="11" customFormat="1" ht="22.8" customHeight="1">
      <c r="B265" s="203"/>
      <c r="C265" s="204"/>
      <c r="D265" s="205" t="s">
        <v>72</v>
      </c>
      <c r="E265" s="217" t="s">
        <v>1475</v>
      </c>
      <c r="F265" s="217" t="s">
        <v>1476</v>
      </c>
      <c r="G265" s="204"/>
      <c r="H265" s="204"/>
      <c r="I265" s="207"/>
      <c r="J265" s="218">
        <f>BK265</f>
        <v>0</v>
      </c>
      <c r="K265" s="204"/>
      <c r="L265" s="209"/>
      <c r="M265" s="210"/>
      <c r="N265" s="211"/>
      <c r="O265" s="211"/>
      <c r="P265" s="212">
        <f>SUM(P266:P276)</f>
        <v>0</v>
      </c>
      <c r="Q265" s="211"/>
      <c r="R265" s="212">
        <f>SUM(R266:R276)</f>
        <v>2.3425839999999996</v>
      </c>
      <c r="S265" s="211"/>
      <c r="T265" s="213">
        <f>SUM(T266:T276)</f>
        <v>0</v>
      </c>
      <c r="AR265" s="214" t="s">
        <v>82</v>
      </c>
      <c r="AT265" s="215" t="s">
        <v>72</v>
      </c>
      <c r="AU265" s="215" t="s">
        <v>80</v>
      </c>
      <c r="AY265" s="214" t="s">
        <v>194</v>
      </c>
      <c r="BK265" s="216">
        <f>SUM(BK266:BK276)</f>
        <v>0</v>
      </c>
    </row>
    <row r="266" s="1" customFormat="1" ht="24" customHeight="1">
      <c r="B266" s="37"/>
      <c r="C266" s="219" t="s">
        <v>643</v>
      </c>
      <c r="D266" s="219" t="s">
        <v>196</v>
      </c>
      <c r="E266" s="220" t="s">
        <v>1478</v>
      </c>
      <c r="F266" s="221" t="s">
        <v>1479</v>
      </c>
      <c r="G266" s="222" t="s">
        <v>199</v>
      </c>
      <c r="H266" s="223">
        <v>66.099999999999994</v>
      </c>
      <c r="I266" s="224"/>
      <c r="J266" s="225">
        <f>ROUND(I266*H266,2)</f>
        <v>0</v>
      </c>
      <c r="K266" s="221" t="s">
        <v>200</v>
      </c>
      <c r="L266" s="42"/>
      <c r="M266" s="226" t="s">
        <v>19</v>
      </c>
      <c r="N266" s="227" t="s">
        <v>44</v>
      </c>
      <c r="O266" s="82"/>
      <c r="P266" s="228">
        <f>O266*H266</f>
        <v>0</v>
      </c>
      <c r="Q266" s="228">
        <v>0</v>
      </c>
      <c r="R266" s="228">
        <f>Q266*H266</f>
        <v>0</v>
      </c>
      <c r="S266" s="228">
        <v>0</v>
      </c>
      <c r="T266" s="229">
        <f>S266*H266</f>
        <v>0</v>
      </c>
      <c r="AR266" s="230" t="s">
        <v>264</v>
      </c>
      <c r="AT266" s="230" t="s">
        <v>196</v>
      </c>
      <c r="AU266" s="230" t="s">
        <v>82</v>
      </c>
      <c r="AY266" s="16" t="s">
        <v>194</v>
      </c>
      <c r="BE266" s="231">
        <f>IF(N266="základní",J266,0)</f>
        <v>0</v>
      </c>
      <c r="BF266" s="231">
        <f>IF(N266="snížená",J266,0)</f>
        <v>0</v>
      </c>
      <c r="BG266" s="231">
        <f>IF(N266="zákl. přenesená",J266,0)</f>
        <v>0</v>
      </c>
      <c r="BH266" s="231">
        <f>IF(N266="sníž. přenesená",J266,0)</f>
        <v>0</v>
      </c>
      <c r="BI266" s="231">
        <f>IF(N266="nulová",J266,0)</f>
        <v>0</v>
      </c>
      <c r="BJ266" s="16" t="s">
        <v>80</v>
      </c>
      <c r="BK266" s="231">
        <f>ROUND(I266*H266,2)</f>
        <v>0</v>
      </c>
      <c r="BL266" s="16" t="s">
        <v>264</v>
      </c>
      <c r="BM266" s="230" t="s">
        <v>1905</v>
      </c>
    </row>
    <row r="267" s="12" customFormat="1">
      <c r="B267" s="232"/>
      <c r="C267" s="233"/>
      <c r="D267" s="234" t="s">
        <v>257</v>
      </c>
      <c r="E267" s="235" t="s">
        <v>19</v>
      </c>
      <c r="F267" s="236" t="s">
        <v>1801</v>
      </c>
      <c r="G267" s="233"/>
      <c r="H267" s="237">
        <v>66.099999999999994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AT267" s="243" t="s">
        <v>257</v>
      </c>
      <c r="AU267" s="243" t="s">
        <v>82</v>
      </c>
      <c r="AV267" s="12" t="s">
        <v>82</v>
      </c>
      <c r="AW267" s="12" t="s">
        <v>35</v>
      </c>
      <c r="AX267" s="12" t="s">
        <v>80</v>
      </c>
      <c r="AY267" s="243" t="s">
        <v>194</v>
      </c>
    </row>
    <row r="268" s="1" customFormat="1" ht="24" customHeight="1">
      <c r="B268" s="37"/>
      <c r="C268" s="219" t="s">
        <v>651</v>
      </c>
      <c r="D268" s="219" t="s">
        <v>196</v>
      </c>
      <c r="E268" s="220" t="s">
        <v>1484</v>
      </c>
      <c r="F268" s="221" t="s">
        <v>1485</v>
      </c>
      <c r="G268" s="222" t="s">
        <v>199</v>
      </c>
      <c r="H268" s="223">
        <v>66.099999999999994</v>
      </c>
      <c r="I268" s="224"/>
      <c r="J268" s="225">
        <f>ROUND(I268*H268,2)</f>
        <v>0</v>
      </c>
      <c r="K268" s="221" t="s">
        <v>200</v>
      </c>
      <c r="L268" s="42"/>
      <c r="M268" s="226" t="s">
        <v>19</v>
      </c>
      <c r="N268" s="227" t="s">
        <v>44</v>
      </c>
      <c r="O268" s="82"/>
      <c r="P268" s="228">
        <f>O268*H268</f>
        <v>0</v>
      </c>
      <c r="Q268" s="228">
        <v>0.00029999999999999997</v>
      </c>
      <c r="R268" s="228">
        <f>Q268*H268</f>
        <v>0.019829999999999997</v>
      </c>
      <c r="S268" s="228">
        <v>0</v>
      </c>
      <c r="T268" s="229">
        <f>S268*H268</f>
        <v>0</v>
      </c>
      <c r="AR268" s="230" t="s">
        <v>264</v>
      </c>
      <c r="AT268" s="230" t="s">
        <v>196</v>
      </c>
      <c r="AU268" s="230" t="s">
        <v>82</v>
      </c>
      <c r="AY268" s="16" t="s">
        <v>194</v>
      </c>
      <c r="BE268" s="231">
        <f>IF(N268="základní",J268,0)</f>
        <v>0</v>
      </c>
      <c r="BF268" s="231">
        <f>IF(N268="snížená",J268,0)</f>
        <v>0</v>
      </c>
      <c r="BG268" s="231">
        <f>IF(N268="zákl. přenesená",J268,0)</f>
        <v>0</v>
      </c>
      <c r="BH268" s="231">
        <f>IF(N268="sníž. přenesená",J268,0)</f>
        <v>0</v>
      </c>
      <c r="BI268" s="231">
        <f>IF(N268="nulová",J268,0)</f>
        <v>0</v>
      </c>
      <c r="BJ268" s="16" t="s">
        <v>80</v>
      </c>
      <c r="BK268" s="231">
        <f>ROUND(I268*H268,2)</f>
        <v>0</v>
      </c>
      <c r="BL268" s="16" t="s">
        <v>264</v>
      </c>
      <c r="BM268" s="230" t="s">
        <v>1906</v>
      </c>
    </row>
    <row r="269" s="12" customFormat="1">
      <c r="B269" s="232"/>
      <c r="C269" s="233"/>
      <c r="D269" s="234" t="s">
        <v>257</v>
      </c>
      <c r="E269" s="235" t="s">
        <v>19</v>
      </c>
      <c r="F269" s="236" t="s">
        <v>1801</v>
      </c>
      <c r="G269" s="233"/>
      <c r="H269" s="237">
        <v>66.099999999999994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AT269" s="243" t="s">
        <v>257</v>
      </c>
      <c r="AU269" s="243" t="s">
        <v>82</v>
      </c>
      <c r="AV269" s="12" t="s">
        <v>82</v>
      </c>
      <c r="AW269" s="12" t="s">
        <v>35</v>
      </c>
      <c r="AX269" s="12" t="s">
        <v>80</v>
      </c>
      <c r="AY269" s="243" t="s">
        <v>194</v>
      </c>
    </row>
    <row r="270" s="1" customFormat="1" ht="36" customHeight="1">
      <c r="B270" s="37"/>
      <c r="C270" s="219" t="s">
        <v>657</v>
      </c>
      <c r="D270" s="219" t="s">
        <v>196</v>
      </c>
      <c r="E270" s="220" t="s">
        <v>1488</v>
      </c>
      <c r="F270" s="221" t="s">
        <v>1489</v>
      </c>
      <c r="G270" s="222" t="s">
        <v>199</v>
      </c>
      <c r="H270" s="223">
        <v>66.099999999999994</v>
      </c>
      <c r="I270" s="224"/>
      <c r="J270" s="225">
        <f>ROUND(I270*H270,2)</f>
        <v>0</v>
      </c>
      <c r="K270" s="221" t="s">
        <v>200</v>
      </c>
      <c r="L270" s="42"/>
      <c r="M270" s="226" t="s">
        <v>19</v>
      </c>
      <c r="N270" s="227" t="s">
        <v>44</v>
      </c>
      <c r="O270" s="82"/>
      <c r="P270" s="228">
        <f>O270*H270</f>
        <v>0</v>
      </c>
      <c r="Q270" s="228">
        <v>0.0074999999999999997</v>
      </c>
      <c r="R270" s="228">
        <f>Q270*H270</f>
        <v>0.49574999999999991</v>
      </c>
      <c r="S270" s="228">
        <v>0</v>
      </c>
      <c r="T270" s="229">
        <f>S270*H270</f>
        <v>0</v>
      </c>
      <c r="AR270" s="230" t="s">
        <v>264</v>
      </c>
      <c r="AT270" s="230" t="s">
        <v>196</v>
      </c>
      <c r="AU270" s="230" t="s">
        <v>82</v>
      </c>
      <c r="AY270" s="16" t="s">
        <v>194</v>
      </c>
      <c r="BE270" s="231">
        <f>IF(N270="základní",J270,0)</f>
        <v>0</v>
      </c>
      <c r="BF270" s="231">
        <f>IF(N270="snížená",J270,0)</f>
        <v>0</v>
      </c>
      <c r="BG270" s="231">
        <f>IF(N270="zákl. přenesená",J270,0)</f>
        <v>0</v>
      </c>
      <c r="BH270" s="231">
        <f>IF(N270="sníž. přenesená",J270,0)</f>
        <v>0</v>
      </c>
      <c r="BI270" s="231">
        <f>IF(N270="nulová",J270,0)</f>
        <v>0</v>
      </c>
      <c r="BJ270" s="16" t="s">
        <v>80</v>
      </c>
      <c r="BK270" s="231">
        <f>ROUND(I270*H270,2)</f>
        <v>0</v>
      </c>
      <c r="BL270" s="16" t="s">
        <v>264</v>
      </c>
      <c r="BM270" s="230" t="s">
        <v>1907</v>
      </c>
    </row>
    <row r="271" s="12" customFormat="1">
      <c r="B271" s="232"/>
      <c r="C271" s="233"/>
      <c r="D271" s="234" t="s">
        <v>257</v>
      </c>
      <c r="E271" s="235" t="s">
        <v>19</v>
      </c>
      <c r="F271" s="236" t="s">
        <v>1801</v>
      </c>
      <c r="G271" s="233"/>
      <c r="H271" s="237">
        <v>66.099999999999994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AT271" s="243" t="s">
        <v>257</v>
      </c>
      <c r="AU271" s="243" t="s">
        <v>82</v>
      </c>
      <c r="AV271" s="12" t="s">
        <v>82</v>
      </c>
      <c r="AW271" s="12" t="s">
        <v>35</v>
      </c>
      <c r="AX271" s="12" t="s">
        <v>80</v>
      </c>
      <c r="AY271" s="243" t="s">
        <v>194</v>
      </c>
    </row>
    <row r="272" s="1" customFormat="1" ht="48" customHeight="1">
      <c r="B272" s="37"/>
      <c r="C272" s="219" t="s">
        <v>663</v>
      </c>
      <c r="D272" s="219" t="s">
        <v>196</v>
      </c>
      <c r="E272" s="220" t="s">
        <v>1509</v>
      </c>
      <c r="F272" s="221" t="s">
        <v>1510</v>
      </c>
      <c r="G272" s="222" t="s">
        <v>199</v>
      </c>
      <c r="H272" s="223">
        <v>66.099999999999994</v>
      </c>
      <c r="I272" s="224"/>
      <c r="J272" s="225">
        <f>ROUND(I272*H272,2)</f>
        <v>0</v>
      </c>
      <c r="K272" s="221" t="s">
        <v>200</v>
      </c>
      <c r="L272" s="42"/>
      <c r="M272" s="226" t="s">
        <v>19</v>
      </c>
      <c r="N272" s="227" t="s">
        <v>44</v>
      </c>
      <c r="O272" s="82"/>
      <c r="P272" s="228">
        <f>O272*H272</f>
        <v>0</v>
      </c>
      <c r="Q272" s="228">
        <v>0.00694</v>
      </c>
      <c r="R272" s="228">
        <f>Q272*H272</f>
        <v>0.45873399999999998</v>
      </c>
      <c r="S272" s="228">
        <v>0</v>
      </c>
      <c r="T272" s="229">
        <f>S272*H272</f>
        <v>0</v>
      </c>
      <c r="AR272" s="230" t="s">
        <v>264</v>
      </c>
      <c r="AT272" s="230" t="s">
        <v>196</v>
      </c>
      <c r="AU272" s="230" t="s">
        <v>82</v>
      </c>
      <c r="AY272" s="16" t="s">
        <v>194</v>
      </c>
      <c r="BE272" s="231">
        <f>IF(N272="základní",J272,0)</f>
        <v>0</v>
      </c>
      <c r="BF272" s="231">
        <f>IF(N272="snížená",J272,0)</f>
        <v>0</v>
      </c>
      <c r="BG272" s="231">
        <f>IF(N272="zákl. přenesená",J272,0)</f>
        <v>0</v>
      </c>
      <c r="BH272" s="231">
        <f>IF(N272="sníž. přenesená",J272,0)</f>
        <v>0</v>
      </c>
      <c r="BI272" s="231">
        <f>IF(N272="nulová",J272,0)</f>
        <v>0</v>
      </c>
      <c r="BJ272" s="16" t="s">
        <v>80</v>
      </c>
      <c r="BK272" s="231">
        <f>ROUND(I272*H272,2)</f>
        <v>0</v>
      </c>
      <c r="BL272" s="16" t="s">
        <v>264</v>
      </c>
      <c r="BM272" s="230" t="s">
        <v>1908</v>
      </c>
    </row>
    <row r="273" s="12" customFormat="1">
      <c r="B273" s="232"/>
      <c r="C273" s="233"/>
      <c r="D273" s="234" t="s">
        <v>257</v>
      </c>
      <c r="E273" s="235" t="s">
        <v>19</v>
      </c>
      <c r="F273" s="236" t="s">
        <v>1801</v>
      </c>
      <c r="G273" s="233"/>
      <c r="H273" s="237">
        <v>66.099999999999994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AT273" s="243" t="s">
        <v>257</v>
      </c>
      <c r="AU273" s="243" t="s">
        <v>82</v>
      </c>
      <c r="AV273" s="12" t="s">
        <v>82</v>
      </c>
      <c r="AW273" s="12" t="s">
        <v>35</v>
      </c>
      <c r="AX273" s="12" t="s">
        <v>80</v>
      </c>
      <c r="AY273" s="243" t="s">
        <v>194</v>
      </c>
    </row>
    <row r="274" s="1" customFormat="1" ht="24" customHeight="1">
      <c r="B274" s="37"/>
      <c r="C274" s="257" t="s">
        <v>669</v>
      </c>
      <c r="D274" s="257" t="s">
        <v>323</v>
      </c>
      <c r="E274" s="258" t="s">
        <v>1513</v>
      </c>
      <c r="F274" s="259" t="s">
        <v>1514</v>
      </c>
      <c r="G274" s="260" t="s">
        <v>199</v>
      </c>
      <c r="H274" s="261">
        <v>66.099999999999994</v>
      </c>
      <c r="I274" s="262"/>
      <c r="J274" s="263">
        <f>ROUND(I274*H274,2)</f>
        <v>0</v>
      </c>
      <c r="K274" s="259" t="s">
        <v>200</v>
      </c>
      <c r="L274" s="264"/>
      <c r="M274" s="265" t="s">
        <v>19</v>
      </c>
      <c r="N274" s="266" t="s">
        <v>44</v>
      </c>
      <c r="O274" s="82"/>
      <c r="P274" s="228">
        <f>O274*H274</f>
        <v>0</v>
      </c>
      <c r="Q274" s="228">
        <v>0.0207</v>
      </c>
      <c r="R274" s="228">
        <f>Q274*H274</f>
        <v>1.3682699999999999</v>
      </c>
      <c r="S274" s="228">
        <v>0</v>
      </c>
      <c r="T274" s="229">
        <f>S274*H274</f>
        <v>0</v>
      </c>
      <c r="AR274" s="230" t="s">
        <v>350</v>
      </c>
      <c r="AT274" s="230" t="s">
        <v>323</v>
      </c>
      <c r="AU274" s="230" t="s">
        <v>82</v>
      </c>
      <c r="AY274" s="16" t="s">
        <v>194</v>
      </c>
      <c r="BE274" s="231">
        <f>IF(N274="základní",J274,0)</f>
        <v>0</v>
      </c>
      <c r="BF274" s="231">
        <f>IF(N274="snížená",J274,0)</f>
        <v>0</v>
      </c>
      <c r="BG274" s="231">
        <f>IF(N274="zákl. přenesená",J274,0)</f>
        <v>0</v>
      </c>
      <c r="BH274" s="231">
        <f>IF(N274="sníž. přenesená",J274,0)</f>
        <v>0</v>
      </c>
      <c r="BI274" s="231">
        <f>IF(N274="nulová",J274,0)</f>
        <v>0</v>
      </c>
      <c r="BJ274" s="16" t="s">
        <v>80</v>
      </c>
      <c r="BK274" s="231">
        <f>ROUND(I274*H274,2)</f>
        <v>0</v>
      </c>
      <c r="BL274" s="16" t="s">
        <v>264</v>
      </c>
      <c r="BM274" s="230" t="s">
        <v>1909</v>
      </c>
    </row>
    <row r="275" s="1" customFormat="1" ht="36" customHeight="1">
      <c r="B275" s="37"/>
      <c r="C275" s="219" t="s">
        <v>673</v>
      </c>
      <c r="D275" s="219" t="s">
        <v>196</v>
      </c>
      <c r="E275" s="220" t="s">
        <v>1517</v>
      </c>
      <c r="F275" s="221" t="s">
        <v>1518</v>
      </c>
      <c r="G275" s="222" t="s">
        <v>199</v>
      </c>
      <c r="H275" s="223">
        <v>3.2999999999999998</v>
      </c>
      <c r="I275" s="224"/>
      <c r="J275" s="225">
        <f>ROUND(I275*H275,2)</f>
        <v>0</v>
      </c>
      <c r="K275" s="221" t="s">
        <v>200</v>
      </c>
      <c r="L275" s="42"/>
      <c r="M275" s="226" t="s">
        <v>19</v>
      </c>
      <c r="N275" s="227" t="s">
        <v>44</v>
      </c>
      <c r="O275" s="82"/>
      <c r="P275" s="228">
        <f>O275*H275</f>
        <v>0</v>
      </c>
      <c r="Q275" s="228">
        <v>0</v>
      </c>
      <c r="R275" s="228">
        <f>Q275*H275</f>
        <v>0</v>
      </c>
      <c r="S275" s="228">
        <v>0</v>
      </c>
      <c r="T275" s="229">
        <f>S275*H275</f>
        <v>0</v>
      </c>
      <c r="AR275" s="230" t="s">
        <v>264</v>
      </c>
      <c r="AT275" s="230" t="s">
        <v>196</v>
      </c>
      <c r="AU275" s="230" t="s">
        <v>82</v>
      </c>
      <c r="AY275" s="16" t="s">
        <v>194</v>
      </c>
      <c r="BE275" s="231">
        <f>IF(N275="základní",J275,0)</f>
        <v>0</v>
      </c>
      <c r="BF275" s="231">
        <f>IF(N275="snížená",J275,0)</f>
        <v>0</v>
      </c>
      <c r="BG275" s="231">
        <f>IF(N275="zákl. přenesená",J275,0)</f>
        <v>0</v>
      </c>
      <c r="BH275" s="231">
        <f>IF(N275="sníž. přenesená",J275,0)</f>
        <v>0</v>
      </c>
      <c r="BI275" s="231">
        <f>IF(N275="nulová",J275,0)</f>
        <v>0</v>
      </c>
      <c r="BJ275" s="16" t="s">
        <v>80</v>
      </c>
      <c r="BK275" s="231">
        <f>ROUND(I275*H275,2)</f>
        <v>0</v>
      </c>
      <c r="BL275" s="16" t="s">
        <v>264</v>
      </c>
      <c r="BM275" s="230" t="s">
        <v>1910</v>
      </c>
    </row>
    <row r="276" s="1" customFormat="1" ht="36" customHeight="1">
      <c r="B276" s="37"/>
      <c r="C276" s="219" t="s">
        <v>678</v>
      </c>
      <c r="D276" s="219" t="s">
        <v>196</v>
      </c>
      <c r="E276" s="220" t="s">
        <v>1521</v>
      </c>
      <c r="F276" s="221" t="s">
        <v>1522</v>
      </c>
      <c r="G276" s="222" t="s">
        <v>199</v>
      </c>
      <c r="H276" s="223">
        <v>3.2999999999999998</v>
      </c>
      <c r="I276" s="224"/>
      <c r="J276" s="225">
        <f>ROUND(I276*H276,2)</f>
        <v>0</v>
      </c>
      <c r="K276" s="221" t="s">
        <v>200</v>
      </c>
      <c r="L276" s="42"/>
      <c r="M276" s="226" t="s">
        <v>19</v>
      </c>
      <c r="N276" s="227" t="s">
        <v>44</v>
      </c>
      <c r="O276" s="82"/>
      <c r="P276" s="228">
        <f>O276*H276</f>
        <v>0</v>
      </c>
      <c r="Q276" s="228">
        <v>0</v>
      </c>
      <c r="R276" s="228">
        <f>Q276*H276</f>
        <v>0</v>
      </c>
      <c r="S276" s="228">
        <v>0</v>
      </c>
      <c r="T276" s="229">
        <f>S276*H276</f>
        <v>0</v>
      </c>
      <c r="AR276" s="230" t="s">
        <v>264</v>
      </c>
      <c r="AT276" s="230" t="s">
        <v>196</v>
      </c>
      <c r="AU276" s="230" t="s">
        <v>82</v>
      </c>
      <c r="AY276" s="16" t="s">
        <v>194</v>
      </c>
      <c r="BE276" s="231">
        <f>IF(N276="základní",J276,0)</f>
        <v>0</v>
      </c>
      <c r="BF276" s="231">
        <f>IF(N276="snížená",J276,0)</f>
        <v>0</v>
      </c>
      <c r="BG276" s="231">
        <f>IF(N276="zákl. přenesená",J276,0)</f>
        <v>0</v>
      </c>
      <c r="BH276" s="231">
        <f>IF(N276="sníž. přenesená",J276,0)</f>
        <v>0</v>
      </c>
      <c r="BI276" s="231">
        <f>IF(N276="nulová",J276,0)</f>
        <v>0</v>
      </c>
      <c r="BJ276" s="16" t="s">
        <v>80</v>
      </c>
      <c r="BK276" s="231">
        <f>ROUND(I276*H276,2)</f>
        <v>0</v>
      </c>
      <c r="BL276" s="16" t="s">
        <v>264</v>
      </c>
      <c r="BM276" s="230" t="s">
        <v>1911</v>
      </c>
    </row>
    <row r="277" s="11" customFormat="1" ht="22.8" customHeight="1">
      <c r="B277" s="203"/>
      <c r="C277" s="204"/>
      <c r="D277" s="205" t="s">
        <v>72</v>
      </c>
      <c r="E277" s="217" t="s">
        <v>1601</v>
      </c>
      <c r="F277" s="217" t="s">
        <v>1602</v>
      </c>
      <c r="G277" s="204"/>
      <c r="H277" s="204"/>
      <c r="I277" s="207"/>
      <c r="J277" s="218">
        <f>BK277</f>
        <v>0</v>
      </c>
      <c r="K277" s="204"/>
      <c r="L277" s="209"/>
      <c r="M277" s="210"/>
      <c r="N277" s="211"/>
      <c r="O277" s="211"/>
      <c r="P277" s="212">
        <f>SUM(P278:P290)</f>
        <v>0</v>
      </c>
      <c r="Q277" s="211"/>
      <c r="R277" s="212">
        <f>SUM(R278:R290)</f>
        <v>0.32538</v>
      </c>
      <c r="S277" s="211"/>
      <c r="T277" s="213">
        <f>SUM(T278:T290)</f>
        <v>0</v>
      </c>
      <c r="AR277" s="214" t="s">
        <v>82</v>
      </c>
      <c r="AT277" s="215" t="s">
        <v>72</v>
      </c>
      <c r="AU277" s="215" t="s">
        <v>80</v>
      </c>
      <c r="AY277" s="214" t="s">
        <v>194</v>
      </c>
      <c r="BK277" s="216">
        <f>SUM(BK278:BK290)</f>
        <v>0</v>
      </c>
    </row>
    <row r="278" s="1" customFormat="1" ht="24" customHeight="1">
      <c r="B278" s="37"/>
      <c r="C278" s="219" t="s">
        <v>684</v>
      </c>
      <c r="D278" s="219" t="s">
        <v>196</v>
      </c>
      <c r="E278" s="220" t="s">
        <v>1604</v>
      </c>
      <c r="F278" s="221" t="s">
        <v>1605</v>
      </c>
      <c r="G278" s="222" t="s">
        <v>199</v>
      </c>
      <c r="H278" s="223">
        <v>19.800000000000001</v>
      </c>
      <c r="I278" s="224"/>
      <c r="J278" s="225">
        <f>ROUND(I278*H278,2)</f>
        <v>0</v>
      </c>
      <c r="K278" s="221" t="s">
        <v>200</v>
      </c>
      <c r="L278" s="42"/>
      <c r="M278" s="226" t="s">
        <v>19</v>
      </c>
      <c r="N278" s="227" t="s">
        <v>44</v>
      </c>
      <c r="O278" s="82"/>
      <c r="P278" s="228">
        <f>O278*H278</f>
        <v>0</v>
      </c>
      <c r="Q278" s="228">
        <v>0</v>
      </c>
      <c r="R278" s="228">
        <f>Q278*H278</f>
        <v>0</v>
      </c>
      <c r="S278" s="228">
        <v>0</v>
      </c>
      <c r="T278" s="229">
        <f>S278*H278</f>
        <v>0</v>
      </c>
      <c r="AR278" s="230" t="s">
        <v>264</v>
      </c>
      <c r="AT278" s="230" t="s">
        <v>196</v>
      </c>
      <c r="AU278" s="230" t="s">
        <v>82</v>
      </c>
      <c r="AY278" s="16" t="s">
        <v>194</v>
      </c>
      <c r="BE278" s="231">
        <f>IF(N278="základní",J278,0)</f>
        <v>0</v>
      </c>
      <c r="BF278" s="231">
        <f>IF(N278="snížená",J278,0)</f>
        <v>0</v>
      </c>
      <c r="BG278" s="231">
        <f>IF(N278="zákl. přenesená",J278,0)</f>
        <v>0</v>
      </c>
      <c r="BH278" s="231">
        <f>IF(N278="sníž. přenesená",J278,0)</f>
        <v>0</v>
      </c>
      <c r="BI278" s="231">
        <f>IF(N278="nulová",J278,0)</f>
        <v>0</v>
      </c>
      <c r="BJ278" s="16" t="s">
        <v>80</v>
      </c>
      <c r="BK278" s="231">
        <f>ROUND(I278*H278,2)</f>
        <v>0</v>
      </c>
      <c r="BL278" s="16" t="s">
        <v>264</v>
      </c>
      <c r="BM278" s="230" t="s">
        <v>1912</v>
      </c>
    </row>
    <row r="279" s="12" customFormat="1">
      <c r="B279" s="232"/>
      <c r="C279" s="233"/>
      <c r="D279" s="234" t="s">
        <v>257</v>
      </c>
      <c r="E279" s="235" t="s">
        <v>19</v>
      </c>
      <c r="F279" s="236" t="s">
        <v>1913</v>
      </c>
      <c r="G279" s="233"/>
      <c r="H279" s="237">
        <v>19.800000000000001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AT279" s="243" t="s">
        <v>257</v>
      </c>
      <c r="AU279" s="243" t="s">
        <v>82</v>
      </c>
      <c r="AV279" s="12" t="s">
        <v>82</v>
      </c>
      <c r="AW279" s="12" t="s">
        <v>35</v>
      </c>
      <c r="AX279" s="12" t="s">
        <v>80</v>
      </c>
      <c r="AY279" s="243" t="s">
        <v>194</v>
      </c>
    </row>
    <row r="280" s="1" customFormat="1" ht="24" customHeight="1">
      <c r="B280" s="37"/>
      <c r="C280" s="219" t="s">
        <v>691</v>
      </c>
      <c r="D280" s="219" t="s">
        <v>196</v>
      </c>
      <c r="E280" s="220" t="s">
        <v>1610</v>
      </c>
      <c r="F280" s="221" t="s">
        <v>1611</v>
      </c>
      <c r="G280" s="222" t="s">
        <v>199</v>
      </c>
      <c r="H280" s="223">
        <v>19.800000000000001</v>
      </c>
      <c r="I280" s="224"/>
      <c r="J280" s="225">
        <f>ROUND(I280*H280,2)</f>
        <v>0</v>
      </c>
      <c r="K280" s="221" t="s">
        <v>200</v>
      </c>
      <c r="L280" s="42"/>
      <c r="M280" s="226" t="s">
        <v>19</v>
      </c>
      <c r="N280" s="227" t="s">
        <v>44</v>
      </c>
      <c r="O280" s="82"/>
      <c r="P280" s="228">
        <f>O280*H280</f>
        <v>0</v>
      </c>
      <c r="Q280" s="228">
        <v>0.00029999999999999997</v>
      </c>
      <c r="R280" s="228">
        <f>Q280*H280</f>
        <v>0.00594</v>
      </c>
      <c r="S280" s="228">
        <v>0</v>
      </c>
      <c r="T280" s="229">
        <f>S280*H280</f>
        <v>0</v>
      </c>
      <c r="AR280" s="230" t="s">
        <v>264</v>
      </c>
      <c r="AT280" s="230" t="s">
        <v>196</v>
      </c>
      <c r="AU280" s="230" t="s">
        <v>82</v>
      </c>
      <c r="AY280" s="16" t="s">
        <v>194</v>
      </c>
      <c r="BE280" s="231">
        <f>IF(N280="základní",J280,0)</f>
        <v>0</v>
      </c>
      <c r="BF280" s="231">
        <f>IF(N280="snížená",J280,0)</f>
        <v>0</v>
      </c>
      <c r="BG280" s="231">
        <f>IF(N280="zákl. přenesená",J280,0)</f>
        <v>0</v>
      </c>
      <c r="BH280" s="231">
        <f>IF(N280="sníž. přenesená",J280,0)</f>
        <v>0</v>
      </c>
      <c r="BI280" s="231">
        <f>IF(N280="nulová",J280,0)</f>
        <v>0</v>
      </c>
      <c r="BJ280" s="16" t="s">
        <v>80</v>
      </c>
      <c r="BK280" s="231">
        <f>ROUND(I280*H280,2)</f>
        <v>0</v>
      </c>
      <c r="BL280" s="16" t="s">
        <v>264</v>
      </c>
      <c r="BM280" s="230" t="s">
        <v>1914</v>
      </c>
    </row>
    <row r="281" s="12" customFormat="1">
      <c r="B281" s="232"/>
      <c r="C281" s="233"/>
      <c r="D281" s="234" t="s">
        <v>257</v>
      </c>
      <c r="E281" s="235" t="s">
        <v>19</v>
      </c>
      <c r="F281" s="236" t="s">
        <v>1913</v>
      </c>
      <c r="G281" s="233"/>
      <c r="H281" s="237">
        <v>19.800000000000001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AT281" s="243" t="s">
        <v>257</v>
      </c>
      <c r="AU281" s="243" t="s">
        <v>82</v>
      </c>
      <c r="AV281" s="12" t="s">
        <v>82</v>
      </c>
      <c r="AW281" s="12" t="s">
        <v>35</v>
      </c>
      <c r="AX281" s="12" t="s">
        <v>80</v>
      </c>
      <c r="AY281" s="243" t="s">
        <v>194</v>
      </c>
    </row>
    <row r="282" s="1" customFormat="1" ht="36" customHeight="1">
      <c r="B282" s="37"/>
      <c r="C282" s="219" t="s">
        <v>696</v>
      </c>
      <c r="D282" s="219" t="s">
        <v>196</v>
      </c>
      <c r="E282" s="220" t="s">
        <v>1614</v>
      </c>
      <c r="F282" s="221" t="s">
        <v>1615</v>
      </c>
      <c r="G282" s="222" t="s">
        <v>213</v>
      </c>
      <c r="H282" s="223">
        <v>6</v>
      </c>
      <c r="I282" s="224"/>
      <c r="J282" s="225">
        <f>ROUND(I282*H282,2)</f>
        <v>0</v>
      </c>
      <c r="K282" s="221" t="s">
        <v>200</v>
      </c>
      <c r="L282" s="42"/>
      <c r="M282" s="226" t="s">
        <v>19</v>
      </c>
      <c r="N282" s="227" t="s">
        <v>44</v>
      </c>
      <c r="O282" s="82"/>
      <c r="P282" s="228">
        <f>O282*H282</f>
        <v>0</v>
      </c>
      <c r="Q282" s="228">
        <v>0</v>
      </c>
      <c r="R282" s="228">
        <f>Q282*H282</f>
        <v>0</v>
      </c>
      <c r="S282" s="228">
        <v>0</v>
      </c>
      <c r="T282" s="229">
        <f>S282*H282</f>
        <v>0</v>
      </c>
      <c r="AR282" s="230" t="s">
        <v>264</v>
      </c>
      <c r="AT282" s="230" t="s">
        <v>196</v>
      </c>
      <c r="AU282" s="230" t="s">
        <v>82</v>
      </c>
      <c r="AY282" s="16" t="s">
        <v>194</v>
      </c>
      <c r="BE282" s="231">
        <f>IF(N282="základní",J282,0)</f>
        <v>0</v>
      </c>
      <c r="BF282" s="231">
        <f>IF(N282="snížená",J282,0)</f>
        <v>0</v>
      </c>
      <c r="BG282" s="231">
        <f>IF(N282="zákl. přenesená",J282,0)</f>
        <v>0</v>
      </c>
      <c r="BH282" s="231">
        <f>IF(N282="sníž. přenesená",J282,0)</f>
        <v>0</v>
      </c>
      <c r="BI282" s="231">
        <f>IF(N282="nulová",J282,0)</f>
        <v>0</v>
      </c>
      <c r="BJ282" s="16" t="s">
        <v>80</v>
      </c>
      <c r="BK282" s="231">
        <f>ROUND(I282*H282,2)</f>
        <v>0</v>
      </c>
      <c r="BL282" s="16" t="s">
        <v>264</v>
      </c>
      <c r="BM282" s="230" t="s">
        <v>1915</v>
      </c>
    </row>
    <row r="283" s="1" customFormat="1" ht="24" customHeight="1">
      <c r="B283" s="37"/>
      <c r="C283" s="257" t="s">
        <v>701</v>
      </c>
      <c r="D283" s="257" t="s">
        <v>323</v>
      </c>
      <c r="E283" s="258" t="s">
        <v>1620</v>
      </c>
      <c r="F283" s="259" t="s">
        <v>1621</v>
      </c>
      <c r="G283" s="260" t="s">
        <v>213</v>
      </c>
      <c r="H283" s="261">
        <v>6.5999999999999996</v>
      </c>
      <c r="I283" s="262"/>
      <c r="J283" s="263">
        <f>ROUND(I283*H283,2)</f>
        <v>0</v>
      </c>
      <c r="K283" s="259" t="s">
        <v>200</v>
      </c>
      <c r="L283" s="264"/>
      <c r="M283" s="265" t="s">
        <v>19</v>
      </c>
      <c r="N283" s="266" t="s">
        <v>44</v>
      </c>
      <c r="O283" s="82"/>
      <c r="P283" s="228">
        <f>O283*H283</f>
        <v>0</v>
      </c>
      <c r="Q283" s="228">
        <v>4.0000000000000003E-05</v>
      </c>
      <c r="R283" s="228">
        <f>Q283*H283</f>
        <v>0.00026400000000000002</v>
      </c>
      <c r="S283" s="228">
        <v>0</v>
      </c>
      <c r="T283" s="229">
        <f>S283*H283</f>
        <v>0</v>
      </c>
      <c r="AR283" s="230" t="s">
        <v>350</v>
      </c>
      <c r="AT283" s="230" t="s">
        <v>323</v>
      </c>
      <c r="AU283" s="230" t="s">
        <v>82</v>
      </c>
      <c r="AY283" s="16" t="s">
        <v>194</v>
      </c>
      <c r="BE283" s="231">
        <f>IF(N283="základní",J283,0)</f>
        <v>0</v>
      </c>
      <c r="BF283" s="231">
        <f>IF(N283="snížená",J283,0)</f>
        <v>0</v>
      </c>
      <c r="BG283" s="231">
        <f>IF(N283="zákl. přenesená",J283,0)</f>
        <v>0</v>
      </c>
      <c r="BH283" s="231">
        <f>IF(N283="sníž. přenesená",J283,0)</f>
        <v>0</v>
      </c>
      <c r="BI283" s="231">
        <f>IF(N283="nulová",J283,0)</f>
        <v>0</v>
      </c>
      <c r="BJ283" s="16" t="s">
        <v>80</v>
      </c>
      <c r="BK283" s="231">
        <f>ROUND(I283*H283,2)</f>
        <v>0</v>
      </c>
      <c r="BL283" s="16" t="s">
        <v>264</v>
      </c>
      <c r="BM283" s="230" t="s">
        <v>1916</v>
      </c>
    </row>
    <row r="284" s="12" customFormat="1">
      <c r="B284" s="232"/>
      <c r="C284" s="233"/>
      <c r="D284" s="234" t="s">
        <v>257</v>
      </c>
      <c r="E284" s="233"/>
      <c r="F284" s="236" t="s">
        <v>1917</v>
      </c>
      <c r="G284" s="233"/>
      <c r="H284" s="237">
        <v>6.5999999999999996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AT284" s="243" t="s">
        <v>257</v>
      </c>
      <c r="AU284" s="243" t="s">
        <v>82</v>
      </c>
      <c r="AV284" s="12" t="s">
        <v>82</v>
      </c>
      <c r="AW284" s="12" t="s">
        <v>4</v>
      </c>
      <c r="AX284" s="12" t="s">
        <v>80</v>
      </c>
      <c r="AY284" s="243" t="s">
        <v>194</v>
      </c>
    </row>
    <row r="285" s="1" customFormat="1" ht="36" customHeight="1">
      <c r="B285" s="37"/>
      <c r="C285" s="219" t="s">
        <v>705</v>
      </c>
      <c r="D285" s="219" t="s">
        <v>196</v>
      </c>
      <c r="E285" s="220" t="s">
        <v>1636</v>
      </c>
      <c r="F285" s="221" t="s">
        <v>1637</v>
      </c>
      <c r="G285" s="222" t="s">
        <v>199</v>
      </c>
      <c r="H285" s="223">
        <v>19.800000000000001</v>
      </c>
      <c r="I285" s="224"/>
      <c r="J285" s="225">
        <f>ROUND(I285*H285,2)</f>
        <v>0</v>
      </c>
      <c r="K285" s="221" t="s">
        <v>200</v>
      </c>
      <c r="L285" s="42"/>
      <c r="M285" s="226" t="s">
        <v>19</v>
      </c>
      <c r="N285" s="227" t="s">
        <v>44</v>
      </c>
      <c r="O285" s="82"/>
      <c r="P285" s="228">
        <f>O285*H285</f>
        <v>0</v>
      </c>
      <c r="Q285" s="228">
        <v>0.0048999999999999998</v>
      </c>
      <c r="R285" s="228">
        <f>Q285*H285</f>
        <v>0.097019999999999995</v>
      </c>
      <c r="S285" s="228">
        <v>0</v>
      </c>
      <c r="T285" s="229">
        <f>S285*H285</f>
        <v>0</v>
      </c>
      <c r="AR285" s="230" t="s">
        <v>264</v>
      </c>
      <c r="AT285" s="230" t="s">
        <v>196</v>
      </c>
      <c r="AU285" s="230" t="s">
        <v>82</v>
      </c>
      <c r="AY285" s="16" t="s">
        <v>194</v>
      </c>
      <c r="BE285" s="231">
        <f>IF(N285="základní",J285,0)</f>
        <v>0</v>
      </c>
      <c r="BF285" s="231">
        <f>IF(N285="snížená",J285,0)</f>
        <v>0</v>
      </c>
      <c r="BG285" s="231">
        <f>IF(N285="zákl. přenesená",J285,0)</f>
        <v>0</v>
      </c>
      <c r="BH285" s="231">
        <f>IF(N285="sníž. přenesená",J285,0)</f>
        <v>0</v>
      </c>
      <c r="BI285" s="231">
        <f>IF(N285="nulová",J285,0)</f>
        <v>0</v>
      </c>
      <c r="BJ285" s="16" t="s">
        <v>80</v>
      </c>
      <c r="BK285" s="231">
        <f>ROUND(I285*H285,2)</f>
        <v>0</v>
      </c>
      <c r="BL285" s="16" t="s">
        <v>264</v>
      </c>
      <c r="BM285" s="230" t="s">
        <v>1918</v>
      </c>
    </row>
    <row r="286" s="12" customFormat="1">
      <c r="B286" s="232"/>
      <c r="C286" s="233"/>
      <c r="D286" s="234" t="s">
        <v>257</v>
      </c>
      <c r="E286" s="235" t="s">
        <v>19</v>
      </c>
      <c r="F286" s="236" t="s">
        <v>1913</v>
      </c>
      <c r="G286" s="233"/>
      <c r="H286" s="237">
        <v>19.800000000000001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AT286" s="243" t="s">
        <v>257</v>
      </c>
      <c r="AU286" s="243" t="s">
        <v>82</v>
      </c>
      <c r="AV286" s="12" t="s">
        <v>82</v>
      </c>
      <c r="AW286" s="12" t="s">
        <v>35</v>
      </c>
      <c r="AX286" s="12" t="s">
        <v>80</v>
      </c>
      <c r="AY286" s="243" t="s">
        <v>194</v>
      </c>
    </row>
    <row r="287" s="1" customFormat="1" ht="16.5" customHeight="1">
      <c r="B287" s="37"/>
      <c r="C287" s="257" t="s">
        <v>711</v>
      </c>
      <c r="D287" s="257" t="s">
        <v>323</v>
      </c>
      <c r="E287" s="258" t="s">
        <v>1640</v>
      </c>
      <c r="F287" s="259" t="s">
        <v>1641</v>
      </c>
      <c r="G287" s="260" t="s">
        <v>199</v>
      </c>
      <c r="H287" s="261">
        <v>21.780000000000001</v>
      </c>
      <c r="I287" s="262"/>
      <c r="J287" s="263">
        <f>ROUND(I287*H287,2)</f>
        <v>0</v>
      </c>
      <c r="K287" s="259" t="s">
        <v>200</v>
      </c>
      <c r="L287" s="264"/>
      <c r="M287" s="265" t="s">
        <v>19</v>
      </c>
      <c r="N287" s="266" t="s">
        <v>44</v>
      </c>
      <c r="O287" s="82"/>
      <c r="P287" s="228">
        <f>O287*H287</f>
        <v>0</v>
      </c>
      <c r="Q287" s="228">
        <v>0.010200000000000001</v>
      </c>
      <c r="R287" s="228">
        <f>Q287*H287</f>
        <v>0.22215600000000002</v>
      </c>
      <c r="S287" s="228">
        <v>0</v>
      </c>
      <c r="T287" s="229">
        <f>S287*H287</f>
        <v>0</v>
      </c>
      <c r="AR287" s="230" t="s">
        <v>350</v>
      </c>
      <c r="AT287" s="230" t="s">
        <v>323</v>
      </c>
      <c r="AU287" s="230" t="s">
        <v>82</v>
      </c>
      <c r="AY287" s="16" t="s">
        <v>194</v>
      </c>
      <c r="BE287" s="231">
        <f>IF(N287="základní",J287,0)</f>
        <v>0</v>
      </c>
      <c r="BF287" s="231">
        <f>IF(N287="snížená",J287,0)</f>
        <v>0</v>
      </c>
      <c r="BG287" s="231">
        <f>IF(N287="zákl. přenesená",J287,0)</f>
        <v>0</v>
      </c>
      <c r="BH287" s="231">
        <f>IF(N287="sníž. přenesená",J287,0)</f>
        <v>0</v>
      </c>
      <c r="BI287" s="231">
        <f>IF(N287="nulová",J287,0)</f>
        <v>0</v>
      </c>
      <c r="BJ287" s="16" t="s">
        <v>80</v>
      </c>
      <c r="BK287" s="231">
        <f>ROUND(I287*H287,2)</f>
        <v>0</v>
      </c>
      <c r="BL287" s="16" t="s">
        <v>264</v>
      </c>
      <c r="BM287" s="230" t="s">
        <v>1919</v>
      </c>
    </row>
    <row r="288" s="12" customFormat="1">
      <c r="B288" s="232"/>
      <c r="C288" s="233"/>
      <c r="D288" s="234" t="s">
        <v>257</v>
      </c>
      <c r="E288" s="233"/>
      <c r="F288" s="236" t="s">
        <v>1920</v>
      </c>
      <c r="G288" s="233"/>
      <c r="H288" s="237">
        <v>21.780000000000001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AT288" s="243" t="s">
        <v>257</v>
      </c>
      <c r="AU288" s="243" t="s">
        <v>82</v>
      </c>
      <c r="AV288" s="12" t="s">
        <v>82</v>
      </c>
      <c r="AW288" s="12" t="s">
        <v>4</v>
      </c>
      <c r="AX288" s="12" t="s">
        <v>80</v>
      </c>
      <c r="AY288" s="243" t="s">
        <v>194</v>
      </c>
    </row>
    <row r="289" s="1" customFormat="1" ht="36" customHeight="1">
      <c r="B289" s="37"/>
      <c r="C289" s="219" t="s">
        <v>717</v>
      </c>
      <c r="D289" s="219" t="s">
        <v>196</v>
      </c>
      <c r="E289" s="220" t="s">
        <v>1645</v>
      </c>
      <c r="F289" s="221" t="s">
        <v>1646</v>
      </c>
      <c r="G289" s="222" t="s">
        <v>311</v>
      </c>
      <c r="H289" s="223">
        <v>0.32500000000000001</v>
      </c>
      <c r="I289" s="224"/>
      <c r="J289" s="225">
        <f>ROUND(I289*H289,2)</f>
        <v>0</v>
      </c>
      <c r="K289" s="221" t="s">
        <v>200</v>
      </c>
      <c r="L289" s="42"/>
      <c r="M289" s="226" t="s">
        <v>19</v>
      </c>
      <c r="N289" s="227" t="s">
        <v>44</v>
      </c>
      <c r="O289" s="82"/>
      <c r="P289" s="228">
        <f>O289*H289</f>
        <v>0</v>
      </c>
      <c r="Q289" s="228">
        <v>0</v>
      </c>
      <c r="R289" s="228">
        <f>Q289*H289</f>
        <v>0</v>
      </c>
      <c r="S289" s="228">
        <v>0</v>
      </c>
      <c r="T289" s="229">
        <f>S289*H289</f>
        <v>0</v>
      </c>
      <c r="AR289" s="230" t="s">
        <v>264</v>
      </c>
      <c r="AT289" s="230" t="s">
        <v>196</v>
      </c>
      <c r="AU289" s="230" t="s">
        <v>82</v>
      </c>
      <c r="AY289" s="16" t="s">
        <v>194</v>
      </c>
      <c r="BE289" s="231">
        <f>IF(N289="základní",J289,0)</f>
        <v>0</v>
      </c>
      <c r="BF289" s="231">
        <f>IF(N289="snížená",J289,0)</f>
        <v>0</v>
      </c>
      <c r="BG289" s="231">
        <f>IF(N289="zákl. přenesená",J289,0)</f>
        <v>0</v>
      </c>
      <c r="BH289" s="231">
        <f>IF(N289="sníž. přenesená",J289,0)</f>
        <v>0</v>
      </c>
      <c r="BI289" s="231">
        <f>IF(N289="nulová",J289,0)</f>
        <v>0</v>
      </c>
      <c r="BJ289" s="16" t="s">
        <v>80</v>
      </c>
      <c r="BK289" s="231">
        <f>ROUND(I289*H289,2)</f>
        <v>0</v>
      </c>
      <c r="BL289" s="16" t="s">
        <v>264</v>
      </c>
      <c r="BM289" s="230" t="s">
        <v>1921</v>
      </c>
    </row>
    <row r="290" s="1" customFormat="1" ht="48" customHeight="1">
      <c r="B290" s="37"/>
      <c r="C290" s="219" t="s">
        <v>721</v>
      </c>
      <c r="D290" s="219" t="s">
        <v>196</v>
      </c>
      <c r="E290" s="220" t="s">
        <v>1649</v>
      </c>
      <c r="F290" s="221" t="s">
        <v>1650</v>
      </c>
      <c r="G290" s="222" t="s">
        <v>311</v>
      </c>
      <c r="H290" s="223">
        <v>0.32500000000000001</v>
      </c>
      <c r="I290" s="224"/>
      <c r="J290" s="225">
        <f>ROUND(I290*H290,2)</f>
        <v>0</v>
      </c>
      <c r="K290" s="221" t="s">
        <v>200</v>
      </c>
      <c r="L290" s="42"/>
      <c r="M290" s="226" t="s">
        <v>19</v>
      </c>
      <c r="N290" s="227" t="s">
        <v>44</v>
      </c>
      <c r="O290" s="82"/>
      <c r="P290" s="228">
        <f>O290*H290</f>
        <v>0</v>
      </c>
      <c r="Q290" s="228">
        <v>0</v>
      </c>
      <c r="R290" s="228">
        <f>Q290*H290</f>
        <v>0</v>
      </c>
      <c r="S290" s="228">
        <v>0</v>
      </c>
      <c r="T290" s="229">
        <f>S290*H290</f>
        <v>0</v>
      </c>
      <c r="AR290" s="230" t="s">
        <v>264</v>
      </c>
      <c r="AT290" s="230" t="s">
        <v>196</v>
      </c>
      <c r="AU290" s="230" t="s">
        <v>82</v>
      </c>
      <c r="AY290" s="16" t="s">
        <v>194</v>
      </c>
      <c r="BE290" s="231">
        <f>IF(N290="základní",J290,0)</f>
        <v>0</v>
      </c>
      <c r="BF290" s="231">
        <f>IF(N290="snížená",J290,0)</f>
        <v>0</v>
      </c>
      <c r="BG290" s="231">
        <f>IF(N290="zákl. přenesená",J290,0)</f>
        <v>0</v>
      </c>
      <c r="BH290" s="231">
        <f>IF(N290="sníž. přenesená",J290,0)</f>
        <v>0</v>
      </c>
      <c r="BI290" s="231">
        <f>IF(N290="nulová",J290,0)</f>
        <v>0</v>
      </c>
      <c r="BJ290" s="16" t="s">
        <v>80</v>
      </c>
      <c r="BK290" s="231">
        <f>ROUND(I290*H290,2)</f>
        <v>0</v>
      </c>
      <c r="BL290" s="16" t="s">
        <v>264</v>
      </c>
      <c r="BM290" s="230" t="s">
        <v>1922</v>
      </c>
    </row>
    <row r="291" s="11" customFormat="1" ht="22.8" customHeight="1">
      <c r="B291" s="203"/>
      <c r="C291" s="204"/>
      <c r="D291" s="205" t="s">
        <v>72</v>
      </c>
      <c r="E291" s="217" t="s">
        <v>1652</v>
      </c>
      <c r="F291" s="217" t="s">
        <v>1653</v>
      </c>
      <c r="G291" s="204"/>
      <c r="H291" s="204"/>
      <c r="I291" s="207"/>
      <c r="J291" s="218">
        <f>BK291</f>
        <v>0</v>
      </c>
      <c r="K291" s="204"/>
      <c r="L291" s="209"/>
      <c r="M291" s="210"/>
      <c r="N291" s="211"/>
      <c r="O291" s="211"/>
      <c r="P291" s="212">
        <f>SUM(P292:P294)</f>
        <v>0</v>
      </c>
      <c r="Q291" s="211"/>
      <c r="R291" s="212">
        <f>SUM(R292:R294)</f>
        <v>0.0039330000000000007</v>
      </c>
      <c r="S291" s="211"/>
      <c r="T291" s="213">
        <f>SUM(T292:T294)</f>
        <v>0</v>
      </c>
      <c r="AR291" s="214" t="s">
        <v>82</v>
      </c>
      <c r="AT291" s="215" t="s">
        <v>72</v>
      </c>
      <c r="AU291" s="215" t="s">
        <v>80</v>
      </c>
      <c r="AY291" s="214" t="s">
        <v>194</v>
      </c>
      <c r="BK291" s="216">
        <f>SUM(BK292:BK294)</f>
        <v>0</v>
      </c>
    </row>
    <row r="292" s="1" customFormat="1" ht="24" customHeight="1">
      <c r="B292" s="37"/>
      <c r="C292" s="219" t="s">
        <v>726</v>
      </c>
      <c r="D292" s="219" t="s">
        <v>196</v>
      </c>
      <c r="E292" s="220" t="s">
        <v>1655</v>
      </c>
      <c r="F292" s="221" t="s">
        <v>1656</v>
      </c>
      <c r="G292" s="222" t="s">
        <v>199</v>
      </c>
      <c r="H292" s="223">
        <v>17.100000000000001</v>
      </c>
      <c r="I292" s="224"/>
      <c r="J292" s="225">
        <f>ROUND(I292*H292,2)</f>
        <v>0</v>
      </c>
      <c r="K292" s="221" t="s">
        <v>200</v>
      </c>
      <c r="L292" s="42"/>
      <c r="M292" s="226" t="s">
        <v>19</v>
      </c>
      <c r="N292" s="227" t="s">
        <v>44</v>
      </c>
      <c r="O292" s="82"/>
      <c r="P292" s="228">
        <f>O292*H292</f>
        <v>0</v>
      </c>
      <c r="Q292" s="228">
        <v>0.00023000000000000001</v>
      </c>
      <c r="R292" s="228">
        <f>Q292*H292</f>
        <v>0.0039330000000000007</v>
      </c>
      <c r="S292" s="228">
        <v>0</v>
      </c>
      <c r="T292" s="229">
        <f>S292*H292</f>
        <v>0</v>
      </c>
      <c r="AR292" s="230" t="s">
        <v>264</v>
      </c>
      <c r="AT292" s="230" t="s">
        <v>196</v>
      </c>
      <c r="AU292" s="230" t="s">
        <v>82</v>
      </c>
      <c r="AY292" s="16" t="s">
        <v>194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16" t="s">
        <v>80</v>
      </c>
      <c r="BK292" s="231">
        <f>ROUND(I292*H292,2)</f>
        <v>0</v>
      </c>
      <c r="BL292" s="16" t="s">
        <v>264</v>
      </c>
      <c r="BM292" s="230" t="s">
        <v>1923</v>
      </c>
    </row>
    <row r="293" s="1" customFormat="1">
      <c r="B293" s="37"/>
      <c r="C293" s="38"/>
      <c r="D293" s="234" t="s">
        <v>286</v>
      </c>
      <c r="E293" s="38"/>
      <c r="F293" s="255" t="s">
        <v>709</v>
      </c>
      <c r="G293" s="38"/>
      <c r="H293" s="38"/>
      <c r="I293" s="145"/>
      <c r="J293" s="38"/>
      <c r="K293" s="38"/>
      <c r="L293" s="42"/>
      <c r="M293" s="256"/>
      <c r="N293" s="82"/>
      <c r="O293" s="82"/>
      <c r="P293" s="82"/>
      <c r="Q293" s="82"/>
      <c r="R293" s="82"/>
      <c r="S293" s="82"/>
      <c r="T293" s="83"/>
      <c r="AT293" s="16" t="s">
        <v>286</v>
      </c>
      <c r="AU293" s="16" t="s">
        <v>82</v>
      </c>
    </row>
    <row r="294" s="12" customFormat="1">
      <c r="B294" s="232"/>
      <c r="C294" s="233"/>
      <c r="D294" s="234" t="s">
        <v>257</v>
      </c>
      <c r="E294" s="235" t="s">
        <v>19</v>
      </c>
      <c r="F294" s="236" t="s">
        <v>1784</v>
      </c>
      <c r="G294" s="233"/>
      <c r="H294" s="237">
        <v>17.100000000000001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AT294" s="243" t="s">
        <v>257</v>
      </c>
      <c r="AU294" s="243" t="s">
        <v>82</v>
      </c>
      <c r="AV294" s="12" t="s">
        <v>82</v>
      </c>
      <c r="AW294" s="12" t="s">
        <v>35</v>
      </c>
      <c r="AX294" s="12" t="s">
        <v>80</v>
      </c>
      <c r="AY294" s="243" t="s">
        <v>194</v>
      </c>
    </row>
    <row r="295" s="11" customFormat="1" ht="22.8" customHeight="1">
      <c r="B295" s="203"/>
      <c r="C295" s="204"/>
      <c r="D295" s="205" t="s">
        <v>72</v>
      </c>
      <c r="E295" s="217" t="s">
        <v>1660</v>
      </c>
      <c r="F295" s="217" t="s">
        <v>1661</v>
      </c>
      <c r="G295" s="204"/>
      <c r="H295" s="204"/>
      <c r="I295" s="207"/>
      <c r="J295" s="218">
        <f>BK295</f>
        <v>0</v>
      </c>
      <c r="K295" s="204"/>
      <c r="L295" s="209"/>
      <c r="M295" s="210"/>
      <c r="N295" s="211"/>
      <c r="O295" s="211"/>
      <c r="P295" s="212">
        <f>SUM(P296:P301)</f>
        <v>0</v>
      </c>
      <c r="Q295" s="211"/>
      <c r="R295" s="212">
        <f>SUM(R296:R301)</f>
        <v>0.04956</v>
      </c>
      <c r="S295" s="211"/>
      <c r="T295" s="213">
        <f>SUM(T296:T301)</f>
        <v>0</v>
      </c>
      <c r="AR295" s="214" t="s">
        <v>82</v>
      </c>
      <c r="AT295" s="215" t="s">
        <v>72</v>
      </c>
      <c r="AU295" s="215" t="s">
        <v>80</v>
      </c>
      <c r="AY295" s="214" t="s">
        <v>194</v>
      </c>
      <c r="BK295" s="216">
        <f>SUM(BK296:BK301)</f>
        <v>0</v>
      </c>
    </row>
    <row r="296" s="1" customFormat="1" ht="24" customHeight="1">
      <c r="B296" s="37"/>
      <c r="C296" s="219" t="s">
        <v>731</v>
      </c>
      <c r="D296" s="219" t="s">
        <v>196</v>
      </c>
      <c r="E296" s="220" t="s">
        <v>1679</v>
      </c>
      <c r="F296" s="221" t="s">
        <v>1680</v>
      </c>
      <c r="G296" s="222" t="s">
        <v>199</v>
      </c>
      <c r="H296" s="223">
        <v>206.5</v>
      </c>
      <c r="I296" s="224"/>
      <c r="J296" s="225">
        <f>ROUND(I296*H296,2)</f>
        <v>0</v>
      </c>
      <c r="K296" s="221" t="s">
        <v>200</v>
      </c>
      <c r="L296" s="42"/>
      <c r="M296" s="226" t="s">
        <v>19</v>
      </c>
      <c r="N296" s="227" t="s">
        <v>44</v>
      </c>
      <c r="O296" s="82"/>
      <c r="P296" s="228">
        <f>O296*H296</f>
        <v>0</v>
      </c>
      <c r="Q296" s="228">
        <v>2.0000000000000002E-05</v>
      </c>
      <c r="R296" s="228">
        <f>Q296*H296</f>
        <v>0.00413</v>
      </c>
      <c r="S296" s="228">
        <v>0</v>
      </c>
      <c r="T296" s="229">
        <f>S296*H296</f>
        <v>0</v>
      </c>
      <c r="AR296" s="230" t="s">
        <v>264</v>
      </c>
      <c r="AT296" s="230" t="s">
        <v>196</v>
      </c>
      <c r="AU296" s="230" t="s">
        <v>82</v>
      </c>
      <c r="AY296" s="16" t="s">
        <v>194</v>
      </c>
      <c r="BE296" s="231">
        <f>IF(N296="základní",J296,0)</f>
        <v>0</v>
      </c>
      <c r="BF296" s="231">
        <f>IF(N296="snížená",J296,0)</f>
        <v>0</v>
      </c>
      <c r="BG296" s="231">
        <f>IF(N296="zákl. přenesená",J296,0)</f>
        <v>0</v>
      </c>
      <c r="BH296" s="231">
        <f>IF(N296="sníž. přenesená",J296,0)</f>
        <v>0</v>
      </c>
      <c r="BI296" s="231">
        <f>IF(N296="nulová",J296,0)</f>
        <v>0</v>
      </c>
      <c r="BJ296" s="16" t="s">
        <v>80</v>
      </c>
      <c r="BK296" s="231">
        <f>ROUND(I296*H296,2)</f>
        <v>0</v>
      </c>
      <c r="BL296" s="16" t="s">
        <v>264</v>
      </c>
      <c r="BM296" s="230" t="s">
        <v>1924</v>
      </c>
    </row>
    <row r="297" s="12" customFormat="1">
      <c r="B297" s="232"/>
      <c r="C297" s="233"/>
      <c r="D297" s="234" t="s">
        <v>257</v>
      </c>
      <c r="E297" s="235" t="s">
        <v>19</v>
      </c>
      <c r="F297" s="236" t="s">
        <v>1925</v>
      </c>
      <c r="G297" s="233"/>
      <c r="H297" s="237">
        <v>206.5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AT297" s="243" t="s">
        <v>257</v>
      </c>
      <c r="AU297" s="243" t="s">
        <v>82</v>
      </c>
      <c r="AV297" s="12" t="s">
        <v>82</v>
      </c>
      <c r="AW297" s="12" t="s">
        <v>35</v>
      </c>
      <c r="AX297" s="12" t="s">
        <v>80</v>
      </c>
      <c r="AY297" s="243" t="s">
        <v>194</v>
      </c>
    </row>
    <row r="298" s="1" customFormat="1" ht="24" customHeight="1">
      <c r="B298" s="37"/>
      <c r="C298" s="219" t="s">
        <v>736</v>
      </c>
      <c r="D298" s="219" t="s">
        <v>196</v>
      </c>
      <c r="E298" s="220" t="s">
        <v>1684</v>
      </c>
      <c r="F298" s="221" t="s">
        <v>1685</v>
      </c>
      <c r="G298" s="222" t="s">
        <v>199</v>
      </c>
      <c r="H298" s="223">
        <v>206.5</v>
      </c>
      <c r="I298" s="224"/>
      <c r="J298" s="225">
        <f>ROUND(I298*H298,2)</f>
        <v>0</v>
      </c>
      <c r="K298" s="221" t="s">
        <v>200</v>
      </c>
      <c r="L298" s="42"/>
      <c r="M298" s="226" t="s">
        <v>19</v>
      </c>
      <c r="N298" s="227" t="s">
        <v>44</v>
      </c>
      <c r="O298" s="82"/>
      <c r="P298" s="228">
        <f>O298*H298</f>
        <v>0</v>
      </c>
      <c r="Q298" s="228">
        <v>0</v>
      </c>
      <c r="R298" s="228">
        <f>Q298*H298</f>
        <v>0</v>
      </c>
      <c r="S298" s="228">
        <v>0</v>
      </c>
      <c r="T298" s="229">
        <f>S298*H298</f>
        <v>0</v>
      </c>
      <c r="AR298" s="230" t="s">
        <v>264</v>
      </c>
      <c r="AT298" s="230" t="s">
        <v>196</v>
      </c>
      <c r="AU298" s="230" t="s">
        <v>82</v>
      </c>
      <c r="AY298" s="16" t="s">
        <v>194</v>
      </c>
      <c r="BE298" s="231">
        <f>IF(N298="základní",J298,0)</f>
        <v>0</v>
      </c>
      <c r="BF298" s="231">
        <f>IF(N298="snížená",J298,0)</f>
        <v>0</v>
      </c>
      <c r="BG298" s="231">
        <f>IF(N298="zákl. přenesená",J298,0)</f>
        <v>0</v>
      </c>
      <c r="BH298" s="231">
        <f>IF(N298="sníž. přenesená",J298,0)</f>
        <v>0</v>
      </c>
      <c r="BI298" s="231">
        <f>IF(N298="nulová",J298,0)</f>
        <v>0</v>
      </c>
      <c r="BJ298" s="16" t="s">
        <v>80</v>
      </c>
      <c r="BK298" s="231">
        <f>ROUND(I298*H298,2)</f>
        <v>0</v>
      </c>
      <c r="BL298" s="16" t="s">
        <v>264</v>
      </c>
      <c r="BM298" s="230" t="s">
        <v>1926</v>
      </c>
    </row>
    <row r="299" s="12" customFormat="1">
      <c r="B299" s="232"/>
      <c r="C299" s="233"/>
      <c r="D299" s="234" t="s">
        <v>257</v>
      </c>
      <c r="E299" s="235" t="s">
        <v>19</v>
      </c>
      <c r="F299" s="236" t="s">
        <v>1925</v>
      </c>
      <c r="G299" s="233"/>
      <c r="H299" s="237">
        <v>206.5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AT299" s="243" t="s">
        <v>257</v>
      </c>
      <c r="AU299" s="243" t="s">
        <v>82</v>
      </c>
      <c r="AV299" s="12" t="s">
        <v>82</v>
      </c>
      <c r="AW299" s="12" t="s">
        <v>35</v>
      </c>
      <c r="AX299" s="12" t="s">
        <v>80</v>
      </c>
      <c r="AY299" s="243" t="s">
        <v>194</v>
      </c>
    </row>
    <row r="300" s="1" customFormat="1" ht="36" customHeight="1">
      <c r="B300" s="37"/>
      <c r="C300" s="219" t="s">
        <v>742</v>
      </c>
      <c r="D300" s="219" t="s">
        <v>196</v>
      </c>
      <c r="E300" s="220" t="s">
        <v>1688</v>
      </c>
      <c r="F300" s="221" t="s">
        <v>1689</v>
      </c>
      <c r="G300" s="222" t="s">
        <v>199</v>
      </c>
      <c r="H300" s="223">
        <v>206.5</v>
      </c>
      <c r="I300" s="224"/>
      <c r="J300" s="225">
        <f>ROUND(I300*H300,2)</f>
        <v>0</v>
      </c>
      <c r="K300" s="221" t="s">
        <v>200</v>
      </c>
      <c r="L300" s="42"/>
      <c r="M300" s="226" t="s">
        <v>19</v>
      </c>
      <c r="N300" s="227" t="s">
        <v>44</v>
      </c>
      <c r="O300" s="82"/>
      <c r="P300" s="228">
        <f>O300*H300</f>
        <v>0</v>
      </c>
      <c r="Q300" s="228">
        <v>0.00022000000000000001</v>
      </c>
      <c r="R300" s="228">
        <f>Q300*H300</f>
        <v>0.045429999999999998</v>
      </c>
      <c r="S300" s="228">
        <v>0</v>
      </c>
      <c r="T300" s="229">
        <f>S300*H300</f>
        <v>0</v>
      </c>
      <c r="AR300" s="230" t="s">
        <v>264</v>
      </c>
      <c r="AT300" s="230" t="s">
        <v>196</v>
      </c>
      <c r="AU300" s="230" t="s">
        <v>82</v>
      </c>
      <c r="AY300" s="16" t="s">
        <v>194</v>
      </c>
      <c r="BE300" s="231">
        <f>IF(N300="základní",J300,0)</f>
        <v>0</v>
      </c>
      <c r="BF300" s="231">
        <f>IF(N300="snížená",J300,0)</f>
        <v>0</v>
      </c>
      <c r="BG300" s="231">
        <f>IF(N300="zákl. přenesená",J300,0)</f>
        <v>0</v>
      </c>
      <c r="BH300" s="231">
        <f>IF(N300="sníž. přenesená",J300,0)</f>
        <v>0</v>
      </c>
      <c r="BI300" s="231">
        <f>IF(N300="nulová",J300,0)</f>
        <v>0</v>
      </c>
      <c r="BJ300" s="16" t="s">
        <v>80</v>
      </c>
      <c r="BK300" s="231">
        <f>ROUND(I300*H300,2)</f>
        <v>0</v>
      </c>
      <c r="BL300" s="16" t="s">
        <v>264</v>
      </c>
      <c r="BM300" s="230" t="s">
        <v>1927</v>
      </c>
    </row>
    <row r="301" s="12" customFormat="1">
      <c r="B301" s="232"/>
      <c r="C301" s="233"/>
      <c r="D301" s="234" t="s">
        <v>257</v>
      </c>
      <c r="E301" s="235" t="s">
        <v>19</v>
      </c>
      <c r="F301" s="236" t="s">
        <v>1925</v>
      </c>
      <c r="G301" s="233"/>
      <c r="H301" s="237">
        <v>206.5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AT301" s="243" t="s">
        <v>257</v>
      </c>
      <c r="AU301" s="243" t="s">
        <v>82</v>
      </c>
      <c r="AV301" s="12" t="s">
        <v>82</v>
      </c>
      <c r="AW301" s="12" t="s">
        <v>35</v>
      </c>
      <c r="AX301" s="12" t="s">
        <v>80</v>
      </c>
      <c r="AY301" s="243" t="s">
        <v>194</v>
      </c>
    </row>
    <row r="302" s="11" customFormat="1" ht="22.8" customHeight="1">
      <c r="B302" s="203"/>
      <c r="C302" s="204"/>
      <c r="D302" s="205" t="s">
        <v>72</v>
      </c>
      <c r="E302" s="217" t="s">
        <v>1696</v>
      </c>
      <c r="F302" s="217" t="s">
        <v>1697</v>
      </c>
      <c r="G302" s="204"/>
      <c r="H302" s="204"/>
      <c r="I302" s="207"/>
      <c r="J302" s="218">
        <f>BK302</f>
        <v>0</v>
      </c>
      <c r="K302" s="204"/>
      <c r="L302" s="209"/>
      <c r="M302" s="210"/>
      <c r="N302" s="211"/>
      <c r="O302" s="211"/>
      <c r="P302" s="212">
        <f>SUM(P303:P325)</f>
        <v>0</v>
      </c>
      <c r="Q302" s="211"/>
      <c r="R302" s="212">
        <f>SUM(R303:R325)</f>
        <v>0.15182151999999999</v>
      </c>
      <c r="S302" s="211"/>
      <c r="T302" s="213">
        <f>SUM(T303:T325)</f>
        <v>0</v>
      </c>
      <c r="AR302" s="214" t="s">
        <v>82</v>
      </c>
      <c r="AT302" s="215" t="s">
        <v>72</v>
      </c>
      <c r="AU302" s="215" t="s">
        <v>80</v>
      </c>
      <c r="AY302" s="214" t="s">
        <v>194</v>
      </c>
      <c r="BK302" s="216">
        <f>SUM(BK303:BK325)</f>
        <v>0</v>
      </c>
    </row>
    <row r="303" s="1" customFormat="1" ht="24" customHeight="1">
      <c r="B303" s="37"/>
      <c r="C303" s="219" t="s">
        <v>746</v>
      </c>
      <c r="D303" s="219" t="s">
        <v>196</v>
      </c>
      <c r="E303" s="220" t="s">
        <v>1699</v>
      </c>
      <c r="F303" s="221" t="s">
        <v>1700</v>
      </c>
      <c r="G303" s="222" t="s">
        <v>199</v>
      </c>
      <c r="H303" s="223">
        <v>66.099999999999994</v>
      </c>
      <c r="I303" s="224"/>
      <c r="J303" s="225">
        <f>ROUND(I303*H303,2)</f>
        <v>0</v>
      </c>
      <c r="K303" s="221" t="s">
        <v>200</v>
      </c>
      <c r="L303" s="42"/>
      <c r="M303" s="226" t="s">
        <v>19</v>
      </c>
      <c r="N303" s="227" t="s">
        <v>44</v>
      </c>
      <c r="O303" s="82"/>
      <c r="P303" s="228">
        <f>O303*H303</f>
        <v>0</v>
      </c>
      <c r="Q303" s="228">
        <v>0</v>
      </c>
      <c r="R303" s="228">
        <f>Q303*H303</f>
        <v>0</v>
      </c>
      <c r="S303" s="228">
        <v>0</v>
      </c>
      <c r="T303" s="229">
        <f>S303*H303</f>
        <v>0</v>
      </c>
      <c r="AR303" s="230" t="s">
        <v>264</v>
      </c>
      <c r="AT303" s="230" t="s">
        <v>196</v>
      </c>
      <c r="AU303" s="230" t="s">
        <v>82</v>
      </c>
      <c r="AY303" s="16" t="s">
        <v>194</v>
      </c>
      <c r="BE303" s="231">
        <f>IF(N303="základní",J303,0)</f>
        <v>0</v>
      </c>
      <c r="BF303" s="231">
        <f>IF(N303="snížená",J303,0)</f>
        <v>0</v>
      </c>
      <c r="BG303" s="231">
        <f>IF(N303="zákl. přenesená",J303,0)</f>
        <v>0</v>
      </c>
      <c r="BH303" s="231">
        <f>IF(N303="sníž. přenesená",J303,0)</f>
        <v>0</v>
      </c>
      <c r="BI303" s="231">
        <f>IF(N303="nulová",J303,0)</f>
        <v>0</v>
      </c>
      <c r="BJ303" s="16" t="s">
        <v>80</v>
      </c>
      <c r="BK303" s="231">
        <f>ROUND(I303*H303,2)</f>
        <v>0</v>
      </c>
      <c r="BL303" s="16" t="s">
        <v>264</v>
      </c>
      <c r="BM303" s="230" t="s">
        <v>1928</v>
      </c>
    </row>
    <row r="304" s="12" customFormat="1">
      <c r="B304" s="232"/>
      <c r="C304" s="233"/>
      <c r="D304" s="234" t="s">
        <v>257</v>
      </c>
      <c r="E304" s="235" t="s">
        <v>19</v>
      </c>
      <c r="F304" s="236" t="s">
        <v>1801</v>
      </c>
      <c r="G304" s="233"/>
      <c r="H304" s="237">
        <v>66.099999999999994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AT304" s="243" t="s">
        <v>257</v>
      </c>
      <c r="AU304" s="243" t="s">
        <v>82</v>
      </c>
      <c r="AV304" s="12" t="s">
        <v>82</v>
      </c>
      <c r="AW304" s="12" t="s">
        <v>35</v>
      </c>
      <c r="AX304" s="12" t="s">
        <v>80</v>
      </c>
      <c r="AY304" s="243" t="s">
        <v>194</v>
      </c>
    </row>
    <row r="305" s="1" customFormat="1" ht="16.5" customHeight="1">
      <c r="B305" s="37"/>
      <c r="C305" s="257" t="s">
        <v>750</v>
      </c>
      <c r="D305" s="257" t="s">
        <v>323</v>
      </c>
      <c r="E305" s="258" t="s">
        <v>1703</v>
      </c>
      <c r="F305" s="259" t="s">
        <v>1704</v>
      </c>
      <c r="G305" s="260" t="s">
        <v>199</v>
      </c>
      <c r="H305" s="261">
        <v>69.405000000000001</v>
      </c>
      <c r="I305" s="262"/>
      <c r="J305" s="263">
        <f>ROUND(I305*H305,2)</f>
        <v>0</v>
      </c>
      <c r="K305" s="259" t="s">
        <v>200</v>
      </c>
      <c r="L305" s="264"/>
      <c r="M305" s="265" t="s">
        <v>19</v>
      </c>
      <c r="N305" s="266" t="s">
        <v>44</v>
      </c>
      <c r="O305" s="82"/>
      <c r="P305" s="228">
        <f>O305*H305</f>
        <v>0</v>
      </c>
      <c r="Q305" s="228">
        <v>0</v>
      </c>
      <c r="R305" s="228">
        <f>Q305*H305</f>
        <v>0</v>
      </c>
      <c r="S305" s="228">
        <v>0</v>
      </c>
      <c r="T305" s="229">
        <f>S305*H305</f>
        <v>0</v>
      </c>
      <c r="AR305" s="230" t="s">
        <v>350</v>
      </c>
      <c r="AT305" s="230" t="s">
        <v>323</v>
      </c>
      <c r="AU305" s="230" t="s">
        <v>82</v>
      </c>
      <c r="AY305" s="16" t="s">
        <v>194</v>
      </c>
      <c r="BE305" s="231">
        <f>IF(N305="základní",J305,0)</f>
        <v>0</v>
      </c>
      <c r="BF305" s="231">
        <f>IF(N305="snížená",J305,0)</f>
        <v>0</v>
      </c>
      <c r="BG305" s="231">
        <f>IF(N305="zákl. přenesená",J305,0)</f>
        <v>0</v>
      </c>
      <c r="BH305" s="231">
        <f>IF(N305="sníž. přenesená",J305,0)</f>
        <v>0</v>
      </c>
      <c r="BI305" s="231">
        <f>IF(N305="nulová",J305,0)</f>
        <v>0</v>
      </c>
      <c r="BJ305" s="16" t="s">
        <v>80</v>
      </c>
      <c r="BK305" s="231">
        <f>ROUND(I305*H305,2)</f>
        <v>0</v>
      </c>
      <c r="BL305" s="16" t="s">
        <v>264</v>
      </c>
      <c r="BM305" s="230" t="s">
        <v>1929</v>
      </c>
    </row>
    <row r="306" s="12" customFormat="1">
      <c r="B306" s="232"/>
      <c r="C306" s="233"/>
      <c r="D306" s="234" t="s">
        <v>257</v>
      </c>
      <c r="E306" s="233"/>
      <c r="F306" s="236" t="s">
        <v>1930</v>
      </c>
      <c r="G306" s="233"/>
      <c r="H306" s="237">
        <v>69.405000000000001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AT306" s="243" t="s">
        <v>257</v>
      </c>
      <c r="AU306" s="243" t="s">
        <v>82</v>
      </c>
      <c r="AV306" s="12" t="s">
        <v>82</v>
      </c>
      <c r="AW306" s="12" t="s">
        <v>4</v>
      </c>
      <c r="AX306" s="12" t="s">
        <v>80</v>
      </c>
      <c r="AY306" s="243" t="s">
        <v>194</v>
      </c>
    </row>
    <row r="307" s="1" customFormat="1" ht="24" customHeight="1">
      <c r="B307" s="37"/>
      <c r="C307" s="219" t="s">
        <v>754</v>
      </c>
      <c r="D307" s="219" t="s">
        <v>196</v>
      </c>
      <c r="E307" s="220" t="s">
        <v>1708</v>
      </c>
      <c r="F307" s="221" t="s">
        <v>1709</v>
      </c>
      <c r="G307" s="222" t="s">
        <v>199</v>
      </c>
      <c r="H307" s="223">
        <v>320.762</v>
      </c>
      <c r="I307" s="224"/>
      <c r="J307" s="225">
        <f>ROUND(I307*H307,2)</f>
        <v>0</v>
      </c>
      <c r="K307" s="221" t="s">
        <v>200</v>
      </c>
      <c r="L307" s="42"/>
      <c r="M307" s="226" t="s">
        <v>19</v>
      </c>
      <c r="N307" s="227" t="s">
        <v>44</v>
      </c>
      <c r="O307" s="82"/>
      <c r="P307" s="228">
        <f>O307*H307</f>
        <v>0</v>
      </c>
      <c r="Q307" s="228">
        <v>0.00020000000000000001</v>
      </c>
      <c r="R307" s="228">
        <f>Q307*H307</f>
        <v>0.064152399999999998</v>
      </c>
      <c r="S307" s="228">
        <v>0</v>
      </c>
      <c r="T307" s="229">
        <f>S307*H307</f>
        <v>0</v>
      </c>
      <c r="AR307" s="230" t="s">
        <v>264</v>
      </c>
      <c r="AT307" s="230" t="s">
        <v>196</v>
      </c>
      <c r="AU307" s="230" t="s">
        <v>82</v>
      </c>
      <c r="AY307" s="16" t="s">
        <v>194</v>
      </c>
      <c r="BE307" s="231">
        <f>IF(N307="základní",J307,0)</f>
        <v>0</v>
      </c>
      <c r="BF307" s="231">
        <f>IF(N307="snížená",J307,0)</f>
        <v>0</v>
      </c>
      <c r="BG307" s="231">
        <f>IF(N307="zákl. přenesená",J307,0)</f>
        <v>0</v>
      </c>
      <c r="BH307" s="231">
        <f>IF(N307="sníž. přenesená",J307,0)</f>
        <v>0</v>
      </c>
      <c r="BI307" s="231">
        <f>IF(N307="nulová",J307,0)</f>
        <v>0</v>
      </c>
      <c r="BJ307" s="16" t="s">
        <v>80</v>
      </c>
      <c r="BK307" s="231">
        <f>ROUND(I307*H307,2)</f>
        <v>0</v>
      </c>
      <c r="BL307" s="16" t="s">
        <v>264</v>
      </c>
      <c r="BM307" s="230" t="s">
        <v>1931</v>
      </c>
    </row>
    <row r="308" s="12" customFormat="1">
      <c r="B308" s="232"/>
      <c r="C308" s="233"/>
      <c r="D308" s="234" t="s">
        <v>257</v>
      </c>
      <c r="E308" s="235" t="s">
        <v>19</v>
      </c>
      <c r="F308" s="236" t="s">
        <v>1932</v>
      </c>
      <c r="G308" s="233"/>
      <c r="H308" s="237">
        <v>66.099999999999994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AT308" s="243" t="s">
        <v>257</v>
      </c>
      <c r="AU308" s="243" t="s">
        <v>82</v>
      </c>
      <c r="AV308" s="12" t="s">
        <v>82</v>
      </c>
      <c r="AW308" s="12" t="s">
        <v>35</v>
      </c>
      <c r="AX308" s="12" t="s">
        <v>73</v>
      </c>
      <c r="AY308" s="243" t="s">
        <v>194</v>
      </c>
    </row>
    <row r="309" s="12" customFormat="1">
      <c r="B309" s="232"/>
      <c r="C309" s="233"/>
      <c r="D309" s="234" t="s">
        <v>257</v>
      </c>
      <c r="E309" s="235" t="s">
        <v>19</v>
      </c>
      <c r="F309" s="236" t="s">
        <v>1933</v>
      </c>
      <c r="G309" s="233"/>
      <c r="H309" s="237">
        <v>7.7000000000000002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AT309" s="243" t="s">
        <v>257</v>
      </c>
      <c r="AU309" s="243" t="s">
        <v>82</v>
      </c>
      <c r="AV309" s="12" t="s">
        <v>82</v>
      </c>
      <c r="AW309" s="12" t="s">
        <v>35</v>
      </c>
      <c r="AX309" s="12" t="s">
        <v>73</v>
      </c>
      <c r="AY309" s="243" t="s">
        <v>194</v>
      </c>
    </row>
    <row r="310" s="12" customFormat="1">
      <c r="B310" s="232"/>
      <c r="C310" s="233"/>
      <c r="D310" s="234" t="s">
        <v>257</v>
      </c>
      <c r="E310" s="235" t="s">
        <v>19</v>
      </c>
      <c r="F310" s="236" t="s">
        <v>1934</v>
      </c>
      <c r="G310" s="233"/>
      <c r="H310" s="237">
        <v>139.75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AT310" s="243" t="s">
        <v>257</v>
      </c>
      <c r="AU310" s="243" t="s">
        <v>82</v>
      </c>
      <c r="AV310" s="12" t="s">
        <v>82</v>
      </c>
      <c r="AW310" s="12" t="s">
        <v>35</v>
      </c>
      <c r="AX310" s="12" t="s">
        <v>73</v>
      </c>
      <c r="AY310" s="243" t="s">
        <v>194</v>
      </c>
    </row>
    <row r="311" s="12" customFormat="1">
      <c r="B311" s="232"/>
      <c r="C311" s="233"/>
      <c r="D311" s="234" t="s">
        <v>257</v>
      </c>
      <c r="E311" s="235" t="s">
        <v>19</v>
      </c>
      <c r="F311" s="236" t="s">
        <v>1765</v>
      </c>
      <c r="G311" s="233"/>
      <c r="H311" s="237">
        <v>9.7520000000000007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AT311" s="243" t="s">
        <v>257</v>
      </c>
      <c r="AU311" s="243" t="s">
        <v>82</v>
      </c>
      <c r="AV311" s="12" t="s">
        <v>82</v>
      </c>
      <c r="AW311" s="12" t="s">
        <v>35</v>
      </c>
      <c r="AX311" s="12" t="s">
        <v>73</v>
      </c>
      <c r="AY311" s="243" t="s">
        <v>194</v>
      </c>
    </row>
    <row r="312" s="12" customFormat="1">
      <c r="B312" s="232"/>
      <c r="C312" s="233"/>
      <c r="D312" s="234" t="s">
        <v>257</v>
      </c>
      <c r="E312" s="235" t="s">
        <v>19</v>
      </c>
      <c r="F312" s="236" t="s">
        <v>1935</v>
      </c>
      <c r="G312" s="233"/>
      <c r="H312" s="237">
        <v>97.459999999999994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AT312" s="243" t="s">
        <v>257</v>
      </c>
      <c r="AU312" s="243" t="s">
        <v>82</v>
      </c>
      <c r="AV312" s="12" t="s">
        <v>82</v>
      </c>
      <c r="AW312" s="12" t="s">
        <v>35</v>
      </c>
      <c r="AX312" s="12" t="s">
        <v>73</v>
      </c>
      <c r="AY312" s="243" t="s">
        <v>194</v>
      </c>
    </row>
    <row r="313" s="13" customFormat="1">
      <c r="B313" s="244"/>
      <c r="C313" s="245"/>
      <c r="D313" s="234" t="s">
        <v>257</v>
      </c>
      <c r="E313" s="246" t="s">
        <v>19</v>
      </c>
      <c r="F313" s="247" t="s">
        <v>277</v>
      </c>
      <c r="G313" s="245"/>
      <c r="H313" s="248">
        <v>320.762</v>
      </c>
      <c r="I313" s="249"/>
      <c r="J313" s="245"/>
      <c r="K313" s="245"/>
      <c r="L313" s="250"/>
      <c r="M313" s="251"/>
      <c r="N313" s="252"/>
      <c r="O313" s="252"/>
      <c r="P313" s="252"/>
      <c r="Q313" s="252"/>
      <c r="R313" s="252"/>
      <c r="S313" s="252"/>
      <c r="T313" s="253"/>
      <c r="AT313" s="254" t="s">
        <v>257</v>
      </c>
      <c r="AU313" s="254" t="s">
        <v>82</v>
      </c>
      <c r="AV313" s="13" t="s">
        <v>201</v>
      </c>
      <c r="AW313" s="13" t="s">
        <v>35</v>
      </c>
      <c r="AX313" s="13" t="s">
        <v>80</v>
      </c>
      <c r="AY313" s="254" t="s">
        <v>194</v>
      </c>
    </row>
    <row r="314" s="1" customFormat="1" ht="36" customHeight="1">
      <c r="B314" s="37"/>
      <c r="C314" s="219" t="s">
        <v>758</v>
      </c>
      <c r="D314" s="219" t="s">
        <v>196</v>
      </c>
      <c r="E314" s="220" t="s">
        <v>1717</v>
      </c>
      <c r="F314" s="221" t="s">
        <v>1718</v>
      </c>
      <c r="G314" s="222" t="s">
        <v>199</v>
      </c>
      <c r="H314" s="223">
        <v>320.762</v>
      </c>
      <c r="I314" s="224"/>
      <c r="J314" s="225">
        <f>ROUND(I314*H314,2)</f>
        <v>0</v>
      </c>
      <c r="K314" s="221" t="s">
        <v>200</v>
      </c>
      <c r="L314" s="42"/>
      <c r="M314" s="226" t="s">
        <v>19</v>
      </c>
      <c r="N314" s="227" t="s">
        <v>44</v>
      </c>
      <c r="O314" s="82"/>
      <c r="P314" s="228">
        <f>O314*H314</f>
        <v>0</v>
      </c>
      <c r="Q314" s="228">
        <v>0.00025999999999999998</v>
      </c>
      <c r="R314" s="228">
        <f>Q314*H314</f>
        <v>0.083398119999999992</v>
      </c>
      <c r="S314" s="228">
        <v>0</v>
      </c>
      <c r="T314" s="229">
        <f>S314*H314</f>
        <v>0</v>
      </c>
      <c r="AR314" s="230" t="s">
        <v>264</v>
      </c>
      <c r="AT314" s="230" t="s">
        <v>196</v>
      </c>
      <c r="AU314" s="230" t="s">
        <v>82</v>
      </c>
      <c r="AY314" s="16" t="s">
        <v>194</v>
      </c>
      <c r="BE314" s="231">
        <f>IF(N314="základní",J314,0)</f>
        <v>0</v>
      </c>
      <c r="BF314" s="231">
        <f>IF(N314="snížená",J314,0)</f>
        <v>0</v>
      </c>
      <c r="BG314" s="231">
        <f>IF(N314="zákl. přenesená",J314,0)</f>
        <v>0</v>
      </c>
      <c r="BH314" s="231">
        <f>IF(N314="sníž. přenesená",J314,0)</f>
        <v>0</v>
      </c>
      <c r="BI314" s="231">
        <f>IF(N314="nulová",J314,0)</f>
        <v>0</v>
      </c>
      <c r="BJ314" s="16" t="s">
        <v>80</v>
      </c>
      <c r="BK314" s="231">
        <f>ROUND(I314*H314,2)</f>
        <v>0</v>
      </c>
      <c r="BL314" s="16" t="s">
        <v>264</v>
      </c>
      <c r="BM314" s="230" t="s">
        <v>1936</v>
      </c>
    </row>
    <row r="315" s="12" customFormat="1">
      <c r="B315" s="232"/>
      <c r="C315" s="233"/>
      <c r="D315" s="234" t="s">
        <v>257</v>
      </c>
      <c r="E315" s="235" t="s">
        <v>19</v>
      </c>
      <c r="F315" s="236" t="s">
        <v>1932</v>
      </c>
      <c r="G315" s="233"/>
      <c r="H315" s="237">
        <v>66.099999999999994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AT315" s="243" t="s">
        <v>257</v>
      </c>
      <c r="AU315" s="243" t="s">
        <v>82</v>
      </c>
      <c r="AV315" s="12" t="s">
        <v>82</v>
      </c>
      <c r="AW315" s="12" t="s">
        <v>35</v>
      </c>
      <c r="AX315" s="12" t="s">
        <v>73</v>
      </c>
      <c r="AY315" s="243" t="s">
        <v>194</v>
      </c>
    </row>
    <row r="316" s="12" customFormat="1">
      <c r="B316" s="232"/>
      <c r="C316" s="233"/>
      <c r="D316" s="234" t="s">
        <v>257</v>
      </c>
      <c r="E316" s="235" t="s">
        <v>19</v>
      </c>
      <c r="F316" s="236" t="s">
        <v>1933</v>
      </c>
      <c r="G316" s="233"/>
      <c r="H316" s="237">
        <v>7.7000000000000002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AT316" s="243" t="s">
        <v>257</v>
      </c>
      <c r="AU316" s="243" t="s">
        <v>82</v>
      </c>
      <c r="AV316" s="12" t="s">
        <v>82</v>
      </c>
      <c r="AW316" s="12" t="s">
        <v>35</v>
      </c>
      <c r="AX316" s="12" t="s">
        <v>73</v>
      </c>
      <c r="AY316" s="243" t="s">
        <v>194</v>
      </c>
    </row>
    <row r="317" s="12" customFormat="1">
      <c r="B317" s="232"/>
      <c r="C317" s="233"/>
      <c r="D317" s="234" t="s">
        <v>257</v>
      </c>
      <c r="E317" s="235" t="s">
        <v>19</v>
      </c>
      <c r="F317" s="236" t="s">
        <v>1934</v>
      </c>
      <c r="G317" s="233"/>
      <c r="H317" s="237">
        <v>139.75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AT317" s="243" t="s">
        <v>257</v>
      </c>
      <c r="AU317" s="243" t="s">
        <v>82</v>
      </c>
      <c r="AV317" s="12" t="s">
        <v>82</v>
      </c>
      <c r="AW317" s="12" t="s">
        <v>35</v>
      </c>
      <c r="AX317" s="12" t="s">
        <v>73</v>
      </c>
      <c r="AY317" s="243" t="s">
        <v>194</v>
      </c>
    </row>
    <row r="318" s="12" customFormat="1">
      <c r="B318" s="232"/>
      <c r="C318" s="233"/>
      <c r="D318" s="234" t="s">
        <v>257</v>
      </c>
      <c r="E318" s="235" t="s">
        <v>19</v>
      </c>
      <c r="F318" s="236" t="s">
        <v>1765</v>
      </c>
      <c r="G318" s="233"/>
      <c r="H318" s="237">
        <v>9.7520000000000007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AT318" s="243" t="s">
        <v>257</v>
      </c>
      <c r="AU318" s="243" t="s">
        <v>82</v>
      </c>
      <c r="AV318" s="12" t="s">
        <v>82</v>
      </c>
      <c r="AW318" s="12" t="s">
        <v>35</v>
      </c>
      <c r="AX318" s="12" t="s">
        <v>73</v>
      </c>
      <c r="AY318" s="243" t="s">
        <v>194</v>
      </c>
    </row>
    <row r="319" s="12" customFormat="1">
      <c r="B319" s="232"/>
      <c r="C319" s="233"/>
      <c r="D319" s="234" t="s">
        <v>257</v>
      </c>
      <c r="E319" s="235" t="s">
        <v>19</v>
      </c>
      <c r="F319" s="236" t="s">
        <v>1935</v>
      </c>
      <c r="G319" s="233"/>
      <c r="H319" s="237">
        <v>97.459999999999994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AT319" s="243" t="s">
        <v>257</v>
      </c>
      <c r="AU319" s="243" t="s">
        <v>82</v>
      </c>
      <c r="AV319" s="12" t="s">
        <v>82</v>
      </c>
      <c r="AW319" s="12" t="s">
        <v>35</v>
      </c>
      <c r="AX319" s="12" t="s">
        <v>73</v>
      </c>
      <c r="AY319" s="243" t="s">
        <v>194</v>
      </c>
    </row>
    <row r="320" s="13" customFormat="1">
      <c r="B320" s="244"/>
      <c r="C320" s="245"/>
      <c r="D320" s="234" t="s">
        <v>257</v>
      </c>
      <c r="E320" s="246" t="s">
        <v>19</v>
      </c>
      <c r="F320" s="247" t="s">
        <v>277</v>
      </c>
      <c r="G320" s="245"/>
      <c r="H320" s="248">
        <v>320.762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AT320" s="254" t="s">
        <v>257</v>
      </c>
      <c r="AU320" s="254" t="s">
        <v>82</v>
      </c>
      <c r="AV320" s="13" t="s">
        <v>201</v>
      </c>
      <c r="AW320" s="13" t="s">
        <v>35</v>
      </c>
      <c r="AX320" s="13" t="s">
        <v>80</v>
      </c>
      <c r="AY320" s="254" t="s">
        <v>194</v>
      </c>
    </row>
    <row r="321" s="1" customFormat="1" ht="48" customHeight="1">
      <c r="B321" s="37"/>
      <c r="C321" s="219" t="s">
        <v>762</v>
      </c>
      <c r="D321" s="219" t="s">
        <v>196</v>
      </c>
      <c r="E321" s="220" t="s">
        <v>1721</v>
      </c>
      <c r="F321" s="221" t="s">
        <v>1722</v>
      </c>
      <c r="G321" s="222" t="s">
        <v>199</v>
      </c>
      <c r="H321" s="223">
        <v>213.55000000000001</v>
      </c>
      <c r="I321" s="224"/>
      <c r="J321" s="225">
        <f>ROUND(I321*H321,2)</f>
        <v>0</v>
      </c>
      <c r="K321" s="221" t="s">
        <v>200</v>
      </c>
      <c r="L321" s="42"/>
      <c r="M321" s="226" t="s">
        <v>19</v>
      </c>
      <c r="N321" s="227" t="s">
        <v>44</v>
      </c>
      <c r="O321" s="82"/>
      <c r="P321" s="228">
        <f>O321*H321</f>
        <v>0</v>
      </c>
      <c r="Q321" s="228">
        <v>2.0000000000000002E-05</v>
      </c>
      <c r="R321" s="228">
        <f>Q321*H321</f>
        <v>0.0042710000000000005</v>
      </c>
      <c r="S321" s="228">
        <v>0</v>
      </c>
      <c r="T321" s="229">
        <f>S321*H321</f>
        <v>0</v>
      </c>
      <c r="AR321" s="230" t="s">
        <v>264</v>
      </c>
      <c r="AT321" s="230" t="s">
        <v>196</v>
      </c>
      <c r="AU321" s="230" t="s">
        <v>82</v>
      </c>
      <c r="AY321" s="16" t="s">
        <v>194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16" t="s">
        <v>80</v>
      </c>
      <c r="BK321" s="231">
        <f>ROUND(I321*H321,2)</f>
        <v>0</v>
      </c>
      <c r="BL321" s="16" t="s">
        <v>264</v>
      </c>
      <c r="BM321" s="230" t="s">
        <v>1937</v>
      </c>
    </row>
    <row r="322" s="12" customFormat="1">
      <c r="B322" s="232"/>
      <c r="C322" s="233"/>
      <c r="D322" s="234" t="s">
        <v>257</v>
      </c>
      <c r="E322" s="235" t="s">
        <v>19</v>
      </c>
      <c r="F322" s="236" t="s">
        <v>1932</v>
      </c>
      <c r="G322" s="233"/>
      <c r="H322" s="237">
        <v>66.099999999999994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AT322" s="243" t="s">
        <v>257</v>
      </c>
      <c r="AU322" s="243" t="s">
        <v>82</v>
      </c>
      <c r="AV322" s="12" t="s">
        <v>82</v>
      </c>
      <c r="AW322" s="12" t="s">
        <v>35</v>
      </c>
      <c r="AX322" s="12" t="s">
        <v>73</v>
      </c>
      <c r="AY322" s="243" t="s">
        <v>194</v>
      </c>
    </row>
    <row r="323" s="12" customFormat="1">
      <c r="B323" s="232"/>
      <c r="C323" s="233"/>
      <c r="D323" s="234" t="s">
        <v>257</v>
      </c>
      <c r="E323" s="235" t="s">
        <v>19</v>
      </c>
      <c r="F323" s="236" t="s">
        <v>1933</v>
      </c>
      <c r="G323" s="233"/>
      <c r="H323" s="237">
        <v>7.7000000000000002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AT323" s="243" t="s">
        <v>257</v>
      </c>
      <c r="AU323" s="243" t="s">
        <v>82</v>
      </c>
      <c r="AV323" s="12" t="s">
        <v>82</v>
      </c>
      <c r="AW323" s="12" t="s">
        <v>35</v>
      </c>
      <c r="AX323" s="12" t="s">
        <v>73</v>
      </c>
      <c r="AY323" s="243" t="s">
        <v>194</v>
      </c>
    </row>
    <row r="324" s="12" customFormat="1">
      <c r="B324" s="232"/>
      <c r="C324" s="233"/>
      <c r="D324" s="234" t="s">
        <v>257</v>
      </c>
      <c r="E324" s="235" t="s">
        <v>19</v>
      </c>
      <c r="F324" s="236" t="s">
        <v>1934</v>
      </c>
      <c r="G324" s="233"/>
      <c r="H324" s="237">
        <v>139.75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AT324" s="243" t="s">
        <v>257</v>
      </c>
      <c r="AU324" s="243" t="s">
        <v>82</v>
      </c>
      <c r="AV324" s="12" t="s">
        <v>82</v>
      </c>
      <c r="AW324" s="12" t="s">
        <v>35</v>
      </c>
      <c r="AX324" s="12" t="s">
        <v>73</v>
      </c>
      <c r="AY324" s="243" t="s">
        <v>194</v>
      </c>
    </row>
    <row r="325" s="13" customFormat="1">
      <c r="B325" s="244"/>
      <c r="C325" s="245"/>
      <c r="D325" s="234" t="s">
        <v>257</v>
      </c>
      <c r="E325" s="246" t="s">
        <v>19</v>
      </c>
      <c r="F325" s="247" t="s">
        <v>277</v>
      </c>
      <c r="G325" s="245"/>
      <c r="H325" s="248">
        <v>213.55000000000001</v>
      </c>
      <c r="I325" s="249"/>
      <c r="J325" s="245"/>
      <c r="K325" s="245"/>
      <c r="L325" s="250"/>
      <c r="M325" s="272"/>
      <c r="N325" s="273"/>
      <c r="O325" s="273"/>
      <c r="P325" s="273"/>
      <c r="Q325" s="273"/>
      <c r="R325" s="273"/>
      <c r="S325" s="273"/>
      <c r="T325" s="274"/>
      <c r="AT325" s="254" t="s">
        <v>257</v>
      </c>
      <c r="AU325" s="254" t="s">
        <v>82</v>
      </c>
      <c r="AV325" s="13" t="s">
        <v>201</v>
      </c>
      <c r="AW325" s="13" t="s">
        <v>35</v>
      </c>
      <c r="AX325" s="13" t="s">
        <v>80</v>
      </c>
      <c r="AY325" s="254" t="s">
        <v>194</v>
      </c>
    </row>
    <row r="326" s="1" customFormat="1" ht="6.96" customHeight="1">
      <c r="B326" s="57"/>
      <c r="C326" s="58"/>
      <c r="D326" s="58"/>
      <c r="E326" s="58"/>
      <c r="F326" s="58"/>
      <c r="G326" s="58"/>
      <c r="H326" s="58"/>
      <c r="I326" s="170"/>
      <c r="J326" s="58"/>
      <c r="K326" s="58"/>
      <c r="L326" s="42"/>
    </row>
  </sheetData>
  <sheetProtection sheet="1" autoFilter="0" formatColumns="0" formatRows="0" objects="1" scenarios="1" spinCount="100000" saltValue="D8MCj7zRTLWL6S3a5Z/2YS/9jEKZg+rAiC4Z7NtZO/vsDVi5jJSf4g65xui1zu3eHery2a2FJEHUNt5iO1IrPw==" hashValue="yqwc3DFr/9hAu7IOQwBT5pQMQYB4mbJpgqhP0z/rsMvE6dHuG/1prog70vr3ZriQ5JJ/j/GOLfLD4WM1yUq7Pg==" algorithmName="SHA-512" password="C87A"/>
  <autoFilter ref="C104:K3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95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1938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1939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ROUND(J93,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ROUND((SUM(BE93:BE142)),  2)</f>
        <v>0</v>
      </c>
      <c r="I35" s="159">
        <v>0.20999999999999999</v>
      </c>
      <c r="J35" s="158">
        <f>ROUND(((SUM(BE93:BE142))*I35),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ROUND((SUM(BF93:BF142)),  2)</f>
        <v>0</v>
      </c>
      <c r="I36" s="159">
        <v>0.14999999999999999</v>
      </c>
      <c r="J36" s="158">
        <f>ROUND(((SUM(BF93:BF142))*I36),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ROUND((SUM(BG93:BG142)),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ROUND((SUM(BH93:BH142)),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ROUND((SUM(BI93:BI142)),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1938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J93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152</v>
      </c>
      <c r="E64" s="183"/>
      <c r="F64" s="183"/>
      <c r="G64" s="183"/>
      <c r="H64" s="183"/>
      <c r="I64" s="184"/>
      <c r="J64" s="185">
        <f>J94</f>
        <v>0</v>
      </c>
      <c r="K64" s="181"/>
      <c r="L64" s="186"/>
    </row>
    <row r="65" s="9" customFormat="1" ht="19.92" customHeight="1">
      <c r="B65" s="187"/>
      <c r="C65" s="123"/>
      <c r="D65" s="188" t="s">
        <v>159</v>
      </c>
      <c r="E65" s="189"/>
      <c r="F65" s="189"/>
      <c r="G65" s="189"/>
      <c r="H65" s="189"/>
      <c r="I65" s="190"/>
      <c r="J65" s="191">
        <f>J95</f>
        <v>0</v>
      </c>
      <c r="K65" s="123"/>
      <c r="L65" s="192"/>
    </row>
    <row r="66" s="8" customFormat="1" ht="24.96" customHeight="1">
      <c r="B66" s="180"/>
      <c r="C66" s="181"/>
      <c r="D66" s="182" t="s">
        <v>163</v>
      </c>
      <c r="E66" s="183"/>
      <c r="F66" s="183"/>
      <c r="G66" s="183"/>
      <c r="H66" s="183"/>
      <c r="I66" s="184"/>
      <c r="J66" s="185">
        <f>J98</f>
        <v>0</v>
      </c>
      <c r="K66" s="181"/>
      <c r="L66" s="186"/>
    </row>
    <row r="67" s="9" customFormat="1" ht="19.92" customHeight="1">
      <c r="B67" s="187"/>
      <c r="C67" s="123"/>
      <c r="D67" s="188" t="s">
        <v>1940</v>
      </c>
      <c r="E67" s="189"/>
      <c r="F67" s="189"/>
      <c r="G67" s="189"/>
      <c r="H67" s="189"/>
      <c r="I67" s="190"/>
      <c r="J67" s="191">
        <f>J99</f>
        <v>0</v>
      </c>
      <c r="K67" s="123"/>
      <c r="L67" s="192"/>
    </row>
    <row r="68" s="9" customFormat="1" ht="19.92" customHeight="1">
      <c r="B68" s="187"/>
      <c r="C68" s="123"/>
      <c r="D68" s="188" t="s">
        <v>1941</v>
      </c>
      <c r="E68" s="189"/>
      <c r="F68" s="189"/>
      <c r="G68" s="189"/>
      <c r="H68" s="189"/>
      <c r="I68" s="190"/>
      <c r="J68" s="191">
        <f>J114</f>
        <v>0</v>
      </c>
      <c r="K68" s="123"/>
      <c r="L68" s="192"/>
    </row>
    <row r="69" s="9" customFormat="1" ht="19.92" customHeight="1">
      <c r="B69" s="187"/>
      <c r="C69" s="123"/>
      <c r="D69" s="188" t="s">
        <v>1942</v>
      </c>
      <c r="E69" s="189"/>
      <c r="F69" s="189"/>
      <c r="G69" s="189"/>
      <c r="H69" s="189"/>
      <c r="I69" s="190"/>
      <c r="J69" s="191">
        <f>J125</f>
        <v>0</v>
      </c>
      <c r="K69" s="123"/>
      <c r="L69" s="192"/>
    </row>
    <row r="70" s="9" customFormat="1" ht="19.92" customHeight="1">
      <c r="B70" s="187"/>
      <c r="C70" s="123"/>
      <c r="D70" s="188" t="s">
        <v>1943</v>
      </c>
      <c r="E70" s="189"/>
      <c r="F70" s="189"/>
      <c r="G70" s="189"/>
      <c r="H70" s="189"/>
      <c r="I70" s="190"/>
      <c r="J70" s="191">
        <f>J131</f>
        <v>0</v>
      </c>
      <c r="K70" s="123"/>
      <c r="L70" s="192"/>
    </row>
    <row r="71" s="9" customFormat="1" ht="19.92" customHeight="1">
      <c r="B71" s="187"/>
      <c r="C71" s="123"/>
      <c r="D71" s="188" t="s">
        <v>1944</v>
      </c>
      <c r="E71" s="189"/>
      <c r="F71" s="189"/>
      <c r="G71" s="189"/>
      <c r="H71" s="189"/>
      <c r="I71" s="190"/>
      <c r="J71" s="191">
        <f>J140</f>
        <v>0</v>
      </c>
      <c r="K71" s="123"/>
      <c r="L71" s="192"/>
    </row>
    <row r="72" s="1" customFormat="1" ht="21.84" customHeight="1">
      <c r="B72" s="37"/>
      <c r="C72" s="38"/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57"/>
      <c r="C73" s="58"/>
      <c r="D73" s="58"/>
      <c r="E73" s="58"/>
      <c r="F73" s="58"/>
      <c r="G73" s="58"/>
      <c r="H73" s="58"/>
      <c r="I73" s="170"/>
      <c r="J73" s="58"/>
      <c r="K73" s="58"/>
      <c r="L73" s="42"/>
    </row>
    <row r="77" s="1" customFormat="1" ht="6.96" customHeight="1">
      <c r="B77" s="59"/>
      <c r="C77" s="60"/>
      <c r="D77" s="60"/>
      <c r="E77" s="60"/>
      <c r="F77" s="60"/>
      <c r="G77" s="60"/>
      <c r="H77" s="60"/>
      <c r="I77" s="173"/>
      <c r="J77" s="60"/>
      <c r="K77" s="60"/>
      <c r="L77" s="42"/>
    </row>
    <row r="78" s="1" customFormat="1" ht="24.96" customHeight="1">
      <c r="B78" s="37"/>
      <c r="C78" s="22" t="s">
        <v>179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6.96" customHeight="1">
      <c r="B79" s="37"/>
      <c r="C79" s="38"/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174" t="str">
        <f>E7</f>
        <v>Stavební úpravy objektů č.p. 6 a st.p.č. 17-6, obec Malšovice - revize č.01</v>
      </c>
      <c r="F81" s="31"/>
      <c r="G81" s="31"/>
      <c r="H81" s="31"/>
      <c r="I81" s="145"/>
      <c r="J81" s="38"/>
      <c r="K81" s="38"/>
      <c r="L81" s="42"/>
    </row>
    <row r="82" ht="12" customHeight="1">
      <c r="B82" s="20"/>
      <c r="C82" s="31" t="s">
        <v>144</v>
      </c>
      <c r="D82" s="21"/>
      <c r="E82" s="21"/>
      <c r="F82" s="21"/>
      <c r="G82" s="21"/>
      <c r="H82" s="21"/>
      <c r="I82" s="137"/>
      <c r="J82" s="21"/>
      <c r="K82" s="21"/>
      <c r="L82" s="19"/>
    </row>
    <row r="83" s="1" customFormat="1" ht="16.5" customHeight="1">
      <c r="B83" s="37"/>
      <c r="C83" s="38"/>
      <c r="D83" s="38"/>
      <c r="E83" s="174" t="s">
        <v>1938</v>
      </c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146</v>
      </c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16.5" customHeight="1">
      <c r="B85" s="37"/>
      <c r="C85" s="38"/>
      <c r="D85" s="38"/>
      <c r="E85" s="67" t="str">
        <f>E11</f>
        <v>D.1.4.a-1 - Objekt č.p.6</v>
      </c>
      <c r="F85" s="38"/>
      <c r="G85" s="38"/>
      <c r="H85" s="38"/>
      <c r="I85" s="145"/>
      <c r="J85" s="38"/>
      <c r="K85" s="38"/>
      <c r="L85" s="42"/>
    </row>
    <row r="86" s="1" customFormat="1" ht="6.96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" customFormat="1" ht="12" customHeight="1">
      <c r="B87" s="37"/>
      <c r="C87" s="31" t="s">
        <v>21</v>
      </c>
      <c r="D87" s="38"/>
      <c r="E87" s="38"/>
      <c r="F87" s="26" t="str">
        <f>F14</f>
        <v>Malšovice</v>
      </c>
      <c r="G87" s="38"/>
      <c r="H87" s="38"/>
      <c r="I87" s="147" t="s">
        <v>23</v>
      </c>
      <c r="J87" s="70" t="str">
        <f>IF(J14="","",J14)</f>
        <v>22. 6. 2019</v>
      </c>
      <c r="K87" s="38"/>
      <c r="L87" s="42"/>
    </row>
    <row r="88" s="1" customFormat="1" ht="6.96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" customFormat="1" ht="43.05" customHeight="1">
      <c r="B89" s="37"/>
      <c r="C89" s="31" t="s">
        <v>25</v>
      </c>
      <c r="D89" s="38"/>
      <c r="E89" s="38"/>
      <c r="F89" s="26" t="str">
        <f>E17</f>
        <v>Obec Malšovice, Malšovice 16, 405 02 Děčín 2</v>
      </c>
      <c r="G89" s="38"/>
      <c r="H89" s="38"/>
      <c r="I89" s="147" t="s">
        <v>32</v>
      </c>
      <c r="J89" s="35" t="str">
        <f>E23</f>
        <v>INTECON, spol. s r.o., Ústí nad Labem</v>
      </c>
      <c r="K89" s="38"/>
      <c r="L89" s="42"/>
    </row>
    <row r="90" s="1" customFormat="1" ht="43.05" customHeight="1">
      <c r="B90" s="37"/>
      <c r="C90" s="31" t="s">
        <v>30</v>
      </c>
      <c r="D90" s="38"/>
      <c r="E90" s="38"/>
      <c r="F90" s="26" t="str">
        <f>IF(E20="","",E20)</f>
        <v>Vyplň údaj</v>
      </c>
      <c r="G90" s="38"/>
      <c r="H90" s="38"/>
      <c r="I90" s="147" t="s">
        <v>36</v>
      </c>
      <c r="J90" s="35" t="str">
        <f>E26</f>
        <v>INTECON, spol. s r.o., Ústí nad Labem</v>
      </c>
      <c r="K90" s="38"/>
      <c r="L90" s="42"/>
    </row>
    <row r="91" s="1" customFormat="1" ht="10.32" customHeight="1">
      <c r="B91" s="37"/>
      <c r="C91" s="38"/>
      <c r="D91" s="38"/>
      <c r="E91" s="38"/>
      <c r="F91" s="38"/>
      <c r="G91" s="38"/>
      <c r="H91" s="38"/>
      <c r="I91" s="145"/>
      <c r="J91" s="38"/>
      <c r="K91" s="38"/>
      <c r="L91" s="42"/>
    </row>
    <row r="92" s="10" customFormat="1" ht="29.28" customHeight="1">
      <c r="B92" s="193"/>
      <c r="C92" s="194" t="s">
        <v>180</v>
      </c>
      <c r="D92" s="195" t="s">
        <v>58</v>
      </c>
      <c r="E92" s="195" t="s">
        <v>54</v>
      </c>
      <c r="F92" s="195" t="s">
        <v>55</v>
      </c>
      <c r="G92" s="195" t="s">
        <v>181</v>
      </c>
      <c r="H92" s="195" t="s">
        <v>182</v>
      </c>
      <c r="I92" s="196" t="s">
        <v>183</v>
      </c>
      <c r="J92" s="195" t="s">
        <v>150</v>
      </c>
      <c r="K92" s="197" t="s">
        <v>184</v>
      </c>
      <c r="L92" s="198"/>
      <c r="M92" s="90" t="s">
        <v>19</v>
      </c>
      <c r="N92" s="91" t="s">
        <v>43</v>
      </c>
      <c r="O92" s="91" t="s">
        <v>185</v>
      </c>
      <c r="P92" s="91" t="s">
        <v>186</v>
      </c>
      <c r="Q92" s="91" t="s">
        <v>187</v>
      </c>
      <c r="R92" s="91" t="s">
        <v>188</v>
      </c>
      <c r="S92" s="91" t="s">
        <v>189</v>
      </c>
      <c r="T92" s="92" t="s">
        <v>190</v>
      </c>
    </row>
    <row r="93" s="1" customFormat="1" ht="22.8" customHeight="1">
      <c r="B93" s="37"/>
      <c r="C93" s="97" t="s">
        <v>191</v>
      </c>
      <c r="D93" s="38"/>
      <c r="E93" s="38"/>
      <c r="F93" s="38"/>
      <c r="G93" s="38"/>
      <c r="H93" s="38"/>
      <c r="I93" s="145"/>
      <c r="J93" s="199">
        <f>BK93</f>
        <v>0</v>
      </c>
      <c r="K93" s="38"/>
      <c r="L93" s="42"/>
      <c r="M93" s="93"/>
      <c r="N93" s="94"/>
      <c r="O93" s="94"/>
      <c r="P93" s="200">
        <f>P94+P98</f>
        <v>0</v>
      </c>
      <c r="Q93" s="94"/>
      <c r="R93" s="200">
        <f>R94+R98</f>
        <v>0.41896999999999995</v>
      </c>
      <c r="S93" s="94"/>
      <c r="T93" s="201">
        <f>T94+T98</f>
        <v>0</v>
      </c>
      <c r="AT93" s="16" t="s">
        <v>72</v>
      </c>
      <c r="AU93" s="16" t="s">
        <v>151</v>
      </c>
      <c r="BK93" s="202">
        <f>BK94+BK98</f>
        <v>0</v>
      </c>
    </row>
    <row r="94" s="11" customFormat="1" ht="25.92" customHeight="1">
      <c r="B94" s="203"/>
      <c r="C94" s="204"/>
      <c r="D94" s="205" t="s">
        <v>72</v>
      </c>
      <c r="E94" s="206" t="s">
        <v>192</v>
      </c>
      <c r="F94" s="206" t="s">
        <v>193</v>
      </c>
      <c r="G94" s="204"/>
      <c r="H94" s="204"/>
      <c r="I94" s="207"/>
      <c r="J94" s="208">
        <f>BK94</f>
        <v>0</v>
      </c>
      <c r="K94" s="204"/>
      <c r="L94" s="209"/>
      <c r="M94" s="210"/>
      <c r="N94" s="211"/>
      <c r="O94" s="211"/>
      <c r="P94" s="212">
        <f>P95</f>
        <v>0</v>
      </c>
      <c r="Q94" s="211"/>
      <c r="R94" s="212">
        <f>R95</f>
        <v>0.0014400000000000001</v>
      </c>
      <c r="S94" s="211"/>
      <c r="T94" s="213">
        <f>T95</f>
        <v>0</v>
      </c>
      <c r="AR94" s="214" t="s">
        <v>80</v>
      </c>
      <c r="AT94" s="215" t="s">
        <v>72</v>
      </c>
      <c r="AU94" s="215" t="s">
        <v>73</v>
      </c>
      <c r="AY94" s="214" t="s">
        <v>194</v>
      </c>
      <c r="BK94" s="216">
        <f>BK95</f>
        <v>0</v>
      </c>
    </row>
    <row r="95" s="11" customFormat="1" ht="22.8" customHeight="1">
      <c r="B95" s="203"/>
      <c r="C95" s="204"/>
      <c r="D95" s="205" t="s">
        <v>72</v>
      </c>
      <c r="E95" s="217" t="s">
        <v>228</v>
      </c>
      <c r="F95" s="217" t="s">
        <v>786</v>
      </c>
      <c r="G95" s="204"/>
      <c r="H95" s="204"/>
      <c r="I95" s="207"/>
      <c r="J95" s="218">
        <f>BK95</f>
        <v>0</v>
      </c>
      <c r="K95" s="204"/>
      <c r="L95" s="209"/>
      <c r="M95" s="210"/>
      <c r="N95" s="211"/>
      <c r="O95" s="211"/>
      <c r="P95" s="212">
        <f>SUM(P96:P97)</f>
        <v>0</v>
      </c>
      <c r="Q95" s="211"/>
      <c r="R95" s="212">
        <f>SUM(R96:R97)</f>
        <v>0.0014400000000000001</v>
      </c>
      <c r="S95" s="211"/>
      <c r="T95" s="213">
        <f>SUM(T96:T97)</f>
        <v>0</v>
      </c>
      <c r="AR95" s="214" t="s">
        <v>80</v>
      </c>
      <c r="AT95" s="215" t="s">
        <v>72</v>
      </c>
      <c r="AU95" s="215" t="s">
        <v>80</v>
      </c>
      <c r="AY95" s="214" t="s">
        <v>194</v>
      </c>
      <c r="BK95" s="216">
        <f>SUM(BK96:BK97)</f>
        <v>0</v>
      </c>
    </row>
    <row r="96" s="1" customFormat="1" ht="48" customHeight="1">
      <c r="B96" s="37"/>
      <c r="C96" s="219" t="s">
        <v>80</v>
      </c>
      <c r="D96" s="219" t="s">
        <v>196</v>
      </c>
      <c r="E96" s="220" t="s">
        <v>1945</v>
      </c>
      <c r="F96" s="221" t="s">
        <v>1946</v>
      </c>
      <c r="G96" s="222" t="s">
        <v>222</v>
      </c>
      <c r="H96" s="223">
        <v>1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0.00072000000000000005</v>
      </c>
      <c r="R96" s="228">
        <f>Q96*H96</f>
        <v>0.00072000000000000005</v>
      </c>
      <c r="S96" s="228">
        <v>0</v>
      </c>
      <c r="T96" s="229">
        <f>S96*H96</f>
        <v>0</v>
      </c>
      <c r="AR96" s="230" t="s">
        <v>201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201</v>
      </c>
      <c r="BM96" s="230" t="s">
        <v>1947</v>
      </c>
    </row>
    <row r="97" s="1" customFormat="1" ht="48" customHeight="1">
      <c r="B97" s="37"/>
      <c r="C97" s="219" t="s">
        <v>82</v>
      </c>
      <c r="D97" s="219" t="s">
        <v>196</v>
      </c>
      <c r="E97" s="220" t="s">
        <v>1948</v>
      </c>
      <c r="F97" s="221" t="s">
        <v>1949</v>
      </c>
      <c r="G97" s="222" t="s">
        <v>222</v>
      </c>
      <c r="H97" s="223">
        <v>1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0.00072000000000000005</v>
      </c>
      <c r="R97" s="228">
        <f>Q97*H97</f>
        <v>0.00072000000000000005</v>
      </c>
      <c r="S97" s="228">
        <v>0</v>
      </c>
      <c r="T97" s="229">
        <f>S97*H97</f>
        <v>0</v>
      </c>
      <c r="AR97" s="230" t="s">
        <v>201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201</v>
      </c>
      <c r="BM97" s="230" t="s">
        <v>1950</v>
      </c>
    </row>
    <row r="98" s="11" customFormat="1" ht="25.92" customHeight="1">
      <c r="B98" s="203"/>
      <c r="C98" s="204"/>
      <c r="D98" s="205" t="s">
        <v>72</v>
      </c>
      <c r="E98" s="206" t="s">
        <v>1094</v>
      </c>
      <c r="F98" s="206" t="s">
        <v>1095</v>
      </c>
      <c r="G98" s="204"/>
      <c r="H98" s="204"/>
      <c r="I98" s="207"/>
      <c r="J98" s="208">
        <f>BK98</f>
        <v>0</v>
      </c>
      <c r="K98" s="204"/>
      <c r="L98" s="209"/>
      <c r="M98" s="210"/>
      <c r="N98" s="211"/>
      <c r="O98" s="211"/>
      <c r="P98" s="212">
        <f>P99+P114+P125+P131+P140</f>
        <v>0</v>
      </c>
      <c r="Q98" s="211"/>
      <c r="R98" s="212">
        <f>R99+R114+R125+R131+R140</f>
        <v>0.41752999999999996</v>
      </c>
      <c r="S98" s="211"/>
      <c r="T98" s="213">
        <f>T99+T114+T125+T131+T140</f>
        <v>0</v>
      </c>
      <c r="AR98" s="214" t="s">
        <v>82</v>
      </c>
      <c r="AT98" s="215" t="s">
        <v>72</v>
      </c>
      <c r="AU98" s="215" t="s">
        <v>73</v>
      </c>
      <c r="AY98" s="214" t="s">
        <v>194</v>
      </c>
      <c r="BK98" s="216">
        <f>BK99+BK114+BK125+BK131+BK140</f>
        <v>0</v>
      </c>
    </row>
    <row r="99" s="11" customFormat="1" ht="22.8" customHeight="1">
      <c r="B99" s="203"/>
      <c r="C99" s="204"/>
      <c r="D99" s="205" t="s">
        <v>72</v>
      </c>
      <c r="E99" s="217" t="s">
        <v>1951</v>
      </c>
      <c r="F99" s="217" t="s">
        <v>1952</v>
      </c>
      <c r="G99" s="204"/>
      <c r="H99" s="204"/>
      <c r="I99" s="207"/>
      <c r="J99" s="218">
        <f>BK99</f>
        <v>0</v>
      </c>
      <c r="K99" s="204"/>
      <c r="L99" s="209"/>
      <c r="M99" s="210"/>
      <c r="N99" s="211"/>
      <c r="O99" s="211"/>
      <c r="P99" s="212">
        <f>SUM(P100:P113)</f>
        <v>0</v>
      </c>
      <c r="Q99" s="211"/>
      <c r="R99" s="212">
        <f>SUM(R100:R113)</f>
        <v>0.081439999999999998</v>
      </c>
      <c r="S99" s="211"/>
      <c r="T99" s="213">
        <f>SUM(T100:T113)</f>
        <v>0</v>
      </c>
      <c r="AR99" s="214" t="s">
        <v>82</v>
      </c>
      <c r="AT99" s="215" t="s">
        <v>72</v>
      </c>
      <c r="AU99" s="215" t="s">
        <v>80</v>
      </c>
      <c r="AY99" s="214" t="s">
        <v>194</v>
      </c>
      <c r="BK99" s="216">
        <f>SUM(BK100:BK113)</f>
        <v>0</v>
      </c>
    </row>
    <row r="100" s="1" customFormat="1" ht="24" customHeight="1">
      <c r="B100" s="37"/>
      <c r="C100" s="219" t="s">
        <v>117</v>
      </c>
      <c r="D100" s="219" t="s">
        <v>196</v>
      </c>
      <c r="E100" s="220" t="s">
        <v>1953</v>
      </c>
      <c r="F100" s="221" t="s">
        <v>1954</v>
      </c>
      <c r="G100" s="222" t="s">
        <v>222</v>
      </c>
      <c r="H100" s="223">
        <v>6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0.00247</v>
      </c>
      <c r="R100" s="228">
        <f>Q100*H100</f>
        <v>0.01482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1955</v>
      </c>
    </row>
    <row r="101" s="1" customFormat="1" ht="24" customHeight="1">
      <c r="B101" s="37"/>
      <c r="C101" s="219" t="s">
        <v>201</v>
      </c>
      <c r="D101" s="219" t="s">
        <v>196</v>
      </c>
      <c r="E101" s="220" t="s">
        <v>1956</v>
      </c>
      <c r="F101" s="221" t="s">
        <v>1957</v>
      </c>
      <c r="G101" s="222" t="s">
        <v>213</v>
      </c>
      <c r="H101" s="223">
        <v>7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0.0011000000000000001</v>
      </c>
      <c r="R101" s="228">
        <f>Q101*H101</f>
        <v>0.0077000000000000002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1958</v>
      </c>
    </row>
    <row r="102" s="1" customFormat="1" ht="24" customHeight="1">
      <c r="B102" s="37"/>
      <c r="C102" s="219" t="s">
        <v>215</v>
      </c>
      <c r="D102" s="219" t="s">
        <v>196</v>
      </c>
      <c r="E102" s="220" t="s">
        <v>1959</v>
      </c>
      <c r="F102" s="221" t="s">
        <v>1960</v>
      </c>
      <c r="G102" s="222" t="s">
        <v>213</v>
      </c>
      <c r="H102" s="223">
        <v>39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0.0012099999999999999</v>
      </c>
      <c r="R102" s="228">
        <f>Q102*H102</f>
        <v>0.047189999999999996</v>
      </c>
      <c r="S102" s="228">
        <v>0</v>
      </c>
      <c r="T102" s="229">
        <f>S102*H102</f>
        <v>0</v>
      </c>
      <c r="AR102" s="230" t="s">
        <v>264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1961</v>
      </c>
    </row>
    <row r="103" s="12" customFormat="1">
      <c r="B103" s="232"/>
      <c r="C103" s="233"/>
      <c r="D103" s="234" t="s">
        <v>257</v>
      </c>
      <c r="E103" s="235" t="s">
        <v>19</v>
      </c>
      <c r="F103" s="236" t="s">
        <v>1962</v>
      </c>
      <c r="G103" s="233"/>
      <c r="H103" s="237">
        <v>39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AT103" s="243" t="s">
        <v>257</v>
      </c>
      <c r="AU103" s="243" t="s">
        <v>82</v>
      </c>
      <c r="AV103" s="12" t="s">
        <v>82</v>
      </c>
      <c r="AW103" s="12" t="s">
        <v>35</v>
      </c>
      <c r="AX103" s="12" t="s">
        <v>80</v>
      </c>
      <c r="AY103" s="243" t="s">
        <v>194</v>
      </c>
    </row>
    <row r="104" s="1" customFormat="1" ht="24" customHeight="1">
      <c r="B104" s="37"/>
      <c r="C104" s="219" t="s">
        <v>219</v>
      </c>
      <c r="D104" s="219" t="s">
        <v>196</v>
      </c>
      <c r="E104" s="220" t="s">
        <v>1963</v>
      </c>
      <c r="F104" s="221" t="s">
        <v>1964</v>
      </c>
      <c r="G104" s="222" t="s">
        <v>213</v>
      </c>
      <c r="H104" s="223">
        <v>8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0.00035</v>
      </c>
      <c r="R104" s="228">
        <f>Q104*H104</f>
        <v>0.0028</v>
      </c>
      <c r="S104" s="228">
        <v>0</v>
      </c>
      <c r="T104" s="229">
        <f>S104*H104</f>
        <v>0</v>
      </c>
      <c r="AR104" s="230" t="s">
        <v>264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1965</v>
      </c>
    </row>
    <row r="105" s="1" customFormat="1" ht="108" customHeight="1">
      <c r="B105" s="37"/>
      <c r="C105" s="219" t="s">
        <v>224</v>
      </c>
      <c r="D105" s="219" t="s">
        <v>196</v>
      </c>
      <c r="E105" s="220" t="s">
        <v>1966</v>
      </c>
      <c r="F105" s="221" t="s">
        <v>1967</v>
      </c>
      <c r="G105" s="222" t="s">
        <v>222</v>
      </c>
      <c r="H105" s="223">
        <v>2</v>
      </c>
      <c r="I105" s="224"/>
      <c r="J105" s="225">
        <f>ROUND(I105*H105,2)</f>
        <v>0</v>
      </c>
      <c r="K105" s="221" t="s">
        <v>19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0.00034000000000000002</v>
      </c>
      <c r="R105" s="228">
        <f>Q105*H105</f>
        <v>0.00068000000000000005</v>
      </c>
      <c r="S105" s="228">
        <v>0</v>
      </c>
      <c r="T105" s="229">
        <f>S105*H105</f>
        <v>0</v>
      </c>
      <c r="AR105" s="230" t="s">
        <v>264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264</v>
      </c>
      <c r="BM105" s="230" t="s">
        <v>1968</v>
      </c>
    </row>
    <row r="106" s="1" customFormat="1" ht="16.5" customHeight="1">
      <c r="B106" s="37"/>
      <c r="C106" s="219" t="s">
        <v>228</v>
      </c>
      <c r="D106" s="219" t="s">
        <v>196</v>
      </c>
      <c r="E106" s="220" t="s">
        <v>1969</v>
      </c>
      <c r="F106" s="221" t="s">
        <v>1970</v>
      </c>
      <c r="G106" s="222" t="s">
        <v>222</v>
      </c>
      <c r="H106" s="223">
        <v>6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0.00029</v>
      </c>
      <c r="R106" s="228">
        <f>Q106*H106</f>
        <v>0.00174</v>
      </c>
      <c r="S106" s="228">
        <v>0</v>
      </c>
      <c r="T106" s="229">
        <f>S106*H106</f>
        <v>0</v>
      </c>
      <c r="AR106" s="230" t="s">
        <v>264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264</v>
      </c>
      <c r="BM106" s="230" t="s">
        <v>1971</v>
      </c>
    </row>
    <row r="107" s="1" customFormat="1" ht="24" customHeight="1">
      <c r="B107" s="37"/>
      <c r="C107" s="219" t="s">
        <v>232</v>
      </c>
      <c r="D107" s="219" t="s">
        <v>196</v>
      </c>
      <c r="E107" s="220" t="s">
        <v>1972</v>
      </c>
      <c r="F107" s="221" t="s">
        <v>1973</v>
      </c>
      <c r="G107" s="222" t="s">
        <v>222</v>
      </c>
      <c r="H107" s="223">
        <v>6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0.00014999999999999999</v>
      </c>
      <c r="R107" s="228">
        <f>Q107*H107</f>
        <v>0.00089999999999999998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1974</v>
      </c>
    </row>
    <row r="108" s="1" customFormat="1" ht="24" customHeight="1">
      <c r="B108" s="37"/>
      <c r="C108" s="219" t="s">
        <v>236</v>
      </c>
      <c r="D108" s="219" t="s">
        <v>196</v>
      </c>
      <c r="E108" s="220" t="s">
        <v>1975</v>
      </c>
      <c r="F108" s="221" t="s">
        <v>1976</v>
      </c>
      <c r="G108" s="222" t="s">
        <v>213</v>
      </c>
      <c r="H108" s="223">
        <v>62.5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1977</v>
      </c>
    </row>
    <row r="109" s="1" customFormat="1" ht="24" customHeight="1">
      <c r="B109" s="37"/>
      <c r="C109" s="219" t="s">
        <v>240</v>
      </c>
      <c r="D109" s="219" t="s">
        <v>196</v>
      </c>
      <c r="E109" s="220" t="s">
        <v>1978</v>
      </c>
      <c r="F109" s="221" t="s">
        <v>1979</v>
      </c>
      <c r="G109" s="222" t="s">
        <v>222</v>
      </c>
      <c r="H109" s="223">
        <v>6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</v>
      </c>
      <c r="R109" s="228">
        <f>Q109*H109</f>
        <v>0</v>
      </c>
      <c r="S109" s="228">
        <v>0</v>
      </c>
      <c r="T109" s="229">
        <f>S109*H109</f>
        <v>0</v>
      </c>
      <c r="AR109" s="230" t="s">
        <v>264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264</v>
      </c>
      <c r="BM109" s="230" t="s">
        <v>1980</v>
      </c>
    </row>
    <row r="110" s="1" customFormat="1" ht="24" customHeight="1">
      <c r="B110" s="37"/>
      <c r="C110" s="219" t="s">
        <v>244</v>
      </c>
      <c r="D110" s="219" t="s">
        <v>196</v>
      </c>
      <c r="E110" s="220" t="s">
        <v>1981</v>
      </c>
      <c r="F110" s="221" t="s">
        <v>1982</v>
      </c>
      <c r="G110" s="222" t="s">
        <v>213</v>
      </c>
      <c r="H110" s="223">
        <v>8.5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0.00066</v>
      </c>
      <c r="R110" s="228">
        <f>Q110*H110</f>
        <v>0.0056100000000000004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1983</v>
      </c>
    </row>
    <row r="111" s="1" customFormat="1" ht="24" customHeight="1">
      <c r="B111" s="37"/>
      <c r="C111" s="219" t="s">
        <v>248</v>
      </c>
      <c r="D111" s="219" t="s">
        <v>196</v>
      </c>
      <c r="E111" s="220" t="s">
        <v>1984</v>
      </c>
      <c r="F111" s="221" t="s">
        <v>1985</v>
      </c>
      <c r="G111" s="222" t="s">
        <v>222</v>
      </c>
      <c r="H111" s="223">
        <v>12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264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1986</v>
      </c>
    </row>
    <row r="112" s="1" customFormat="1" ht="48" customHeight="1">
      <c r="B112" s="37"/>
      <c r="C112" s="219" t="s">
        <v>252</v>
      </c>
      <c r="D112" s="219" t="s">
        <v>196</v>
      </c>
      <c r="E112" s="220" t="s">
        <v>1987</v>
      </c>
      <c r="F112" s="221" t="s">
        <v>1988</v>
      </c>
      <c r="G112" s="222" t="s">
        <v>311</v>
      </c>
      <c r="H112" s="223">
        <v>0.081000000000000003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1989</v>
      </c>
    </row>
    <row r="113" s="1" customFormat="1" ht="48" customHeight="1">
      <c r="B113" s="37"/>
      <c r="C113" s="219" t="s">
        <v>8</v>
      </c>
      <c r="D113" s="219" t="s">
        <v>196</v>
      </c>
      <c r="E113" s="220" t="s">
        <v>1990</v>
      </c>
      <c r="F113" s="221" t="s">
        <v>1991</v>
      </c>
      <c r="G113" s="222" t="s">
        <v>311</v>
      </c>
      <c r="H113" s="223">
        <v>0.081000000000000003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264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1992</v>
      </c>
    </row>
    <row r="114" s="11" customFormat="1" ht="22.8" customHeight="1">
      <c r="B114" s="203"/>
      <c r="C114" s="204"/>
      <c r="D114" s="205" t="s">
        <v>72</v>
      </c>
      <c r="E114" s="217" t="s">
        <v>1993</v>
      </c>
      <c r="F114" s="217" t="s">
        <v>1994</v>
      </c>
      <c r="G114" s="204"/>
      <c r="H114" s="204"/>
      <c r="I114" s="207"/>
      <c r="J114" s="218">
        <f>BK114</f>
        <v>0</v>
      </c>
      <c r="K114" s="204"/>
      <c r="L114" s="209"/>
      <c r="M114" s="210"/>
      <c r="N114" s="211"/>
      <c r="O114" s="211"/>
      <c r="P114" s="212">
        <f>SUM(P115:P124)</f>
        <v>0</v>
      </c>
      <c r="Q114" s="211"/>
      <c r="R114" s="212">
        <f>SUM(R115:R124)</f>
        <v>0.11348000000000001</v>
      </c>
      <c r="S114" s="211"/>
      <c r="T114" s="213">
        <f>SUM(T115:T124)</f>
        <v>0</v>
      </c>
      <c r="AR114" s="214" t="s">
        <v>82</v>
      </c>
      <c r="AT114" s="215" t="s">
        <v>72</v>
      </c>
      <c r="AU114" s="215" t="s">
        <v>80</v>
      </c>
      <c r="AY114" s="214" t="s">
        <v>194</v>
      </c>
      <c r="BK114" s="216">
        <f>SUM(BK115:BK124)</f>
        <v>0</v>
      </c>
    </row>
    <row r="115" s="1" customFormat="1" ht="24" customHeight="1">
      <c r="B115" s="37"/>
      <c r="C115" s="219" t="s">
        <v>264</v>
      </c>
      <c r="D115" s="219" t="s">
        <v>196</v>
      </c>
      <c r="E115" s="220" t="s">
        <v>1995</v>
      </c>
      <c r="F115" s="221" t="s">
        <v>1996</v>
      </c>
      <c r="G115" s="222" t="s">
        <v>213</v>
      </c>
      <c r="H115" s="223">
        <v>95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0.00077999999999999999</v>
      </c>
      <c r="R115" s="228">
        <f>Q115*H115</f>
        <v>0.074099999999999999</v>
      </c>
      <c r="S115" s="228">
        <v>0</v>
      </c>
      <c r="T115" s="229">
        <f>S115*H115</f>
        <v>0</v>
      </c>
      <c r="AR115" s="230" t="s">
        <v>264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1997</v>
      </c>
    </row>
    <row r="116" s="1" customFormat="1" ht="24" customHeight="1">
      <c r="B116" s="37"/>
      <c r="C116" s="219" t="s">
        <v>269</v>
      </c>
      <c r="D116" s="219" t="s">
        <v>196</v>
      </c>
      <c r="E116" s="220" t="s">
        <v>1984</v>
      </c>
      <c r="F116" s="221" t="s">
        <v>1985</v>
      </c>
      <c r="G116" s="222" t="s">
        <v>222</v>
      </c>
      <c r="H116" s="223">
        <v>16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264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264</v>
      </c>
      <c r="BM116" s="230" t="s">
        <v>1998</v>
      </c>
    </row>
    <row r="117" s="1" customFormat="1" ht="16.5" customHeight="1">
      <c r="B117" s="37"/>
      <c r="C117" s="219" t="s">
        <v>278</v>
      </c>
      <c r="D117" s="219" t="s">
        <v>196</v>
      </c>
      <c r="E117" s="220" t="s">
        <v>1999</v>
      </c>
      <c r="F117" s="221" t="s">
        <v>2000</v>
      </c>
      <c r="G117" s="222" t="s">
        <v>222</v>
      </c>
      <c r="H117" s="223">
        <v>8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0.00072000000000000005</v>
      </c>
      <c r="R117" s="228">
        <f>Q117*H117</f>
        <v>0.0057600000000000004</v>
      </c>
      <c r="S117" s="228">
        <v>0</v>
      </c>
      <c r="T117" s="229">
        <f>S117*H117</f>
        <v>0</v>
      </c>
      <c r="AR117" s="230" t="s">
        <v>264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264</v>
      </c>
      <c r="BM117" s="230" t="s">
        <v>2001</v>
      </c>
    </row>
    <row r="118" s="1" customFormat="1">
      <c r="B118" s="37"/>
      <c r="C118" s="38"/>
      <c r="D118" s="234" t="s">
        <v>286</v>
      </c>
      <c r="E118" s="38"/>
      <c r="F118" s="255" t="s">
        <v>2002</v>
      </c>
      <c r="G118" s="38"/>
      <c r="H118" s="38"/>
      <c r="I118" s="145"/>
      <c r="J118" s="38"/>
      <c r="K118" s="38"/>
      <c r="L118" s="42"/>
      <c r="M118" s="256"/>
      <c r="N118" s="82"/>
      <c r="O118" s="82"/>
      <c r="P118" s="82"/>
      <c r="Q118" s="82"/>
      <c r="R118" s="82"/>
      <c r="S118" s="82"/>
      <c r="T118" s="83"/>
      <c r="AT118" s="16" t="s">
        <v>286</v>
      </c>
      <c r="AU118" s="16" t="s">
        <v>82</v>
      </c>
    </row>
    <row r="119" s="1" customFormat="1" ht="16.5" customHeight="1">
      <c r="B119" s="37"/>
      <c r="C119" s="219" t="s">
        <v>282</v>
      </c>
      <c r="D119" s="219" t="s">
        <v>196</v>
      </c>
      <c r="E119" s="220" t="s">
        <v>2003</v>
      </c>
      <c r="F119" s="221" t="s">
        <v>2004</v>
      </c>
      <c r="G119" s="222" t="s">
        <v>222</v>
      </c>
      <c r="H119" s="223">
        <v>4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0.00076000000000000004</v>
      </c>
      <c r="R119" s="228">
        <f>Q119*H119</f>
        <v>0.0030400000000000002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2005</v>
      </c>
    </row>
    <row r="120" s="1" customFormat="1" ht="24" customHeight="1">
      <c r="B120" s="37"/>
      <c r="C120" s="219" t="s">
        <v>288</v>
      </c>
      <c r="D120" s="219" t="s">
        <v>196</v>
      </c>
      <c r="E120" s="220" t="s">
        <v>2006</v>
      </c>
      <c r="F120" s="221" t="s">
        <v>2007</v>
      </c>
      <c r="G120" s="222" t="s">
        <v>222</v>
      </c>
      <c r="H120" s="223">
        <v>1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0.01158</v>
      </c>
      <c r="R120" s="228">
        <f>Q120*H120</f>
        <v>0.01158</v>
      </c>
      <c r="S120" s="228">
        <v>0</v>
      </c>
      <c r="T120" s="229">
        <f>S120*H120</f>
        <v>0</v>
      </c>
      <c r="AR120" s="230" t="s">
        <v>264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2008</v>
      </c>
    </row>
    <row r="121" s="1" customFormat="1" ht="36" customHeight="1">
      <c r="B121" s="37"/>
      <c r="C121" s="219" t="s">
        <v>7</v>
      </c>
      <c r="D121" s="219" t="s">
        <v>196</v>
      </c>
      <c r="E121" s="220" t="s">
        <v>2009</v>
      </c>
      <c r="F121" s="221" t="s">
        <v>2010</v>
      </c>
      <c r="G121" s="222" t="s">
        <v>213</v>
      </c>
      <c r="H121" s="223">
        <v>95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0.00019000000000000001</v>
      </c>
      <c r="R121" s="228">
        <f>Q121*H121</f>
        <v>0.01805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2011</v>
      </c>
    </row>
    <row r="122" s="1" customFormat="1" ht="24" customHeight="1">
      <c r="B122" s="37"/>
      <c r="C122" s="219" t="s">
        <v>295</v>
      </c>
      <c r="D122" s="219" t="s">
        <v>196</v>
      </c>
      <c r="E122" s="220" t="s">
        <v>2012</v>
      </c>
      <c r="F122" s="221" t="s">
        <v>2013</v>
      </c>
      <c r="G122" s="222" t="s">
        <v>213</v>
      </c>
      <c r="H122" s="223">
        <v>95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1.0000000000000001E-05</v>
      </c>
      <c r="R122" s="228">
        <f>Q122*H122</f>
        <v>0.00095000000000000011</v>
      </c>
      <c r="S122" s="228">
        <v>0</v>
      </c>
      <c r="T122" s="229">
        <f>S122*H122</f>
        <v>0</v>
      </c>
      <c r="AR122" s="230" t="s">
        <v>264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2014</v>
      </c>
    </row>
    <row r="123" s="1" customFormat="1" ht="36" customHeight="1">
      <c r="B123" s="37"/>
      <c r="C123" s="219" t="s">
        <v>300</v>
      </c>
      <c r="D123" s="219" t="s">
        <v>196</v>
      </c>
      <c r="E123" s="220" t="s">
        <v>2015</v>
      </c>
      <c r="F123" s="221" t="s">
        <v>2016</v>
      </c>
      <c r="G123" s="222" t="s">
        <v>311</v>
      </c>
      <c r="H123" s="223">
        <v>0.113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264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2017</v>
      </c>
    </row>
    <row r="124" s="1" customFormat="1" ht="48" customHeight="1">
      <c r="B124" s="37"/>
      <c r="C124" s="219" t="s">
        <v>304</v>
      </c>
      <c r="D124" s="219" t="s">
        <v>196</v>
      </c>
      <c r="E124" s="220" t="s">
        <v>2018</v>
      </c>
      <c r="F124" s="221" t="s">
        <v>2019</v>
      </c>
      <c r="G124" s="222" t="s">
        <v>311</v>
      </c>
      <c r="H124" s="223">
        <v>0.113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264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2020</v>
      </c>
    </row>
    <row r="125" s="11" customFormat="1" ht="22.8" customHeight="1">
      <c r="B125" s="203"/>
      <c r="C125" s="204"/>
      <c r="D125" s="205" t="s">
        <v>72</v>
      </c>
      <c r="E125" s="217" t="s">
        <v>2021</v>
      </c>
      <c r="F125" s="217" t="s">
        <v>2022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SUM(P126:P130)</f>
        <v>0</v>
      </c>
      <c r="Q125" s="211"/>
      <c r="R125" s="212">
        <f>SUM(R126:R130)</f>
        <v>0.01221</v>
      </c>
      <c r="S125" s="211"/>
      <c r="T125" s="213">
        <f>SUM(T126:T130)</f>
        <v>0</v>
      </c>
      <c r="AR125" s="214" t="s">
        <v>82</v>
      </c>
      <c r="AT125" s="215" t="s">
        <v>72</v>
      </c>
      <c r="AU125" s="215" t="s">
        <v>80</v>
      </c>
      <c r="AY125" s="214" t="s">
        <v>194</v>
      </c>
      <c r="BK125" s="216">
        <f>SUM(BK126:BK130)</f>
        <v>0</v>
      </c>
    </row>
    <row r="126" s="1" customFormat="1" ht="36" customHeight="1">
      <c r="B126" s="37"/>
      <c r="C126" s="219" t="s">
        <v>308</v>
      </c>
      <c r="D126" s="219" t="s">
        <v>196</v>
      </c>
      <c r="E126" s="220" t="s">
        <v>2023</v>
      </c>
      <c r="F126" s="221" t="s">
        <v>2024</v>
      </c>
      <c r="G126" s="222" t="s">
        <v>386</v>
      </c>
      <c r="H126" s="223">
        <v>1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0.0055300000000000002</v>
      </c>
      <c r="R126" s="228">
        <f>Q126*H126</f>
        <v>0.0055300000000000002</v>
      </c>
      <c r="S126" s="228">
        <v>0</v>
      </c>
      <c r="T126" s="229">
        <f>S126*H126</f>
        <v>0</v>
      </c>
      <c r="AR126" s="230" t="s">
        <v>264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2025</v>
      </c>
    </row>
    <row r="127" s="1" customFormat="1" ht="16.5" customHeight="1">
      <c r="B127" s="37"/>
      <c r="C127" s="219" t="s">
        <v>317</v>
      </c>
      <c r="D127" s="219" t="s">
        <v>196</v>
      </c>
      <c r="E127" s="220" t="s">
        <v>2026</v>
      </c>
      <c r="F127" s="221" t="s">
        <v>2027</v>
      </c>
      <c r="G127" s="222" t="s">
        <v>386</v>
      </c>
      <c r="H127" s="223">
        <v>1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264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264</v>
      </c>
      <c r="BM127" s="230" t="s">
        <v>2028</v>
      </c>
    </row>
    <row r="128" s="1" customFormat="1" ht="48" customHeight="1">
      <c r="B128" s="37"/>
      <c r="C128" s="219" t="s">
        <v>322</v>
      </c>
      <c r="D128" s="219" t="s">
        <v>196</v>
      </c>
      <c r="E128" s="220" t="s">
        <v>2029</v>
      </c>
      <c r="F128" s="221" t="s">
        <v>2030</v>
      </c>
      <c r="G128" s="222" t="s">
        <v>386</v>
      </c>
      <c r="H128" s="223">
        <v>1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0.0066800000000000002</v>
      </c>
      <c r="R128" s="228">
        <f>Q128*H128</f>
        <v>0.0066800000000000002</v>
      </c>
      <c r="S128" s="228">
        <v>0</v>
      </c>
      <c r="T128" s="229">
        <f>S128*H128</f>
        <v>0</v>
      </c>
      <c r="AR128" s="230" t="s">
        <v>264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264</v>
      </c>
      <c r="BM128" s="230" t="s">
        <v>2031</v>
      </c>
    </row>
    <row r="129" s="1" customFormat="1" ht="48" customHeight="1">
      <c r="B129" s="37"/>
      <c r="C129" s="219" t="s">
        <v>328</v>
      </c>
      <c r="D129" s="219" t="s">
        <v>196</v>
      </c>
      <c r="E129" s="220" t="s">
        <v>2032</v>
      </c>
      <c r="F129" s="221" t="s">
        <v>2033</v>
      </c>
      <c r="G129" s="222" t="s">
        <v>311</v>
      </c>
      <c r="H129" s="223">
        <v>0.012</v>
      </c>
      <c r="I129" s="224"/>
      <c r="J129" s="225">
        <f>ROUND(I129*H129,2)</f>
        <v>0</v>
      </c>
      <c r="K129" s="221" t="s">
        <v>200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264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264</v>
      </c>
      <c r="BM129" s="230" t="s">
        <v>2034</v>
      </c>
    </row>
    <row r="130" s="1" customFormat="1" ht="48" customHeight="1">
      <c r="B130" s="37"/>
      <c r="C130" s="219" t="s">
        <v>334</v>
      </c>
      <c r="D130" s="219" t="s">
        <v>196</v>
      </c>
      <c r="E130" s="220" t="s">
        <v>2035</v>
      </c>
      <c r="F130" s="221" t="s">
        <v>2036</v>
      </c>
      <c r="G130" s="222" t="s">
        <v>311</v>
      </c>
      <c r="H130" s="223">
        <v>0.012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AR130" s="230" t="s">
        <v>264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264</v>
      </c>
      <c r="BM130" s="230" t="s">
        <v>2037</v>
      </c>
    </row>
    <row r="131" s="11" customFormat="1" ht="22.8" customHeight="1">
      <c r="B131" s="203"/>
      <c r="C131" s="204"/>
      <c r="D131" s="205" t="s">
        <v>72</v>
      </c>
      <c r="E131" s="217" t="s">
        <v>2038</v>
      </c>
      <c r="F131" s="217" t="s">
        <v>2039</v>
      </c>
      <c r="G131" s="204"/>
      <c r="H131" s="204"/>
      <c r="I131" s="207"/>
      <c r="J131" s="218">
        <f>BK131</f>
        <v>0</v>
      </c>
      <c r="K131" s="204"/>
      <c r="L131" s="209"/>
      <c r="M131" s="210"/>
      <c r="N131" s="211"/>
      <c r="O131" s="211"/>
      <c r="P131" s="212">
        <f>SUM(P132:P139)</f>
        <v>0</v>
      </c>
      <c r="Q131" s="211"/>
      <c r="R131" s="212">
        <f>SUM(R132:R139)</f>
        <v>0.20329999999999998</v>
      </c>
      <c r="S131" s="211"/>
      <c r="T131" s="213">
        <f>SUM(T132:T139)</f>
        <v>0</v>
      </c>
      <c r="AR131" s="214" t="s">
        <v>82</v>
      </c>
      <c r="AT131" s="215" t="s">
        <v>72</v>
      </c>
      <c r="AU131" s="215" t="s">
        <v>80</v>
      </c>
      <c r="AY131" s="214" t="s">
        <v>194</v>
      </c>
      <c r="BK131" s="216">
        <f>SUM(BK132:BK139)</f>
        <v>0</v>
      </c>
    </row>
    <row r="132" s="1" customFormat="1" ht="24" customHeight="1">
      <c r="B132" s="37"/>
      <c r="C132" s="219" t="s">
        <v>339</v>
      </c>
      <c r="D132" s="219" t="s">
        <v>196</v>
      </c>
      <c r="E132" s="220" t="s">
        <v>2040</v>
      </c>
      <c r="F132" s="221" t="s">
        <v>2041</v>
      </c>
      <c r="G132" s="222" t="s">
        <v>386</v>
      </c>
      <c r="H132" s="223">
        <v>4</v>
      </c>
      <c r="I132" s="224"/>
      <c r="J132" s="225">
        <f>ROUND(I132*H132,2)</f>
        <v>0</v>
      </c>
      <c r="K132" s="221" t="s">
        <v>200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0.023199999999999998</v>
      </c>
      <c r="R132" s="228">
        <f>Q132*H132</f>
        <v>0.092799999999999994</v>
      </c>
      <c r="S132" s="228">
        <v>0</v>
      </c>
      <c r="T132" s="229">
        <f>S132*H132</f>
        <v>0</v>
      </c>
      <c r="AR132" s="230" t="s">
        <v>264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264</v>
      </c>
      <c r="BM132" s="230" t="s">
        <v>2042</v>
      </c>
    </row>
    <row r="133" s="1" customFormat="1" ht="36" customHeight="1">
      <c r="B133" s="37"/>
      <c r="C133" s="219" t="s">
        <v>344</v>
      </c>
      <c r="D133" s="219" t="s">
        <v>196</v>
      </c>
      <c r="E133" s="220" t="s">
        <v>2043</v>
      </c>
      <c r="F133" s="221" t="s">
        <v>2044</v>
      </c>
      <c r="G133" s="222" t="s">
        <v>386</v>
      </c>
      <c r="H133" s="223">
        <v>4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0.021250000000000002</v>
      </c>
      <c r="R133" s="228">
        <f>Q133*H133</f>
        <v>0.085000000000000006</v>
      </c>
      <c r="S133" s="228">
        <v>0</v>
      </c>
      <c r="T133" s="229">
        <f>S133*H133</f>
        <v>0</v>
      </c>
      <c r="AR133" s="230" t="s">
        <v>264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264</v>
      </c>
      <c r="BM133" s="230" t="s">
        <v>2045</v>
      </c>
    </row>
    <row r="134" s="1" customFormat="1" ht="24" customHeight="1">
      <c r="B134" s="37"/>
      <c r="C134" s="219" t="s">
        <v>350</v>
      </c>
      <c r="D134" s="219" t="s">
        <v>196</v>
      </c>
      <c r="E134" s="220" t="s">
        <v>2046</v>
      </c>
      <c r="F134" s="221" t="s">
        <v>2047</v>
      </c>
      <c r="G134" s="222" t="s">
        <v>386</v>
      </c>
      <c r="H134" s="223">
        <v>1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0.0147</v>
      </c>
      <c r="R134" s="228">
        <f>Q134*H134</f>
        <v>0.0147</v>
      </c>
      <c r="S134" s="228">
        <v>0</v>
      </c>
      <c r="T134" s="229">
        <f>S134*H134</f>
        <v>0</v>
      </c>
      <c r="AR134" s="230" t="s">
        <v>264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264</v>
      </c>
      <c r="BM134" s="230" t="s">
        <v>2048</v>
      </c>
    </row>
    <row r="135" s="1" customFormat="1" ht="24" customHeight="1">
      <c r="B135" s="37"/>
      <c r="C135" s="219" t="s">
        <v>355</v>
      </c>
      <c r="D135" s="219" t="s">
        <v>196</v>
      </c>
      <c r="E135" s="220" t="s">
        <v>2049</v>
      </c>
      <c r="F135" s="221" t="s">
        <v>2050</v>
      </c>
      <c r="G135" s="222" t="s">
        <v>386</v>
      </c>
      <c r="H135" s="223">
        <v>4</v>
      </c>
      <c r="I135" s="224"/>
      <c r="J135" s="225">
        <f>ROUND(I135*H135,2)</f>
        <v>0</v>
      </c>
      <c r="K135" s="221" t="s">
        <v>200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9.0000000000000006E-05</v>
      </c>
      <c r="R135" s="228">
        <f>Q135*H135</f>
        <v>0.00036000000000000002</v>
      </c>
      <c r="S135" s="228">
        <v>0</v>
      </c>
      <c r="T135" s="229">
        <f>S135*H135</f>
        <v>0</v>
      </c>
      <c r="AR135" s="230" t="s">
        <v>264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264</v>
      </c>
      <c r="BM135" s="230" t="s">
        <v>2051</v>
      </c>
    </row>
    <row r="136" s="1" customFormat="1" ht="24" customHeight="1">
      <c r="B136" s="37"/>
      <c r="C136" s="257" t="s">
        <v>359</v>
      </c>
      <c r="D136" s="257" t="s">
        <v>323</v>
      </c>
      <c r="E136" s="258" t="s">
        <v>2052</v>
      </c>
      <c r="F136" s="259" t="s">
        <v>2053</v>
      </c>
      <c r="G136" s="260" t="s">
        <v>222</v>
      </c>
      <c r="H136" s="261">
        <v>4</v>
      </c>
      <c r="I136" s="262"/>
      <c r="J136" s="263">
        <f>ROUND(I136*H136,2)</f>
        <v>0</v>
      </c>
      <c r="K136" s="259" t="s">
        <v>200</v>
      </c>
      <c r="L136" s="264"/>
      <c r="M136" s="265" t="s">
        <v>19</v>
      </c>
      <c r="N136" s="266" t="s">
        <v>44</v>
      </c>
      <c r="O136" s="82"/>
      <c r="P136" s="228">
        <f>O136*H136</f>
        <v>0</v>
      </c>
      <c r="Q136" s="228">
        <v>0.00031</v>
      </c>
      <c r="R136" s="228">
        <f>Q136*H136</f>
        <v>0.00124</v>
      </c>
      <c r="S136" s="228">
        <v>0</v>
      </c>
      <c r="T136" s="229">
        <f>S136*H136</f>
        <v>0</v>
      </c>
      <c r="AR136" s="230" t="s">
        <v>350</v>
      </c>
      <c r="AT136" s="230" t="s">
        <v>323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264</v>
      </c>
      <c r="BM136" s="230" t="s">
        <v>2054</v>
      </c>
    </row>
    <row r="137" s="1" customFormat="1" ht="16.5" customHeight="1">
      <c r="B137" s="37"/>
      <c r="C137" s="219" t="s">
        <v>364</v>
      </c>
      <c r="D137" s="219" t="s">
        <v>196</v>
      </c>
      <c r="E137" s="220" t="s">
        <v>2055</v>
      </c>
      <c r="F137" s="221" t="s">
        <v>2056</v>
      </c>
      <c r="G137" s="222" t="s">
        <v>386</v>
      </c>
      <c r="H137" s="223">
        <v>5</v>
      </c>
      <c r="I137" s="224"/>
      <c r="J137" s="225">
        <f>ROUND(I137*H137,2)</f>
        <v>0</v>
      </c>
      <c r="K137" s="221" t="s">
        <v>200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0.0018400000000000001</v>
      </c>
      <c r="R137" s="228">
        <f>Q137*H137</f>
        <v>0.0091999999999999998</v>
      </c>
      <c r="S137" s="228">
        <v>0</v>
      </c>
      <c r="T137" s="229">
        <f>S137*H137</f>
        <v>0</v>
      </c>
      <c r="AR137" s="230" t="s">
        <v>264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264</v>
      </c>
      <c r="BM137" s="230" t="s">
        <v>2057</v>
      </c>
    </row>
    <row r="138" s="1" customFormat="1" ht="48" customHeight="1">
      <c r="B138" s="37"/>
      <c r="C138" s="219" t="s">
        <v>369</v>
      </c>
      <c r="D138" s="219" t="s">
        <v>196</v>
      </c>
      <c r="E138" s="220" t="s">
        <v>2058</v>
      </c>
      <c r="F138" s="221" t="s">
        <v>2059</v>
      </c>
      <c r="G138" s="222" t="s">
        <v>311</v>
      </c>
      <c r="H138" s="223">
        <v>0.20300000000000001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</v>
      </c>
      <c r="R138" s="228">
        <f>Q138*H138</f>
        <v>0</v>
      </c>
      <c r="S138" s="228">
        <v>0</v>
      </c>
      <c r="T138" s="229">
        <f>S138*H138</f>
        <v>0</v>
      </c>
      <c r="AR138" s="230" t="s">
        <v>264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264</v>
      </c>
      <c r="BM138" s="230" t="s">
        <v>2060</v>
      </c>
    </row>
    <row r="139" s="1" customFormat="1" ht="48" customHeight="1">
      <c r="B139" s="37"/>
      <c r="C139" s="219" t="s">
        <v>373</v>
      </c>
      <c r="D139" s="219" t="s">
        <v>196</v>
      </c>
      <c r="E139" s="220" t="s">
        <v>2061</v>
      </c>
      <c r="F139" s="221" t="s">
        <v>2062</v>
      </c>
      <c r="G139" s="222" t="s">
        <v>311</v>
      </c>
      <c r="H139" s="223">
        <v>0.20300000000000001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AR139" s="230" t="s">
        <v>264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264</v>
      </c>
      <c r="BM139" s="230" t="s">
        <v>2063</v>
      </c>
    </row>
    <row r="140" s="11" customFormat="1" ht="22.8" customHeight="1">
      <c r="B140" s="203"/>
      <c r="C140" s="204"/>
      <c r="D140" s="205" t="s">
        <v>72</v>
      </c>
      <c r="E140" s="217" t="s">
        <v>2064</v>
      </c>
      <c r="F140" s="217" t="s">
        <v>2065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SUM(P141:P142)</f>
        <v>0</v>
      </c>
      <c r="Q140" s="211"/>
      <c r="R140" s="212">
        <f>SUM(R141:R142)</f>
        <v>0.0071000000000000004</v>
      </c>
      <c r="S140" s="211"/>
      <c r="T140" s="213">
        <f>SUM(T141:T142)</f>
        <v>0</v>
      </c>
      <c r="AR140" s="214" t="s">
        <v>82</v>
      </c>
      <c r="AT140" s="215" t="s">
        <v>72</v>
      </c>
      <c r="AU140" s="215" t="s">
        <v>80</v>
      </c>
      <c r="AY140" s="214" t="s">
        <v>194</v>
      </c>
      <c r="BK140" s="216">
        <f>SUM(BK141:BK142)</f>
        <v>0</v>
      </c>
    </row>
    <row r="141" s="1" customFormat="1" ht="24" customHeight="1">
      <c r="B141" s="37"/>
      <c r="C141" s="219" t="s">
        <v>377</v>
      </c>
      <c r="D141" s="219" t="s">
        <v>196</v>
      </c>
      <c r="E141" s="220" t="s">
        <v>2066</v>
      </c>
      <c r="F141" s="221" t="s">
        <v>2067</v>
      </c>
      <c r="G141" s="222" t="s">
        <v>222</v>
      </c>
      <c r="H141" s="223">
        <v>20</v>
      </c>
      <c r="I141" s="224"/>
      <c r="J141" s="225">
        <f>ROUND(I141*H141,2)</f>
        <v>0</v>
      </c>
      <c r="K141" s="221" t="s">
        <v>200</v>
      </c>
      <c r="L141" s="42"/>
      <c r="M141" s="226" t="s">
        <v>19</v>
      </c>
      <c r="N141" s="227" t="s">
        <v>44</v>
      </c>
      <c r="O141" s="82"/>
      <c r="P141" s="228">
        <f>O141*H141</f>
        <v>0</v>
      </c>
      <c r="Q141" s="228">
        <v>0.00025000000000000001</v>
      </c>
      <c r="R141" s="228">
        <f>Q141*H141</f>
        <v>0.0050000000000000001</v>
      </c>
      <c r="S141" s="228">
        <v>0</v>
      </c>
      <c r="T141" s="229">
        <f>S141*H141</f>
        <v>0</v>
      </c>
      <c r="AR141" s="230" t="s">
        <v>264</v>
      </c>
      <c r="AT141" s="230" t="s">
        <v>196</v>
      </c>
      <c r="AU141" s="230" t="s">
        <v>82</v>
      </c>
      <c r="AY141" s="16" t="s">
        <v>194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80</v>
      </c>
      <c r="BK141" s="231">
        <f>ROUND(I141*H141,2)</f>
        <v>0</v>
      </c>
      <c r="BL141" s="16" t="s">
        <v>264</v>
      </c>
      <c r="BM141" s="230" t="s">
        <v>2068</v>
      </c>
    </row>
    <row r="142" s="1" customFormat="1" ht="24" customHeight="1">
      <c r="B142" s="37"/>
      <c r="C142" s="219" t="s">
        <v>383</v>
      </c>
      <c r="D142" s="219" t="s">
        <v>196</v>
      </c>
      <c r="E142" s="220" t="s">
        <v>2069</v>
      </c>
      <c r="F142" s="221" t="s">
        <v>2070</v>
      </c>
      <c r="G142" s="222" t="s">
        <v>222</v>
      </c>
      <c r="H142" s="223">
        <v>6</v>
      </c>
      <c r="I142" s="224"/>
      <c r="J142" s="225">
        <f>ROUND(I142*H142,2)</f>
        <v>0</v>
      </c>
      <c r="K142" s="221" t="s">
        <v>200</v>
      </c>
      <c r="L142" s="42"/>
      <c r="M142" s="275" t="s">
        <v>19</v>
      </c>
      <c r="N142" s="276" t="s">
        <v>44</v>
      </c>
      <c r="O142" s="269"/>
      <c r="P142" s="270">
        <f>O142*H142</f>
        <v>0</v>
      </c>
      <c r="Q142" s="270">
        <v>0.00035</v>
      </c>
      <c r="R142" s="270">
        <f>Q142*H142</f>
        <v>0.0020999999999999999</v>
      </c>
      <c r="S142" s="270">
        <v>0</v>
      </c>
      <c r="T142" s="271">
        <f>S142*H142</f>
        <v>0</v>
      </c>
      <c r="AR142" s="230" t="s">
        <v>264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264</v>
      </c>
      <c r="BM142" s="230" t="s">
        <v>2071</v>
      </c>
    </row>
    <row r="143" s="1" customFormat="1" ht="6.96" customHeight="1">
      <c r="B143" s="57"/>
      <c r="C143" s="58"/>
      <c r="D143" s="58"/>
      <c r="E143" s="58"/>
      <c r="F143" s="58"/>
      <c r="G143" s="58"/>
      <c r="H143" s="58"/>
      <c r="I143" s="170"/>
      <c r="J143" s="58"/>
      <c r="K143" s="58"/>
      <c r="L143" s="42"/>
    </row>
  </sheetData>
  <sheetProtection sheet="1" autoFilter="0" formatColumns="0" formatRows="0" objects="1" scenarios="1" spinCount="100000" saltValue="azv/u25fGe+zcZ9kndHcp3jBR4FbzExC3Z/z6EnqUu89efvDbvrq9CbLeNhfQ8OFg09/RFACZOpOtemcpF+Myw==" hashValue="SrZr1KogBy1cLKIkOU7n9fYFFkRcXKD6E6UVSneDEjvhjIyywerVtnVe/Mu37utFtyd3V7BoFd1OgOGvRjtrkA==" algorithmName="SHA-512" password="C87A"/>
  <autoFilter ref="C92:K14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97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1938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2072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ROUND(J89,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ROUND((SUM(BE89:BE125)),  2)</f>
        <v>0</v>
      </c>
      <c r="I35" s="159">
        <v>0.20999999999999999</v>
      </c>
      <c r="J35" s="158">
        <f>ROUND(((SUM(BE89:BE125))*I35),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ROUND((SUM(BF89:BF125)),  2)</f>
        <v>0</v>
      </c>
      <c r="I36" s="159">
        <v>0.14999999999999999</v>
      </c>
      <c r="J36" s="158">
        <f>ROUND(((SUM(BF89:BF125))*I36),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ROUND((SUM(BG89:BG125)),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ROUND((SUM(BH89:BH125)),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ROUND((SUM(BI89:BI125)),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1938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D.1.4.a-2 -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J89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J90</f>
        <v>0</v>
      </c>
      <c r="K64" s="181"/>
      <c r="L64" s="186"/>
    </row>
    <row r="65" s="9" customFormat="1" ht="19.92" customHeight="1">
      <c r="B65" s="187"/>
      <c r="C65" s="123"/>
      <c r="D65" s="188" t="s">
        <v>1940</v>
      </c>
      <c r="E65" s="189"/>
      <c r="F65" s="189"/>
      <c r="G65" s="189"/>
      <c r="H65" s="189"/>
      <c r="I65" s="190"/>
      <c r="J65" s="191">
        <f>J91</f>
        <v>0</v>
      </c>
      <c r="K65" s="123"/>
      <c r="L65" s="192"/>
    </row>
    <row r="66" s="9" customFormat="1" ht="19.92" customHeight="1">
      <c r="B66" s="187"/>
      <c r="C66" s="123"/>
      <c r="D66" s="188" t="s">
        <v>1941</v>
      </c>
      <c r="E66" s="189"/>
      <c r="F66" s="189"/>
      <c r="G66" s="189"/>
      <c r="H66" s="189"/>
      <c r="I66" s="190"/>
      <c r="J66" s="191">
        <f>J106</f>
        <v>0</v>
      </c>
      <c r="K66" s="123"/>
      <c r="L66" s="192"/>
    </row>
    <row r="67" s="9" customFormat="1" ht="19.92" customHeight="1">
      <c r="B67" s="187"/>
      <c r="C67" s="123"/>
      <c r="D67" s="188" t="s">
        <v>1943</v>
      </c>
      <c r="E67" s="189"/>
      <c r="F67" s="189"/>
      <c r="G67" s="189"/>
      <c r="H67" s="189"/>
      <c r="I67" s="190"/>
      <c r="J67" s="191">
        <f>J117</f>
        <v>0</v>
      </c>
      <c r="K67" s="123"/>
      <c r="L67" s="192"/>
    </row>
    <row r="68" s="1" customFormat="1" ht="21.84" customHeight="1">
      <c r="B68" s="37"/>
      <c r="C68" s="38"/>
      <c r="D68" s="38"/>
      <c r="E68" s="38"/>
      <c r="F68" s="38"/>
      <c r="G68" s="38"/>
      <c r="H68" s="38"/>
      <c r="I68" s="145"/>
      <c r="J68" s="38"/>
      <c r="K68" s="38"/>
      <c r="L68" s="42"/>
    </row>
    <row r="69" s="1" customFormat="1" ht="6.96" customHeight="1">
      <c r="B69" s="57"/>
      <c r="C69" s="58"/>
      <c r="D69" s="58"/>
      <c r="E69" s="58"/>
      <c r="F69" s="58"/>
      <c r="G69" s="58"/>
      <c r="H69" s="58"/>
      <c r="I69" s="170"/>
      <c r="J69" s="58"/>
      <c r="K69" s="58"/>
      <c r="L69" s="42"/>
    </row>
    <row r="73" s="1" customFormat="1" ht="6.96" customHeight="1">
      <c r="B73" s="59"/>
      <c r="C73" s="60"/>
      <c r="D73" s="60"/>
      <c r="E73" s="60"/>
      <c r="F73" s="60"/>
      <c r="G73" s="60"/>
      <c r="H73" s="60"/>
      <c r="I73" s="173"/>
      <c r="J73" s="60"/>
      <c r="K73" s="60"/>
      <c r="L73" s="42"/>
    </row>
    <row r="74" s="1" customFormat="1" ht="24.96" customHeight="1">
      <c r="B74" s="37"/>
      <c r="C74" s="22" t="s">
        <v>179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6.96" customHeight="1">
      <c r="B75" s="37"/>
      <c r="C75" s="38"/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2" customHeight="1">
      <c r="B76" s="37"/>
      <c r="C76" s="31" t="s">
        <v>16</v>
      </c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6.5" customHeight="1">
      <c r="B77" s="37"/>
      <c r="C77" s="38"/>
      <c r="D77" s="38"/>
      <c r="E77" s="174" t="str">
        <f>E7</f>
        <v>Stavební úpravy objektů č.p. 6 a st.p.č. 17-6, obec Malšovice - revize č.01</v>
      </c>
      <c r="F77" s="31"/>
      <c r="G77" s="31"/>
      <c r="H77" s="31"/>
      <c r="I77" s="145"/>
      <c r="J77" s="38"/>
      <c r="K77" s="38"/>
      <c r="L77" s="42"/>
    </row>
    <row r="78" ht="12" customHeight="1">
      <c r="B78" s="20"/>
      <c r="C78" s="31" t="s">
        <v>144</v>
      </c>
      <c r="D78" s="21"/>
      <c r="E78" s="21"/>
      <c r="F78" s="21"/>
      <c r="G78" s="21"/>
      <c r="H78" s="21"/>
      <c r="I78" s="137"/>
      <c r="J78" s="21"/>
      <c r="K78" s="21"/>
      <c r="L78" s="19"/>
    </row>
    <row r="79" s="1" customFormat="1" ht="16.5" customHeight="1">
      <c r="B79" s="37"/>
      <c r="C79" s="38"/>
      <c r="D79" s="38"/>
      <c r="E79" s="174" t="s">
        <v>1938</v>
      </c>
      <c r="F79" s="38"/>
      <c r="G79" s="38"/>
      <c r="H79" s="38"/>
      <c r="I79" s="145"/>
      <c r="J79" s="38"/>
      <c r="K79" s="38"/>
      <c r="L79" s="42"/>
    </row>
    <row r="80" s="1" customFormat="1" ht="12" customHeight="1">
      <c r="B80" s="37"/>
      <c r="C80" s="31" t="s">
        <v>146</v>
      </c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6.5" customHeight="1">
      <c r="B81" s="37"/>
      <c r="C81" s="38"/>
      <c r="D81" s="38"/>
      <c r="E81" s="67" t="str">
        <f>E11</f>
        <v>D.1.4.a-2 - Objekt na st.p.č.17/6</v>
      </c>
      <c r="F81" s="38"/>
      <c r="G81" s="38"/>
      <c r="H81" s="38"/>
      <c r="I81" s="145"/>
      <c r="J81" s="38"/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12" customHeight="1">
      <c r="B83" s="37"/>
      <c r="C83" s="31" t="s">
        <v>21</v>
      </c>
      <c r="D83" s="38"/>
      <c r="E83" s="38"/>
      <c r="F83" s="26" t="str">
        <f>F14</f>
        <v>Malšovice</v>
      </c>
      <c r="G83" s="38"/>
      <c r="H83" s="38"/>
      <c r="I83" s="147" t="s">
        <v>23</v>
      </c>
      <c r="J83" s="70" t="str">
        <f>IF(J14="","",J14)</f>
        <v>22. 6. 2019</v>
      </c>
      <c r="K83" s="38"/>
      <c r="L83" s="42"/>
    </row>
    <row r="84" s="1" customFormat="1" ht="6.96" customHeight="1">
      <c r="B84" s="37"/>
      <c r="C84" s="38"/>
      <c r="D84" s="38"/>
      <c r="E84" s="38"/>
      <c r="F84" s="38"/>
      <c r="G84" s="38"/>
      <c r="H84" s="38"/>
      <c r="I84" s="145"/>
      <c r="J84" s="38"/>
      <c r="K84" s="38"/>
      <c r="L84" s="42"/>
    </row>
    <row r="85" s="1" customFormat="1" ht="43.05" customHeight="1">
      <c r="B85" s="37"/>
      <c r="C85" s="31" t="s">
        <v>25</v>
      </c>
      <c r="D85" s="38"/>
      <c r="E85" s="38"/>
      <c r="F85" s="26" t="str">
        <f>E17</f>
        <v>Obec Malšovice, Malšovice 16, 405 02 Děčín 2</v>
      </c>
      <c r="G85" s="38"/>
      <c r="H85" s="38"/>
      <c r="I85" s="147" t="s">
        <v>32</v>
      </c>
      <c r="J85" s="35" t="str">
        <f>E23</f>
        <v>INTECON, spol. s r.o., Ústí nad Labem</v>
      </c>
      <c r="K85" s="38"/>
      <c r="L85" s="42"/>
    </row>
    <row r="86" s="1" customFormat="1" ht="43.05" customHeight="1">
      <c r="B86" s="37"/>
      <c r="C86" s="31" t="s">
        <v>30</v>
      </c>
      <c r="D86" s="38"/>
      <c r="E86" s="38"/>
      <c r="F86" s="26" t="str">
        <f>IF(E20="","",E20)</f>
        <v>Vyplň údaj</v>
      </c>
      <c r="G86" s="38"/>
      <c r="H86" s="38"/>
      <c r="I86" s="147" t="s">
        <v>36</v>
      </c>
      <c r="J86" s="35" t="str">
        <f>E26</f>
        <v>INTECON, spol. s r.o., Ústí nad Labem</v>
      </c>
      <c r="K86" s="38"/>
      <c r="L86" s="42"/>
    </row>
    <row r="87" s="1" customFormat="1" ht="10.32" customHeight="1">
      <c r="B87" s="37"/>
      <c r="C87" s="38"/>
      <c r="D87" s="38"/>
      <c r="E87" s="38"/>
      <c r="F87" s="38"/>
      <c r="G87" s="38"/>
      <c r="H87" s="38"/>
      <c r="I87" s="145"/>
      <c r="J87" s="38"/>
      <c r="K87" s="38"/>
      <c r="L87" s="42"/>
    </row>
    <row r="88" s="10" customFormat="1" ht="29.28" customHeight="1">
      <c r="B88" s="193"/>
      <c r="C88" s="194" t="s">
        <v>180</v>
      </c>
      <c r="D88" s="195" t="s">
        <v>58</v>
      </c>
      <c r="E88" s="195" t="s">
        <v>54</v>
      </c>
      <c r="F88" s="195" t="s">
        <v>55</v>
      </c>
      <c r="G88" s="195" t="s">
        <v>181</v>
      </c>
      <c r="H88" s="195" t="s">
        <v>182</v>
      </c>
      <c r="I88" s="196" t="s">
        <v>183</v>
      </c>
      <c r="J88" s="195" t="s">
        <v>150</v>
      </c>
      <c r="K88" s="197" t="s">
        <v>184</v>
      </c>
      <c r="L88" s="198"/>
      <c r="M88" s="90" t="s">
        <v>19</v>
      </c>
      <c r="N88" s="91" t="s">
        <v>43</v>
      </c>
      <c r="O88" s="91" t="s">
        <v>185</v>
      </c>
      <c r="P88" s="91" t="s">
        <v>186</v>
      </c>
      <c r="Q88" s="91" t="s">
        <v>187</v>
      </c>
      <c r="R88" s="91" t="s">
        <v>188</v>
      </c>
      <c r="S88" s="91" t="s">
        <v>189</v>
      </c>
      <c r="T88" s="92" t="s">
        <v>190</v>
      </c>
    </row>
    <row r="89" s="1" customFormat="1" ht="22.8" customHeight="1">
      <c r="B89" s="37"/>
      <c r="C89" s="97" t="s">
        <v>191</v>
      </c>
      <c r="D89" s="38"/>
      <c r="E89" s="38"/>
      <c r="F89" s="38"/>
      <c r="G89" s="38"/>
      <c r="H89" s="38"/>
      <c r="I89" s="145"/>
      <c r="J89" s="199">
        <f>BK89</f>
        <v>0</v>
      </c>
      <c r="K89" s="38"/>
      <c r="L89" s="42"/>
      <c r="M89" s="93"/>
      <c r="N89" s="94"/>
      <c r="O89" s="94"/>
      <c r="P89" s="200">
        <f>P90</f>
        <v>0</v>
      </c>
      <c r="Q89" s="94"/>
      <c r="R89" s="200">
        <f>R90</f>
        <v>0.11484</v>
      </c>
      <c r="S89" s="94"/>
      <c r="T89" s="201">
        <f>T90</f>
        <v>0</v>
      </c>
      <c r="AT89" s="16" t="s">
        <v>72</v>
      </c>
      <c r="AU89" s="16" t="s">
        <v>151</v>
      </c>
      <c r="BK89" s="202">
        <f>BK90</f>
        <v>0</v>
      </c>
    </row>
    <row r="90" s="11" customFormat="1" ht="25.92" customHeight="1">
      <c r="B90" s="203"/>
      <c r="C90" s="204"/>
      <c r="D90" s="205" t="s">
        <v>72</v>
      </c>
      <c r="E90" s="206" t="s">
        <v>1094</v>
      </c>
      <c r="F90" s="206" t="s">
        <v>1095</v>
      </c>
      <c r="G90" s="204"/>
      <c r="H90" s="204"/>
      <c r="I90" s="207"/>
      <c r="J90" s="208">
        <f>BK90</f>
        <v>0</v>
      </c>
      <c r="K90" s="204"/>
      <c r="L90" s="209"/>
      <c r="M90" s="210"/>
      <c r="N90" s="211"/>
      <c r="O90" s="211"/>
      <c r="P90" s="212">
        <f>P91+P106+P117</f>
        <v>0</v>
      </c>
      <c r="Q90" s="211"/>
      <c r="R90" s="212">
        <f>R91+R106+R117</f>
        <v>0.11484</v>
      </c>
      <c r="S90" s="211"/>
      <c r="T90" s="213">
        <f>T91+T106+T117</f>
        <v>0</v>
      </c>
      <c r="AR90" s="214" t="s">
        <v>82</v>
      </c>
      <c r="AT90" s="215" t="s">
        <v>72</v>
      </c>
      <c r="AU90" s="215" t="s">
        <v>73</v>
      </c>
      <c r="AY90" s="214" t="s">
        <v>194</v>
      </c>
      <c r="BK90" s="216">
        <f>BK91+BK106+BK117</f>
        <v>0</v>
      </c>
    </row>
    <row r="91" s="11" customFormat="1" ht="22.8" customHeight="1">
      <c r="B91" s="203"/>
      <c r="C91" s="204"/>
      <c r="D91" s="205" t="s">
        <v>72</v>
      </c>
      <c r="E91" s="217" t="s">
        <v>1951</v>
      </c>
      <c r="F91" s="217" t="s">
        <v>1952</v>
      </c>
      <c r="G91" s="204"/>
      <c r="H91" s="204"/>
      <c r="I91" s="207"/>
      <c r="J91" s="218">
        <f>BK91</f>
        <v>0</v>
      </c>
      <c r="K91" s="204"/>
      <c r="L91" s="209"/>
      <c r="M91" s="210"/>
      <c r="N91" s="211"/>
      <c r="O91" s="211"/>
      <c r="P91" s="212">
        <f>SUM(P92:P105)</f>
        <v>0</v>
      </c>
      <c r="Q91" s="211"/>
      <c r="R91" s="212">
        <f>SUM(R92:R105)</f>
        <v>0.029950000000000001</v>
      </c>
      <c r="S91" s="211"/>
      <c r="T91" s="213">
        <f>SUM(T92:T105)</f>
        <v>0</v>
      </c>
      <c r="AR91" s="214" t="s">
        <v>82</v>
      </c>
      <c r="AT91" s="215" t="s">
        <v>72</v>
      </c>
      <c r="AU91" s="215" t="s">
        <v>80</v>
      </c>
      <c r="AY91" s="214" t="s">
        <v>194</v>
      </c>
      <c r="BK91" s="216">
        <f>SUM(BK92:BK105)</f>
        <v>0</v>
      </c>
    </row>
    <row r="92" s="1" customFormat="1" ht="24" customHeight="1">
      <c r="B92" s="37"/>
      <c r="C92" s="219" t="s">
        <v>80</v>
      </c>
      <c r="D92" s="219" t="s">
        <v>196</v>
      </c>
      <c r="E92" s="220" t="s">
        <v>2073</v>
      </c>
      <c r="F92" s="221" t="s">
        <v>2074</v>
      </c>
      <c r="G92" s="222" t="s">
        <v>222</v>
      </c>
      <c r="H92" s="223">
        <v>1</v>
      </c>
      <c r="I92" s="224"/>
      <c r="J92" s="225">
        <f>ROUND(I92*H92,2)</f>
        <v>0</v>
      </c>
      <c r="K92" s="221" t="s">
        <v>200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0.00050000000000000001</v>
      </c>
      <c r="R92" s="228">
        <f>Q92*H92</f>
        <v>0.00050000000000000001</v>
      </c>
      <c r="S92" s="228">
        <v>0</v>
      </c>
      <c r="T92" s="229">
        <f>S92*H92</f>
        <v>0</v>
      </c>
      <c r="AR92" s="230" t="s">
        <v>264</v>
      </c>
      <c r="AT92" s="230" t="s">
        <v>196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264</v>
      </c>
      <c r="BM92" s="230" t="s">
        <v>2075</v>
      </c>
    </row>
    <row r="93" s="1" customFormat="1" ht="24" customHeight="1">
      <c r="B93" s="37"/>
      <c r="C93" s="219" t="s">
        <v>82</v>
      </c>
      <c r="D93" s="219" t="s">
        <v>196</v>
      </c>
      <c r="E93" s="220" t="s">
        <v>1953</v>
      </c>
      <c r="F93" s="221" t="s">
        <v>1954</v>
      </c>
      <c r="G93" s="222" t="s">
        <v>222</v>
      </c>
      <c r="H93" s="223">
        <v>2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0.00247</v>
      </c>
      <c r="R93" s="228">
        <f>Q93*H93</f>
        <v>0.0049399999999999999</v>
      </c>
      <c r="S93" s="228">
        <v>0</v>
      </c>
      <c r="T93" s="229">
        <f>S93*H93</f>
        <v>0</v>
      </c>
      <c r="AR93" s="230" t="s">
        <v>264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264</v>
      </c>
      <c r="BM93" s="230" t="s">
        <v>2076</v>
      </c>
    </row>
    <row r="94" s="1" customFormat="1" ht="24" customHeight="1">
      <c r="B94" s="37"/>
      <c r="C94" s="219" t="s">
        <v>117</v>
      </c>
      <c r="D94" s="219" t="s">
        <v>196</v>
      </c>
      <c r="E94" s="220" t="s">
        <v>1959</v>
      </c>
      <c r="F94" s="221" t="s">
        <v>1960</v>
      </c>
      <c r="G94" s="222" t="s">
        <v>213</v>
      </c>
      <c r="H94" s="223">
        <v>5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0.0012099999999999999</v>
      </c>
      <c r="R94" s="228">
        <f>Q94*H94</f>
        <v>0.0060499999999999998</v>
      </c>
      <c r="S94" s="228">
        <v>0</v>
      </c>
      <c r="T94" s="229">
        <f>S94*H94</f>
        <v>0</v>
      </c>
      <c r="AR94" s="230" t="s">
        <v>264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264</v>
      </c>
      <c r="BM94" s="230" t="s">
        <v>2077</v>
      </c>
    </row>
    <row r="95" s="1" customFormat="1" ht="16.5" customHeight="1">
      <c r="B95" s="37"/>
      <c r="C95" s="219" t="s">
        <v>201</v>
      </c>
      <c r="D95" s="219" t="s">
        <v>196</v>
      </c>
      <c r="E95" s="220" t="s">
        <v>1969</v>
      </c>
      <c r="F95" s="221" t="s">
        <v>1970</v>
      </c>
      <c r="G95" s="222" t="s">
        <v>222</v>
      </c>
      <c r="H95" s="223">
        <v>1</v>
      </c>
      <c r="I95" s="224"/>
      <c r="J95" s="225">
        <f>ROUND(I95*H95,2)</f>
        <v>0</v>
      </c>
      <c r="K95" s="221" t="s">
        <v>200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0.00029</v>
      </c>
      <c r="R95" s="228">
        <f>Q95*H95</f>
        <v>0.00029</v>
      </c>
      <c r="S95" s="228">
        <v>0</v>
      </c>
      <c r="T95" s="229">
        <f>S95*H95</f>
        <v>0</v>
      </c>
      <c r="AR95" s="230" t="s">
        <v>264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264</v>
      </c>
      <c r="BM95" s="230" t="s">
        <v>2078</v>
      </c>
    </row>
    <row r="96" s="1" customFormat="1" ht="24" customHeight="1">
      <c r="B96" s="37"/>
      <c r="C96" s="219" t="s">
        <v>215</v>
      </c>
      <c r="D96" s="219" t="s">
        <v>196</v>
      </c>
      <c r="E96" s="220" t="s">
        <v>1972</v>
      </c>
      <c r="F96" s="221" t="s">
        <v>1973</v>
      </c>
      <c r="G96" s="222" t="s">
        <v>222</v>
      </c>
      <c r="H96" s="223">
        <v>1</v>
      </c>
      <c r="I96" s="224"/>
      <c r="J96" s="225">
        <f>ROUND(I96*H96,2)</f>
        <v>0</v>
      </c>
      <c r="K96" s="221" t="s">
        <v>200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0.00014999999999999999</v>
      </c>
      <c r="R96" s="228">
        <f>Q96*H96</f>
        <v>0.00014999999999999999</v>
      </c>
      <c r="S96" s="228">
        <v>0</v>
      </c>
      <c r="T96" s="229">
        <f>S96*H96</f>
        <v>0</v>
      </c>
      <c r="AR96" s="230" t="s">
        <v>264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264</v>
      </c>
      <c r="BM96" s="230" t="s">
        <v>2079</v>
      </c>
    </row>
    <row r="97" s="1" customFormat="1" ht="24" customHeight="1">
      <c r="B97" s="37"/>
      <c r="C97" s="219" t="s">
        <v>219</v>
      </c>
      <c r="D97" s="219" t="s">
        <v>196</v>
      </c>
      <c r="E97" s="220" t="s">
        <v>2080</v>
      </c>
      <c r="F97" s="221" t="s">
        <v>2081</v>
      </c>
      <c r="G97" s="222" t="s">
        <v>213</v>
      </c>
      <c r="H97" s="223">
        <v>1.5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0.00040000000000000002</v>
      </c>
      <c r="R97" s="228">
        <f>Q97*H97</f>
        <v>0.00060000000000000006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2082</v>
      </c>
    </row>
    <row r="98" s="1" customFormat="1" ht="24" customHeight="1">
      <c r="B98" s="37"/>
      <c r="C98" s="219" t="s">
        <v>224</v>
      </c>
      <c r="D98" s="219" t="s">
        <v>196</v>
      </c>
      <c r="E98" s="220" t="s">
        <v>1981</v>
      </c>
      <c r="F98" s="221" t="s">
        <v>1982</v>
      </c>
      <c r="G98" s="222" t="s">
        <v>213</v>
      </c>
      <c r="H98" s="223">
        <v>1.5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0.00066</v>
      </c>
      <c r="R98" s="228">
        <f>Q98*H98</f>
        <v>0.00098999999999999999</v>
      </c>
      <c r="S98" s="228">
        <v>0</v>
      </c>
      <c r="T98" s="229">
        <f>S98*H98</f>
        <v>0</v>
      </c>
      <c r="AR98" s="230" t="s">
        <v>264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264</v>
      </c>
      <c r="BM98" s="230" t="s">
        <v>2083</v>
      </c>
    </row>
    <row r="99" s="1" customFormat="1" ht="24" customHeight="1">
      <c r="B99" s="37"/>
      <c r="C99" s="219" t="s">
        <v>228</v>
      </c>
      <c r="D99" s="219" t="s">
        <v>196</v>
      </c>
      <c r="E99" s="220" t="s">
        <v>2084</v>
      </c>
      <c r="F99" s="221" t="s">
        <v>2085</v>
      </c>
      <c r="G99" s="222" t="s">
        <v>213</v>
      </c>
      <c r="H99" s="223">
        <v>4.5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0.0035000000000000001</v>
      </c>
      <c r="R99" s="228">
        <f>Q99*H99</f>
        <v>0.01575</v>
      </c>
      <c r="S99" s="228">
        <v>0</v>
      </c>
      <c r="T99" s="229">
        <f>S99*H99</f>
        <v>0</v>
      </c>
      <c r="AR99" s="230" t="s">
        <v>264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264</v>
      </c>
      <c r="BM99" s="230" t="s">
        <v>2086</v>
      </c>
    </row>
    <row r="100" s="1" customFormat="1" ht="108" customHeight="1">
      <c r="B100" s="37"/>
      <c r="C100" s="219" t="s">
        <v>232</v>
      </c>
      <c r="D100" s="219" t="s">
        <v>196</v>
      </c>
      <c r="E100" s="220" t="s">
        <v>1966</v>
      </c>
      <c r="F100" s="221" t="s">
        <v>1967</v>
      </c>
      <c r="G100" s="222" t="s">
        <v>222</v>
      </c>
      <c r="H100" s="223">
        <v>2</v>
      </c>
      <c r="I100" s="224"/>
      <c r="J100" s="225">
        <f>ROUND(I100*H100,2)</f>
        <v>0</v>
      </c>
      <c r="K100" s="221" t="s">
        <v>19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0.00034000000000000002</v>
      </c>
      <c r="R100" s="228">
        <f>Q100*H100</f>
        <v>0.00068000000000000005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2087</v>
      </c>
    </row>
    <row r="101" s="1" customFormat="1" ht="24" customHeight="1">
      <c r="B101" s="37"/>
      <c r="C101" s="219" t="s">
        <v>236</v>
      </c>
      <c r="D101" s="219" t="s">
        <v>196</v>
      </c>
      <c r="E101" s="220" t="s">
        <v>1975</v>
      </c>
      <c r="F101" s="221" t="s">
        <v>1976</v>
      </c>
      <c r="G101" s="222" t="s">
        <v>213</v>
      </c>
      <c r="H101" s="223">
        <v>12.5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2088</v>
      </c>
    </row>
    <row r="102" s="1" customFormat="1" ht="24" customHeight="1">
      <c r="B102" s="37"/>
      <c r="C102" s="219" t="s">
        <v>240</v>
      </c>
      <c r="D102" s="219" t="s">
        <v>196</v>
      </c>
      <c r="E102" s="220" t="s">
        <v>1978</v>
      </c>
      <c r="F102" s="221" t="s">
        <v>1979</v>
      </c>
      <c r="G102" s="222" t="s">
        <v>222</v>
      </c>
      <c r="H102" s="223">
        <v>1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264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2089</v>
      </c>
    </row>
    <row r="103" s="1" customFormat="1" ht="24" customHeight="1">
      <c r="B103" s="37"/>
      <c r="C103" s="219" t="s">
        <v>244</v>
      </c>
      <c r="D103" s="219" t="s">
        <v>196</v>
      </c>
      <c r="E103" s="220" t="s">
        <v>1984</v>
      </c>
      <c r="F103" s="221" t="s">
        <v>1985</v>
      </c>
      <c r="G103" s="222" t="s">
        <v>222</v>
      </c>
      <c r="H103" s="223">
        <v>3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264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2090</v>
      </c>
    </row>
    <row r="104" s="1" customFormat="1" ht="48" customHeight="1">
      <c r="B104" s="37"/>
      <c r="C104" s="219" t="s">
        <v>248</v>
      </c>
      <c r="D104" s="219" t="s">
        <v>196</v>
      </c>
      <c r="E104" s="220" t="s">
        <v>1987</v>
      </c>
      <c r="F104" s="221" t="s">
        <v>1988</v>
      </c>
      <c r="G104" s="222" t="s">
        <v>311</v>
      </c>
      <c r="H104" s="223">
        <v>0.029999999999999999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264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2091</v>
      </c>
    </row>
    <row r="105" s="1" customFormat="1" ht="48" customHeight="1">
      <c r="B105" s="37"/>
      <c r="C105" s="219" t="s">
        <v>252</v>
      </c>
      <c r="D105" s="219" t="s">
        <v>196</v>
      </c>
      <c r="E105" s="220" t="s">
        <v>1990</v>
      </c>
      <c r="F105" s="221" t="s">
        <v>1991</v>
      </c>
      <c r="G105" s="222" t="s">
        <v>311</v>
      </c>
      <c r="H105" s="223">
        <v>0.029999999999999999</v>
      </c>
      <c r="I105" s="224"/>
      <c r="J105" s="225">
        <f>ROUND(I105*H105,2)</f>
        <v>0</v>
      </c>
      <c r="K105" s="221" t="s">
        <v>200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264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264</v>
      </c>
      <c r="BM105" s="230" t="s">
        <v>2092</v>
      </c>
    </row>
    <row r="106" s="11" customFormat="1" ht="22.8" customHeight="1">
      <c r="B106" s="203"/>
      <c r="C106" s="204"/>
      <c r="D106" s="205" t="s">
        <v>72</v>
      </c>
      <c r="E106" s="217" t="s">
        <v>1993</v>
      </c>
      <c r="F106" s="217" t="s">
        <v>1994</v>
      </c>
      <c r="G106" s="204"/>
      <c r="H106" s="204"/>
      <c r="I106" s="207"/>
      <c r="J106" s="218">
        <f>BK106</f>
        <v>0</v>
      </c>
      <c r="K106" s="204"/>
      <c r="L106" s="209"/>
      <c r="M106" s="210"/>
      <c r="N106" s="211"/>
      <c r="O106" s="211"/>
      <c r="P106" s="212">
        <f>SUM(P107:P116)</f>
        <v>0</v>
      </c>
      <c r="Q106" s="211"/>
      <c r="R106" s="212">
        <f>SUM(R107:R116)</f>
        <v>0.027539999999999999</v>
      </c>
      <c r="S106" s="211"/>
      <c r="T106" s="213">
        <f>SUM(T107:T116)</f>
        <v>0</v>
      </c>
      <c r="AR106" s="214" t="s">
        <v>82</v>
      </c>
      <c r="AT106" s="215" t="s">
        <v>72</v>
      </c>
      <c r="AU106" s="215" t="s">
        <v>80</v>
      </c>
      <c r="AY106" s="214" t="s">
        <v>194</v>
      </c>
      <c r="BK106" s="216">
        <f>SUM(BK107:BK116)</f>
        <v>0</v>
      </c>
    </row>
    <row r="107" s="1" customFormat="1" ht="24" customHeight="1">
      <c r="B107" s="37"/>
      <c r="C107" s="219" t="s">
        <v>8</v>
      </c>
      <c r="D107" s="219" t="s">
        <v>196</v>
      </c>
      <c r="E107" s="220" t="s">
        <v>1995</v>
      </c>
      <c r="F107" s="221" t="s">
        <v>1996</v>
      </c>
      <c r="G107" s="222" t="s">
        <v>213</v>
      </c>
      <c r="H107" s="223">
        <v>14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0.00077999999999999999</v>
      </c>
      <c r="R107" s="228">
        <f>Q107*H107</f>
        <v>0.010919999999999999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2093</v>
      </c>
    </row>
    <row r="108" s="1" customFormat="1" ht="24" customHeight="1">
      <c r="B108" s="37"/>
      <c r="C108" s="219" t="s">
        <v>264</v>
      </c>
      <c r="D108" s="219" t="s">
        <v>196</v>
      </c>
      <c r="E108" s="220" t="s">
        <v>1984</v>
      </c>
      <c r="F108" s="221" t="s">
        <v>1985</v>
      </c>
      <c r="G108" s="222" t="s">
        <v>222</v>
      </c>
      <c r="H108" s="223">
        <v>5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</v>
      </c>
      <c r="R108" s="228">
        <f>Q108*H108</f>
        <v>0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2094</v>
      </c>
    </row>
    <row r="109" s="1" customFormat="1" ht="16.5" customHeight="1">
      <c r="B109" s="37"/>
      <c r="C109" s="219" t="s">
        <v>269</v>
      </c>
      <c r="D109" s="219" t="s">
        <v>196</v>
      </c>
      <c r="E109" s="220" t="s">
        <v>1999</v>
      </c>
      <c r="F109" s="221" t="s">
        <v>2000</v>
      </c>
      <c r="G109" s="222" t="s">
        <v>222</v>
      </c>
      <c r="H109" s="223">
        <v>1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0.00072000000000000005</v>
      </c>
      <c r="R109" s="228">
        <f>Q109*H109</f>
        <v>0.00072000000000000005</v>
      </c>
      <c r="S109" s="228">
        <v>0</v>
      </c>
      <c r="T109" s="229">
        <f>S109*H109</f>
        <v>0</v>
      </c>
      <c r="AR109" s="230" t="s">
        <v>264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264</v>
      </c>
      <c r="BM109" s="230" t="s">
        <v>2095</v>
      </c>
    </row>
    <row r="110" s="1" customFormat="1">
      <c r="B110" s="37"/>
      <c r="C110" s="38"/>
      <c r="D110" s="234" t="s">
        <v>286</v>
      </c>
      <c r="E110" s="38"/>
      <c r="F110" s="255" t="s">
        <v>2002</v>
      </c>
      <c r="G110" s="38"/>
      <c r="H110" s="38"/>
      <c r="I110" s="145"/>
      <c r="J110" s="38"/>
      <c r="K110" s="38"/>
      <c r="L110" s="42"/>
      <c r="M110" s="256"/>
      <c r="N110" s="82"/>
      <c r="O110" s="82"/>
      <c r="P110" s="82"/>
      <c r="Q110" s="82"/>
      <c r="R110" s="82"/>
      <c r="S110" s="82"/>
      <c r="T110" s="83"/>
      <c r="AT110" s="16" t="s">
        <v>286</v>
      </c>
      <c r="AU110" s="16" t="s">
        <v>82</v>
      </c>
    </row>
    <row r="111" s="1" customFormat="1" ht="16.5" customHeight="1">
      <c r="B111" s="37"/>
      <c r="C111" s="219" t="s">
        <v>278</v>
      </c>
      <c r="D111" s="219" t="s">
        <v>196</v>
      </c>
      <c r="E111" s="220" t="s">
        <v>2003</v>
      </c>
      <c r="F111" s="221" t="s">
        <v>2004</v>
      </c>
      <c r="G111" s="222" t="s">
        <v>222</v>
      </c>
      <c r="H111" s="223">
        <v>2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0.00076000000000000004</v>
      </c>
      <c r="R111" s="228">
        <f>Q111*H111</f>
        <v>0.0015200000000000001</v>
      </c>
      <c r="S111" s="228">
        <v>0</v>
      </c>
      <c r="T111" s="229">
        <f>S111*H111</f>
        <v>0</v>
      </c>
      <c r="AR111" s="230" t="s">
        <v>264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2096</v>
      </c>
    </row>
    <row r="112" s="1" customFormat="1" ht="24" customHeight="1">
      <c r="B112" s="37"/>
      <c r="C112" s="219" t="s">
        <v>282</v>
      </c>
      <c r="D112" s="219" t="s">
        <v>196</v>
      </c>
      <c r="E112" s="220" t="s">
        <v>2006</v>
      </c>
      <c r="F112" s="221" t="s">
        <v>2007</v>
      </c>
      <c r="G112" s="222" t="s">
        <v>222</v>
      </c>
      <c r="H112" s="223">
        <v>1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0.01158</v>
      </c>
      <c r="R112" s="228">
        <f>Q112*H112</f>
        <v>0.01158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2097</v>
      </c>
    </row>
    <row r="113" s="1" customFormat="1" ht="36" customHeight="1">
      <c r="B113" s="37"/>
      <c r="C113" s="219" t="s">
        <v>288</v>
      </c>
      <c r="D113" s="219" t="s">
        <v>196</v>
      </c>
      <c r="E113" s="220" t="s">
        <v>2009</v>
      </c>
      <c r="F113" s="221" t="s">
        <v>2010</v>
      </c>
      <c r="G113" s="222" t="s">
        <v>213</v>
      </c>
      <c r="H113" s="223">
        <v>14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0.00019000000000000001</v>
      </c>
      <c r="R113" s="228">
        <f>Q113*H113</f>
        <v>0.00266</v>
      </c>
      <c r="S113" s="228">
        <v>0</v>
      </c>
      <c r="T113" s="229">
        <f>S113*H113</f>
        <v>0</v>
      </c>
      <c r="AR113" s="230" t="s">
        <v>264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2098</v>
      </c>
    </row>
    <row r="114" s="1" customFormat="1" ht="24" customHeight="1">
      <c r="B114" s="37"/>
      <c r="C114" s="219" t="s">
        <v>7</v>
      </c>
      <c r="D114" s="219" t="s">
        <v>196</v>
      </c>
      <c r="E114" s="220" t="s">
        <v>2012</v>
      </c>
      <c r="F114" s="221" t="s">
        <v>2013</v>
      </c>
      <c r="G114" s="222" t="s">
        <v>213</v>
      </c>
      <c r="H114" s="223">
        <v>14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1.0000000000000001E-05</v>
      </c>
      <c r="R114" s="228">
        <f>Q114*H114</f>
        <v>0.00014000000000000002</v>
      </c>
      <c r="S114" s="228">
        <v>0</v>
      </c>
      <c r="T114" s="229">
        <f>S114*H114</f>
        <v>0</v>
      </c>
      <c r="AR114" s="230" t="s">
        <v>264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264</v>
      </c>
      <c r="BM114" s="230" t="s">
        <v>2099</v>
      </c>
    </row>
    <row r="115" s="1" customFormat="1" ht="36" customHeight="1">
      <c r="B115" s="37"/>
      <c r="C115" s="219" t="s">
        <v>295</v>
      </c>
      <c r="D115" s="219" t="s">
        <v>196</v>
      </c>
      <c r="E115" s="220" t="s">
        <v>2015</v>
      </c>
      <c r="F115" s="221" t="s">
        <v>2016</v>
      </c>
      <c r="G115" s="222" t="s">
        <v>311</v>
      </c>
      <c r="H115" s="223">
        <v>0.028000000000000001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264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2100</v>
      </c>
    </row>
    <row r="116" s="1" customFormat="1" ht="48" customHeight="1">
      <c r="B116" s="37"/>
      <c r="C116" s="219" t="s">
        <v>300</v>
      </c>
      <c r="D116" s="219" t="s">
        <v>196</v>
      </c>
      <c r="E116" s="220" t="s">
        <v>2018</v>
      </c>
      <c r="F116" s="221" t="s">
        <v>2019</v>
      </c>
      <c r="G116" s="222" t="s">
        <v>311</v>
      </c>
      <c r="H116" s="223">
        <v>0.028000000000000001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264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264</v>
      </c>
      <c r="BM116" s="230" t="s">
        <v>2101</v>
      </c>
    </row>
    <row r="117" s="11" customFormat="1" ht="22.8" customHeight="1">
      <c r="B117" s="203"/>
      <c r="C117" s="204"/>
      <c r="D117" s="205" t="s">
        <v>72</v>
      </c>
      <c r="E117" s="217" t="s">
        <v>2038</v>
      </c>
      <c r="F117" s="217" t="s">
        <v>2039</v>
      </c>
      <c r="G117" s="204"/>
      <c r="H117" s="204"/>
      <c r="I117" s="207"/>
      <c r="J117" s="218">
        <f>BK117</f>
        <v>0</v>
      </c>
      <c r="K117" s="204"/>
      <c r="L117" s="209"/>
      <c r="M117" s="210"/>
      <c r="N117" s="211"/>
      <c r="O117" s="211"/>
      <c r="P117" s="212">
        <f>SUM(P118:P125)</f>
        <v>0</v>
      </c>
      <c r="Q117" s="211"/>
      <c r="R117" s="212">
        <f>SUM(R118:R125)</f>
        <v>0.057350000000000005</v>
      </c>
      <c r="S117" s="211"/>
      <c r="T117" s="213">
        <f>SUM(T118:T125)</f>
        <v>0</v>
      </c>
      <c r="AR117" s="214" t="s">
        <v>82</v>
      </c>
      <c r="AT117" s="215" t="s">
        <v>72</v>
      </c>
      <c r="AU117" s="215" t="s">
        <v>80</v>
      </c>
      <c r="AY117" s="214" t="s">
        <v>194</v>
      </c>
      <c r="BK117" s="216">
        <f>SUM(BK118:BK125)</f>
        <v>0</v>
      </c>
    </row>
    <row r="118" s="1" customFormat="1" ht="24" customHeight="1">
      <c r="B118" s="37"/>
      <c r="C118" s="219" t="s">
        <v>304</v>
      </c>
      <c r="D118" s="219" t="s">
        <v>196</v>
      </c>
      <c r="E118" s="220" t="s">
        <v>2040</v>
      </c>
      <c r="F118" s="221" t="s">
        <v>2041</v>
      </c>
      <c r="G118" s="222" t="s">
        <v>386</v>
      </c>
      <c r="H118" s="223">
        <v>1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0.023199999999999998</v>
      </c>
      <c r="R118" s="228">
        <f>Q118*H118</f>
        <v>0.023199999999999998</v>
      </c>
      <c r="S118" s="228">
        <v>0</v>
      </c>
      <c r="T118" s="229">
        <f>S118*H118</f>
        <v>0</v>
      </c>
      <c r="AR118" s="230" t="s">
        <v>264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264</v>
      </c>
      <c r="BM118" s="230" t="s">
        <v>2102</v>
      </c>
    </row>
    <row r="119" s="1" customFormat="1" ht="36" customHeight="1">
      <c r="B119" s="37"/>
      <c r="C119" s="219" t="s">
        <v>308</v>
      </c>
      <c r="D119" s="219" t="s">
        <v>196</v>
      </c>
      <c r="E119" s="220" t="s">
        <v>2043</v>
      </c>
      <c r="F119" s="221" t="s">
        <v>2044</v>
      </c>
      <c r="G119" s="222" t="s">
        <v>386</v>
      </c>
      <c r="H119" s="223">
        <v>1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0.021250000000000002</v>
      </c>
      <c r="R119" s="228">
        <f>Q119*H119</f>
        <v>0.021250000000000002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2103</v>
      </c>
    </row>
    <row r="120" s="1" customFormat="1" ht="24" customHeight="1">
      <c r="B120" s="37"/>
      <c r="C120" s="219" t="s">
        <v>317</v>
      </c>
      <c r="D120" s="219" t="s">
        <v>196</v>
      </c>
      <c r="E120" s="220" t="s">
        <v>2104</v>
      </c>
      <c r="F120" s="221" t="s">
        <v>2105</v>
      </c>
      <c r="G120" s="222" t="s">
        <v>386</v>
      </c>
      <c r="H120" s="223">
        <v>1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0.010659999999999999</v>
      </c>
      <c r="R120" s="228">
        <f>Q120*H120</f>
        <v>0.010659999999999999</v>
      </c>
      <c r="S120" s="228">
        <v>0</v>
      </c>
      <c r="T120" s="229">
        <f>S120*H120</f>
        <v>0</v>
      </c>
      <c r="AR120" s="230" t="s">
        <v>264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2106</v>
      </c>
    </row>
    <row r="121" s="1" customFormat="1" ht="24" customHeight="1">
      <c r="B121" s="37"/>
      <c r="C121" s="219" t="s">
        <v>322</v>
      </c>
      <c r="D121" s="219" t="s">
        <v>196</v>
      </c>
      <c r="E121" s="220" t="s">
        <v>2049</v>
      </c>
      <c r="F121" s="221" t="s">
        <v>2050</v>
      </c>
      <c r="G121" s="222" t="s">
        <v>386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9.0000000000000006E-05</v>
      </c>
      <c r="R121" s="228">
        <f>Q121*H121</f>
        <v>9.0000000000000006E-05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2107</v>
      </c>
    </row>
    <row r="122" s="1" customFormat="1" ht="24" customHeight="1">
      <c r="B122" s="37"/>
      <c r="C122" s="257" t="s">
        <v>328</v>
      </c>
      <c r="D122" s="257" t="s">
        <v>323</v>
      </c>
      <c r="E122" s="258" t="s">
        <v>2052</v>
      </c>
      <c r="F122" s="259" t="s">
        <v>2053</v>
      </c>
      <c r="G122" s="260" t="s">
        <v>222</v>
      </c>
      <c r="H122" s="261">
        <v>1</v>
      </c>
      <c r="I122" s="262"/>
      <c r="J122" s="263">
        <f>ROUND(I122*H122,2)</f>
        <v>0</v>
      </c>
      <c r="K122" s="259" t="s">
        <v>200</v>
      </c>
      <c r="L122" s="264"/>
      <c r="M122" s="265" t="s">
        <v>19</v>
      </c>
      <c r="N122" s="266" t="s">
        <v>44</v>
      </c>
      <c r="O122" s="82"/>
      <c r="P122" s="228">
        <f>O122*H122</f>
        <v>0</v>
      </c>
      <c r="Q122" s="228">
        <v>0.00031</v>
      </c>
      <c r="R122" s="228">
        <f>Q122*H122</f>
        <v>0.00031</v>
      </c>
      <c r="S122" s="228">
        <v>0</v>
      </c>
      <c r="T122" s="229">
        <f>S122*H122</f>
        <v>0</v>
      </c>
      <c r="AR122" s="230" t="s">
        <v>350</v>
      </c>
      <c r="AT122" s="230" t="s">
        <v>323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2108</v>
      </c>
    </row>
    <row r="123" s="1" customFormat="1" ht="16.5" customHeight="1">
      <c r="B123" s="37"/>
      <c r="C123" s="219" t="s">
        <v>334</v>
      </c>
      <c r="D123" s="219" t="s">
        <v>196</v>
      </c>
      <c r="E123" s="220" t="s">
        <v>2055</v>
      </c>
      <c r="F123" s="221" t="s">
        <v>2056</v>
      </c>
      <c r="G123" s="222" t="s">
        <v>386</v>
      </c>
      <c r="H123" s="223">
        <v>1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0.0018400000000000001</v>
      </c>
      <c r="R123" s="228">
        <f>Q123*H123</f>
        <v>0.0018400000000000001</v>
      </c>
      <c r="S123" s="228">
        <v>0</v>
      </c>
      <c r="T123" s="229">
        <f>S123*H123</f>
        <v>0</v>
      </c>
      <c r="AR123" s="230" t="s">
        <v>264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2109</v>
      </c>
    </row>
    <row r="124" s="1" customFormat="1" ht="48" customHeight="1">
      <c r="B124" s="37"/>
      <c r="C124" s="219" t="s">
        <v>339</v>
      </c>
      <c r="D124" s="219" t="s">
        <v>196</v>
      </c>
      <c r="E124" s="220" t="s">
        <v>2058</v>
      </c>
      <c r="F124" s="221" t="s">
        <v>2059</v>
      </c>
      <c r="G124" s="222" t="s">
        <v>311</v>
      </c>
      <c r="H124" s="223">
        <v>0.057000000000000002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264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2110</v>
      </c>
    </row>
    <row r="125" s="1" customFormat="1" ht="48" customHeight="1">
      <c r="B125" s="37"/>
      <c r="C125" s="219" t="s">
        <v>344</v>
      </c>
      <c r="D125" s="219" t="s">
        <v>196</v>
      </c>
      <c r="E125" s="220" t="s">
        <v>2061</v>
      </c>
      <c r="F125" s="221" t="s">
        <v>2062</v>
      </c>
      <c r="G125" s="222" t="s">
        <v>311</v>
      </c>
      <c r="H125" s="223">
        <v>0.057000000000000002</v>
      </c>
      <c r="I125" s="224"/>
      <c r="J125" s="225">
        <f>ROUND(I125*H125,2)</f>
        <v>0</v>
      </c>
      <c r="K125" s="221" t="s">
        <v>200</v>
      </c>
      <c r="L125" s="42"/>
      <c r="M125" s="275" t="s">
        <v>19</v>
      </c>
      <c r="N125" s="276" t="s">
        <v>44</v>
      </c>
      <c r="O125" s="269"/>
      <c r="P125" s="270">
        <f>O125*H125</f>
        <v>0</v>
      </c>
      <c r="Q125" s="270">
        <v>0</v>
      </c>
      <c r="R125" s="270">
        <f>Q125*H125</f>
        <v>0</v>
      </c>
      <c r="S125" s="270">
        <v>0</v>
      </c>
      <c r="T125" s="271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2111</v>
      </c>
    </row>
    <row r="126" s="1" customFormat="1" ht="6.96" customHeight="1">
      <c r="B126" s="57"/>
      <c r="C126" s="58"/>
      <c r="D126" s="58"/>
      <c r="E126" s="58"/>
      <c r="F126" s="58"/>
      <c r="G126" s="58"/>
      <c r="H126" s="58"/>
      <c r="I126" s="170"/>
      <c r="J126" s="58"/>
      <c r="K126" s="58"/>
      <c r="L126" s="42"/>
    </row>
  </sheetData>
  <sheetProtection sheet="1" autoFilter="0" formatColumns="0" formatRows="0" objects="1" scenarios="1" spinCount="100000" saltValue="j+5XAeUS7swq84ToIMFyxpO1Y70GFX1b/GMlMUV+vrHStdvcpdr12TfW3texa9aF7X6tkHQ1aC84bg26mCPe5g==" hashValue="UYV1yOZNiHVxe0hi0wAX/oX/hS2ijn98zKsZ19GbyLYp21ayOOaaMU+JOSYV5Va3CWJrNTkv7LMgiONnecAWUA==" algorithmName="SHA-512" password="C87A"/>
  <autoFilter ref="C88:K1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102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2112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2113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ROUND(J88,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ROUND((SUM(BE88:BE135)),  2)</f>
        <v>0</v>
      </c>
      <c r="I35" s="159">
        <v>0.20999999999999999</v>
      </c>
      <c r="J35" s="158">
        <f>ROUND(((SUM(BE88:BE135))*I35),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ROUND((SUM(BF88:BF135)),  2)</f>
        <v>0</v>
      </c>
      <c r="I36" s="159">
        <v>0.14999999999999999</v>
      </c>
      <c r="J36" s="158">
        <f>ROUND(((SUM(BF88:BF135))*I36),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ROUND((SUM(BG88:BG135)),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ROUND((SUM(BH88:BH135)),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ROUND((SUM(BI88:BI135)),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2112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J88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J89</f>
        <v>0</v>
      </c>
      <c r="K64" s="181"/>
      <c r="L64" s="186"/>
    </row>
    <row r="65" s="9" customFormat="1" ht="19.92" customHeight="1">
      <c r="B65" s="187"/>
      <c r="C65" s="123"/>
      <c r="D65" s="188" t="s">
        <v>164</v>
      </c>
      <c r="E65" s="189"/>
      <c r="F65" s="189"/>
      <c r="G65" s="189"/>
      <c r="H65" s="189"/>
      <c r="I65" s="190"/>
      <c r="J65" s="191">
        <f>J90</f>
        <v>0</v>
      </c>
      <c r="K65" s="123"/>
      <c r="L65" s="192"/>
    </row>
    <row r="66" s="9" customFormat="1" ht="19.92" customHeight="1">
      <c r="B66" s="187"/>
      <c r="C66" s="123"/>
      <c r="D66" s="188" t="s">
        <v>2114</v>
      </c>
      <c r="E66" s="189"/>
      <c r="F66" s="189"/>
      <c r="G66" s="189"/>
      <c r="H66" s="189"/>
      <c r="I66" s="190"/>
      <c r="J66" s="191">
        <f>J93</f>
        <v>0</v>
      </c>
      <c r="K66" s="123"/>
      <c r="L66" s="192"/>
    </row>
    <row r="67" s="1" customFormat="1" ht="21.84" customHeight="1">
      <c r="B67" s="37"/>
      <c r="C67" s="38"/>
      <c r="D67" s="38"/>
      <c r="E67" s="38"/>
      <c r="F67" s="38"/>
      <c r="G67" s="38"/>
      <c r="H67" s="38"/>
      <c r="I67" s="145"/>
      <c r="J67" s="38"/>
      <c r="K67" s="38"/>
      <c r="L67" s="42"/>
    </row>
    <row r="68" s="1" customFormat="1" ht="6.96" customHeight="1">
      <c r="B68" s="57"/>
      <c r="C68" s="58"/>
      <c r="D68" s="58"/>
      <c r="E68" s="58"/>
      <c r="F68" s="58"/>
      <c r="G68" s="58"/>
      <c r="H68" s="58"/>
      <c r="I68" s="170"/>
      <c r="J68" s="58"/>
      <c r="K68" s="58"/>
      <c r="L68" s="42"/>
    </row>
    <row r="72" s="1" customFormat="1" ht="6.96" customHeight="1">
      <c r="B72" s="59"/>
      <c r="C72" s="60"/>
      <c r="D72" s="60"/>
      <c r="E72" s="60"/>
      <c r="F72" s="60"/>
      <c r="G72" s="60"/>
      <c r="H72" s="60"/>
      <c r="I72" s="173"/>
      <c r="J72" s="60"/>
      <c r="K72" s="60"/>
      <c r="L72" s="42"/>
    </row>
    <row r="73" s="1" customFormat="1" ht="24.96" customHeight="1">
      <c r="B73" s="37"/>
      <c r="C73" s="22" t="s">
        <v>179</v>
      </c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6.96" customHeight="1">
      <c r="B74" s="37"/>
      <c r="C74" s="38"/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2" customHeight="1">
      <c r="B75" s="37"/>
      <c r="C75" s="31" t="s">
        <v>16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16.5" customHeight="1">
      <c r="B76" s="37"/>
      <c r="C76" s="38"/>
      <c r="D76" s="38"/>
      <c r="E76" s="174" t="str">
        <f>E7</f>
        <v>Stavební úpravy objektů č.p. 6 a st.p.č. 17-6, obec Malšovice - revize č.01</v>
      </c>
      <c r="F76" s="31"/>
      <c r="G76" s="31"/>
      <c r="H76" s="31"/>
      <c r="I76" s="145"/>
      <c r="J76" s="38"/>
      <c r="K76" s="38"/>
      <c r="L76" s="42"/>
    </row>
    <row r="77" ht="12" customHeight="1">
      <c r="B77" s="20"/>
      <c r="C77" s="31" t="s">
        <v>144</v>
      </c>
      <c r="D77" s="21"/>
      <c r="E77" s="21"/>
      <c r="F77" s="21"/>
      <c r="G77" s="21"/>
      <c r="H77" s="21"/>
      <c r="I77" s="137"/>
      <c r="J77" s="21"/>
      <c r="K77" s="21"/>
      <c r="L77" s="19"/>
    </row>
    <row r="78" s="1" customFormat="1" ht="16.5" customHeight="1">
      <c r="B78" s="37"/>
      <c r="C78" s="38"/>
      <c r="D78" s="38"/>
      <c r="E78" s="174" t="s">
        <v>2112</v>
      </c>
      <c r="F78" s="38"/>
      <c r="G78" s="38"/>
      <c r="H78" s="38"/>
      <c r="I78" s="145"/>
      <c r="J78" s="38"/>
      <c r="K78" s="38"/>
      <c r="L78" s="42"/>
    </row>
    <row r="79" s="1" customFormat="1" ht="12" customHeight="1">
      <c r="B79" s="37"/>
      <c r="C79" s="31" t="s">
        <v>146</v>
      </c>
      <c r="D79" s="38"/>
      <c r="E79" s="38"/>
      <c r="F79" s="38"/>
      <c r="G79" s="38"/>
      <c r="H79" s="38"/>
      <c r="I79" s="145"/>
      <c r="J79" s="38"/>
      <c r="K79" s="38"/>
      <c r="L79" s="42"/>
    </row>
    <row r="80" s="1" customFormat="1" ht="16.5" customHeight="1">
      <c r="B80" s="37"/>
      <c r="C80" s="38"/>
      <c r="D80" s="38"/>
      <c r="E80" s="67" t="str">
        <f>E11</f>
        <v>D.1.4.b-1 - Objekt č.p.6</v>
      </c>
      <c r="F80" s="38"/>
      <c r="G80" s="38"/>
      <c r="H80" s="38"/>
      <c r="I80" s="145"/>
      <c r="J80" s="38"/>
      <c r="K80" s="38"/>
      <c r="L80" s="42"/>
    </row>
    <row r="81" s="1" customFormat="1" ht="6.96" customHeight="1">
      <c r="B81" s="37"/>
      <c r="C81" s="38"/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2" customHeight="1">
      <c r="B82" s="37"/>
      <c r="C82" s="31" t="s">
        <v>21</v>
      </c>
      <c r="D82" s="38"/>
      <c r="E82" s="38"/>
      <c r="F82" s="26" t="str">
        <f>F14</f>
        <v>Malšovice</v>
      </c>
      <c r="G82" s="38"/>
      <c r="H82" s="38"/>
      <c r="I82" s="147" t="s">
        <v>23</v>
      </c>
      <c r="J82" s="70" t="str">
        <f>IF(J14="","",J14)</f>
        <v>22. 6. 2019</v>
      </c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43.05" customHeight="1">
      <c r="B84" s="37"/>
      <c r="C84" s="31" t="s">
        <v>25</v>
      </c>
      <c r="D84" s="38"/>
      <c r="E84" s="38"/>
      <c r="F84" s="26" t="str">
        <f>E17</f>
        <v>Obec Malšovice, Malšovice 16, 405 02 Děčín 2</v>
      </c>
      <c r="G84" s="38"/>
      <c r="H84" s="38"/>
      <c r="I84" s="147" t="s">
        <v>32</v>
      </c>
      <c r="J84" s="35" t="str">
        <f>E23</f>
        <v>INTECON, spol. s r.o., Ústí nad Labem</v>
      </c>
      <c r="K84" s="38"/>
      <c r="L84" s="42"/>
    </row>
    <row r="85" s="1" customFormat="1" ht="43.05" customHeight="1">
      <c r="B85" s="37"/>
      <c r="C85" s="31" t="s">
        <v>30</v>
      </c>
      <c r="D85" s="38"/>
      <c r="E85" s="38"/>
      <c r="F85" s="26" t="str">
        <f>IF(E20="","",E20)</f>
        <v>Vyplň údaj</v>
      </c>
      <c r="G85" s="38"/>
      <c r="H85" s="38"/>
      <c r="I85" s="147" t="s">
        <v>36</v>
      </c>
      <c r="J85" s="35" t="str">
        <f>E26</f>
        <v>INTECON, spol. s r.o., Ústí nad Labem</v>
      </c>
      <c r="K85" s="38"/>
      <c r="L85" s="42"/>
    </row>
    <row r="86" s="1" customFormat="1" ht="10.32" customHeight="1">
      <c r="B86" s="37"/>
      <c r="C86" s="38"/>
      <c r="D86" s="38"/>
      <c r="E86" s="38"/>
      <c r="F86" s="38"/>
      <c r="G86" s="38"/>
      <c r="H86" s="38"/>
      <c r="I86" s="145"/>
      <c r="J86" s="38"/>
      <c r="K86" s="38"/>
      <c r="L86" s="42"/>
    </row>
    <row r="87" s="10" customFormat="1" ht="29.28" customHeight="1">
      <c r="B87" s="193"/>
      <c r="C87" s="194" t="s">
        <v>180</v>
      </c>
      <c r="D87" s="195" t="s">
        <v>58</v>
      </c>
      <c r="E87" s="195" t="s">
        <v>54</v>
      </c>
      <c r="F87" s="195" t="s">
        <v>55</v>
      </c>
      <c r="G87" s="195" t="s">
        <v>181</v>
      </c>
      <c r="H87" s="195" t="s">
        <v>182</v>
      </c>
      <c r="I87" s="196" t="s">
        <v>183</v>
      </c>
      <c r="J87" s="195" t="s">
        <v>150</v>
      </c>
      <c r="K87" s="197" t="s">
        <v>184</v>
      </c>
      <c r="L87" s="198"/>
      <c r="M87" s="90" t="s">
        <v>19</v>
      </c>
      <c r="N87" s="91" t="s">
        <v>43</v>
      </c>
      <c r="O87" s="91" t="s">
        <v>185</v>
      </c>
      <c r="P87" s="91" t="s">
        <v>186</v>
      </c>
      <c r="Q87" s="91" t="s">
        <v>187</v>
      </c>
      <c r="R87" s="91" t="s">
        <v>188</v>
      </c>
      <c r="S87" s="91" t="s">
        <v>189</v>
      </c>
      <c r="T87" s="92" t="s">
        <v>190</v>
      </c>
    </row>
    <row r="88" s="1" customFormat="1" ht="22.8" customHeight="1">
      <c r="B88" s="37"/>
      <c r="C88" s="97" t="s">
        <v>191</v>
      </c>
      <c r="D88" s="38"/>
      <c r="E88" s="38"/>
      <c r="F88" s="38"/>
      <c r="G88" s="38"/>
      <c r="H88" s="38"/>
      <c r="I88" s="145"/>
      <c r="J88" s="199">
        <f>BK88</f>
        <v>0</v>
      </c>
      <c r="K88" s="38"/>
      <c r="L88" s="42"/>
      <c r="M88" s="93"/>
      <c r="N88" s="94"/>
      <c r="O88" s="94"/>
      <c r="P88" s="200">
        <f>P89</f>
        <v>0</v>
      </c>
      <c r="Q88" s="94"/>
      <c r="R88" s="200">
        <f>R89</f>
        <v>0.23557</v>
      </c>
      <c r="S88" s="94"/>
      <c r="T88" s="201">
        <f>T89</f>
        <v>0</v>
      </c>
      <c r="AT88" s="16" t="s">
        <v>72</v>
      </c>
      <c r="AU88" s="16" t="s">
        <v>151</v>
      </c>
      <c r="BK88" s="202">
        <f>BK89</f>
        <v>0</v>
      </c>
    </row>
    <row r="89" s="11" customFormat="1" ht="25.92" customHeight="1">
      <c r="B89" s="203"/>
      <c r="C89" s="204"/>
      <c r="D89" s="205" t="s">
        <v>72</v>
      </c>
      <c r="E89" s="206" t="s">
        <v>1094</v>
      </c>
      <c r="F89" s="206" t="s">
        <v>1095</v>
      </c>
      <c r="G89" s="204"/>
      <c r="H89" s="204"/>
      <c r="I89" s="207"/>
      <c r="J89" s="208">
        <f>BK89</f>
        <v>0</v>
      </c>
      <c r="K89" s="204"/>
      <c r="L89" s="209"/>
      <c r="M89" s="210"/>
      <c r="N89" s="211"/>
      <c r="O89" s="211"/>
      <c r="P89" s="212">
        <f>P90+P93</f>
        <v>0</v>
      </c>
      <c r="Q89" s="211"/>
      <c r="R89" s="212">
        <f>R90+R93</f>
        <v>0.23557</v>
      </c>
      <c r="S89" s="211"/>
      <c r="T89" s="213">
        <f>T90+T93</f>
        <v>0</v>
      </c>
      <c r="AR89" s="214" t="s">
        <v>82</v>
      </c>
      <c r="AT89" s="215" t="s">
        <v>72</v>
      </c>
      <c r="AU89" s="215" t="s">
        <v>73</v>
      </c>
      <c r="AY89" s="214" t="s">
        <v>194</v>
      </c>
      <c r="BK89" s="216">
        <f>BK90+BK93</f>
        <v>0</v>
      </c>
    </row>
    <row r="90" s="11" customFormat="1" ht="22.8" customHeight="1">
      <c r="B90" s="203"/>
      <c r="C90" s="204"/>
      <c r="D90" s="205" t="s">
        <v>72</v>
      </c>
      <c r="E90" s="217" t="s">
        <v>1096</v>
      </c>
      <c r="F90" s="217" t="s">
        <v>1097</v>
      </c>
      <c r="G90" s="204"/>
      <c r="H90" s="204"/>
      <c r="I90" s="207"/>
      <c r="J90" s="218">
        <f>BK90</f>
        <v>0</v>
      </c>
      <c r="K90" s="204"/>
      <c r="L90" s="209"/>
      <c r="M90" s="210"/>
      <c r="N90" s="211"/>
      <c r="O90" s="211"/>
      <c r="P90" s="212">
        <f>SUM(P91:P92)</f>
        <v>0</v>
      </c>
      <c r="Q90" s="211"/>
      <c r="R90" s="212">
        <f>SUM(R91:R92)</f>
        <v>0.021299999999999999</v>
      </c>
      <c r="S90" s="211"/>
      <c r="T90" s="213">
        <f>SUM(T91:T92)</f>
        <v>0</v>
      </c>
      <c r="AR90" s="214" t="s">
        <v>82</v>
      </c>
      <c r="AT90" s="215" t="s">
        <v>72</v>
      </c>
      <c r="AU90" s="215" t="s">
        <v>80</v>
      </c>
      <c r="AY90" s="214" t="s">
        <v>194</v>
      </c>
      <c r="BK90" s="216">
        <f>SUM(BK91:BK92)</f>
        <v>0</v>
      </c>
    </row>
    <row r="91" s="1" customFormat="1" ht="48" customHeight="1">
      <c r="B91" s="37"/>
      <c r="C91" s="219" t="s">
        <v>80</v>
      </c>
      <c r="D91" s="219" t="s">
        <v>196</v>
      </c>
      <c r="E91" s="220" t="s">
        <v>2115</v>
      </c>
      <c r="F91" s="221" t="s">
        <v>2116</v>
      </c>
      <c r="G91" s="222" t="s">
        <v>199</v>
      </c>
      <c r="H91" s="223">
        <v>5</v>
      </c>
      <c r="I91" s="224"/>
      <c r="J91" s="225">
        <f>ROUND(I91*H91,2)</f>
        <v>0</v>
      </c>
      <c r="K91" s="221" t="s">
        <v>200</v>
      </c>
      <c r="L91" s="42"/>
      <c r="M91" s="226" t="s">
        <v>19</v>
      </c>
      <c r="N91" s="227" t="s">
        <v>44</v>
      </c>
      <c r="O91" s="82"/>
      <c r="P91" s="228">
        <f>O91*H91</f>
        <v>0</v>
      </c>
      <c r="Q91" s="228">
        <v>0.00036000000000000002</v>
      </c>
      <c r="R91" s="228">
        <f>Q91*H91</f>
        <v>0.0018000000000000002</v>
      </c>
      <c r="S91" s="228">
        <v>0</v>
      </c>
      <c r="T91" s="229">
        <f>S91*H91</f>
        <v>0</v>
      </c>
      <c r="AR91" s="230" t="s">
        <v>264</v>
      </c>
      <c r="AT91" s="230" t="s">
        <v>196</v>
      </c>
      <c r="AU91" s="230" t="s">
        <v>82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264</v>
      </c>
      <c r="BM91" s="230" t="s">
        <v>2117</v>
      </c>
    </row>
    <row r="92" s="1" customFormat="1" ht="24" customHeight="1">
      <c r="B92" s="37"/>
      <c r="C92" s="257" t="s">
        <v>82</v>
      </c>
      <c r="D92" s="257" t="s">
        <v>323</v>
      </c>
      <c r="E92" s="258" t="s">
        <v>2118</v>
      </c>
      <c r="F92" s="259" t="s">
        <v>2119</v>
      </c>
      <c r="G92" s="260" t="s">
        <v>199</v>
      </c>
      <c r="H92" s="261">
        <v>5</v>
      </c>
      <c r="I92" s="262"/>
      <c r="J92" s="263">
        <f>ROUND(I92*H92,2)</f>
        <v>0</v>
      </c>
      <c r="K92" s="259" t="s">
        <v>200</v>
      </c>
      <c r="L92" s="264"/>
      <c r="M92" s="265" t="s">
        <v>19</v>
      </c>
      <c r="N92" s="266" t="s">
        <v>44</v>
      </c>
      <c r="O92" s="82"/>
      <c r="P92" s="228">
        <f>O92*H92</f>
        <v>0</v>
      </c>
      <c r="Q92" s="228">
        <v>0.0038999999999999998</v>
      </c>
      <c r="R92" s="228">
        <f>Q92*H92</f>
        <v>0.0195</v>
      </c>
      <c r="S92" s="228">
        <v>0</v>
      </c>
      <c r="T92" s="229">
        <f>S92*H92</f>
        <v>0</v>
      </c>
      <c r="AR92" s="230" t="s">
        <v>350</v>
      </c>
      <c r="AT92" s="230" t="s">
        <v>323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264</v>
      </c>
      <c r="BM92" s="230" t="s">
        <v>2120</v>
      </c>
    </row>
    <row r="93" s="11" customFormat="1" ht="22.8" customHeight="1">
      <c r="B93" s="203"/>
      <c r="C93" s="204"/>
      <c r="D93" s="205" t="s">
        <v>72</v>
      </c>
      <c r="E93" s="217" t="s">
        <v>2121</v>
      </c>
      <c r="F93" s="217" t="s">
        <v>2122</v>
      </c>
      <c r="G93" s="204"/>
      <c r="H93" s="204"/>
      <c r="I93" s="207"/>
      <c r="J93" s="218">
        <f>BK93</f>
        <v>0</v>
      </c>
      <c r="K93" s="204"/>
      <c r="L93" s="209"/>
      <c r="M93" s="210"/>
      <c r="N93" s="211"/>
      <c r="O93" s="211"/>
      <c r="P93" s="212">
        <f>SUM(P94:P135)</f>
        <v>0</v>
      </c>
      <c r="Q93" s="211"/>
      <c r="R93" s="212">
        <f>SUM(R94:R135)</f>
        <v>0.21426999999999999</v>
      </c>
      <c r="S93" s="211"/>
      <c r="T93" s="213">
        <f>SUM(T94:T135)</f>
        <v>0</v>
      </c>
      <c r="AR93" s="214" t="s">
        <v>82</v>
      </c>
      <c r="AT93" s="215" t="s">
        <v>72</v>
      </c>
      <c r="AU93" s="215" t="s">
        <v>80</v>
      </c>
      <c r="AY93" s="214" t="s">
        <v>194</v>
      </c>
      <c r="BK93" s="216">
        <f>SUM(BK94:BK135)</f>
        <v>0</v>
      </c>
    </row>
    <row r="94" s="1" customFormat="1" ht="36" customHeight="1">
      <c r="B94" s="37"/>
      <c r="C94" s="219" t="s">
        <v>117</v>
      </c>
      <c r="D94" s="219" t="s">
        <v>196</v>
      </c>
      <c r="E94" s="220" t="s">
        <v>2123</v>
      </c>
      <c r="F94" s="221" t="s">
        <v>2124</v>
      </c>
      <c r="G94" s="222" t="s">
        <v>222</v>
      </c>
      <c r="H94" s="223">
        <v>4</v>
      </c>
      <c r="I94" s="224"/>
      <c r="J94" s="225">
        <f>ROUND(I94*H94,2)</f>
        <v>0</v>
      </c>
      <c r="K94" s="221" t="s">
        <v>200</v>
      </c>
      <c r="L94" s="42"/>
      <c r="M94" s="226" t="s">
        <v>19</v>
      </c>
      <c r="N94" s="227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264</v>
      </c>
      <c r="AT94" s="230" t="s">
        <v>196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264</v>
      </c>
      <c r="BM94" s="230" t="s">
        <v>2125</v>
      </c>
    </row>
    <row r="95" s="1" customFormat="1" ht="132" customHeight="1">
      <c r="B95" s="37"/>
      <c r="C95" s="257" t="s">
        <v>201</v>
      </c>
      <c r="D95" s="257" t="s">
        <v>323</v>
      </c>
      <c r="E95" s="258" t="s">
        <v>2126</v>
      </c>
      <c r="F95" s="259" t="s">
        <v>2127</v>
      </c>
      <c r="G95" s="260" t="s">
        <v>1296</v>
      </c>
      <c r="H95" s="261">
        <v>2</v>
      </c>
      <c r="I95" s="262"/>
      <c r="J95" s="263">
        <f>ROUND(I95*H95,2)</f>
        <v>0</v>
      </c>
      <c r="K95" s="259" t="s">
        <v>19</v>
      </c>
      <c r="L95" s="264"/>
      <c r="M95" s="265" t="s">
        <v>19</v>
      </c>
      <c r="N95" s="266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350</v>
      </c>
      <c r="AT95" s="230" t="s">
        <v>323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264</v>
      </c>
      <c r="BM95" s="230" t="s">
        <v>2128</v>
      </c>
    </row>
    <row r="96" s="1" customFormat="1" ht="132" customHeight="1">
      <c r="B96" s="37"/>
      <c r="C96" s="257" t="s">
        <v>215</v>
      </c>
      <c r="D96" s="257" t="s">
        <v>323</v>
      </c>
      <c r="E96" s="258" t="s">
        <v>2129</v>
      </c>
      <c r="F96" s="259" t="s">
        <v>2130</v>
      </c>
      <c r="G96" s="260" t="s">
        <v>1296</v>
      </c>
      <c r="H96" s="261">
        <v>1</v>
      </c>
      <c r="I96" s="262"/>
      <c r="J96" s="263">
        <f>ROUND(I96*H96,2)</f>
        <v>0</v>
      </c>
      <c r="K96" s="259" t="s">
        <v>19</v>
      </c>
      <c r="L96" s="264"/>
      <c r="M96" s="265" t="s">
        <v>19</v>
      </c>
      <c r="N96" s="266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350</v>
      </c>
      <c r="AT96" s="230" t="s">
        <v>323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264</v>
      </c>
      <c r="BM96" s="230" t="s">
        <v>2131</v>
      </c>
    </row>
    <row r="97" s="1" customFormat="1" ht="144" customHeight="1">
      <c r="B97" s="37"/>
      <c r="C97" s="257" t="s">
        <v>219</v>
      </c>
      <c r="D97" s="257" t="s">
        <v>323</v>
      </c>
      <c r="E97" s="258" t="s">
        <v>2132</v>
      </c>
      <c r="F97" s="259" t="s">
        <v>2133</v>
      </c>
      <c r="G97" s="260" t="s">
        <v>1296</v>
      </c>
      <c r="H97" s="261">
        <v>1</v>
      </c>
      <c r="I97" s="262"/>
      <c r="J97" s="263">
        <f>ROUND(I97*H97,2)</f>
        <v>0</v>
      </c>
      <c r="K97" s="259" t="s">
        <v>19</v>
      </c>
      <c r="L97" s="264"/>
      <c r="M97" s="265" t="s">
        <v>19</v>
      </c>
      <c r="N97" s="266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350</v>
      </c>
      <c r="AT97" s="230" t="s">
        <v>323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2134</v>
      </c>
    </row>
    <row r="98" s="1" customFormat="1" ht="24" customHeight="1">
      <c r="B98" s="37"/>
      <c r="C98" s="219" t="s">
        <v>224</v>
      </c>
      <c r="D98" s="219" t="s">
        <v>196</v>
      </c>
      <c r="E98" s="220" t="s">
        <v>2135</v>
      </c>
      <c r="F98" s="221" t="s">
        <v>2136</v>
      </c>
      <c r="G98" s="222" t="s">
        <v>222</v>
      </c>
      <c r="H98" s="223">
        <v>9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</v>
      </c>
      <c r="R98" s="228">
        <f>Q98*H98</f>
        <v>0</v>
      </c>
      <c r="S98" s="228">
        <v>0</v>
      </c>
      <c r="T98" s="229">
        <f>S98*H98</f>
        <v>0</v>
      </c>
      <c r="AR98" s="230" t="s">
        <v>264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264</v>
      </c>
      <c r="BM98" s="230" t="s">
        <v>2137</v>
      </c>
    </row>
    <row r="99" s="1" customFormat="1" ht="48" customHeight="1">
      <c r="B99" s="37"/>
      <c r="C99" s="257" t="s">
        <v>228</v>
      </c>
      <c r="D99" s="257" t="s">
        <v>323</v>
      </c>
      <c r="E99" s="258" t="s">
        <v>2138</v>
      </c>
      <c r="F99" s="259" t="s">
        <v>2139</v>
      </c>
      <c r="G99" s="260" t="s">
        <v>1296</v>
      </c>
      <c r="H99" s="261">
        <v>9</v>
      </c>
      <c r="I99" s="262"/>
      <c r="J99" s="263">
        <f>ROUND(I99*H99,2)</f>
        <v>0</v>
      </c>
      <c r="K99" s="259" t="s">
        <v>19</v>
      </c>
      <c r="L99" s="264"/>
      <c r="M99" s="265" t="s">
        <v>19</v>
      </c>
      <c r="N99" s="266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350</v>
      </c>
      <c r="AT99" s="230" t="s">
        <v>323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264</v>
      </c>
      <c r="BM99" s="230" t="s">
        <v>2140</v>
      </c>
    </row>
    <row r="100" s="1" customFormat="1" ht="24" customHeight="1">
      <c r="B100" s="37"/>
      <c r="C100" s="219" t="s">
        <v>232</v>
      </c>
      <c r="D100" s="219" t="s">
        <v>196</v>
      </c>
      <c r="E100" s="220" t="s">
        <v>2141</v>
      </c>
      <c r="F100" s="221" t="s">
        <v>2142</v>
      </c>
      <c r="G100" s="222" t="s">
        <v>222</v>
      </c>
      <c r="H100" s="223">
        <v>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2143</v>
      </c>
    </row>
    <row r="101" s="1" customFormat="1" ht="84" customHeight="1">
      <c r="B101" s="37"/>
      <c r="C101" s="257" t="s">
        <v>236</v>
      </c>
      <c r="D101" s="257" t="s">
        <v>323</v>
      </c>
      <c r="E101" s="258" t="s">
        <v>2144</v>
      </c>
      <c r="F101" s="259" t="s">
        <v>2145</v>
      </c>
      <c r="G101" s="260" t="s">
        <v>1296</v>
      </c>
      <c r="H101" s="261">
        <v>1</v>
      </c>
      <c r="I101" s="262"/>
      <c r="J101" s="263">
        <f>ROUND(I101*H101,2)</f>
        <v>0</v>
      </c>
      <c r="K101" s="259" t="s">
        <v>19</v>
      </c>
      <c r="L101" s="264"/>
      <c r="M101" s="265" t="s">
        <v>19</v>
      </c>
      <c r="N101" s="266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350</v>
      </c>
      <c r="AT101" s="230" t="s">
        <v>323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2146</v>
      </c>
    </row>
    <row r="102" s="1" customFormat="1" ht="24" customHeight="1">
      <c r="B102" s="37"/>
      <c r="C102" s="219" t="s">
        <v>240</v>
      </c>
      <c r="D102" s="219" t="s">
        <v>196</v>
      </c>
      <c r="E102" s="220" t="s">
        <v>2147</v>
      </c>
      <c r="F102" s="221" t="s">
        <v>2148</v>
      </c>
      <c r="G102" s="222" t="s">
        <v>222</v>
      </c>
      <c r="H102" s="223">
        <v>1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264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2149</v>
      </c>
    </row>
    <row r="103" s="1" customFormat="1" ht="48" customHeight="1">
      <c r="B103" s="37"/>
      <c r="C103" s="257" t="s">
        <v>244</v>
      </c>
      <c r="D103" s="257" t="s">
        <v>323</v>
      </c>
      <c r="E103" s="258" t="s">
        <v>2150</v>
      </c>
      <c r="F103" s="259" t="s">
        <v>2151</v>
      </c>
      <c r="G103" s="260" t="s">
        <v>1296</v>
      </c>
      <c r="H103" s="261">
        <v>1</v>
      </c>
      <c r="I103" s="262"/>
      <c r="J103" s="263">
        <f>ROUND(I103*H103,2)</f>
        <v>0</v>
      </c>
      <c r="K103" s="259" t="s">
        <v>19</v>
      </c>
      <c r="L103" s="264"/>
      <c r="M103" s="265" t="s">
        <v>19</v>
      </c>
      <c r="N103" s="266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350</v>
      </c>
      <c r="AT103" s="230" t="s">
        <v>323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2152</v>
      </c>
    </row>
    <row r="104" s="1" customFormat="1" ht="48" customHeight="1">
      <c r="B104" s="37"/>
      <c r="C104" s="257" t="s">
        <v>248</v>
      </c>
      <c r="D104" s="257" t="s">
        <v>323</v>
      </c>
      <c r="E104" s="258" t="s">
        <v>2153</v>
      </c>
      <c r="F104" s="259" t="s">
        <v>2154</v>
      </c>
      <c r="G104" s="260" t="s">
        <v>1296</v>
      </c>
      <c r="H104" s="261">
        <v>2</v>
      </c>
      <c r="I104" s="262"/>
      <c r="J104" s="263">
        <f>ROUND(I104*H104,2)</f>
        <v>0</v>
      </c>
      <c r="K104" s="259" t="s">
        <v>19</v>
      </c>
      <c r="L104" s="264"/>
      <c r="M104" s="265" t="s">
        <v>19</v>
      </c>
      <c r="N104" s="266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350</v>
      </c>
      <c r="AT104" s="230" t="s">
        <v>323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2155</v>
      </c>
    </row>
    <row r="105" s="1" customFormat="1" ht="24" customHeight="1">
      <c r="B105" s="37"/>
      <c r="C105" s="219" t="s">
        <v>252</v>
      </c>
      <c r="D105" s="219" t="s">
        <v>196</v>
      </c>
      <c r="E105" s="220" t="s">
        <v>2156</v>
      </c>
      <c r="F105" s="221" t="s">
        <v>2157</v>
      </c>
      <c r="G105" s="222" t="s">
        <v>222</v>
      </c>
      <c r="H105" s="223">
        <v>2</v>
      </c>
      <c r="I105" s="224"/>
      <c r="J105" s="225">
        <f>ROUND(I105*H105,2)</f>
        <v>0</v>
      </c>
      <c r="K105" s="221" t="s">
        <v>200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264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264</v>
      </c>
      <c r="BM105" s="230" t="s">
        <v>2158</v>
      </c>
    </row>
    <row r="106" s="1" customFormat="1" ht="48" customHeight="1">
      <c r="B106" s="37"/>
      <c r="C106" s="257" t="s">
        <v>8</v>
      </c>
      <c r="D106" s="257" t="s">
        <v>323</v>
      </c>
      <c r="E106" s="258" t="s">
        <v>2159</v>
      </c>
      <c r="F106" s="259" t="s">
        <v>2160</v>
      </c>
      <c r="G106" s="260" t="s">
        <v>1296</v>
      </c>
      <c r="H106" s="261">
        <v>2</v>
      </c>
      <c r="I106" s="262"/>
      <c r="J106" s="263">
        <f>ROUND(I106*H106,2)</f>
        <v>0</v>
      </c>
      <c r="K106" s="259" t="s">
        <v>19</v>
      </c>
      <c r="L106" s="264"/>
      <c r="M106" s="265" t="s">
        <v>19</v>
      </c>
      <c r="N106" s="266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350</v>
      </c>
      <c r="AT106" s="230" t="s">
        <v>323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264</v>
      </c>
      <c r="BM106" s="230" t="s">
        <v>2161</v>
      </c>
    </row>
    <row r="107" s="1" customFormat="1" ht="24" customHeight="1">
      <c r="B107" s="37"/>
      <c r="C107" s="219" t="s">
        <v>264</v>
      </c>
      <c r="D107" s="219" t="s">
        <v>196</v>
      </c>
      <c r="E107" s="220" t="s">
        <v>2162</v>
      </c>
      <c r="F107" s="221" t="s">
        <v>2163</v>
      </c>
      <c r="G107" s="222" t="s">
        <v>199</v>
      </c>
      <c r="H107" s="223">
        <v>2</v>
      </c>
      <c r="I107" s="224"/>
      <c r="J107" s="225">
        <f>ROUND(I107*H107,2)</f>
        <v>0</v>
      </c>
      <c r="K107" s="221" t="s">
        <v>19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2164</v>
      </c>
    </row>
    <row r="108" s="1" customFormat="1" ht="36" customHeight="1">
      <c r="B108" s="37"/>
      <c r="C108" s="219" t="s">
        <v>269</v>
      </c>
      <c r="D108" s="219" t="s">
        <v>196</v>
      </c>
      <c r="E108" s="220" t="s">
        <v>2165</v>
      </c>
      <c r="F108" s="221" t="s">
        <v>2166</v>
      </c>
      <c r="G108" s="222" t="s">
        <v>213</v>
      </c>
      <c r="H108" s="223">
        <v>56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0.0031199999999999999</v>
      </c>
      <c r="R108" s="228">
        <f>Q108*H108</f>
        <v>0.17471999999999999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2167</v>
      </c>
    </row>
    <row r="109" s="1" customFormat="1">
      <c r="B109" s="37"/>
      <c r="C109" s="38"/>
      <c r="D109" s="234" t="s">
        <v>286</v>
      </c>
      <c r="E109" s="38"/>
      <c r="F109" s="255" t="s">
        <v>2168</v>
      </c>
      <c r="G109" s="38"/>
      <c r="H109" s="38"/>
      <c r="I109" s="145"/>
      <c r="J109" s="38"/>
      <c r="K109" s="38"/>
      <c r="L109" s="42"/>
      <c r="M109" s="256"/>
      <c r="N109" s="82"/>
      <c r="O109" s="82"/>
      <c r="P109" s="82"/>
      <c r="Q109" s="82"/>
      <c r="R109" s="82"/>
      <c r="S109" s="82"/>
      <c r="T109" s="83"/>
      <c r="AT109" s="16" t="s">
        <v>286</v>
      </c>
      <c r="AU109" s="16" t="s">
        <v>82</v>
      </c>
    </row>
    <row r="110" s="1" customFormat="1" ht="36" customHeight="1">
      <c r="B110" s="37"/>
      <c r="C110" s="219" t="s">
        <v>278</v>
      </c>
      <c r="D110" s="219" t="s">
        <v>196</v>
      </c>
      <c r="E110" s="220" t="s">
        <v>2169</v>
      </c>
      <c r="F110" s="221" t="s">
        <v>2170</v>
      </c>
      <c r="G110" s="222" t="s">
        <v>222</v>
      </c>
      <c r="H110" s="223">
        <v>4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</v>
      </c>
      <c r="R110" s="228">
        <f>Q110*H110</f>
        <v>0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2171</v>
      </c>
    </row>
    <row r="111" s="1" customFormat="1" ht="16.5" customHeight="1">
      <c r="B111" s="37"/>
      <c r="C111" s="257" t="s">
        <v>282</v>
      </c>
      <c r="D111" s="257" t="s">
        <v>323</v>
      </c>
      <c r="E111" s="258" t="s">
        <v>2172</v>
      </c>
      <c r="F111" s="259" t="s">
        <v>2173</v>
      </c>
      <c r="G111" s="260" t="s">
        <v>1296</v>
      </c>
      <c r="H111" s="261">
        <v>4</v>
      </c>
      <c r="I111" s="262"/>
      <c r="J111" s="263">
        <f>ROUND(I111*H111,2)</f>
        <v>0</v>
      </c>
      <c r="K111" s="259" t="s">
        <v>19</v>
      </c>
      <c r="L111" s="264"/>
      <c r="M111" s="265" t="s">
        <v>19</v>
      </c>
      <c r="N111" s="266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350</v>
      </c>
      <c r="AT111" s="230" t="s">
        <v>323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2174</v>
      </c>
    </row>
    <row r="112" s="1" customFormat="1" ht="36" customHeight="1">
      <c r="B112" s="37"/>
      <c r="C112" s="219" t="s">
        <v>288</v>
      </c>
      <c r="D112" s="219" t="s">
        <v>196</v>
      </c>
      <c r="E112" s="220" t="s">
        <v>2175</v>
      </c>
      <c r="F112" s="221" t="s">
        <v>2176</v>
      </c>
      <c r="G112" s="222" t="s">
        <v>222</v>
      </c>
      <c r="H112" s="223">
        <v>2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2177</v>
      </c>
    </row>
    <row r="113" s="1" customFormat="1" ht="16.5" customHeight="1">
      <c r="B113" s="37"/>
      <c r="C113" s="257" t="s">
        <v>7</v>
      </c>
      <c r="D113" s="257" t="s">
        <v>323</v>
      </c>
      <c r="E113" s="258" t="s">
        <v>2178</v>
      </c>
      <c r="F113" s="259" t="s">
        <v>2179</v>
      </c>
      <c r="G113" s="260" t="s">
        <v>1296</v>
      </c>
      <c r="H113" s="261">
        <v>2</v>
      </c>
      <c r="I113" s="262"/>
      <c r="J113" s="263">
        <f>ROUND(I113*H113,2)</f>
        <v>0</v>
      </c>
      <c r="K113" s="259" t="s">
        <v>19</v>
      </c>
      <c r="L113" s="264"/>
      <c r="M113" s="265" t="s">
        <v>19</v>
      </c>
      <c r="N113" s="266" t="s">
        <v>44</v>
      </c>
      <c r="O113" s="82"/>
      <c r="P113" s="228">
        <f>O113*H113</f>
        <v>0</v>
      </c>
      <c r="Q113" s="228">
        <v>0</v>
      </c>
      <c r="R113" s="228">
        <f>Q113*H113</f>
        <v>0</v>
      </c>
      <c r="S113" s="228">
        <v>0</v>
      </c>
      <c r="T113" s="229">
        <f>S113*H113</f>
        <v>0</v>
      </c>
      <c r="AR113" s="230" t="s">
        <v>350</v>
      </c>
      <c r="AT113" s="230" t="s">
        <v>323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2180</v>
      </c>
    </row>
    <row r="114" s="1" customFormat="1" ht="24" customHeight="1">
      <c r="B114" s="37"/>
      <c r="C114" s="219" t="s">
        <v>295</v>
      </c>
      <c r="D114" s="219" t="s">
        <v>196</v>
      </c>
      <c r="E114" s="220" t="s">
        <v>2181</v>
      </c>
      <c r="F114" s="221" t="s">
        <v>2182</v>
      </c>
      <c r="G114" s="222" t="s">
        <v>213</v>
      </c>
      <c r="H114" s="223">
        <v>12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264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264</v>
      </c>
      <c r="BM114" s="230" t="s">
        <v>2183</v>
      </c>
    </row>
    <row r="115" s="1" customFormat="1" ht="24" customHeight="1">
      <c r="B115" s="37"/>
      <c r="C115" s="257" t="s">
        <v>300</v>
      </c>
      <c r="D115" s="257" t="s">
        <v>323</v>
      </c>
      <c r="E115" s="258" t="s">
        <v>2184</v>
      </c>
      <c r="F115" s="259" t="s">
        <v>2185</v>
      </c>
      <c r="G115" s="260" t="s">
        <v>213</v>
      </c>
      <c r="H115" s="261">
        <v>11</v>
      </c>
      <c r="I115" s="262"/>
      <c r="J115" s="263">
        <f>ROUND(I115*H115,2)</f>
        <v>0</v>
      </c>
      <c r="K115" s="259" t="s">
        <v>19</v>
      </c>
      <c r="L115" s="264"/>
      <c r="M115" s="265" t="s">
        <v>19</v>
      </c>
      <c r="N115" s="266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350</v>
      </c>
      <c r="AT115" s="230" t="s">
        <v>323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2186</v>
      </c>
    </row>
    <row r="116" s="1" customFormat="1" ht="24" customHeight="1">
      <c r="B116" s="37"/>
      <c r="C116" s="257" t="s">
        <v>304</v>
      </c>
      <c r="D116" s="257" t="s">
        <v>323</v>
      </c>
      <c r="E116" s="258" t="s">
        <v>2187</v>
      </c>
      <c r="F116" s="259" t="s">
        <v>2188</v>
      </c>
      <c r="G116" s="260" t="s">
        <v>213</v>
      </c>
      <c r="H116" s="261">
        <v>1</v>
      </c>
      <c r="I116" s="262"/>
      <c r="J116" s="263">
        <f>ROUND(I116*H116,2)</f>
        <v>0</v>
      </c>
      <c r="K116" s="259" t="s">
        <v>19</v>
      </c>
      <c r="L116" s="264"/>
      <c r="M116" s="265" t="s">
        <v>19</v>
      </c>
      <c r="N116" s="266" t="s">
        <v>44</v>
      </c>
      <c r="O116" s="82"/>
      <c r="P116" s="228">
        <f>O116*H116</f>
        <v>0</v>
      </c>
      <c r="Q116" s="228">
        <v>0</v>
      </c>
      <c r="R116" s="228">
        <f>Q116*H116</f>
        <v>0</v>
      </c>
      <c r="S116" s="228">
        <v>0</v>
      </c>
      <c r="T116" s="229">
        <f>S116*H116</f>
        <v>0</v>
      </c>
      <c r="AR116" s="230" t="s">
        <v>350</v>
      </c>
      <c r="AT116" s="230" t="s">
        <v>323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264</v>
      </c>
      <c r="BM116" s="230" t="s">
        <v>2189</v>
      </c>
    </row>
    <row r="117" s="1" customFormat="1" ht="36" customHeight="1">
      <c r="B117" s="37"/>
      <c r="C117" s="219" t="s">
        <v>308</v>
      </c>
      <c r="D117" s="219" t="s">
        <v>196</v>
      </c>
      <c r="E117" s="220" t="s">
        <v>2190</v>
      </c>
      <c r="F117" s="221" t="s">
        <v>2191</v>
      </c>
      <c r="G117" s="222" t="s">
        <v>222</v>
      </c>
      <c r="H117" s="223">
        <v>2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264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264</v>
      </c>
      <c r="BM117" s="230" t="s">
        <v>2192</v>
      </c>
    </row>
    <row r="118" s="1" customFormat="1" ht="96" customHeight="1">
      <c r="B118" s="37"/>
      <c r="C118" s="257" t="s">
        <v>317</v>
      </c>
      <c r="D118" s="257" t="s">
        <v>323</v>
      </c>
      <c r="E118" s="258" t="s">
        <v>2193</v>
      </c>
      <c r="F118" s="259" t="s">
        <v>2194</v>
      </c>
      <c r="G118" s="260" t="s">
        <v>1296</v>
      </c>
      <c r="H118" s="261">
        <v>2</v>
      </c>
      <c r="I118" s="262"/>
      <c r="J118" s="263">
        <f>ROUND(I118*H118,2)</f>
        <v>0</v>
      </c>
      <c r="K118" s="259" t="s">
        <v>19</v>
      </c>
      <c r="L118" s="264"/>
      <c r="M118" s="265" t="s">
        <v>19</v>
      </c>
      <c r="N118" s="266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350</v>
      </c>
      <c r="AT118" s="230" t="s">
        <v>323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264</v>
      </c>
      <c r="BM118" s="230" t="s">
        <v>2195</v>
      </c>
    </row>
    <row r="119" s="1" customFormat="1" ht="24" customHeight="1">
      <c r="B119" s="37"/>
      <c r="C119" s="219" t="s">
        <v>322</v>
      </c>
      <c r="D119" s="219" t="s">
        <v>196</v>
      </c>
      <c r="E119" s="220" t="s">
        <v>2196</v>
      </c>
      <c r="F119" s="221" t="s">
        <v>2197</v>
      </c>
      <c r="G119" s="222" t="s">
        <v>222</v>
      </c>
      <c r="H119" s="223">
        <v>1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2198</v>
      </c>
    </row>
    <row r="120" s="1" customFormat="1" ht="108" customHeight="1">
      <c r="B120" s="37"/>
      <c r="C120" s="257" t="s">
        <v>328</v>
      </c>
      <c r="D120" s="257" t="s">
        <v>323</v>
      </c>
      <c r="E120" s="258" t="s">
        <v>2199</v>
      </c>
      <c r="F120" s="259" t="s">
        <v>2200</v>
      </c>
      <c r="G120" s="260" t="s">
        <v>1296</v>
      </c>
      <c r="H120" s="261">
        <v>1</v>
      </c>
      <c r="I120" s="262"/>
      <c r="J120" s="263">
        <f>ROUND(I120*H120,2)</f>
        <v>0</v>
      </c>
      <c r="K120" s="259" t="s">
        <v>19</v>
      </c>
      <c r="L120" s="264"/>
      <c r="M120" s="265" t="s">
        <v>19</v>
      </c>
      <c r="N120" s="266" t="s">
        <v>44</v>
      </c>
      <c r="O120" s="82"/>
      <c r="P120" s="228">
        <f>O120*H120</f>
        <v>0</v>
      </c>
      <c r="Q120" s="228">
        <v>0</v>
      </c>
      <c r="R120" s="228">
        <f>Q120*H120</f>
        <v>0</v>
      </c>
      <c r="S120" s="228">
        <v>0</v>
      </c>
      <c r="T120" s="229">
        <f>S120*H120</f>
        <v>0</v>
      </c>
      <c r="AR120" s="230" t="s">
        <v>350</v>
      </c>
      <c r="AT120" s="230" t="s">
        <v>323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2201</v>
      </c>
    </row>
    <row r="121" s="1" customFormat="1" ht="24" customHeight="1">
      <c r="B121" s="37"/>
      <c r="C121" s="219" t="s">
        <v>334</v>
      </c>
      <c r="D121" s="219" t="s">
        <v>196</v>
      </c>
      <c r="E121" s="220" t="s">
        <v>2202</v>
      </c>
      <c r="F121" s="221" t="s">
        <v>2203</v>
      </c>
      <c r="G121" s="222" t="s">
        <v>213</v>
      </c>
      <c r="H121" s="223">
        <v>17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2204</v>
      </c>
    </row>
    <row r="122" s="1" customFormat="1" ht="16.5" customHeight="1">
      <c r="B122" s="37"/>
      <c r="C122" s="257" t="s">
        <v>339</v>
      </c>
      <c r="D122" s="257" t="s">
        <v>323</v>
      </c>
      <c r="E122" s="258" t="s">
        <v>2205</v>
      </c>
      <c r="F122" s="259" t="s">
        <v>2206</v>
      </c>
      <c r="G122" s="260" t="s">
        <v>213</v>
      </c>
      <c r="H122" s="261">
        <v>17</v>
      </c>
      <c r="I122" s="262"/>
      <c r="J122" s="263">
        <f>ROUND(I122*H122,2)</f>
        <v>0</v>
      </c>
      <c r="K122" s="259" t="s">
        <v>19</v>
      </c>
      <c r="L122" s="264"/>
      <c r="M122" s="265" t="s">
        <v>19</v>
      </c>
      <c r="N122" s="266" t="s">
        <v>44</v>
      </c>
      <c r="O122" s="82"/>
      <c r="P122" s="228">
        <f>O122*H122</f>
        <v>0</v>
      </c>
      <c r="Q122" s="228">
        <v>0</v>
      </c>
      <c r="R122" s="228">
        <f>Q122*H122</f>
        <v>0</v>
      </c>
      <c r="S122" s="228">
        <v>0</v>
      </c>
      <c r="T122" s="229">
        <f>S122*H122</f>
        <v>0</v>
      </c>
      <c r="AR122" s="230" t="s">
        <v>350</v>
      </c>
      <c r="AT122" s="230" t="s">
        <v>323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2207</v>
      </c>
    </row>
    <row r="123" s="1" customFormat="1" ht="24" customHeight="1">
      <c r="B123" s="37"/>
      <c r="C123" s="219" t="s">
        <v>344</v>
      </c>
      <c r="D123" s="219" t="s">
        <v>196</v>
      </c>
      <c r="E123" s="220" t="s">
        <v>2208</v>
      </c>
      <c r="F123" s="221" t="s">
        <v>2209</v>
      </c>
      <c r="G123" s="222" t="s">
        <v>213</v>
      </c>
      <c r="H123" s="223">
        <v>10</v>
      </c>
      <c r="I123" s="224"/>
      <c r="J123" s="225">
        <f>ROUND(I123*H123,2)</f>
        <v>0</v>
      </c>
      <c r="K123" s="221" t="s">
        <v>200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264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2210</v>
      </c>
    </row>
    <row r="124" s="1" customFormat="1" ht="16.5" customHeight="1">
      <c r="B124" s="37"/>
      <c r="C124" s="257" t="s">
        <v>350</v>
      </c>
      <c r="D124" s="257" t="s">
        <v>323</v>
      </c>
      <c r="E124" s="258" t="s">
        <v>2211</v>
      </c>
      <c r="F124" s="259" t="s">
        <v>2212</v>
      </c>
      <c r="G124" s="260" t="s">
        <v>213</v>
      </c>
      <c r="H124" s="261">
        <v>10</v>
      </c>
      <c r="I124" s="262"/>
      <c r="J124" s="263">
        <f>ROUND(I124*H124,2)</f>
        <v>0</v>
      </c>
      <c r="K124" s="259" t="s">
        <v>19</v>
      </c>
      <c r="L124" s="264"/>
      <c r="M124" s="265" t="s">
        <v>19</v>
      </c>
      <c r="N124" s="266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350</v>
      </c>
      <c r="AT124" s="230" t="s">
        <v>323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2213</v>
      </c>
    </row>
    <row r="125" s="1" customFormat="1" ht="24" customHeight="1">
      <c r="B125" s="37"/>
      <c r="C125" s="219" t="s">
        <v>355</v>
      </c>
      <c r="D125" s="219" t="s">
        <v>196</v>
      </c>
      <c r="E125" s="220" t="s">
        <v>2214</v>
      </c>
      <c r="F125" s="221" t="s">
        <v>2215</v>
      </c>
      <c r="G125" s="222" t="s">
        <v>213</v>
      </c>
      <c r="H125" s="223">
        <v>7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2216</v>
      </c>
    </row>
    <row r="126" s="1" customFormat="1" ht="16.5" customHeight="1">
      <c r="B126" s="37"/>
      <c r="C126" s="257" t="s">
        <v>359</v>
      </c>
      <c r="D126" s="257" t="s">
        <v>323</v>
      </c>
      <c r="E126" s="258" t="s">
        <v>2217</v>
      </c>
      <c r="F126" s="259" t="s">
        <v>2218</v>
      </c>
      <c r="G126" s="260" t="s">
        <v>213</v>
      </c>
      <c r="H126" s="261">
        <v>7</v>
      </c>
      <c r="I126" s="262"/>
      <c r="J126" s="263">
        <f>ROUND(I126*H126,2)</f>
        <v>0</v>
      </c>
      <c r="K126" s="259" t="s">
        <v>19</v>
      </c>
      <c r="L126" s="264"/>
      <c r="M126" s="265" t="s">
        <v>19</v>
      </c>
      <c r="N126" s="266" t="s">
        <v>44</v>
      </c>
      <c r="O126" s="82"/>
      <c r="P126" s="228">
        <f>O126*H126</f>
        <v>0</v>
      </c>
      <c r="Q126" s="228">
        <v>0</v>
      </c>
      <c r="R126" s="228">
        <f>Q126*H126</f>
        <v>0</v>
      </c>
      <c r="S126" s="228">
        <v>0</v>
      </c>
      <c r="T126" s="229">
        <f>S126*H126</f>
        <v>0</v>
      </c>
      <c r="AR126" s="230" t="s">
        <v>350</v>
      </c>
      <c r="AT126" s="230" t="s">
        <v>323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2219</v>
      </c>
    </row>
    <row r="127" s="1" customFormat="1" ht="16.5" customHeight="1">
      <c r="B127" s="37"/>
      <c r="C127" s="219" t="s">
        <v>364</v>
      </c>
      <c r="D127" s="219" t="s">
        <v>196</v>
      </c>
      <c r="E127" s="220" t="s">
        <v>2220</v>
      </c>
      <c r="F127" s="221" t="s">
        <v>2221</v>
      </c>
      <c r="G127" s="222" t="s">
        <v>1296</v>
      </c>
      <c r="H127" s="223">
        <v>1</v>
      </c>
      <c r="I127" s="224"/>
      <c r="J127" s="225">
        <f>ROUND(I127*H127,2)</f>
        <v>0</v>
      </c>
      <c r="K127" s="221" t="s">
        <v>19</v>
      </c>
      <c r="L127" s="42"/>
      <c r="M127" s="226" t="s">
        <v>19</v>
      </c>
      <c r="N127" s="227" t="s">
        <v>44</v>
      </c>
      <c r="O127" s="82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AR127" s="230" t="s">
        <v>264</v>
      </c>
      <c r="AT127" s="230" t="s">
        <v>196</v>
      </c>
      <c r="AU127" s="230" t="s">
        <v>82</v>
      </c>
      <c r="AY127" s="16" t="s">
        <v>194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80</v>
      </c>
      <c r="BK127" s="231">
        <f>ROUND(I127*H127,2)</f>
        <v>0</v>
      </c>
      <c r="BL127" s="16" t="s">
        <v>264</v>
      </c>
      <c r="BM127" s="230" t="s">
        <v>2222</v>
      </c>
    </row>
    <row r="128" s="1" customFormat="1" ht="16.5" customHeight="1">
      <c r="B128" s="37"/>
      <c r="C128" s="257" t="s">
        <v>369</v>
      </c>
      <c r="D128" s="257" t="s">
        <v>323</v>
      </c>
      <c r="E128" s="258" t="s">
        <v>2223</v>
      </c>
      <c r="F128" s="259" t="s">
        <v>2224</v>
      </c>
      <c r="G128" s="260" t="s">
        <v>1296</v>
      </c>
      <c r="H128" s="261">
        <v>1</v>
      </c>
      <c r="I128" s="262"/>
      <c r="J128" s="263">
        <f>ROUND(I128*H128,2)</f>
        <v>0</v>
      </c>
      <c r="K128" s="259" t="s">
        <v>19</v>
      </c>
      <c r="L128" s="264"/>
      <c r="M128" s="265" t="s">
        <v>19</v>
      </c>
      <c r="N128" s="266" t="s">
        <v>44</v>
      </c>
      <c r="O128" s="82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AR128" s="230" t="s">
        <v>350</v>
      </c>
      <c r="AT128" s="230" t="s">
        <v>323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264</v>
      </c>
      <c r="BM128" s="230" t="s">
        <v>2225</v>
      </c>
    </row>
    <row r="129" s="1" customFormat="1" ht="16.5" customHeight="1">
      <c r="B129" s="37"/>
      <c r="C129" s="219" t="s">
        <v>373</v>
      </c>
      <c r="D129" s="219" t="s">
        <v>196</v>
      </c>
      <c r="E129" s="220" t="s">
        <v>2226</v>
      </c>
      <c r="F129" s="221" t="s">
        <v>2227</v>
      </c>
      <c r="G129" s="222" t="s">
        <v>1456</v>
      </c>
      <c r="H129" s="223">
        <v>2</v>
      </c>
      <c r="I129" s="224"/>
      <c r="J129" s="225">
        <f>ROUND(I129*H129,2)</f>
        <v>0</v>
      </c>
      <c r="K129" s="221" t="s">
        <v>19</v>
      </c>
      <c r="L129" s="42"/>
      <c r="M129" s="226" t="s">
        <v>19</v>
      </c>
      <c r="N129" s="227" t="s">
        <v>44</v>
      </c>
      <c r="O129" s="82"/>
      <c r="P129" s="228">
        <f>O129*H129</f>
        <v>0</v>
      </c>
      <c r="Q129" s="228">
        <v>0</v>
      </c>
      <c r="R129" s="228">
        <f>Q129*H129</f>
        <v>0</v>
      </c>
      <c r="S129" s="228">
        <v>0</v>
      </c>
      <c r="T129" s="229">
        <f>S129*H129</f>
        <v>0</v>
      </c>
      <c r="AR129" s="230" t="s">
        <v>264</v>
      </c>
      <c r="AT129" s="230" t="s">
        <v>196</v>
      </c>
      <c r="AU129" s="230" t="s">
        <v>82</v>
      </c>
      <c r="AY129" s="16" t="s">
        <v>194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16" t="s">
        <v>80</v>
      </c>
      <c r="BK129" s="231">
        <f>ROUND(I129*H129,2)</f>
        <v>0</v>
      </c>
      <c r="BL129" s="16" t="s">
        <v>264</v>
      </c>
      <c r="BM129" s="230" t="s">
        <v>2228</v>
      </c>
    </row>
    <row r="130" s="1" customFormat="1" ht="16.5" customHeight="1">
      <c r="B130" s="37"/>
      <c r="C130" s="219" t="s">
        <v>377</v>
      </c>
      <c r="D130" s="219" t="s">
        <v>196</v>
      </c>
      <c r="E130" s="220" t="s">
        <v>2229</v>
      </c>
      <c r="F130" s="221" t="s">
        <v>2230</v>
      </c>
      <c r="G130" s="222" t="s">
        <v>386</v>
      </c>
      <c r="H130" s="223">
        <v>35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0.0011299999999999999</v>
      </c>
      <c r="R130" s="228">
        <f>Q130*H130</f>
        <v>0.039549999999999995</v>
      </c>
      <c r="S130" s="228">
        <v>0</v>
      </c>
      <c r="T130" s="229">
        <f>S130*H130</f>
        <v>0</v>
      </c>
      <c r="AR130" s="230" t="s">
        <v>264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264</v>
      </c>
      <c r="BM130" s="230" t="s">
        <v>2231</v>
      </c>
    </row>
    <row r="131" s="1" customFormat="1" ht="16.5" customHeight="1">
      <c r="B131" s="37"/>
      <c r="C131" s="257" t="s">
        <v>383</v>
      </c>
      <c r="D131" s="257" t="s">
        <v>323</v>
      </c>
      <c r="E131" s="258" t="s">
        <v>2232</v>
      </c>
      <c r="F131" s="259" t="s">
        <v>2233</v>
      </c>
      <c r="G131" s="260" t="s">
        <v>1296</v>
      </c>
      <c r="H131" s="261">
        <v>35</v>
      </c>
      <c r="I131" s="262"/>
      <c r="J131" s="263">
        <f>ROUND(I131*H131,2)</f>
        <v>0</v>
      </c>
      <c r="K131" s="259" t="s">
        <v>19</v>
      </c>
      <c r="L131" s="264"/>
      <c r="M131" s="265" t="s">
        <v>19</v>
      </c>
      <c r="N131" s="266" t="s">
        <v>44</v>
      </c>
      <c r="O131" s="82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AR131" s="230" t="s">
        <v>350</v>
      </c>
      <c r="AT131" s="230" t="s">
        <v>323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264</v>
      </c>
      <c r="BM131" s="230" t="s">
        <v>2234</v>
      </c>
    </row>
    <row r="132" s="1" customFormat="1" ht="48" customHeight="1">
      <c r="B132" s="37"/>
      <c r="C132" s="219" t="s">
        <v>388</v>
      </c>
      <c r="D132" s="219" t="s">
        <v>196</v>
      </c>
      <c r="E132" s="220" t="s">
        <v>2235</v>
      </c>
      <c r="F132" s="221" t="s">
        <v>2236</v>
      </c>
      <c r="G132" s="222" t="s">
        <v>1456</v>
      </c>
      <c r="H132" s="223">
        <v>170</v>
      </c>
      <c r="I132" s="224"/>
      <c r="J132" s="225">
        <f>ROUND(I132*H132,2)</f>
        <v>0</v>
      </c>
      <c r="K132" s="221" t="s">
        <v>19</v>
      </c>
      <c r="L132" s="42"/>
      <c r="M132" s="226" t="s">
        <v>19</v>
      </c>
      <c r="N132" s="227" t="s">
        <v>44</v>
      </c>
      <c r="O132" s="82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AR132" s="230" t="s">
        <v>264</v>
      </c>
      <c r="AT132" s="230" t="s">
        <v>196</v>
      </c>
      <c r="AU132" s="230" t="s">
        <v>82</v>
      </c>
      <c r="AY132" s="16" t="s">
        <v>194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80</v>
      </c>
      <c r="BK132" s="231">
        <f>ROUND(I132*H132,2)</f>
        <v>0</v>
      </c>
      <c r="BL132" s="16" t="s">
        <v>264</v>
      </c>
      <c r="BM132" s="230" t="s">
        <v>2237</v>
      </c>
    </row>
    <row r="133" s="1" customFormat="1" ht="48" customHeight="1">
      <c r="B133" s="37"/>
      <c r="C133" s="219" t="s">
        <v>392</v>
      </c>
      <c r="D133" s="219" t="s">
        <v>196</v>
      </c>
      <c r="E133" s="220" t="s">
        <v>2238</v>
      </c>
      <c r="F133" s="221" t="s">
        <v>2239</v>
      </c>
      <c r="G133" s="222" t="s">
        <v>311</v>
      </c>
      <c r="H133" s="223">
        <v>1.5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AR133" s="230" t="s">
        <v>264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264</v>
      </c>
      <c r="BM133" s="230" t="s">
        <v>2240</v>
      </c>
    </row>
    <row r="134" s="1" customFormat="1" ht="48" customHeight="1">
      <c r="B134" s="37"/>
      <c r="C134" s="219" t="s">
        <v>396</v>
      </c>
      <c r="D134" s="219" t="s">
        <v>196</v>
      </c>
      <c r="E134" s="220" t="s">
        <v>2241</v>
      </c>
      <c r="F134" s="221" t="s">
        <v>2242</v>
      </c>
      <c r="G134" s="222" t="s">
        <v>311</v>
      </c>
      <c r="H134" s="223">
        <v>1.5</v>
      </c>
      <c r="I134" s="224"/>
      <c r="J134" s="225">
        <f>ROUND(I134*H134,2)</f>
        <v>0</v>
      </c>
      <c r="K134" s="221" t="s">
        <v>200</v>
      </c>
      <c r="L134" s="42"/>
      <c r="M134" s="226" t="s">
        <v>19</v>
      </c>
      <c r="N134" s="227" t="s">
        <v>44</v>
      </c>
      <c r="O134" s="82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AR134" s="230" t="s">
        <v>264</v>
      </c>
      <c r="AT134" s="230" t="s">
        <v>196</v>
      </c>
      <c r="AU134" s="230" t="s">
        <v>82</v>
      </c>
      <c r="AY134" s="16" t="s">
        <v>194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80</v>
      </c>
      <c r="BK134" s="231">
        <f>ROUND(I134*H134,2)</f>
        <v>0</v>
      </c>
      <c r="BL134" s="16" t="s">
        <v>264</v>
      </c>
      <c r="BM134" s="230" t="s">
        <v>2243</v>
      </c>
    </row>
    <row r="135" s="1" customFormat="1" ht="48" customHeight="1">
      <c r="B135" s="37"/>
      <c r="C135" s="219" t="s">
        <v>400</v>
      </c>
      <c r="D135" s="219" t="s">
        <v>196</v>
      </c>
      <c r="E135" s="220" t="s">
        <v>2244</v>
      </c>
      <c r="F135" s="221" t="s">
        <v>2245</v>
      </c>
      <c r="G135" s="222" t="s">
        <v>311</v>
      </c>
      <c r="H135" s="223">
        <v>1.5</v>
      </c>
      <c r="I135" s="224"/>
      <c r="J135" s="225">
        <f>ROUND(I135*H135,2)</f>
        <v>0</v>
      </c>
      <c r="K135" s="221" t="s">
        <v>200</v>
      </c>
      <c r="L135" s="42"/>
      <c r="M135" s="275" t="s">
        <v>19</v>
      </c>
      <c r="N135" s="276" t="s">
        <v>44</v>
      </c>
      <c r="O135" s="269"/>
      <c r="P135" s="270">
        <f>O135*H135</f>
        <v>0</v>
      </c>
      <c r="Q135" s="270">
        <v>0</v>
      </c>
      <c r="R135" s="270">
        <f>Q135*H135</f>
        <v>0</v>
      </c>
      <c r="S135" s="270">
        <v>0</v>
      </c>
      <c r="T135" s="271">
        <f>S135*H135</f>
        <v>0</v>
      </c>
      <c r="AR135" s="230" t="s">
        <v>264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264</v>
      </c>
      <c r="BM135" s="230" t="s">
        <v>2246</v>
      </c>
    </row>
    <row r="136" s="1" customFormat="1" ht="6.96" customHeight="1">
      <c r="B136" s="57"/>
      <c r="C136" s="58"/>
      <c r="D136" s="58"/>
      <c r="E136" s="58"/>
      <c r="F136" s="58"/>
      <c r="G136" s="58"/>
      <c r="H136" s="58"/>
      <c r="I136" s="170"/>
      <c r="J136" s="58"/>
      <c r="K136" s="58"/>
      <c r="L136" s="42"/>
    </row>
  </sheetData>
  <sheetProtection sheet="1" autoFilter="0" formatColumns="0" formatRows="0" objects="1" scenarios="1" spinCount="100000" saltValue="t1AxX94KNmOK3fjQqI1VE7bAsdtoUt5pPIXbVptxjY+ahXVr5TxbkqRsz1JwFjOcS5HjF94FDfQWfoy9ywsOwg==" hashValue="iaG5SqINIo2ompjYsw1tQYWMNUJmlTtvArr/Eita3mg7ZNMZsUvA84a1rk1QGeULotFu6evzPwzGNYtCxwhNUg==" algorithmName="SHA-512" password="C87A"/>
  <autoFilter ref="C87:K1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104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2112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2247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ROUND(J87,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ROUND((SUM(BE87:BE108)),  2)</f>
        <v>0</v>
      </c>
      <c r="I35" s="159">
        <v>0.20999999999999999</v>
      </c>
      <c r="J35" s="158">
        <f>ROUND(((SUM(BE87:BE108))*I35),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ROUND((SUM(BF87:BF108)),  2)</f>
        <v>0</v>
      </c>
      <c r="I36" s="159">
        <v>0.14999999999999999</v>
      </c>
      <c r="J36" s="158">
        <f>ROUND(((SUM(BF87:BF108))*I36),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ROUND((SUM(BG87:BG108)),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ROUND((SUM(BH87:BH108)),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ROUND((SUM(BI87:BI108)),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2112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D.1.4.b-2 -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J87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J88</f>
        <v>0</v>
      </c>
      <c r="K64" s="181"/>
      <c r="L64" s="186"/>
    </row>
    <row r="65" s="9" customFormat="1" ht="19.92" customHeight="1">
      <c r="B65" s="187"/>
      <c r="C65" s="123"/>
      <c r="D65" s="188" t="s">
        <v>2114</v>
      </c>
      <c r="E65" s="189"/>
      <c r="F65" s="189"/>
      <c r="G65" s="189"/>
      <c r="H65" s="189"/>
      <c r="I65" s="190"/>
      <c r="J65" s="191">
        <f>J89</f>
        <v>0</v>
      </c>
      <c r="K65" s="123"/>
      <c r="L65" s="192"/>
    </row>
    <row r="66" s="1" customFormat="1" ht="21.84" customHeight="1">
      <c r="B66" s="37"/>
      <c r="C66" s="38"/>
      <c r="D66" s="38"/>
      <c r="E66" s="38"/>
      <c r="F66" s="38"/>
      <c r="G66" s="38"/>
      <c r="H66" s="38"/>
      <c r="I66" s="145"/>
      <c r="J66" s="38"/>
      <c r="K66" s="38"/>
      <c r="L66" s="42"/>
    </row>
    <row r="67" s="1" customFormat="1" ht="6.96" customHeight="1">
      <c r="B67" s="57"/>
      <c r="C67" s="58"/>
      <c r="D67" s="58"/>
      <c r="E67" s="58"/>
      <c r="F67" s="58"/>
      <c r="G67" s="58"/>
      <c r="H67" s="58"/>
      <c r="I67" s="170"/>
      <c r="J67" s="58"/>
      <c r="K67" s="58"/>
      <c r="L67" s="42"/>
    </row>
    <row r="71" s="1" customFormat="1" ht="6.96" customHeight="1">
      <c r="B71" s="59"/>
      <c r="C71" s="60"/>
      <c r="D71" s="60"/>
      <c r="E71" s="60"/>
      <c r="F71" s="60"/>
      <c r="G71" s="60"/>
      <c r="H71" s="60"/>
      <c r="I71" s="173"/>
      <c r="J71" s="60"/>
      <c r="K71" s="60"/>
      <c r="L71" s="42"/>
    </row>
    <row r="72" s="1" customFormat="1" ht="24.96" customHeight="1">
      <c r="B72" s="37"/>
      <c r="C72" s="22" t="s">
        <v>179</v>
      </c>
      <c r="D72" s="38"/>
      <c r="E72" s="38"/>
      <c r="F72" s="38"/>
      <c r="G72" s="38"/>
      <c r="H72" s="38"/>
      <c r="I72" s="145"/>
      <c r="J72" s="38"/>
      <c r="K72" s="38"/>
      <c r="L72" s="42"/>
    </row>
    <row r="73" s="1" customFormat="1" ht="6.96" customHeight="1">
      <c r="B73" s="37"/>
      <c r="C73" s="38"/>
      <c r="D73" s="38"/>
      <c r="E73" s="38"/>
      <c r="F73" s="38"/>
      <c r="G73" s="38"/>
      <c r="H73" s="38"/>
      <c r="I73" s="145"/>
      <c r="J73" s="38"/>
      <c r="K73" s="38"/>
      <c r="L73" s="42"/>
    </row>
    <row r="74" s="1" customFormat="1" ht="12" customHeight="1">
      <c r="B74" s="37"/>
      <c r="C74" s="31" t="s">
        <v>16</v>
      </c>
      <c r="D74" s="38"/>
      <c r="E74" s="38"/>
      <c r="F74" s="38"/>
      <c r="G74" s="38"/>
      <c r="H74" s="38"/>
      <c r="I74" s="145"/>
      <c r="J74" s="38"/>
      <c r="K74" s="38"/>
      <c r="L74" s="42"/>
    </row>
    <row r="75" s="1" customFormat="1" ht="16.5" customHeight="1">
      <c r="B75" s="37"/>
      <c r="C75" s="38"/>
      <c r="D75" s="38"/>
      <c r="E75" s="174" t="str">
        <f>E7</f>
        <v>Stavební úpravy objektů č.p. 6 a st.p.č. 17-6, obec Malšovice - revize č.01</v>
      </c>
      <c r="F75" s="31"/>
      <c r="G75" s="31"/>
      <c r="H75" s="31"/>
      <c r="I75" s="145"/>
      <c r="J75" s="38"/>
      <c r="K75" s="38"/>
      <c r="L75" s="42"/>
    </row>
    <row r="76" ht="12" customHeight="1">
      <c r="B76" s="20"/>
      <c r="C76" s="31" t="s">
        <v>144</v>
      </c>
      <c r="D76" s="21"/>
      <c r="E76" s="21"/>
      <c r="F76" s="21"/>
      <c r="G76" s="21"/>
      <c r="H76" s="21"/>
      <c r="I76" s="137"/>
      <c r="J76" s="21"/>
      <c r="K76" s="21"/>
      <c r="L76" s="19"/>
    </row>
    <row r="77" s="1" customFormat="1" ht="16.5" customHeight="1">
      <c r="B77" s="37"/>
      <c r="C77" s="38"/>
      <c r="D77" s="38"/>
      <c r="E77" s="174" t="s">
        <v>2112</v>
      </c>
      <c r="F77" s="38"/>
      <c r="G77" s="38"/>
      <c r="H77" s="38"/>
      <c r="I77" s="145"/>
      <c r="J77" s="38"/>
      <c r="K77" s="38"/>
      <c r="L77" s="42"/>
    </row>
    <row r="78" s="1" customFormat="1" ht="12" customHeight="1">
      <c r="B78" s="37"/>
      <c r="C78" s="31" t="s">
        <v>146</v>
      </c>
      <c r="D78" s="38"/>
      <c r="E78" s="38"/>
      <c r="F78" s="38"/>
      <c r="G78" s="38"/>
      <c r="H78" s="38"/>
      <c r="I78" s="145"/>
      <c r="J78" s="38"/>
      <c r="K78" s="38"/>
      <c r="L78" s="42"/>
    </row>
    <row r="79" s="1" customFormat="1" ht="16.5" customHeight="1">
      <c r="B79" s="37"/>
      <c r="C79" s="38"/>
      <c r="D79" s="38"/>
      <c r="E79" s="67" t="str">
        <f>E11</f>
        <v>D.1.4.b-2 - Objekt na st.p.č.17/6</v>
      </c>
      <c r="F79" s="38"/>
      <c r="G79" s="38"/>
      <c r="H79" s="38"/>
      <c r="I79" s="145"/>
      <c r="J79" s="38"/>
      <c r="K79" s="38"/>
      <c r="L79" s="42"/>
    </row>
    <row r="80" s="1" customFormat="1" ht="6.96" customHeight="1">
      <c r="B80" s="37"/>
      <c r="C80" s="38"/>
      <c r="D80" s="38"/>
      <c r="E80" s="38"/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21</v>
      </c>
      <c r="D81" s="38"/>
      <c r="E81" s="38"/>
      <c r="F81" s="26" t="str">
        <f>F14</f>
        <v>Malšovice</v>
      </c>
      <c r="G81" s="38"/>
      <c r="H81" s="38"/>
      <c r="I81" s="147" t="s">
        <v>23</v>
      </c>
      <c r="J81" s="70" t="str">
        <f>IF(J14="","",J14)</f>
        <v>22. 6. 2019</v>
      </c>
      <c r="K81" s="38"/>
      <c r="L81" s="42"/>
    </row>
    <row r="82" s="1" customFormat="1" ht="6.96" customHeight="1">
      <c r="B82" s="37"/>
      <c r="C82" s="38"/>
      <c r="D82" s="38"/>
      <c r="E82" s="38"/>
      <c r="F82" s="38"/>
      <c r="G82" s="38"/>
      <c r="H82" s="38"/>
      <c r="I82" s="145"/>
      <c r="J82" s="38"/>
      <c r="K82" s="38"/>
      <c r="L82" s="42"/>
    </row>
    <row r="83" s="1" customFormat="1" ht="43.05" customHeight="1">
      <c r="B83" s="37"/>
      <c r="C83" s="31" t="s">
        <v>25</v>
      </c>
      <c r="D83" s="38"/>
      <c r="E83" s="38"/>
      <c r="F83" s="26" t="str">
        <f>E17</f>
        <v>Obec Malšovice, Malšovice 16, 405 02 Děčín 2</v>
      </c>
      <c r="G83" s="38"/>
      <c r="H83" s="38"/>
      <c r="I83" s="147" t="s">
        <v>32</v>
      </c>
      <c r="J83" s="35" t="str">
        <f>E23</f>
        <v>INTECON, spol. s r.o., Ústí nad Labem</v>
      </c>
      <c r="K83" s="38"/>
      <c r="L83" s="42"/>
    </row>
    <row r="84" s="1" customFormat="1" ht="43.05" customHeight="1">
      <c r="B84" s="37"/>
      <c r="C84" s="31" t="s">
        <v>30</v>
      </c>
      <c r="D84" s="38"/>
      <c r="E84" s="38"/>
      <c r="F84" s="26" t="str">
        <f>IF(E20="","",E20)</f>
        <v>Vyplň údaj</v>
      </c>
      <c r="G84" s="38"/>
      <c r="H84" s="38"/>
      <c r="I84" s="147" t="s">
        <v>36</v>
      </c>
      <c r="J84" s="35" t="str">
        <f>E26</f>
        <v>INTECON, spol. s r.o., Ústí nad Labem</v>
      </c>
      <c r="K84" s="38"/>
      <c r="L84" s="42"/>
    </row>
    <row r="85" s="1" customFormat="1" ht="10.32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0" customFormat="1" ht="29.28" customHeight="1">
      <c r="B86" s="193"/>
      <c r="C86" s="194" t="s">
        <v>180</v>
      </c>
      <c r="D86" s="195" t="s">
        <v>58</v>
      </c>
      <c r="E86" s="195" t="s">
        <v>54</v>
      </c>
      <c r="F86" s="195" t="s">
        <v>55</v>
      </c>
      <c r="G86" s="195" t="s">
        <v>181</v>
      </c>
      <c r="H86" s="195" t="s">
        <v>182</v>
      </c>
      <c r="I86" s="196" t="s">
        <v>183</v>
      </c>
      <c r="J86" s="195" t="s">
        <v>150</v>
      </c>
      <c r="K86" s="197" t="s">
        <v>184</v>
      </c>
      <c r="L86" s="198"/>
      <c r="M86" s="90" t="s">
        <v>19</v>
      </c>
      <c r="N86" s="91" t="s">
        <v>43</v>
      </c>
      <c r="O86" s="91" t="s">
        <v>185</v>
      </c>
      <c r="P86" s="91" t="s">
        <v>186</v>
      </c>
      <c r="Q86" s="91" t="s">
        <v>187</v>
      </c>
      <c r="R86" s="91" t="s">
        <v>188</v>
      </c>
      <c r="S86" s="91" t="s">
        <v>189</v>
      </c>
      <c r="T86" s="92" t="s">
        <v>190</v>
      </c>
    </row>
    <row r="87" s="1" customFormat="1" ht="22.8" customHeight="1">
      <c r="B87" s="37"/>
      <c r="C87" s="97" t="s">
        <v>191</v>
      </c>
      <c r="D87" s="38"/>
      <c r="E87" s="38"/>
      <c r="F87" s="38"/>
      <c r="G87" s="38"/>
      <c r="H87" s="38"/>
      <c r="I87" s="145"/>
      <c r="J87" s="199">
        <f>BK87</f>
        <v>0</v>
      </c>
      <c r="K87" s="38"/>
      <c r="L87" s="42"/>
      <c r="M87" s="93"/>
      <c r="N87" s="94"/>
      <c r="O87" s="94"/>
      <c r="P87" s="200">
        <f>P88</f>
        <v>0</v>
      </c>
      <c r="Q87" s="94"/>
      <c r="R87" s="200">
        <f>R88</f>
        <v>0.021249999999999998</v>
      </c>
      <c r="S87" s="94"/>
      <c r="T87" s="201">
        <f>T88</f>
        <v>0</v>
      </c>
      <c r="AT87" s="16" t="s">
        <v>72</v>
      </c>
      <c r="AU87" s="16" t="s">
        <v>151</v>
      </c>
      <c r="BK87" s="202">
        <f>BK88</f>
        <v>0</v>
      </c>
    </row>
    <row r="88" s="11" customFormat="1" ht="25.92" customHeight="1">
      <c r="B88" s="203"/>
      <c r="C88" s="204"/>
      <c r="D88" s="205" t="s">
        <v>72</v>
      </c>
      <c r="E88" s="206" t="s">
        <v>1094</v>
      </c>
      <c r="F88" s="206" t="s">
        <v>1095</v>
      </c>
      <c r="G88" s="204"/>
      <c r="H88" s="204"/>
      <c r="I88" s="207"/>
      <c r="J88" s="208">
        <f>BK88</f>
        <v>0</v>
      </c>
      <c r="K88" s="204"/>
      <c r="L88" s="209"/>
      <c r="M88" s="210"/>
      <c r="N88" s="211"/>
      <c r="O88" s="211"/>
      <c r="P88" s="212">
        <f>P89</f>
        <v>0</v>
      </c>
      <c r="Q88" s="211"/>
      <c r="R88" s="212">
        <f>R89</f>
        <v>0.021249999999999998</v>
      </c>
      <c r="S88" s="211"/>
      <c r="T88" s="213">
        <f>T89</f>
        <v>0</v>
      </c>
      <c r="AR88" s="214" t="s">
        <v>82</v>
      </c>
      <c r="AT88" s="215" t="s">
        <v>72</v>
      </c>
      <c r="AU88" s="215" t="s">
        <v>73</v>
      </c>
      <c r="AY88" s="214" t="s">
        <v>194</v>
      </c>
      <c r="BK88" s="216">
        <f>BK89</f>
        <v>0</v>
      </c>
    </row>
    <row r="89" s="11" customFormat="1" ht="22.8" customHeight="1">
      <c r="B89" s="203"/>
      <c r="C89" s="204"/>
      <c r="D89" s="205" t="s">
        <v>72</v>
      </c>
      <c r="E89" s="217" t="s">
        <v>2121</v>
      </c>
      <c r="F89" s="217" t="s">
        <v>2122</v>
      </c>
      <c r="G89" s="204"/>
      <c r="H89" s="204"/>
      <c r="I89" s="207"/>
      <c r="J89" s="218">
        <f>BK89</f>
        <v>0</v>
      </c>
      <c r="K89" s="204"/>
      <c r="L89" s="209"/>
      <c r="M89" s="210"/>
      <c r="N89" s="211"/>
      <c r="O89" s="211"/>
      <c r="P89" s="212">
        <f>SUM(P90:P108)</f>
        <v>0</v>
      </c>
      <c r="Q89" s="211"/>
      <c r="R89" s="212">
        <f>SUM(R90:R108)</f>
        <v>0.021249999999999998</v>
      </c>
      <c r="S89" s="211"/>
      <c r="T89" s="213">
        <f>SUM(T90:T108)</f>
        <v>0</v>
      </c>
      <c r="AR89" s="214" t="s">
        <v>82</v>
      </c>
      <c r="AT89" s="215" t="s">
        <v>72</v>
      </c>
      <c r="AU89" s="215" t="s">
        <v>80</v>
      </c>
      <c r="AY89" s="214" t="s">
        <v>194</v>
      </c>
      <c r="BK89" s="216">
        <f>SUM(BK90:BK108)</f>
        <v>0</v>
      </c>
    </row>
    <row r="90" s="1" customFormat="1" ht="16.5" customHeight="1">
      <c r="B90" s="37"/>
      <c r="C90" s="219" t="s">
        <v>377</v>
      </c>
      <c r="D90" s="219" t="s">
        <v>196</v>
      </c>
      <c r="E90" s="220" t="s">
        <v>2229</v>
      </c>
      <c r="F90" s="221" t="s">
        <v>2230</v>
      </c>
      <c r="G90" s="222" t="s">
        <v>386</v>
      </c>
      <c r="H90" s="223">
        <v>5</v>
      </c>
      <c r="I90" s="224"/>
      <c r="J90" s="225">
        <f>ROUND(I90*H90,2)</f>
        <v>0</v>
      </c>
      <c r="K90" s="221" t="s">
        <v>200</v>
      </c>
      <c r="L90" s="42"/>
      <c r="M90" s="226" t="s">
        <v>19</v>
      </c>
      <c r="N90" s="227" t="s">
        <v>44</v>
      </c>
      <c r="O90" s="82"/>
      <c r="P90" s="228">
        <f>O90*H90</f>
        <v>0</v>
      </c>
      <c r="Q90" s="228">
        <v>0.0011299999999999999</v>
      </c>
      <c r="R90" s="228">
        <f>Q90*H90</f>
        <v>0.0056499999999999996</v>
      </c>
      <c r="S90" s="228">
        <v>0</v>
      </c>
      <c r="T90" s="229">
        <f>S90*H90</f>
        <v>0</v>
      </c>
      <c r="AR90" s="230" t="s">
        <v>264</v>
      </c>
      <c r="AT90" s="230" t="s">
        <v>196</v>
      </c>
      <c r="AU90" s="230" t="s">
        <v>82</v>
      </c>
      <c r="AY90" s="16" t="s">
        <v>194</v>
      </c>
      <c r="BE90" s="231">
        <f>IF(N90="základní",J90,0)</f>
        <v>0</v>
      </c>
      <c r="BF90" s="231">
        <f>IF(N90="snížená",J90,0)</f>
        <v>0</v>
      </c>
      <c r="BG90" s="231">
        <f>IF(N90="zákl. přenesená",J90,0)</f>
        <v>0</v>
      </c>
      <c r="BH90" s="231">
        <f>IF(N90="sníž. přenesená",J90,0)</f>
        <v>0</v>
      </c>
      <c r="BI90" s="231">
        <f>IF(N90="nulová",J90,0)</f>
        <v>0</v>
      </c>
      <c r="BJ90" s="16" t="s">
        <v>80</v>
      </c>
      <c r="BK90" s="231">
        <f>ROUND(I90*H90,2)</f>
        <v>0</v>
      </c>
      <c r="BL90" s="16" t="s">
        <v>264</v>
      </c>
      <c r="BM90" s="230" t="s">
        <v>2248</v>
      </c>
    </row>
    <row r="91" s="1" customFormat="1" ht="16.5" customHeight="1">
      <c r="B91" s="37"/>
      <c r="C91" s="257" t="s">
        <v>383</v>
      </c>
      <c r="D91" s="257" t="s">
        <v>323</v>
      </c>
      <c r="E91" s="258" t="s">
        <v>2153</v>
      </c>
      <c r="F91" s="259" t="s">
        <v>2233</v>
      </c>
      <c r="G91" s="260" t="s">
        <v>1296</v>
      </c>
      <c r="H91" s="261">
        <v>5</v>
      </c>
      <c r="I91" s="262"/>
      <c r="J91" s="263">
        <f>ROUND(I91*H91,2)</f>
        <v>0</v>
      </c>
      <c r="K91" s="259" t="s">
        <v>19</v>
      </c>
      <c r="L91" s="264"/>
      <c r="M91" s="265" t="s">
        <v>19</v>
      </c>
      <c r="N91" s="266" t="s">
        <v>44</v>
      </c>
      <c r="O91" s="82"/>
      <c r="P91" s="228">
        <f>O91*H91</f>
        <v>0</v>
      </c>
      <c r="Q91" s="228">
        <v>0</v>
      </c>
      <c r="R91" s="228">
        <f>Q91*H91</f>
        <v>0</v>
      </c>
      <c r="S91" s="228">
        <v>0</v>
      </c>
      <c r="T91" s="229">
        <f>S91*H91</f>
        <v>0</v>
      </c>
      <c r="AR91" s="230" t="s">
        <v>350</v>
      </c>
      <c r="AT91" s="230" t="s">
        <v>323</v>
      </c>
      <c r="AU91" s="230" t="s">
        <v>82</v>
      </c>
      <c r="AY91" s="16" t="s">
        <v>194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16" t="s">
        <v>80</v>
      </c>
      <c r="BK91" s="231">
        <f>ROUND(I91*H91,2)</f>
        <v>0</v>
      </c>
      <c r="BL91" s="16" t="s">
        <v>264</v>
      </c>
      <c r="BM91" s="230" t="s">
        <v>2249</v>
      </c>
    </row>
    <row r="92" s="1" customFormat="1" ht="36" customHeight="1">
      <c r="B92" s="37"/>
      <c r="C92" s="219" t="s">
        <v>117</v>
      </c>
      <c r="D92" s="219" t="s">
        <v>196</v>
      </c>
      <c r="E92" s="220" t="s">
        <v>2123</v>
      </c>
      <c r="F92" s="221" t="s">
        <v>2124</v>
      </c>
      <c r="G92" s="222" t="s">
        <v>222</v>
      </c>
      <c r="H92" s="223">
        <v>2</v>
      </c>
      <c r="I92" s="224"/>
      <c r="J92" s="225">
        <f>ROUND(I92*H92,2)</f>
        <v>0</v>
      </c>
      <c r="K92" s="221" t="s">
        <v>200</v>
      </c>
      <c r="L92" s="42"/>
      <c r="M92" s="226" t="s">
        <v>19</v>
      </c>
      <c r="N92" s="227" t="s">
        <v>44</v>
      </c>
      <c r="O92" s="82"/>
      <c r="P92" s="228">
        <f>O92*H92</f>
        <v>0</v>
      </c>
      <c r="Q92" s="228">
        <v>0</v>
      </c>
      <c r="R92" s="228">
        <f>Q92*H92</f>
        <v>0</v>
      </c>
      <c r="S92" s="228">
        <v>0</v>
      </c>
      <c r="T92" s="229">
        <f>S92*H92</f>
        <v>0</v>
      </c>
      <c r="AR92" s="230" t="s">
        <v>264</v>
      </c>
      <c r="AT92" s="230" t="s">
        <v>196</v>
      </c>
      <c r="AU92" s="230" t="s">
        <v>82</v>
      </c>
      <c r="AY92" s="16" t="s">
        <v>194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16" t="s">
        <v>80</v>
      </c>
      <c r="BK92" s="231">
        <f>ROUND(I92*H92,2)</f>
        <v>0</v>
      </c>
      <c r="BL92" s="16" t="s">
        <v>264</v>
      </c>
      <c r="BM92" s="230" t="s">
        <v>2250</v>
      </c>
    </row>
    <row r="93" s="1" customFormat="1" ht="132" customHeight="1">
      <c r="B93" s="37"/>
      <c r="C93" s="257" t="s">
        <v>201</v>
      </c>
      <c r="D93" s="257" t="s">
        <v>323</v>
      </c>
      <c r="E93" s="258" t="s">
        <v>2126</v>
      </c>
      <c r="F93" s="259" t="s">
        <v>2127</v>
      </c>
      <c r="G93" s="260" t="s">
        <v>1296</v>
      </c>
      <c r="H93" s="261">
        <v>1</v>
      </c>
      <c r="I93" s="262"/>
      <c r="J93" s="263">
        <f>ROUND(I93*H93,2)</f>
        <v>0</v>
      </c>
      <c r="K93" s="259" t="s">
        <v>19</v>
      </c>
      <c r="L93" s="264"/>
      <c r="M93" s="265" t="s">
        <v>19</v>
      </c>
      <c r="N93" s="266" t="s">
        <v>44</v>
      </c>
      <c r="O93" s="82"/>
      <c r="P93" s="228">
        <f>O93*H93</f>
        <v>0</v>
      </c>
      <c r="Q93" s="228">
        <v>0</v>
      </c>
      <c r="R93" s="228">
        <f>Q93*H93</f>
        <v>0</v>
      </c>
      <c r="S93" s="228">
        <v>0</v>
      </c>
      <c r="T93" s="229">
        <f>S93*H93</f>
        <v>0</v>
      </c>
      <c r="AR93" s="230" t="s">
        <v>350</v>
      </c>
      <c r="AT93" s="230" t="s">
        <v>323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264</v>
      </c>
      <c r="BM93" s="230" t="s">
        <v>2251</v>
      </c>
    </row>
    <row r="94" s="1" customFormat="1" ht="132" customHeight="1">
      <c r="B94" s="37"/>
      <c r="C94" s="257" t="s">
        <v>215</v>
      </c>
      <c r="D94" s="257" t="s">
        <v>323</v>
      </c>
      <c r="E94" s="258" t="s">
        <v>2129</v>
      </c>
      <c r="F94" s="259" t="s">
        <v>2252</v>
      </c>
      <c r="G94" s="260" t="s">
        <v>1296</v>
      </c>
      <c r="H94" s="261">
        <v>1</v>
      </c>
      <c r="I94" s="262"/>
      <c r="J94" s="263">
        <f>ROUND(I94*H94,2)</f>
        <v>0</v>
      </c>
      <c r="K94" s="259" t="s">
        <v>19</v>
      </c>
      <c r="L94" s="264"/>
      <c r="M94" s="265" t="s">
        <v>19</v>
      </c>
      <c r="N94" s="266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350</v>
      </c>
      <c r="AT94" s="230" t="s">
        <v>323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264</v>
      </c>
      <c r="BM94" s="230" t="s">
        <v>2253</v>
      </c>
    </row>
    <row r="95" s="1" customFormat="1" ht="24" customHeight="1">
      <c r="B95" s="37"/>
      <c r="C95" s="219" t="s">
        <v>224</v>
      </c>
      <c r="D95" s="219" t="s">
        <v>196</v>
      </c>
      <c r="E95" s="220" t="s">
        <v>2135</v>
      </c>
      <c r="F95" s="221" t="s">
        <v>2136</v>
      </c>
      <c r="G95" s="222" t="s">
        <v>222</v>
      </c>
      <c r="H95" s="223">
        <v>2</v>
      </c>
      <c r="I95" s="224"/>
      <c r="J95" s="225">
        <f>ROUND(I95*H95,2)</f>
        <v>0</v>
      </c>
      <c r="K95" s="221" t="s">
        <v>200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264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264</v>
      </c>
      <c r="BM95" s="230" t="s">
        <v>2254</v>
      </c>
    </row>
    <row r="96" s="1" customFormat="1" ht="60" customHeight="1">
      <c r="B96" s="37"/>
      <c r="C96" s="257" t="s">
        <v>228</v>
      </c>
      <c r="D96" s="257" t="s">
        <v>323</v>
      </c>
      <c r="E96" s="258" t="s">
        <v>2255</v>
      </c>
      <c r="F96" s="259" t="s">
        <v>2256</v>
      </c>
      <c r="G96" s="260" t="s">
        <v>1296</v>
      </c>
      <c r="H96" s="261">
        <v>2</v>
      </c>
      <c r="I96" s="262"/>
      <c r="J96" s="263">
        <f>ROUND(I96*H96,2)</f>
        <v>0</v>
      </c>
      <c r="K96" s="259" t="s">
        <v>19</v>
      </c>
      <c r="L96" s="264"/>
      <c r="M96" s="265" t="s">
        <v>19</v>
      </c>
      <c r="N96" s="266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350</v>
      </c>
      <c r="AT96" s="230" t="s">
        <v>323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264</v>
      </c>
      <c r="BM96" s="230" t="s">
        <v>2257</v>
      </c>
    </row>
    <row r="97" s="1" customFormat="1" ht="36" customHeight="1">
      <c r="B97" s="37"/>
      <c r="C97" s="219" t="s">
        <v>269</v>
      </c>
      <c r="D97" s="219" t="s">
        <v>196</v>
      </c>
      <c r="E97" s="220" t="s">
        <v>2165</v>
      </c>
      <c r="F97" s="221" t="s">
        <v>2166</v>
      </c>
      <c r="G97" s="222" t="s">
        <v>213</v>
      </c>
      <c r="H97" s="223">
        <v>5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0.0031199999999999999</v>
      </c>
      <c r="R97" s="228">
        <f>Q97*H97</f>
        <v>0.015599999999999999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2258</v>
      </c>
    </row>
    <row r="98" s="1" customFormat="1">
      <c r="B98" s="37"/>
      <c r="C98" s="38"/>
      <c r="D98" s="234" t="s">
        <v>286</v>
      </c>
      <c r="E98" s="38"/>
      <c r="F98" s="255" t="s">
        <v>2259</v>
      </c>
      <c r="G98" s="38"/>
      <c r="H98" s="38"/>
      <c r="I98" s="145"/>
      <c r="J98" s="38"/>
      <c r="K98" s="38"/>
      <c r="L98" s="42"/>
      <c r="M98" s="256"/>
      <c r="N98" s="82"/>
      <c r="O98" s="82"/>
      <c r="P98" s="82"/>
      <c r="Q98" s="82"/>
      <c r="R98" s="82"/>
      <c r="S98" s="82"/>
      <c r="T98" s="83"/>
      <c r="AT98" s="16" t="s">
        <v>286</v>
      </c>
      <c r="AU98" s="16" t="s">
        <v>82</v>
      </c>
    </row>
    <row r="99" s="1" customFormat="1" ht="36" customHeight="1">
      <c r="B99" s="37"/>
      <c r="C99" s="219" t="s">
        <v>278</v>
      </c>
      <c r="D99" s="219" t="s">
        <v>196</v>
      </c>
      <c r="E99" s="220" t="s">
        <v>2169</v>
      </c>
      <c r="F99" s="221" t="s">
        <v>2170</v>
      </c>
      <c r="G99" s="222" t="s">
        <v>222</v>
      </c>
      <c r="H99" s="223">
        <v>1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</v>
      </c>
      <c r="R99" s="228">
        <f>Q99*H99</f>
        <v>0</v>
      </c>
      <c r="S99" s="228">
        <v>0</v>
      </c>
      <c r="T99" s="229">
        <f>S99*H99</f>
        <v>0</v>
      </c>
      <c r="AR99" s="230" t="s">
        <v>264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264</v>
      </c>
      <c r="BM99" s="230" t="s">
        <v>2260</v>
      </c>
    </row>
    <row r="100" s="1" customFormat="1" ht="16.5" customHeight="1">
      <c r="B100" s="37"/>
      <c r="C100" s="257" t="s">
        <v>282</v>
      </c>
      <c r="D100" s="257" t="s">
        <v>323</v>
      </c>
      <c r="E100" s="258" t="s">
        <v>2138</v>
      </c>
      <c r="F100" s="259" t="s">
        <v>2173</v>
      </c>
      <c r="G100" s="260" t="s">
        <v>1296</v>
      </c>
      <c r="H100" s="261">
        <v>1</v>
      </c>
      <c r="I100" s="262"/>
      <c r="J100" s="263">
        <f>ROUND(I100*H100,2)</f>
        <v>0</v>
      </c>
      <c r="K100" s="259" t="s">
        <v>19</v>
      </c>
      <c r="L100" s="264"/>
      <c r="M100" s="265" t="s">
        <v>19</v>
      </c>
      <c r="N100" s="266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350</v>
      </c>
      <c r="AT100" s="230" t="s">
        <v>323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2261</v>
      </c>
    </row>
    <row r="101" s="1" customFormat="1" ht="36" customHeight="1">
      <c r="B101" s="37"/>
      <c r="C101" s="219" t="s">
        <v>288</v>
      </c>
      <c r="D101" s="219" t="s">
        <v>196</v>
      </c>
      <c r="E101" s="220" t="s">
        <v>2175</v>
      </c>
      <c r="F101" s="221" t="s">
        <v>2176</v>
      </c>
      <c r="G101" s="222" t="s">
        <v>222</v>
      </c>
      <c r="H101" s="223">
        <v>1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</v>
      </c>
      <c r="R101" s="228">
        <f>Q101*H101</f>
        <v>0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2262</v>
      </c>
    </row>
    <row r="102" s="1" customFormat="1" ht="16.5" customHeight="1">
      <c r="B102" s="37"/>
      <c r="C102" s="257" t="s">
        <v>7</v>
      </c>
      <c r="D102" s="257" t="s">
        <v>323</v>
      </c>
      <c r="E102" s="258" t="s">
        <v>2263</v>
      </c>
      <c r="F102" s="259" t="s">
        <v>2179</v>
      </c>
      <c r="G102" s="260" t="s">
        <v>1296</v>
      </c>
      <c r="H102" s="261">
        <v>1</v>
      </c>
      <c r="I102" s="262"/>
      <c r="J102" s="263">
        <f>ROUND(I102*H102,2)</f>
        <v>0</v>
      </c>
      <c r="K102" s="259" t="s">
        <v>19</v>
      </c>
      <c r="L102" s="264"/>
      <c r="M102" s="265" t="s">
        <v>19</v>
      </c>
      <c r="N102" s="266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350</v>
      </c>
      <c r="AT102" s="230" t="s">
        <v>323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2264</v>
      </c>
    </row>
    <row r="103" s="1" customFormat="1" ht="24" customHeight="1">
      <c r="B103" s="37"/>
      <c r="C103" s="219" t="s">
        <v>295</v>
      </c>
      <c r="D103" s="219" t="s">
        <v>196</v>
      </c>
      <c r="E103" s="220" t="s">
        <v>2181</v>
      </c>
      <c r="F103" s="221" t="s">
        <v>2182</v>
      </c>
      <c r="G103" s="222" t="s">
        <v>213</v>
      </c>
      <c r="H103" s="223">
        <v>2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264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2265</v>
      </c>
    </row>
    <row r="104" s="1" customFormat="1" ht="24" customHeight="1">
      <c r="B104" s="37"/>
      <c r="C104" s="257" t="s">
        <v>300</v>
      </c>
      <c r="D104" s="257" t="s">
        <v>323</v>
      </c>
      <c r="E104" s="258" t="s">
        <v>2159</v>
      </c>
      <c r="F104" s="259" t="s">
        <v>2185</v>
      </c>
      <c r="G104" s="260" t="s">
        <v>213</v>
      </c>
      <c r="H104" s="261">
        <v>2</v>
      </c>
      <c r="I104" s="262"/>
      <c r="J104" s="263">
        <f>ROUND(I104*H104,2)</f>
        <v>0</v>
      </c>
      <c r="K104" s="259" t="s">
        <v>19</v>
      </c>
      <c r="L104" s="264"/>
      <c r="M104" s="265" t="s">
        <v>19</v>
      </c>
      <c r="N104" s="266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350</v>
      </c>
      <c r="AT104" s="230" t="s">
        <v>323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2266</v>
      </c>
    </row>
    <row r="105" s="1" customFormat="1" ht="48" customHeight="1">
      <c r="B105" s="37"/>
      <c r="C105" s="219" t="s">
        <v>388</v>
      </c>
      <c r="D105" s="219" t="s">
        <v>196</v>
      </c>
      <c r="E105" s="220" t="s">
        <v>2267</v>
      </c>
      <c r="F105" s="221" t="s">
        <v>2236</v>
      </c>
      <c r="G105" s="222" t="s">
        <v>1456</v>
      </c>
      <c r="H105" s="223">
        <v>25</v>
      </c>
      <c r="I105" s="224"/>
      <c r="J105" s="225">
        <f>ROUND(I105*H105,2)</f>
        <v>0</v>
      </c>
      <c r="K105" s="221" t="s">
        <v>19</v>
      </c>
      <c r="L105" s="42"/>
      <c r="M105" s="226" t="s">
        <v>19</v>
      </c>
      <c r="N105" s="227" t="s">
        <v>44</v>
      </c>
      <c r="O105" s="82"/>
      <c r="P105" s="228">
        <f>O105*H105</f>
        <v>0</v>
      </c>
      <c r="Q105" s="228">
        <v>0</v>
      </c>
      <c r="R105" s="228">
        <f>Q105*H105</f>
        <v>0</v>
      </c>
      <c r="S105" s="228">
        <v>0</v>
      </c>
      <c r="T105" s="229">
        <f>S105*H105</f>
        <v>0</v>
      </c>
      <c r="AR105" s="230" t="s">
        <v>264</v>
      </c>
      <c r="AT105" s="230" t="s">
        <v>196</v>
      </c>
      <c r="AU105" s="230" t="s">
        <v>82</v>
      </c>
      <c r="AY105" s="16" t="s">
        <v>194</v>
      </c>
      <c r="BE105" s="231">
        <f>IF(N105="základní",J105,0)</f>
        <v>0</v>
      </c>
      <c r="BF105" s="231">
        <f>IF(N105="snížená",J105,0)</f>
        <v>0</v>
      </c>
      <c r="BG105" s="231">
        <f>IF(N105="zákl. přenesená",J105,0)</f>
        <v>0</v>
      </c>
      <c r="BH105" s="231">
        <f>IF(N105="sníž. přenesená",J105,0)</f>
        <v>0</v>
      </c>
      <c r="BI105" s="231">
        <f>IF(N105="nulová",J105,0)</f>
        <v>0</v>
      </c>
      <c r="BJ105" s="16" t="s">
        <v>80</v>
      </c>
      <c r="BK105" s="231">
        <f>ROUND(I105*H105,2)</f>
        <v>0</v>
      </c>
      <c r="BL105" s="16" t="s">
        <v>264</v>
      </c>
      <c r="BM105" s="230" t="s">
        <v>2268</v>
      </c>
    </row>
    <row r="106" s="1" customFormat="1" ht="48" customHeight="1">
      <c r="B106" s="37"/>
      <c r="C106" s="219" t="s">
        <v>392</v>
      </c>
      <c r="D106" s="219" t="s">
        <v>196</v>
      </c>
      <c r="E106" s="220" t="s">
        <v>2238</v>
      </c>
      <c r="F106" s="221" t="s">
        <v>2239</v>
      </c>
      <c r="G106" s="222" t="s">
        <v>311</v>
      </c>
      <c r="H106" s="223">
        <v>1</v>
      </c>
      <c r="I106" s="224"/>
      <c r="J106" s="225">
        <f>ROUND(I106*H106,2)</f>
        <v>0</v>
      </c>
      <c r="K106" s="221" t="s">
        <v>200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264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264</v>
      </c>
      <c r="BM106" s="230" t="s">
        <v>2269</v>
      </c>
    </row>
    <row r="107" s="1" customFormat="1" ht="48" customHeight="1">
      <c r="B107" s="37"/>
      <c r="C107" s="219" t="s">
        <v>396</v>
      </c>
      <c r="D107" s="219" t="s">
        <v>196</v>
      </c>
      <c r="E107" s="220" t="s">
        <v>2241</v>
      </c>
      <c r="F107" s="221" t="s">
        <v>2242</v>
      </c>
      <c r="G107" s="222" t="s">
        <v>311</v>
      </c>
      <c r="H107" s="223">
        <v>1</v>
      </c>
      <c r="I107" s="224"/>
      <c r="J107" s="225">
        <f>ROUND(I107*H107,2)</f>
        <v>0</v>
      </c>
      <c r="K107" s="221" t="s">
        <v>200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2270</v>
      </c>
    </row>
    <row r="108" s="1" customFormat="1" ht="48" customHeight="1">
      <c r="B108" s="37"/>
      <c r="C108" s="219" t="s">
        <v>400</v>
      </c>
      <c r="D108" s="219" t="s">
        <v>196</v>
      </c>
      <c r="E108" s="220" t="s">
        <v>2244</v>
      </c>
      <c r="F108" s="221" t="s">
        <v>2245</v>
      </c>
      <c r="G108" s="222" t="s">
        <v>311</v>
      </c>
      <c r="H108" s="223">
        <v>1</v>
      </c>
      <c r="I108" s="224"/>
      <c r="J108" s="225">
        <f>ROUND(I108*H108,2)</f>
        <v>0</v>
      </c>
      <c r="K108" s="221" t="s">
        <v>200</v>
      </c>
      <c r="L108" s="42"/>
      <c r="M108" s="275" t="s">
        <v>19</v>
      </c>
      <c r="N108" s="276" t="s">
        <v>44</v>
      </c>
      <c r="O108" s="269"/>
      <c r="P108" s="270">
        <f>O108*H108</f>
        <v>0</v>
      </c>
      <c r="Q108" s="270">
        <v>0</v>
      </c>
      <c r="R108" s="270">
        <f>Q108*H108</f>
        <v>0</v>
      </c>
      <c r="S108" s="270">
        <v>0</v>
      </c>
      <c r="T108" s="271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2271</v>
      </c>
    </row>
    <row r="109" s="1" customFormat="1" ht="6.96" customHeight="1">
      <c r="B109" s="57"/>
      <c r="C109" s="58"/>
      <c r="D109" s="58"/>
      <c r="E109" s="58"/>
      <c r="F109" s="58"/>
      <c r="G109" s="58"/>
      <c r="H109" s="58"/>
      <c r="I109" s="170"/>
      <c r="J109" s="58"/>
      <c r="K109" s="58"/>
      <c r="L109" s="42"/>
    </row>
  </sheetData>
  <sheetProtection sheet="1" autoFilter="0" formatColumns="0" formatRows="0" objects="1" scenarios="1" spinCount="100000" saltValue="PufdIapStVfaNVeNR2A87cnIdyKZxU7iNjOnhMUKJhe68MlKnrRHpkOl+8AVca9Q0vjXMs89yFT3nOBP18rekA==" hashValue="EUGE3Zl7xdyU37I/ffqv6rf8F8eJloBXmfqT45ME/or3EHrq3vg6DWaP6bNZZtVZqB+b3QzxZ+aWhtAdlVdTAg==" algorithmName="SHA-512" password="C87A"/>
  <autoFilter ref="C86:K1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109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2272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2273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ROUND((SUM(BE90:BE153)),  2)</f>
        <v>0</v>
      </c>
      <c r="I35" s="159">
        <v>0.20999999999999999</v>
      </c>
      <c r="J35" s="158">
        <f>ROUND(((SUM(BE90:BE153))*I35),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ROUND((SUM(BF90:BF153)),  2)</f>
        <v>0</v>
      </c>
      <c r="I36" s="159">
        <v>0.14999999999999999</v>
      </c>
      <c r="J36" s="158">
        <f>ROUND(((SUM(BF90:BF153))*I36),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ROUND((SUM(BG90:BG153)),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ROUND((SUM(BH90:BH153)),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ROUND((SUM(BI90:BI153)),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2272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D.1.4.c-1 - Objekt č.p.6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2274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2275</v>
      </c>
      <c r="E66" s="189"/>
      <c r="F66" s="189"/>
      <c r="G66" s="189"/>
      <c r="H66" s="189"/>
      <c r="I66" s="190"/>
      <c r="J66" s="191">
        <f>J107</f>
        <v>0</v>
      </c>
      <c r="K66" s="123"/>
      <c r="L66" s="192"/>
    </row>
    <row r="67" s="9" customFormat="1" ht="19.92" customHeight="1">
      <c r="B67" s="187"/>
      <c r="C67" s="123"/>
      <c r="D67" s="188" t="s">
        <v>2276</v>
      </c>
      <c r="E67" s="189"/>
      <c r="F67" s="189"/>
      <c r="G67" s="189"/>
      <c r="H67" s="189"/>
      <c r="I67" s="190"/>
      <c r="J67" s="191">
        <f>J120</f>
        <v>0</v>
      </c>
      <c r="K67" s="123"/>
      <c r="L67" s="192"/>
    </row>
    <row r="68" s="9" customFormat="1" ht="19.92" customHeight="1">
      <c r="B68" s="187"/>
      <c r="C68" s="123"/>
      <c r="D68" s="188" t="s">
        <v>2277</v>
      </c>
      <c r="E68" s="189"/>
      <c r="F68" s="189"/>
      <c r="G68" s="189"/>
      <c r="H68" s="189"/>
      <c r="I68" s="190"/>
      <c r="J68" s="191">
        <f>J141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 - revize č.01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2272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D.1.4.c-1 - Objekt č.p.6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22. 6. 2019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1.9166699999999999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1094</v>
      </c>
      <c r="F91" s="206" t="s">
        <v>1095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P92+P107+P120+P141</f>
        <v>0</v>
      </c>
      <c r="Q91" s="211"/>
      <c r="R91" s="212">
        <f>R92+R107+R120+R141</f>
        <v>1.9166699999999999</v>
      </c>
      <c r="S91" s="211"/>
      <c r="T91" s="213">
        <f>T92+T107+T120+T141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BK92+BK107+BK120+BK141</f>
        <v>0</v>
      </c>
    </row>
    <row r="92" s="11" customFormat="1" ht="22.8" customHeight="1">
      <c r="B92" s="203"/>
      <c r="C92" s="204"/>
      <c r="D92" s="205" t="s">
        <v>72</v>
      </c>
      <c r="E92" s="217" t="s">
        <v>2278</v>
      </c>
      <c r="F92" s="217" t="s">
        <v>2279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SUM(P93:P106)</f>
        <v>0</v>
      </c>
      <c r="Q92" s="211"/>
      <c r="R92" s="212">
        <f>SUM(R93:R106)</f>
        <v>0.14773999999999998</v>
      </c>
      <c r="S92" s="211"/>
      <c r="T92" s="213">
        <f>SUM(T93:T106)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SUM(BK93:BK106)</f>
        <v>0</v>
      </c>
    </row>
    <row r="93" s="1" customFormat="1" ht="36" customHeight="1">
      <c r="B93" s="37"/>
      <c r="C93" s="219" t="s">
        <v>80</v>
      </c>
      <c r="D93" s="219" t="s">
        <v>196</v>
      </c>
      <c r="E93" s="220" t="s">
        <v>2280</v>
      </c>
      <c r="F93" s="221" t="s">
        <v>2281</v>
      </c>
      <c r="G93" s="222" t="s">
        <v>386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264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264</v>
      </c>
      <c r="BM93" s="230" t="s">
        <v>2282</v>
      </c>
    </row>
    <row r="94" s="1" customFormat="1" ht="252" customHeight="1">
      <c r="B94" s="37"/>
      <c r="C94" s="257" t="s">
        <v>82</v>
      </c>
      <c r="D94" s="257" t="s">
        <v>323</v>
      </c>
      <c r="E94" s="258" t="s">
        <v>2126</v>
      </c>
      <c r="F94" s="259" t="s">
        <v>2283</v>
      </c>
      <c r="G94" s="260" t="s">
        <v>1296</v>
      </c>
      <c r="H94" s="261">
        <v>1</v>
      </c>
      <c r="I94" s="262"/>
      <c r="J94" s="263">
        <f>ROUND(I94*H94,2)</f>
        <v>0</v>
      </c>
      <c r="K94" s="259" t="s">
        <v>19</v>
      </c>
      <c r="L94" s="264"/>
      <c r="M94" s="265" t="s">
        <v>19</v>
      </c>
      <c r="N94" s="266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350</v>
      </c>
      <c r="AT94" s="230" t="s">
        <v>323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264</v>
      </c>
      <c r="BM94" s="230" t="s">
        <v>2284</v>
      </c>
    </row>
    <row r="95" s="1" customFormat="1" ht="60" customHeight="1">
      <c r="B95" s="37"/>
      <c r="C95" s="219" t="s">
        <v>117</v>
      </c>
      <c r="D95" s="219" t="s">
        <v>196</v>
      </c>
      <c r="E95" s="220" t="s">
        <v>2285</v>
      </c>
      <c r="F95" s="221" t="s">
        <v>2286</v>
      </c>
      <c r="G95" s="222" t="s">
        <v>1296</v>
      </c>
      <c r="H95" s="223">
        <v>1</v>
      </c>
      <c r="I95" s="224"/>
      <c r="J95" s="225">
        <f>ROUND(I95*H95,2)</f>
        <v>0</v>
      </c>
      <c r="K95" s="221" t="s">
        <v>19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264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264</v>
      </c>
      <c r="BM95" s="230" t="s">
        <v>2287</v>
      </c>
    </row>
    <row r="96" s="1" customFormat="1" ht="72" customHeight="1">
      <c r="B96" s="37"/>
      <c r="C96" s="219" t="s">
        <v>201</v>
      </c>
      <c r="D96" s="219" t="s">
        <v>196</v>
      </c>
      <c r="E96" s="220" t="s">
        <v>2288</v>
      </c>
      <c r="F96" s="221" t="s">
        <v>2289</v>
      </c>
      <c r="G96" s="222" t="s">
        <v>1296</v>
      </c>
      <c r="H96" s="223">
        <v>1</v>
      </c>
      <c r="I96" s="224"/>
      <c r="J96" s="225">
        <f>ROUND(I96*H96,2)</f>
        <v>0</v>
      </c>
      <c r="K96" s="221" t="s">
        <v>19</v>
      </c>
      <c r="L96" s="42"/>
      <c r="M96" s="226" t="s">
        <v>19</v>
      </c>
      <c r="N96" s="227" t="s">
        <v>44</v>
      </c>
      <c r="O96" s="82"/>
      <c r="P96" s="228">
        <f>O96*H96</f>
        <v>0</v>
      </c>
      <c r="Q96" s="228">
        <v>0</v>
      </c>
      <c r="R96" s="228">
        <f>Q96*H96</f>
        <v>0</v>
      </c>
      <c r="S96" s="228">
        <v>0</v>
      </c>
      <c r="T96" s="229">
        <f>S96*H96</f>
        <v>0</v>
      </c>
      <c r="AR96" s="230" t="s">
        <v>264</v>
      </c>
      <c r="AT96" s="230" t="s">
        <v>196</v>
      </c>
      <c r="AU96" s="230" t="s">
        <v>82</v>
      </c>
      <c r="AY96" s="16" t="s">
        <v>194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16" t="s">
        <v>80</v>
      </c>
      <c r="BK96" s="231">
        <f>ROUND(I96*H96,2)</f>
        <v>0</v>
      </c>
      <c r="BL96" s="16" t="s">
        <v>264</v>
      </c>
      <c r="BM96" s="230" t="s">
        <v>2290</v>
      </c>
    </row>
    <row r="97" s="1" customFormat="1" ht="72" customHeight="1">
      <c r="B97" s="37"/>
      <c r="C97" s="219" t="s">
        <v>215</v>
      </c>
      <c r="D97" s="219" t="s">
        <v>196</v>
      </c>
      <c r="E97" s="220" t="s">
        <v>2291</v>
      </c>
      <c r="F97" s="221" t="s">
        <v>2292</v>
      </c>
      <c r="G97" s="222" t="s">
        <v>1296</v>
      </c>
      <c r="H97" s="223">
        <v>1</v>
      </c>
      <c r="I97" s="224"/>
      <c r="J97" s="225">
        <f>ROUND(I97*H97,2)</f>
        <v>0</v>
      </c>
      <c r="K97" s="221" t="s">
        <v>19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</v>
      </c>
      <c r="R97" s="228">
        <f>Q97*H97</f>
        <v>0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2293</v>
      </c>
    </row>
    <row r="98" s="1" customFormat="1" ht="24" customHeight="1">
      <c r="B98" s="37"/>
      <c r="C98" s="219" t="s">
        <v>219</v>
      </c>
      <c r="D98" s="219" t="s">
        <v>196</v>
      </c>
      <c r="E98" s="220" t="s">
        <v>2294</v>
      </c>
      <c r="F98" s="221" t="s">
        <v>2295</v>
      </c>
      <c r="G98" s="222" t="s">
        <v>386</v>
      </c>
      <c r="H98" s="223">
        <v>1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0.0075199999999999998</v>
      </c>
      <c r="R98" s="228">
        <f>Q98*H98</f>
        <v>0.0075199999999999998</v>
      </c>
      <c r="S98" s="228">
        <v>0</v>
      </c>
      <c r="T98" s="229">
        <f>S98*H98</f>
        <v>0</v>
      </c>
      <c r="AR98" s="230" t="s">
        <v>264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264</v>
      </c>
      <c r="BM98" s="230" t="s">
        <v>2296</v>
      </c>
    </row>
    <row r="99" s="1" customFormat="1">
      <c r="B99" s="37"/>
      <c r="C99" s="38"/>
      <c r="D99" s="234" t="s">
        <v>286</v>
      </c>
      <c r="E99" s="38"/>
      <c r="F99" s="255" t="s">
        <v>2297</v>
      </c>
      <c r="G99" s="38"/>
      <c r="H99" s="38"/>
      <c r="I99" s="145"/>
      <c r="J99" s="38"/>
      <c r="K99" s="38"/>
      <c r="L99" s="42"/>
      <c r="M99" s="256"/>
      <c r="N99" s="82"/>
      <c r="O99" s="82"/>
      <c r="P99" s="82"/>
      <c r="Q99" s="82"/>
      <c r="R99" s="82"/>
      <c r="S99" s="82"/>
      <c r="T99" s="83"/>
      <c r="AT99" s="16" t="s">
        <v>286</v>
      </c>
      <c r="AU99" s="16" t="s">
        <v>82</v>
      </c>
    </row>
    <row r="100" s="1" customFormat="1" ht="48" customHeight="1">
      <c r="B100" s="37"/>
      <c r="C100" s="219" t="s">
        <v>224</v>
      </c>
      <c r="D100" s="219" t="s">
        <v>196</v>
      </c>
      <c r="E100" s="220" t="s">
        <v>2298</v>
      </c>
      <c r="F100" s="221" t="s">
        <v>2299</v>
      </c>
      <c r="G100" s="222" t="s">
        <v>386</v>
      </c>
      <c r="H100" s="223">
        <v>1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0.0061799999999999997</v>
      </c>
      <c r="R100" s="228">
        <f>Q100*H100</f>
        <v>0.0061799999999999997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2300</v>
      </c>
    </row>
    <row r="101" s="1" customFormat="1">
      <c r="B101" s="37"/>
      <c r="C101" s="38"/>
      <c r="D101" s="234" t="s">
        <v>286</v>
      </c>
      <c r="E101" s="38"/>
      <c r="F101" s="255" t="s">
        <v>2301</v>
      </c>
      <c r="G101" s="38"/>
      <c r="H101" s="38"/>
      <c r="I101" s="145"/>
      <c r="J101" s="38"/>
      <c r="K101" s="38"/>
      <c r="L101" s="42"/>
      <c r="M101" s="256"/>
      <c r="N101" s="82"/>
      <c r="O101" s="82"/>
      <c r="P101" s="82"/>
      <c r="Q101" s="82"/>
      <c r="R101" s="82"/>
      <c r="S101" s="82"/>
      <c r="T101" s="83"/>
      <c r="AT101" s="16" t="s">
        <v>286</v>
      </c>
      <c r="AU101" s="16" t="s">
        <v>82</v>
      </c>
    </row>
    <row r="102" s="1" customFormat="1" ht="48" customHeight="1">
      <c r="B102" s="37"/>
      <c r="C102" s="219" t="s">
        <v>228</v>
      </c>
      <c r="D102" s="219" t="s">
        <v>196</v>
      </c>
      <c r="E102" s="220" t="s">
        <v>2302</v>
      </c>
      <c r="F102" s="221" t="s">
        <v>2303</v>
      </c>
      <c r="G102" s="222" t="s">
        <v>386</v>
      </c>
      <c r="H102" s="223">
        <v>1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0.0060800000000000003</v>
      </c>
      <c r="R102" s="228">
        <f>Q102*H102</f>
        <v>0.0060800000000000003</v>
      </c>
      <c r="S102" s="228">
        <v>0</v>
      </c>
      <c r="T102" s="229">
        <f>S102*H102</f>
        <v>0</v>
      </c>
      <c r="AR102" s="230" t="s">
        <v>264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2304</v>
      </c>
    </row>
    <row r="103" s="1" customFormat="1">
      <c r="B103" s="37"/>
      <c r="C103" s="38"/>
      <c r="D103" s="234" t="s">
        <v>286</v>
      </c>
      <c r="E103" s="38"/>
      <c r="F103" s="255" t="s">
        <v>2305</v>
      </c>
      <c r="G103" s="38"/>
      <c r="H103" s="38"/>
      <c r="I103" s="145"/>
      <c r="J103" s="38"/>
      <c r="K103" s="38"/>
      <c r="L103" s="42"/>
      <c r="M103" s="256"/>
      <c r="N103" s="82"/>
      <c r="O103" s="82"/>
      <c r="P103" s="82"/>
      <c r="Q103" s="82"/>
      <c r="R103" s="82"/>
      <c r="S103" s="82"/>
      <c r="T103" s="83"/>
      <c r="AT103" s="16" t="s">
        <v>286</v>
      </c>
      <c r="AU103" s="16" t="s">
        <v>82</v>
      </c>
    </row>
    <row r="104" s="1" customFormat="1" ht="48" customHeight="1">
      <c r="B104" s="37"/>
      <c r="C104" s="219" t="s">
        <v>232</v>
      </c>
      <c r="D104" s="219" t="s">
        <v>196</v>
      </c>
      <c r="E104" s="220" t="s">
        <v>2306</v>
      </c>
      <c r="F104" s="221" t="s">
        <v>2307</v>
      </c>
      <c r="G104" s="222" t="s">
        <v>386</v>
      </c>
      <c r="H104" s="223">
        <v>1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0.12540999999999999</v>
      </c>
      <c r="R104" s="228">
        <f>Q104*H104</f>
        <v>0.12540999999999999</v>
      </c>
      <c r="S104" s="228">
        <v>0</v>
      </c>
      <c r="T104" s="229">
        <f>S104*H104</f>
        <v>0</v>
      </c>
      <c r="AR104" s="230" t="s">
        <v>264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2308</v>
      </c>
    </row>
    <row r="105" s="1" customFormat="1">
      <c r="B105" s="37"/>
      <c r="C105" s="38"/>
      <c r="D105" s="234" t="s">
        <v>286</v>
      </c>
      <c r="E105" s="38"/>
      <c r="F105" s="255" t="s">
        <v>2309</v>
      </c>
      <c r="G105" s="38"/>
      <c r="H105" s="38"/>
      <c r="I105" s="145"/>
      <c r="J105" s="38"/>
      <c r="K105" s="38"/>
      <c r="L105" s="42"/>
      <c r="M105" s="256"/>
      <c r="N105" s="82"/>
      <c r="O105" s="82"/>
      <c r="P105" s="82"/>
      <c r="Q105" s="82"/>
      <c r="R105" s="82"/>
      <c r="S105" s="82"/>
      <c r="T105" s="83"/>
      <c r="AT105" s="16" t="s">
        <v>286</v>
      </c>
      <c r="AU105" s="16" t="s">
        <v>82</v>
      </c>
    </row>
    <row r="106" s="1" customFormat="1" ht="48" customHeight="1">
      <c r="B106" s="37"/>
      <c r="C106" s="219" t="s">
        <v>236</v>
      </c>
      <c r="D106" s="219" t="s">
        <v>196</v>
      </c>
      <c r="E106" s="220" t="s">
        <v>2310</v>
      </c>
      <c r="F106" s="221" t="s">
        <v>2311</v>
      </c>
      <c r="G106" s="222" t="s">
        <v>1296</v>
      </c>
      <c r="H106" s="223">
        <v>1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264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264</v>
      </c>
      <c r="BM106" s="230" t="s">
        <v>2312</v>
      </c>
    </row>
    <row r="107" s="11" customFormat="1" ht="22.8" customHeight="1">
      <c r="B107" s="203"/>
      <c r="C107" s="204"/>
      <c r="D107" s="205" t="s">
        <v>72</v>
      </c>
      <c r="E107" s="217" t="s">
        <v>2313</v>
      </c>
      <c r="F107" s="217" t="s">
        <v>2314</v>
      </c>
      <c r="G107" s="204"/>
      <c r="H107" s="204"/>
      <c r="I107" s="207"/>
      <c r="J107" s="218">
        <f>BK107</f>
        <v>0</v>
      </c>
      <c r="K107" s="204"/>
      <c r="L107" s="209"/>
      <c r="M107" s="210"/>
      <c r="N107" s="211"/>
      <c r="O107" s="211"/>
      <c r="P107" s="212">
        <f>SUM(P108:P119)</f>
        <v>0</v>
      </c>
      <c r="Q107" s="211"/>
      <c r="R107" s="212">
        <f>SUM(R108:R119)</f>
        <v>0.37111999999999995</v>
      </c>
      <c r="S107" s="211"/>
      <c r="T107" s="213">
        <f>SUM(T108:T119)</f>
        <v>0</v>
      </c>
      <c r="AR107" s="214" t="s">
        <v>82</v>
      </c>
      <c r="AT107" s="215" t="s">
        <v>72</v>
      </c>
      <c r="AU107" s="215" t="s">
        <v>80</v>
      </c>
      <c r="AY107" s="214" t="s">
        <v>194</v>
      </c>
      <c r="BK107" s="216">
        <f>SUM(BK108:BK119)</f>
        <v>0</v>
      </c>
    </row>
    <row r="108" s="1" customFormat="1" ht="24" customHeight="1">
      <c r="B108" s="37"/>
      <c r="C108" s="219" t="s">
        <v>240</v>
      </c>
      <c r="D108" s="219" t="s">
        <v>196</v>
      </c>
      <c r="E108" s="220" t="s">
        <v>2315</v>
      </c>
      <c r="F108" s="221" t="s">
        <v>2316</v>
      </c>
      <c r="G108" s="222" t="s">
        <v>213</v>
      </c>
      <c r="H108" s="223">
        <v>221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0.00046999999999999999</v>
      </c>
      <c r="R108" s="228">
        <f>Q108*H108</f>
        <v>0.10386999999999999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2317</v>
      </c>
    </row>
    <row r="109" s="1" customFormat="1" ht="24" customHeight="1">
      <c r="B109" s="37"/>
      <c r="C109" s="219" t="s">
        <v>244</v>
      </c>
      <c r="D109" s="219" t="s">
        <v>196</v>
      </c>
      <c r="E109" s="220" t="s">
        <v>2318</v>
      </c>
      <c r="F109" s="221" t="s">
        <v>2319</v>
      </c>
      <c r="G109" s="222" t="s">
        <v>213</v>
      </c>
      <c r="H109" s="223">
        <v>47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0.00072000000000000005</v>
      </c>
      <c r="R109" s="228">
        <f>Q109*H109</f>
        <v>0.033840000000000002</v>
      </c>
      <c r="S109" s="228">
        <v>0</v>
      </c>
      <c r="T109" s="229">
        <f>S109*H109</f>
        <v>0</v>
      </c>
      <c r="AR109" s="230" t="s">
        <v>264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264</v>
      </c>
      <c r="BM109" s="230" t="s">
        <v>2320</v>
      </c>
    </row>
    <row r="110" s="1" customFormat="1" ht="24" customHeight="1">
      <c r="B110" s="37"/>
      <c r="C110" s="219" t="s">
        <v>248</v>
      </c>
      <c r="D110" s="219" t="s">
        <v>196</v>
      </c>
      <c r="E110" s="220" t="s">
        <v>2321</v>
      </c>
      <c r="F110" s="221" t="s">
        <v>2322</v>
      </c>
      <c r="G110" s="222" t="s">
        <v>213</v>
      </c>
      <c r="H110" s="223">
        <v>49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0.00071000000000000002</v>
      </c>
      <c r="R110" s="228">
        <f>Q110*H110</f>
        <v>0.034790000000000001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2323</v>
      </c>
    </row>
    <row r="111" s="1" customFormat="1" ht="24" customHeight="1">
      <c r="B111" s="37"/>
      <c r="C111" s="219" t="s">
        <v>252</v>
      </c>
      <c r="D111" s="219" t="s">
        <v>196</v>
      </c>
      <c r="E111" s="220" t="s">
        <v>2324</v>
      </c>
      <c r="F111" s="221" t="s">
        <v>2325</v>
      </c>
      <c r="G111" s="222" t="s">
        <v>213</v>
      </c>
      <c r="H111" s="223">
        <v>13</v>
      </c>
      <c r="I111" s="224"/>
      <c r="J111" s="225">
        <f>ROUND(I111*H111,2)</f>
        <v>0</v>
      </c>
      <c r="K111" s="221" t="s">
        <v>200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0.0012800000000000001</v>
      </c>
      <c r="R111" s="228">
        <f>Q111*H111</f>
        <v>0.016640000000000002</v>
      </c>
      <c r="S111" s="228">
        <v>0</v>
      </c>
      <c r="T111" s="229">
        <f>S111*H111</f>
        <v>0</v>
      </c>
      <c r="AR111" s="230" t="s">
        <v>264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2326</v>
      </c>
    </row>
    <row r="112" s="1" customFormat="1" ht="24" customHeight="1">
      <c r="B112" s="37"/>
      <c r="C112" s="219" t="s">
        <v>8</v>
      </c>
      <c r="D112" s="219" t="s">
        <v>196</v>
      </c>
      <c r="E112" s="220" t="s">
        <v>2327</v>
      </c>
      <c r="F112" s="221" t="s">
        <v>2328</v>
      </c>
      <c r="G112" s="222" t="s">
        <v>213</v>
      </c>
      <c r="H112" s="223">
        <v>38</v>
      </c>
      <c r="I112" s="224"/>
      <c r="J112" s="225">
        <f>ROUND(I112*H112,2)</f>
        <v>0</v>
      </c>
      <c r="K112" s="221" t="s">
        <v>200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0.0016100000000000001</v>
      </c>
      <c r="R112" s="228">
        <f>Q112*H112</f>
        <v>0.061180000000000005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2329</v>
      </c>
    </row>
    <row r="113" s="1" customFormat="1" ht="24" customHeight="1">
      <c r="B113" s="37"/>
      <c r="C113" s="219" t="s">
        <v>264</v>
      </c>
      <c r="D113" s="219" t="s">
        <v>196</v>
      </c>
      <c r="E113" s="220" t="s">
        <v>2330</v>
      </c>
      <c r="F113" s="221" t="s">
        <v>2331</v>
      </c>
      <c r="G113" s="222" t="s">
        <v>213</v>
      </c>
      <c r="H113" s="223">
        <v>44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0.0019599999999999999</v>
      </c>
      <c r="R113" s="228">
        <f>Q113*H113</f>
        <v>0.086239999999999997</v>
      </c>
      <c r="S113" s="228">
        <v>0</v>
      </c>
      <c r="T113" s="229">
        <f>S113*H113</f>
        <v>0</v>
      </c>
      <c r="AR113" s="230" t="s">
        <v>264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2332</v>
      </c>
    </row>
    <row r="114" s="1" customFormat="1" ht="24" customHeight="1">
      <c r="B114" s="37"/>
      <c r="C114" s="219" t="s">
        <v>269</v>
      </c>
      <c r="D114" s="219" t="s">
        <v>196</v>
      </c>
      <c r="E114" s="220" t="s">
        <v>2333</v>
      </c>
      <c r="F114" s="221" t="s">
        <v>2334</v>
      </c>
      <c r="G114" s="222" t="s">
        <v>213</v>
      </c>
      <c r="H114" s="223">
        <v>368</v>
      </c>
      <c r="I114" s="224"/>
      <c r="J114" s="225">
        <f>ROUND(I114*H114,2)</f>
        <v>0</v>
      </c>
      <c r="K114" s="221" t="s">
        <v>200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264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264</v>
      </c>
      <c r="BM114" s="230" t="s">
        <v>2335</v>
      </c>
    </row>
    <row r="115" s="1" customFormat="1" ht="24" customHeight="1">
      <c r="B115" s="37"/>
      <c r="C115" s="219" t="s">
        <v>278</v>
      </c>
      <c r="D115" s="219" t="s">
        <v>196</v>
      </c>
      <c r="E115" s="220" t="s">
        <v>2336</v>
      </c>
      <c r="F115" s="221" t="s">
        <v>2337</v>
      </c>
      <c r="G115" s="222" t="s">
        <v>213</v>
      </c>
      <c r="H115" s="223">
        <v>44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</v>
      </c>
      <c r="R115" s="228">
        <f>Q115*H115</f>
        <v>0</v>
      </c>
      <c r="S115" s="228">
        <v>0</v>
      </c>
      <c r="T115" s="229">
        <f>S115*H115</f>
        <v>0</v>
      </c>
      <c r="AR115" s="230" t="s">
        <v>264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2338</v>
      </c>
    </row>
    <row r="116" s="1" customFormat="1" ht="48" customHeight="1">
      <c r="B116" s="37"/>
      <c r="C116" s="219" t="s">
        <v>282</v>
      </c>
      <c r="D116" s="219" t="s">
        <v>196</v>
      </c>
      <c r="E116" s="220" t="s">
        <v>2339</v>
      </c>
      <c r="F116" s="221" t="s">
        <v>2340</v>
      </c>
      <c r="G116" s="222" t="s">
        <v>213</v>
      </c>
      <c r="H116" s="223">
        <v>144</v>
      </c>
      <c r="I116" s="224"/>
      <c r="J116" s="225">
        <f>ROUND(I116*H116,2)</f>
        <v>0</v>
      </c>
      <c r="K116" s="221" t="s">
        <v>200</v>
      </c>
      <c r="L116" s="42"/>
      <c r="M116" s="226" t="s">
        <v>19</v>
      </c>
      <c r="N116" s="227" t="s">
        <v>44</v>
      </c>
      <c r="O116" s="82"/>
      <c r="P116" s="228">
        <f>O116*H116</f>
        <v>0</v>
      </c>
      <c r="Q116" s="228">
        <v>0.00024000000000000001</v>
      </c>
      <c r="R116" s="228">
        <f>Q116*H116</f>
        <v>0.03456</v>
      </c>
      <c r="S116" s="228">
        <v>0</v>
      </c>
      <c r="T116" s="229">
        <f>S116*H116</f>
        <v>0</v>
      </c>
      <c r="AR116" s="230" t="s">
        <v>264</v>
      </c>
      <c r="AT116" s="230" t="s">
        <v>196</v>
      </c>
      <c r="AU116" s="230" t="s">
        <v>82</v>
      </c>
      <c r="AY116" s="16" t="s">
        <v>194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16" t="s">
        <v>80</v>
      </c>
      <c r="BK116" s="231">
        <f>ROUND(I116*H116,2)</f>
        <v>0</v>
      </c>
      <c r="BL116" s="16" t="s">
        <v>264</v>
      </c>
      <c r="BM116" s="230" t="s">
        <v>2341</v>
      </c>
    </row>
    <row r="117" s="1" customFormat="1" ht="36" customHeight="1">
      <c r="B117" s="37"/>
      <c r="C117" s="219" t="s">
        <v>288</v>
      </c>
      <c r="D117" s="219" t="s">
        <v>196</v>
      </c>
      <c r="E117" s="220" t="s">
        <v>2342</v>
      </c>
      <c r="F117" s="221" t="s">
        <v>2343</v>
      </c>
      <c r="G117" s="222" t="s">
        <v>311</v>
      </c>
      <c r="H117" s="223">
        <v>0.371</v>
      </c>
      <c r="I117" s="224"/>
      <c r="J117" s="225">
        <f>ROUND(I117*H117,2)</f>
        <v>0</v>
      </c>
      <c r="K117" s="221" t="s">
        <v>200</v>
      </c>
      <c r="L117" s="42"/>
      <c r="M117" s="226" t="s">
        <v>19</v>
      </c>
      <c r="N117" s="227" t="s">
        <v>44</v>
      </c>
      <c r="O117" s="82"/>
      <c r="P117" s="228">
        <f>O117*H117</f>
        <v>0</v>
      </c>
      <c r="Q117" s="228">
        <v>0</v>
      </c>
      <c r="R117" s="228">
        <f>Q117*H117</f>
        <v>0</v>
      </c>
      <c r="S117" s="228">
        <v>0</v>
      </c>
      <c r="T117" s="229">
        <f>S117*H117</f>
        <v>0</v>
      </c>
      <c r="AR117" s="230" t="s">
        <v>264</v>
      </c>
      <c r="AT117" s="230" t="s">
        <v>196</v>
      </c>
      <c r="AU117" s="230" t="s">
        <v>82</v>
      </c>
      <c r="AY117" s="16" t="s">
        <v>194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16" t="s">
        <v>80</v>
      </c>
      <c r="BK117" s="231">
        <f>ROUND(I117*H117,2)</f>
        <v>0</v>
      </c>
      <c r="BL117" s="16" t="s">
        <v>264</v>
      </c>
      <c r="BM117" s="230" t="s">
        <v>2344</v>
      </c>
    </row>
    <row r="118" s="1" customFormat="1" ht="48" customHeight="1">
      <c r="B118" s="37"/>
      <c r="C118" s="219" t="s">
        <v>7</v>
      </c>
      <c r="D118" s="219" t="s">
        <v>196</v>
      </c>
      <c r="E118" s="220" t="s">
        <v>2345</v>
      </c>
      <c r="F118" s="221" t="s">
        <v>2346</v>
      </c>
      <c r="G118" s="222" t="s">
        <v>311</v>
      </c>
      <c r="H118" s="223">
        <v>0.371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</v>
      </c>
      <c r="R118" s="228">
        <f>Q118*H118</f>
        <v>0</v>
      </c>
      <c r="S118" s="228">
        <v>0</v>
      </c>
      <c r="T118" s="229">
        <f>S118*H118</f>
        <v>0</v>
      </c>
      <c r="AR118" s="230" t="s">
        <v>264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264</v>
      </c>
      <c r="BM118" s="230" t="s">
        <v>2347</v>
      </c>
    </row>
    <row r="119" s="1" customFormat="1" ht="48" customHeight="1">
      <c r="B119" s="37"/>
      <c r="C119" s="219" t="s">
        <v>295</v>
      </c>
      <c r="D119" s="219" t="s">
        <v>196</v>
      </c>
      <c r="E119" s="220" t="s">
        <v>2348</v>
      </c>
      <c r="F119" s="221" t="s">
        <v>2349</v>
      </c>
      <c r="G119" s="222" t="s">
        <v>311</v>
      </c>
      <c r="H119" s="223">
        <v>0.371</v>
      </c>
      <c r="I119" s="224"/>
      <c r="J119" s="225">
        <f>ROUND(I119*H119,2)</f>
        <v>0</v>
      </c>
      <c r="K119" s="221" t="s">
        <v>200</v>
      </c>
      <c r="L119" s="42"/>
      <c r="M119" s="226" t="s">
        <v>19</v>
      </c>
      <c r="N119" s="227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264</v>
      </c>
      <c r="AT119" s="230" t="s">
        <v>196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2350</v>
      </c>
    </row>
    <row r="120" s="11" customFormat="1" ht="22.8" customHeight="1">
      <c r="B120" s="203"/>
      <c r="C120" s="204"/>
      <c r="D120" s="205" t="s">
        <v>72</v>
      </c>
      <c r="E120" s="217" t="s">
        <v>2351</v>
      </c>
      <c r="F120" s="217" t="s">
        <v>2352</v>
      </c>
      <c r="G120" s="204"/>
      <c r="H120" s="204"/>
      <c r="I120" s="207"/>
      <c r="J120" s="218">
        <f>BK120</f>
        <v>0</v>
      </c>
      <c r="K120" s="204"/>
      <c r="L120" s="209"/>
      <c r="M120" s="210"/>
      <c r="N120" s="211"/>
      <c r="O120" s="211"/>
      <c r="P120" s="212">
        <f>SUM(P121:P140)</f>
        <v>0</v>
      </c>
      <c r="Q120" s="211"/>
      <c r="R120" s="212">
        <f>SUM(R121:R140)</f>
        <v>0.079409999999999994</v>
      </c>
      <c r="S120" s="211"/>
      <c r="T120" s="213">
        <f>SUM(T121:T140)</f>
        <v>0</v>
      </c>
      <c r="AR120" s="214" t="s">
        <v>82</v>
      </c>
      <c r="AT120" s="215" t="s">
        <v>72</v>
      </c>
      <c r="AU120" s="215" t="s">
        <v>80</v>
      </c>
      <c r="AY120" s="214" t="s">
        <v>194</v>
      </c>
      <c r="BK120" s="216">
        <f>SUM(BK121:BK140)</f>
        <v>0</v>
      </c>
    </row>
    <row r="121" s="1" customFormat="1" ht="24" customHeight="1">
      <c r="B121" s="37"/>
      <c r="C121" s="219" t="s">
        <v>300</v>
      </c>
      <c r="D121" s="219" t="s">
        <v>196</v>
      </c>
      <c r="E121" s="220" t="s">
        <v>2353</v>
      </c>
      <c r="F121" s="221" t="s">
        <v>2354</v>
      </c>
      <c r="G121" s="222" t="s">
        <v>1296</v>
      </c>
      <c r="H121" s="223">
        <v>9</v>
      </c>
      <c r="I121" s="224"/>
      <c r="J121" s="225">
        <f>ROUND(I121*H121,2)</f>
        <v>0</v>
      </c>
      <c r="K121" s="221" t="s">
        <v>19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</v>
      </c>
      <c r="R121" s="228">
        <f>Q121*H121</f>
        <v>0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2355</v>
      </c>
    </row>
    <row r="122" s="1" customFormat="1" ht="24" customHeight="1">
      <c r="B122" s="37"/>
      <c r="C122" s="219" t="s">
        <v>304</v>
      </c>
      <c r="D122" s="219" t="s">
        <v>196</v>
      </c>
      <c r="E122" s="220" t="s">
        <v>2356</v>
      </c>
      <c r="F122" s="221" t="s">
        <v>2357</v>
      </c>
      <c r="G122" s="222" t="s">
        <v>386</v>
      </c>
      <c r="H122" s="223">
        <v>1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0.01494</v>
      </c>
      <c r="R122" s="228">
        <f>Q122*H122</f>
        <v>0.01494</v>
      </c>
      <c r="S122" s="228">
        <v>0</v>
      </c>
      <c r="T122" s="229">
        <f>S122*H122</f>
        <v>0</v>
      </c>
      <c r="AR122" s="230" t="s">
        <v>264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2358</v>
      </c>
    </row>
    <row r="123" s="1" customFormat="1" ht="36" customHeight="1">
      <c r="B123" s="37"/>
      <c r="C123" s="219" t="s">
        <v>308</v>
      </c>
      <c r="D123" s="219" t="s">
        <v>196</v>
      </c>
      <c r="E123" s="220" t="s">
        <v>2359</v>
      </c>
      <c r="F123" s="221" t="s">
        <v>2360</v>
      </c>
      <c r="G123" s="222" t="s">
        <v>1296</v>
      </c>
      <c r="H123" s="223">
        <v>1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264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2361</v>
      </c>
    </row>
    <row r="124" s="1" customFormat="1" ht="16.5" customHeight="1">
      <c r="B124" s="37"/>
      <c r="C124" s="219" t="s">
        <v>317</v>
      </c>
      <c r="D124" s="219" t="s">
        <v>196</v>
      </c>
      <c r="E124" s="220" t="s">
        <v>2362</v>
      </c>
      <c r="F124" s="221" t="s">
        <v>2363</v>
      </c>
      <c r="G124" s="222" t="s">
        <v>1296</v>
      </c>
      <c r="H124" s="223">
        <v>8</v>
      </c>
      <c r="I124" s="224"/>
      <c r="J124" s="225">
        <f>ROUND(I124*H124,2)</f>
        <v>0</v>
      </c>
      <c r="K124" s="221" t="s">
        <v>19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264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2364</v>
      </c>
    </row>
    <row r="125" s="1" customFormat="1" ht="16.5" customHeight="1">
      <c r="B125" s="37"/>
      <c r="C125" s="219" t="s">
        <v>322</v>
      </c>
      <c r="D125" s="219" t="s">
        <v>196</v>
      </c>
      <c r="E125" s="220" t="s">
        <v>2365</v>
      </c>
      <c r="F125" s="221" t="s">
        <v>2366</v>
      </c>
      <c r="G125" s="222" t="s">
        <v>1296</v>
      </c>
      <c r="H125" s="223">
        <v>5</v>
      </c>
      <c r="I125" s="224"/>
      <c r="J125" s="225">
        <f>ROUND(I125*H125,2)</f>
        <v>0</v>
      </c>
      <c r="K125" s="221" t="s">
        <v>19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2367</v>
      </c>
    </row>
    <row r="126" s="1" customFormat="1" ht="24" customHeight="1">
      <c r="B126" s="37"/>
      <c r="C126" s="219" t="s">
        <v>328</v>
      </c>
      <c r="D126" s="219" t="s">
        <v>196</v>
      </c>
      <c r="E126" s="220" t="s">
        <v>2368</v>
      </c>
      <c r="F126" s="221" t="s">
        <v>2369</v>
      </c>
      <c r="G126" s="222" t="s">
        <v>386</v>
      </c>
      <c r="H126" s="223">
        <v>1</v>
      </c>
      <c r="I126" s="224"/>
      <c r="J126" s="225">
        <f>ROUND(I126*H126,2)</f>
        <v>0</v>
      </c>
      <c r="K126" s="221" t="s">
        <v>200</v>
      </c>
      <c r="L126" s="42"/>
      <c r="M126" s="226" t="s">
        <v>19</v>
      </c>
      <c r="N126" s="227" t="s">
        <v>44</v>
      </c>
      <c r="O126" s="82"/>
      <c r="P126" s="228">
        <f>O126*H126</f>
        <v>0</v>
      </c>
      <c r="Q126" s="228">
        <v>0.013089999999999999</v>
      </c>
      <c r="R126" s="228">
        <f>Q126*H126</f>
        <v>0.013089999999999999</v>
      </c>
      <c r="S126" s="228">
        <v>0</v>
      </c>
      <c r="T126" s="229">
        <f>S126*H126</f>
        <v>0</v>
      </c>
      <c r="AR126" s="230" t="s">
        <v>264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2370</v>
      </c>
    </row>
    <row r="127" s="1" customFormat="1">
      <c r="B127" s="37"/>
      <c r="C127" s="38"/>
      <c r="D127" s="234" t="s">
        <v>286</v>
      </c>
      <c r="E127" s="38"/>
      <c r="F127" s="255" t="s">
        <v>2371</v>
      </c>
      <c r="G127" s="38"/>
      <c r="H127" s="38"/>
      <c r="I127" s="145"/>
      <c r="J127" s="38"/>
      <c r="K127" s="38"/>
      <c r="L127" s="42"/>
      <c r="M127" s="256"/>
      <c r="N127" s="82"/>
      <c r="O127" s="82"/>
      <c r="P127" s="82"/>
      <c r="Q127" s="82"/>
      <c r="R127" s="82"/>
      <c r="S127" s="82"/>
      <c r="T127" s="83"/>
      <c r="AT127" s="16" t="s">
        <v>286</v>
      </c>
      <c r="AU127" s="16" t="s">
        <v>82</v>
      </c>
    </row>
    <row r="128" s="1" customFormat="1" ht="24" customHeight="1">
      <c r="B128" s="37"/>
      <c r="C128" s="219" t="s">
        <v>334</v>
      </c>
      <c r="D128" s="219" t="s">
        <v>196</v>
      </c>
      <c r="E128" s="220" t="s">
        <v>2372</v>
      </c>
      <c r="F128" s="221" t="s">
        <v>2373</v>
      </c>
      <c r="G128" s="222" t="s">
        <v>386</v>
      </c>
      <c r="H128" s="223">
        <v>2</v>
      </c>
      <c r="I128" s="224"/>
      <c r="J128" s="225">
        <f>ROUND(I128*H128,2)</f>
        <v>0</v>
      </c>
      <c r="K128" s="221" t="s">
        <v>200</v>
      </c>
      <c r="L128" s="42"/>
      <c r="M128" s="226" t="s">
        <v>19</v>
      </c>
      <c r="N128" s="227" t="s">
        <v>44</v>
      </c>
      <c r="O128" s="82"/>
      <c r="P128" s="228">
        <f>O128*H128</f>
        <v>0</v>
      </c>
      <c r="Q128" s="228">
        <v>0.016799999999999999</v>
      </c>
      <c r="R128" s="228">
        <f>Q128*H128</f>
        <v>0.033599999999999998</v>
      </c>
      <c r="S128" s="228">
        <v>0</v>
      </c>
      <c r="T128" s="229">
        <f>S128*H128</f>
        <v>0</v>
      </c>
      <c r="AR128" s="230" t="s">
        <v>264</v>
      </c>
      <c r="AT128" s="230" t="s">
        <v>196</v>
      </c>
      <c r="AU128" s="230" t="s">
        <v>82</v>
      </c>
      <c r="AY128" s="16" t="s">
        <v>194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80</v>
      </c>
      <c r="BK128" s="231">
        <f>ROUND(I128*H128,2)</f>
        <v>0</v>
      </c>
      <c r="BL128" s="16" t="s">
        <v>264</v>
      </c>
      <c r="BM128" s="230" t="s">
        <v>2374</v>
      </c>
    </row>
    <row r="129" s="1" customFormat="1">
      <c r="B129" s="37"/>
      <c r="C129" s="38"/>
      <c r="D129" s="234" t="s">
        <v>286</v>
      </c>
      <c r="E129" s="38"/>
      <c r="F129" s="255" t="s">
        <v>2371</v>
      </c>
      <c r="G129" s="38"/>
      <c r="H129" s="38"/>
      <c r="I129" s="145"/>
      <c r="J129" s="38"/>
      <c r="K129" s="38"/>
      <c r="L129" s="42"/>
      <c r="M129" s="256"/>
      <c r="N129" s="82"/>
      <c r="O129" s="82"/>
      <c r="P129" s="82"/>
      <c r="Q129" s="82"/>
      <c r="R129" s="82"/>
      <c r="S129" s="82"/>
      <c r="T129" s="83"/>
      <c r="AT129" s="16" t="s">
        <v>286</v>
      </c>
      <c r="AU129" s="16" t="s">
        <v>82</v>
      </c>
    </row>
    <row r="130" s="1" customFormat="1" ht="24" customHeight="1">
      <c r="B130" s="37"/>
      <c r="C130" s="219" t="s">
        <v>339</v>
      </c>
      <c r="D130" s="219" t="s">
        <v>196</v>
      </c>
      <c r="E130" s="220" t="s">
        <v>2375</v>
      </c>
      <c r="F130" s="221" t="s">
        <v>2376</v>
      </c>
      <c r="G130" s="222" t="s">
        <v>222</v>
      </c>
      <c r="H130" s="223">
        <v>16</v>
      </c>
      <c r="I130" s="224"/>
      <c r="J130" s="225">
        <f>ROUND(I130*H130,2)</f>
        <v>0</v>
      </c>
      <c r="K130" s="221" t="s">
        <v>200</v>
      </c>
      <c r="L130" s="42"/>
      <c r="M130" s="226" t="s">
        <v>19</v>
      </c>
      <c r="N130" s="227" t="s">
        <v>44</v>
      </c>
      <c r="O130" s="82"/>
      <c r="P130" s="228">
        <f>O130*H130</f>
        <v>0</v>
      </c>
      <c r="Q130" s="228">
        <v>0.00023000000000000001</v>
      </c>
      <c r="R130" s="228">
        <f>Q130*H130</f>
        <v>0.0036800000000000001</v>
      </c>
      <c r="S130" s="228">
        <v>0</v>
      </c>
      <c r="T130" s="229">
        <f>S130*H130</f>
        <v>0</v>
      </c>
      <c r="AR130" s="230" t="s">
        <v>264</v>
      </c>
      <c r="AT130" s="230" t="s">
        <v>196</v>
      </c>
      <c r="AU130" s="230" t="s">
        <v>82</v>
      </c>
      <c r="AY130" s="16" t="s">
        <v>194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80</v>
      </c>
      <c r="BK130" s="231">
        <f>ROUND(I130*H130,2)</f>
        <v>0</v>
      </c>
      <c r="BL130" s="16" t="s">
        <v>264</v>
      </c>
      <c r="BM130" s="230" t="s">
        <v>2377</v>
      </c>
    </row>
    <row r="131" s="1" customFormat="1" ht="16.5" customHeight="1">
      <c r="B131" s="37"/>
      <c r="C131" s="219" t="s">
        <v>344</v>
      </c>
      <c r="D131" s="219" t="s">
        <v>196</v>
      </c>
      <c r="E131" s="220" t="s">
        <v>2378</v>
      </c>
      <c r="F131" s="221" t="s">
        <v>2379</v>
      </c>
      <c r="G131" s="222" t="s">
        <v>222</v>
      </c>
      <c r="H131" s="223">
        <v>1</v>
      </c>
      <c r="I131" s="224"/>
      <c r="J131" s="225">
        <f>ROUND(I131*H131,2)</f>
        <v>0</v>
      </c>
      <c r="K131" s="221" t="s">
        <v>200</v>
      </c>
      <c r="L131" s="42"/>
      <c r="M131" s="226" t="s">
        <v>19</v>
      </c>
      <c r="N131" s="227" t="s">
        <v>44</v>
      </c>
      <c r="O131" s="82"/>
      <c r="P131" s="228">
        <f>O131*H131</f>
        <v>0</v>
      </c>
      <c r="Q131" s="228">
        <v>0.00038000000000000002</v>
      </c>
      <c r="R131" s="228">
        <f>Q131*H131</f>
        <v>0.00038000000000000002</v>
      </c>
      <c r="S131" s="228">
        <v>0</v>
      </c>
      <c r="T131" s="229">
        <f>S131*H131</f>
        <v>0</v>
      </c>
      <c r="AR131" s="230" t="s">
        <v>264</v>
      </c>
      <c r="AT131" s="230" t="s">
        <v>196</v>
      </c>
      <c r="AU131" s="230" t="s">
        <v>82</v>
      </c>
      <c r="AY131" s="16" t="s">
        <v>194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80</v>
      </c>
      <c r="BK131" s="231">
        <f>ROUND(I131*H131,2)</f>
        <v>0</v>
      </c>
      <c r="BL131" s="16" t="s">
        <v>264</v>
      </c>
      <c r="BM131" s="230" t="s">
        <v>2380</v>
      </c>
    </row>
    <row r="132" s="1" customFormat="1">
      <c r="B132" s="37"/>
      <c r="C132" s="38"/>
      <c r="D132" s="234" t="s">
        <v>286</v>
      </c>
      <c r="E132" s="38"/>
      <c r="F132" s="255" t="s">
        <v>2371</v>
      </c>
      <c r="G132" s="38"/>
      <c r="H132" s="38"/>
      <c r="I132" s="145"/>
      <c r="J132" s="38"/>
      <c r="K132" s="38"/>
      <c r="L132" s="42"/>
      <c r="M132" s="256"/>
      <c r="N132" s="82"/>
      <c r="O132" s="82"/>
      <c r="P132" s="82"/>
      <c r="Q132" s="82"/>
      <c r="R132" s="82"/>
      <c r="S132" s="82"/>
      <c r="T132" s="83"/>
      <c r="AT132" s="16" t="s">
        <v>286</v>
      </c>
      <c r="AU132" s="16" t="s">
        <v>82</v>
      </c>
    </row>
    <row r="133" s="1" customFormat="1" ht="16.5" customHeight="1">
      <c r="B133" s="37"/>
      <c r="C133" s="219" t="s">
        <v>350</v>
      </c>
      <c r="D133" s="219" t="s">
        <v>196</v>
      </c>
      <c r="E133" s="220" t="s">
        <v>2381</v>
      </c>
      <c r="F133" s="221" t="s">
        <v>2382</v>
      </c>
      <c r="G133" s="222" t="s">
        <v>222</v>
      </c>
      <c r="H133" s="223">
        <v>2</v>
      </c>
      <c r="I133" s="224"/>
      <c r="J133" s="225">
        <f>ROUND(I133*H133,2)</f>
        <v>0</v>
      </c>
      <c r="K133" s="221" t="s">
        <v>200</v>
      </c>
      <c r="L133" s="42"/>
      <c r="M133" s="226" t="s">
        <v>19</v>
      </c>
      <c r="N133" s="227" t="s">
        <v>44</v>
      </c>
      <c r="O133" s="82"/>
      <c r="P133" s="228">
        <f>O133*H133</f>
        <v>0</v>
      </c>
      <c r="Q133" s="228">
        <v>0.00051999999999999995</v>
      </c>
      <c r="R133" s="228">
        <f>Q133*H133</f>
        <v>0.0010399999999999999</v>
      </c>
      <c r="S133" s="228">
        <v>0</v>
      </c>
      <c r="T133" s="229">
        <f>S133*H133</f>
        <v>0</v>
      </c>
      <c r="AR133" s="230" t="s">
        <v>264</v>
      </c>
      <c r="AT133" s="230" t="s">
        <v>196</v>
      </c>
      <c r="AU133" s="230" t="s">
        <v>82</v>
      </c>
      <c r="AY133" s="16" t="s">
        <v>194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80</v>
      </c>
      <c r="BK133" s="231">
        <f>ROUND(I133*H133,2)</f>
        <v>0</v>
      </c>
      <c r="BL133" s="16" t="s">
        <v>264</v>
      </c>
      <c r="BM133" s="230" t="s">
        <v>2383</v>
      </c>
    </row>
    <row r="134" s="1" customFormat="1">
      <c r="B134" s="37"/>
      <c r="C134" s="38"/>
      <c r="D134" s="234" t="s">
        <v>286</v>
      </c>
      <c r="E134" s="38"/>
      <c r="F134" s="255" t="s">
        <v>2371</v>
      </c>
      <c r="G134" s="38"/>
      <c r="H134" s="38"/>
      <c r="I134" s="145"/>
      <c r="J134" s="38"/>
      <c r="K134" s="38"/>
      <c r="L134" s="42"/>
      <c r="M134" s="256"/>
      <c r="N134" s="82"/>
      <c r="O134" s="82"/>
      <c r="P134" s="82"/>
      <c r="Q134" s="82"/>
      <c r="R134" s="82"/>
      <c r="S134" s="82"/>
      <c r="T134" s="83"/>
      <c r="AT134" s="16" t="s">
        <v>286</v>
      </c>
      <c r="AU134" s="16" t="s">
        <v>82</v>
      </c>
    </row>
    <row r="135" s="1" customFormat="1" ht="16.5" customHeight="1">
      <c r="B135" s="37"/>
      <c r="C135" s="219" t="s">
        <v>355</v>
      </c>
      <c r="D135" s="219" t="s">
        <v>196</v>
      </c>
      <c r="E135" s="220" t="s">
        <v>2384</v>
      </c>
      <c r="F135" s="221" t="s">
        <v>2385</v>
      </c>
      <c r="G135" s="222" t="s">
        <v>1296</v>
      </c>
      <c r="H135" s="223">
        <v>23</v>
      </c>
      <c r="I135" s="224"/>
      <c r="J135" s="225">
        <f>ROUND(I135*H135,2)</f>
        <v>0</v>
      </c>
      <c r="K135" s="221" t="s">
        <v>19</v>
      </c>
      <c r="L135" s="42"/>
      <c r="M135" s="226" t="s">
        <v>19</v>
      </c>
      <c r="N135" s="227" t="s">
        <v>44</v>
      </c>
      <c r="O135" s="82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AR135" s="230" t="s">
        <v>264</v>
      </c>
      <c r="AT135" s="230" t="s">
        <v>196</v>
      </c>
      <c r="AU135" s="230" t="s">
        <v>82</v>
      </c>
      <c r="AY135" s="16" t="s">
        <v>194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80</v>
      </c>
      <c r="BK135" s="231">
        <f>ROUND(I135*H135,2)</f>
        <v>0</v>
      </c>
      <c r="BL135" s="16" t="s">
        <v>264</v>
      </c>
      <c r="BM135" s="230" t="s">
        <v>2386</v>
      </c>
    </row>
    <row r="136" s="1" customFormat="1" ht="16.5" customHeight="1">
      <c r="B136" s="37"/>
      <c r="C136" s="219" t="s">
        <v>359</v>
      </c>
      <c r="D136" s="219" t="s">
        <v>196</v>
      </c>
      <c r="E136" s="220" t="s">
        <v>2387</v>
      </c>
      <c r="F136" s="221" t="s">
        <v>2388</v>
      </c>
      <c r="G136" s="222" t="s">
        <v>1296</v>
      </c>
      <c r="H136" s="223">
        <v>23</v>
      </c>
      <c r="I136" s="224"/>
      <c r="J136" s="225">
        <f>ROUND(I136*H136,2)</f>
        <v>0</v>
      </c>
      <c r="K136" s="221" t="s">
        <v>19</v>
      </c>
      <c r="L136" s="42"/>
      <c r="M136" s="226" t="s">
        <v>19</v>
      </c>
      <c r="N136" s="227" t="s">
        <v>44</v>
      </c>
      <c r="O136" s="82"/>
      <c r="P136" s="228">
        <f>O136*H136</f>
        <v>0</v>
      </c>
      <c r="Q136" s="228">
        <v>0</v>
      </c>
      <c r="R136" s="228">
        <f>Q136*H136</f>
        <v>0</v>
      </c>
      <c r="S136" s="228">
        <v>0</v>
      </c>
      <c r="T136" s="229">
        <f>S136*H136</f>
        <v>0</v>
      </c>
      <c r="AR136" s="230" t="s">
        <v>264</v>
      </c>
      <c r="AT136" s="230" t="s">
        <v>196</v>
      </c>
      <c r="AU136" s="230" t="s">
        <v>82</v>
      </c>
      <c r="AY136" s="16" t="s">
        <v>194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16" t="s">
        <v>80</v>
      </c>
      <c r="BK136" s="231">
        <f>ROUND(I136*H136,2)</f>
        <v>0</v>
      </c>
      <c r="BL136" s="16" t="s">
        <v>264</v>
      </c>
      <c r="BM136" s="230" t="s">
        <v>2389</v>
      </c>
    </row>
    <row r="137" s="1" customFormat="1" ht="16.5" customHeight="1">
      <c r="B137" s="37"/>
      <c r="C137" s="219" t="s">
        <v>364</v>
      </c>
      <c r="D137" s="219" t="s">
        <v>196</v>
      </c>
      <c r="E137" s="220" t="s">
        <v>2390</v>
      </c>
      <c r="F137" s="221" t="s">
        <v>2391</v>
      </c>
      <c r="G137" s="222" t="s">
        <v>1296</v>
      </c>
      <c r="H137" s="223">
        <v>46</v>
      </c>
      <c r="I137" s="224"/>
      <c r="J137" s="225">
        <f>ROUND(I137*H137,2)</f>
        <v>0</v>
      </c>
      <c r="K137" s="221" t="s">
        <v>19</v>
      </c>
      <c r="L137" s="42"/>
      <c r="M137" s="226" t="s">
        <v>19</v>
      </c>
      <c r="N137" s="227" t="s">
        <v>44</v>
      </c>
      <c r="O137" s="82"/>
      <c r="P137" s="228">
        <f>O137*H137</f>
        <v>0</v>
      </c>
      <c r="Q137" s="228">
        <v>0</v>
      </c>
      <c r="R137" s="228">
        <f>Q137*H137</f>
        <v>0</v>
      </c>
      <c r="S137" s="228">
        <v>0</v>
      </c>
      <c r="T137" s="229">
        <f>S137*H137</f>
        <v>0</v>
      </c>
      <c r="AR137" s="230" t="s">
        <v>264</v>
      </c>
      <c r="AT137" s="230" t="s">
        <v>196</v>
      </c>
      <c r="AU137" s="230" t="s">
        <v>82</v>
      </c>
      <c r="AY137" s="16" t="s">
        <v>194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80</v>
      </c>
      <c r="BK137" s="231">
        <f>ROUND(I137*H137,2)</f>
        <v>0</v>
      </c>
      <c r="BL137" s="16" t="s">
        <v>264</v>
      </c>
      <c r="BM137" s="230" t="s">
        <v>2392</v>
      </c>
    </row>
    <row r="138" s="1" customFormat="1" ht="24" customHeight="1">
      <c r="B138" s="37"/>
      <c r="C138" s="219" t="s">
        <v>369</v>
      </c>
      <c r="D138" s="219" t="s">
        <v>196</v>
      </c>
      <c r="E138" s="220" t="s">
        <v>2393</v>
      </c>
      <c r="F138" s="221" t="s">
        <v>2394</v>
      </c>
      <c r="G138" s="222" t="s">
        <v>222</v>
      </c>
      <c r="H138" s="223">
        <v>34</v>
      </c>
      <c r="I138" s="224"/>
      <c r="J138" s="225">
        <f>ROUND(I138*H138,2)</f>
        <v>0</v>
      </c>
      <c r="K138" s="221" t="s">
        <v>200</v>
      </c>
      <c r="L138" s="42"/>
      <c r="M138" s="226" t="s">
        <v>19</v>
      </c>
      <c r="N138" s="227" t="s">
        <v>44</v>
      </c>
      <c r="O138" s="82"/>
      <c r="P138" s="228">
        <f>O138*H138</f>
        <v>0</v>
      </c>
      <c r="Q138" s="228">
        <v>0.00022000000000000001</v>
      </c>
      <c r="R138" s="228">
        <f>Q138*H138</f>
        <v>0.0074800000000000005</v>
      </c>
      <c r="S138" s="228">
        <v>0</v>
      </c>
      <c r="T138" s="229">
        <f>S138*H138</f>
        <v>0</v>
      </c>
      <c r="AR138" s="230" t="s">
        <v>264</v>
      </c>
      <c r="AT138" s="230" t="s">
        <v>196</v>
      </c>
      <c r="AU138" s="230" t="s">
        <v>82</v>
      </c>
      <c r="AY138" s="16" t="s">
        <v>194</v>
      </c>
      <c r="BE138" s="231">
        <f>IF(N138="základní",J138,0)</f>
        <v>0</v>
      </c>
      <c r="BF138" s="231">
        <f>IF(N138="snížená",J138,0)</f>
        <v>0</v>
      </c>
      <c r="BG138" s="231">
        <f>IF(N138="zákl. přenesená",J138,0)</f>
        <v>0</v>
      </c>
      <c r="BH138" s="231">
        <f>IF(N138="sníž. přenesená",J138,0)</f>
        <v>0</v>
      </c>
      <c r="BI138" s="231">
        <f>IF(N138="nulová",J138,0)</f>
        <v>0</v>
      </c>
      <c r="BJ138" s="16" t="s">
        <v>80</v>
      </c>
      <c r="BK138" s="231">
        <f>ROUND(I138*H138,2)</f>
        <v>0</v>
      </c>
      <c r="BL138" s="16" t="s">
        <v>264</v>
      </c>
      <c r="BM138" s="230" t="s">
        <v>2395</v>
      </c>
    </row>
    <row r="139" s="1" customFormat="1" ht="36" customHeight="1">
      <c r="B139" s="37"/>
      <c r="C139" s="219" t="s">
        <v>373</v>
      </c>
      <c r="D139" s="219" t="s">
        <v>196</v>
      </c>
      <c r="E139" s="220" t="s">
        <v>2396</v>
      </c>
      <c r="F139" s="221" t="s">
        <v>2397</v>
      </c>
      <c r="G139" s="222" t="s">
        <v>222</v>
      </c>
      <c r="H139" s="223">
        <v>10</v>
      </c>
      <c r="I139" s="224"/>
      <c r="J139" s="225">
        <f>ROUND(I139*H139,2)</f>
        <v>0</v>
      </c>
      <c r="K139" s="221" t="s">
        <v>200</v>
      </c>
      <c r="L139" s="42"/>
      <c r="M139" s="226" t="s">
        <v>19</v>
      </c>
      <c r="N139" s="227" t="s">
        <v>44</v>
      </c>
      <c r="O139" s="82"/>
      <c r="P139" s="228">
        <f>O139*H139</f>
        <v>0</v>
      </c>
      <c r="Q139" s="228">
        <v>0.00051999999999999995</v>
      </c>
      <c r="R139" s="228">
        <f>Q139*H139</f>
        <v>0.0051999999999999998</v>
      </c>
      <c r="S139" s="228">
        <v>0</v>
      </c>
      <c r="T139" s="229">
        <f>S139*H139</f>
        <v>0</v>
      </c>
      <c r="AR139" s="230" t="s">
        <v>264</v>
      </c>
      <c r="AT139" s="230" t="s">
        <v>196</v>
      </c>
      <c r="AU139" s="230" t="s">
        <v>82</v>
      </c>
      <c r="AY139" s="16" t="s">
        <v>194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80</v>
      </c>
      <c r="BK139" s="231">
        <f>ROUND(I139*H139,2)</f>
        <v>0</v>
      </c>
      <c r="BL139" s="16" t="s">
        <v>264</v>
      </c>
      <c r="BM139" s="230" t="s">
        <v>2398</v>
      </c>
    </row>
    <row r="140" s="1" customFormat="1">
      <c r="B140" s="37"/>
      <c r="C140" s="38"/>
      <c r="D140" s="234" t="s">
        <v>286</v>
      </c>
      <c r="E140" s="38"/>
      <c r="F140" s="255" t="s">
        <v>2399</v>
      </c>
      <c r="G140" s="38"/>
      <c r="H140" s="38"/>
      <c r="I140" s="145"/>
      <c r="J140" s="38"/>
      <c r="K140" s="38"/>
      <c r="L140" s="42"/>
      <c r="M140" s="256"/>
      <c r="N140" s="82"/>
      <c r="O140" s="82"/>
      <c r="P140" s="82"/>
      <c r="Q140" s="82"/>
      <c r="R140" s="82"/>
      <c r="S140" s="82"/>
      <c r="T140" s="83"/>
      <c r="AT140" s="16" t="s">
        <v>286</v>
      </c>
      <c r="AU140" s="16" t="s">
        <v>82</v>
      </c>
    </row>
    <row r="141" s="11" customFormat="1" ht="22.8" customHeight="1">
      <c r="B141" s="203"/>
      <c r="C141" s="204"/>
      <c r="D141" s="205" t="s">
        <v>72</v>
      </c>
      <c r="E141" s="217" t="s">
        <v>2400</v>
      </c>
      <c r="F141" s="217" t="s">
        <v>2401</v>
      </c>
      <c r="G141" s="204"/>
      <c r="H141" s="204"/>
      <c r="I141" s="207"/>
      <c r="J141" s="218">
        <f>BK141</f>
        <v>0</v>
      </c>
      <c r="K141" s="204"/>
      <c r="L141" s="209"/>
      <c r="M141" s="210"/>
      <c r="N141" s="211"/>
      <c r="O141" s="211"/>
      <c r="P141" s="212">
        <f>SUM(P142:P153)</f>
        <v>0</v>
      </c>
      <c r="Q141" s="211"/>
      <c r="R141" s="212">
        <f>SUM(R142:R153)</f>
        <v>1.3184</v>
      </c>
      <c r="S141" s="211"/>
      <c r="T141" s="213">
        <f>SUM(T142:T153)</f>
        <v>0</v>
      </c>
      <c r="AR141" s="214" t="s">
        <v>82</v>
      </c>
      <c r="AT141" s="215" t="s">
        <v>72</v>
      </c>
      <c r="AU141" s="215" t="s">
        <v>80</v>
      </c>
      <c r="AY141" s="214" t="s">
        <v>194</v>
      </c>
      <c r="BK141" s="216">
        <f>SUM(BK142:BK153)</f>
        <v>0</v>
      </c>
    </row>
    <row r="142" s="1" customFormat="1" ht="48" customHeight="1">
      <c r="B142" s="37"/>
      <c r="C142" s="219" t="s">
        <v>377</v>
      </c>
      <c r="D142" s="219" t="s">
        <v>196</v>
      </c>
      <c r="E142" s="220" t="s">
        <v>2402</v>
      </c>
      <c r="F142" s="221" t="s">
        <v>2403</v>
      </c>
      <c r="G142" s="222" t="s">
        <v>222</v>
      </c>
      <c r="H142" s="223">
        <v>3</v>
      </c>
      <c r="I142" s="224"/>
      <c r="J142" s="225">
        <f>ROUND(I142*H142,2)</f>
        <v>0</v>
      </c>
      <c r="K142" s="221" t="s">
        <v>200</v>
      </c>
      <c r="L142" s="42"/>
      <c r="M142" s="226" t="s">
        <v>19</v>
      </c>
      <c r="N142" s="227" t="s">
        <v>44</v>
      </c>
      <c r="O142" s="82"/>
      <c r="P142" s="228">
        <f>O142*H142</f>
        <v>0</v>
      </c>
      <c r="Q142" s="228">
        <v>0.035000000000000003</v>
      </c>
      <c r="R142" s="228">
        <f>Q142*H142</f>
        <v>0.10500000000000001</v>
      </c>
      <c r="S142" s="228">
        <v>0</v>
      </c>
      <c r="T142" s="229">
        <f>S142*H142</f>
        <v>0</v>
      </c>
      <c r="AR142" s="230" t="s">
        <v>264</v>
      </c>
      <c r="AT142" s="230" t="s">
        <v>196</v>
      </c>
      <c r="AU142" s="230" t="s">
        <v>82</v>
      </c>
      <c r="AY142" s="16" t="s">
        <v>194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80</v>
      </c>
      <c r="BK142" s="231">
        <f>ROUND(I142*H142,2)</f>
        <v>0</v>
      </c>
      <c r="BL142" s="16" t="s">
        <v>264</v>
      </c>
      <c r="BM142" s="230" t="s">
        <v>2404</v>
      </c>
    </row>
    <row r="143" s="1" customFormat="1" ht="48" customHeight="1">
      <c r="B143" s="37"/>
      <c r="C143" s="219" t="s">
        <v>383</v>
      </c>
      <c r="D143" s="219" t="s">
        <v>196</v>
      </c>
      <c r="E143" s="220" t="s">
        <v>2405</v>
      </c>
      <c r="F143" s="221" t="s">
        <v>2406</v>
      </c>
      <c r="G143" s="222" t="s">
        <v>222</v>
      </c>
      <c r="H143" s="223">
        <v>3</v>
      </c>
      <c r="I143" s="224"/>
      <c r="J143" s="225">
        <f>ROUND(I143*H143,2)</f>
        <v>0</v>
      </c>
      <c r="K143" s="221" t="s">
        <v>200</v>
      </c>
      <c r="L143" s="42"/>
      <c r="M143" s="226" t="s">
        <v>19</v>
      </c>
      <c r="N143" s="227" t="s">
        <v>44</v>
      </c>
      <c r="O143" s="82"/>
      <c r="P143" s="228">
        <f>O143*H143</f>
        <v>0</v>
      </c>
      <c r="Q143" s="228">
        <v>0.017590000000000001</v>
      </c>
      <c r="R143" s="228">
        <f>Q143*H143</f>
        <v>0.052770000000000004</v>
      </c>
      <c r="S143" s="228">
        <v>0</v>
      </c>
      <c r="T143" s="229">
        <f>S143*H143</f>
        <v>0</v>
      </c>
      <c r="AR143" s="230" t="s">
        <v>264</v>
      </c>
      <c r="AT143" s="230" t="s">
        <v>196</v>
      </c>
      <c r="AU143" s="230" t="s">
        <v>82</v>
      </c>
      <c r="AY143" s="16" t="s">
        <v>194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80</v>
      </c>
      <c r="BK143" s="231">
        <f>ROUND(I143*H143,2)</f>
        <v>0</v>
      </c>
      <c r="BL143" s="16" t="s">
        <v>264</v>
      </c>
      <c r="BM143" s="230" t="s">
        <v>2407</v>
      </c>
    </row>
    <row r="144" s="1" customFormat="1" ht="48" customHeight="1">
      <c r="B144" s="37"/>
      <c r="C144" s="219" t="s">
        <v>388</v>
      </c>
      <c r="D144" s="219" t="s">
        <v>196</v>
      </c>
      <c r="E144" s="220" t="s">
        <v>2408</v>
      </c>
      <c r="F144" s="221" t="s">
        <v>2409</v>
      </c>
      <c r="G144" s="222" t="s">
        <v>222</v>
      </c>
      <c r="H144" s="223">
        <v>4</v>
      </c>
      <c r="I144" s="224"/>
      <c r="J144" s="225">
        <f>ROUND(I144*H144,2)</f>
        <v>0</v>
      </c>
      <c r="K144" s="221" t="s">
        <v>200</v>
      </c>
      <c r="L144" s="42"/>
      <c r="M144" s="226" t="s">
        <v>19</v>
      </c>
      <c r="N144" s="227" t="s">
        <v>44</v>
      </c>
      <c r="O144" s="82"/>
      <c r="P144" s="228">
        <f>O144*H144</f>
        <v>0</v>
      </c>
      <c r="Q144" s="228">
        <v>0.048120000000000003</v>
      </c>
      <c r="R144" s="228">
        <f>Q144*H144</f>
        <v>0.19248000000000001</v>
      </c>
      <c r="S144" s="228">
        <v>0</v>
      </c>
      <c r="T144" s="229">
        <f>S144*H144</f>
        <v>0</v>
      </c>
      <c r="AR144" s="230" t="s">
        <v>264</v>
      </c>
      <c r="AT144" s="230" t="s">
        <v>196</v>
      </c>
      <c r="AU144" s="230" t="s">
        <v>82</v>
      </c>
      <c r="AY144" s="16" t="s">
        <v>194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80</v>
      </c>
      <c r="BK144" s="231">
        <f>ROUND(I144*H144,2)</f>
        <v>0</v>
      </c>
      <c r="BL144" s="16" t="s">
        <v>264</v>
      </c>
      <c r="BM144" s="230" t="s">
        <v>2410</v>
      </c>
    </row>
    <row r="145" s="1" customFormat="1" ht="48" customHeight="1">
      <c r="B145" s="37"/>
      <c r="C145" s="219" t="s">
        <v>392</v>
      </c>
      <c r="D145" s="219" t="s">
        <v>196</v>
      </c>
      <c r="E145" s="220" t="s">
        <v>2411</v>
      </c>
      <c r="F145" s="221" t="s">
        <v>2412</v>
      </c>
      <c r="G145" s="222" t="s">
        <v>222</v>
      </c>
      <c r="H145" s="223">
        <v>8</v>
      </c>
      <c r="I145" s="224"/>
      <c r="J145" s="225">
        <f>ROUND(I145*H145,2)</f>
        <v>0</v>
      </c>
      <c r="K145" s="221" t="s">
        <v>200</v>
      </c>
      <c r="L145" s="42"/>
      <c r="M145" s="226" t="s">
        <v>19</v>
      </c>
      <c r="N145" s="227" t="s">
        <v>44</v>
      </c>
      <c r="O145" s="82"/>
      <c r="P145" s="228">
        <f>O145*H145</f>
        <v>0</v>
      </c>
      <c r="Q145" s="228">
        <v>0.054359999999999999</v>
      </c>
      <c r="R145" s="228">
        <f>Q145*H145</f>
        <v>0.43487999999999999</v>
      </c>
      <c r="S145" s="228">
        <v>0</v>
      </c>
      <c r="T145" s="229">
        <f>S145*H145</f>
        <v>0</v>
      </c>
      <c r="AR145" s="230" t="s">
        <v>264</v>
      </c>
      <c r="AT145" s="230" t="s">
        <v>196</v>
      </c>
      <c r="AU145" s="230" t="s">
        <v>82</v>
      </c>
      <c r="AY145" s="16" t="s">
        <v>194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80</v>
      </c>
      <c r="BK145" s="231">
        <f>ROUND(I145*H145,2)</f>
        <v>0</v>
      </c>
      <c r="BL145" s="16" t="s">
        <v>264</v>
      </c>
      <c r="BM145" s="230" t="s">
        <v>2413</v>
      </c>
    </row>
    <row r="146" s="1" customFormat="1" ht="48" customHeight="1">
      <c r="B146" s="37"/>
      <c r="C146" s="219" t="s">
        <v>396</v>
      </c>
      <c r="D146" s="219" t="s">
        <v>196</v>
      </c>
      <c r="E146" s="220" t="s">
        <v>2414</v>
      </c>
      <c r="F146" s="221" t="s">
        <v>2415</v>
      </c>
      <c r="G146" s="222" t="s">
        <v>222</v>
      </c>
      <c r="H146" s="223">
        <v>1</v>
      </c>
      <c r="I146" s="224"/>
      <c r="J146" s="225">
        <f>ROUND(I146*H146,2)</f>
        <v>0</v>
      </c>
      <c r="K146" s="221" t="s">
        <v>200</v>
      </c>
      <c r="L146" s="42"/>
      <c r="M146" s="226" t="s">
        <v>19</v>
      </c>
      <c r="N146" s="227" t="s">
        <v>44</v>
      </c>
      <c r="O146" s="82"/>
      <c r="P146" s="228">
        <f>O146*H146</f>
        <v>0</v>
      </c>
      <c r="Q146" s="228">
        <v>0.082600000000000007</v>
      </c>
      <c r="R146" s="228">
        <f>Q146*H146</f>
        <v>0.082600000000000007</v>
      </c>
      <c r="S146" s="228">
        <v>0</v>
      </c>
      <c r="T146" s="229">
        <f>S146*H146</f>
        <v>0</v>
      </c>
      <c r="AR146" s="230" t="s">
        <v>264</v>
      </c>
      <c r="AT146" s="230" t="s">
        <v>196</v>
      </c>
      <c r="AU146" s="230" t="s">
        <v>82</v>
      </c>
      <c r="AY146" s="16" t="s">
        <v>194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80</v>
      </c>
      <c r="BK146" s="231">
        <f>ROUND(I146*H146,2)</f>
        <v>0</v>
      </c>
      <c r="BL146" s="16" t="s">
        <v>264</v>
      </c>
      <c r="BM146" s="230" t="s">
        <v>2416</v>
      </c>
    </row>
    <row r="147" s="1" customFormat="1" ht="48" customHeight="1">
      <c r="B147" s="37"/>
      <c r="C147" s="219" t="s">
        <v>400</v>
      </c>
      <c r="D147" s="219" t="s">
        <v>196</v>
      </c>
      <c r="E147" s="220" t="s">
        <v>2417</v>
      </c>
      <c r="F147" s="221" t="s">
        <v>2418</v>
      </c>
      <c r="G147" s="222" t="s">
        <v>222</v>
      </c>
      <c r="H147" s="223">
        <v>4</v>
      </c>
      <c r="I147" s="224"/>
      <c r="J147" s="225">
        <f>ROUND(I147*H147,2)</f>
        <v>0</v>
      </c>
      <c r="K147" s="221" t="s">
        <v>200</v>
      </c>
      <c r="L147" s="42"/>
      <c r="M147" s="226" t="s">
        <v>19</v>
      </c>
      <c r="N147" s="227" t="s">
        <v>44</v>
      </c>
      <c r="O147" s="82"/>
      <c r="P147" s="228">
        <f>O147*H147</f>
        <v>0</v>
      </c>
      <c r="Q147" s="228">
        <v>0.091480000000000006</v>
      </c>
      <c r="R147" s="228">
        <f>Q147*H147</f>
        <v>0.36592000000000002</v>
      </c>
      <c r="S147" s="228">
        <v>0</v>
      </c>
      <c r="T147" s="229">
        <f>S147*H147</f>
        <v>0</v>
      </c>
      <c r="AR147" s="230" t="s">
        <v>264</v>
      </c>
      <c r="AT147" s="230" t="s">
        <v>196</v>
      </c>
      <c r="AU147" s="230" t="s">
        <v>82</v>
      </c>
      <c r="AY147" s="16" t="s">
        <v>194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80</v>
      </c>
      <c r="BK147" s="231">
        <f>ROUND(I147*H147,2)</f>
        <v>0</v>
      </c>
      <c r="BL147" s="16" t="s">
        <v>264</v>
      </c>
      <c r="BM147" s="230" t="s">
        <v>2419</v>
      </c>
    </row>
    <row r="148" s="1" customFormat="1" ht="36" customHeight="1">
      <c r="B148" s="37"/>
      <c r="C148" s="219" t="s">
        <v>404</v>
      </c>
      <c r="D148" s="219" t="s">
        <v>196</v>
      </c>
      <c r="E148" s="220" t="s">
        <v>2420</v>
      </c>
      <c r="F148" s="221" t="s">
        <v>2421</v>
      </c>
      <c r="G148" s="222" t="s">
        <v>311</v>
      </c>
      <c r="H148" s="223">
        <v>1.3180000000000001</v>
      </c>
      <c r="I148" s="224"/>
      <c r="J148" s="225">
        <f>ROUND(I148*H148,2)</f>
        <v>0</v>
      </c>
      <c r="K148" s="221" t="s">
        <v>200</v>
      </c>
      <c r="L148" s="42"/>
      <c r="M148" s="226" t="s">
        <v>19</v>
      </c>
      <c r="N148" s="227" t="s">
        <v>44</v>
      </c>
      <c r="O148" s="82"/>
      <c r="P148" s="228">
        <f>O148*H148</f>
        <v>0</v>
      </c>
      <c r="Q148" s="228">
        <v>0</v>
      </c>
      <c r="R148" s="228">
        <f>Q148*H148</f>
        <v>0</v>
      </c>
      <c r="S148" s="228">
        <v>0</v>
      </c>
      <c r="T148" s="229">
        <f>S148*H148</f>
        <v>0</v>
      </c>
      <c r="AR148" s="230" t="s">
        <v>264</v>
      </c>
      <c r="AT148" s="230" t="s">
        <v>196</v>
      </c>
      <c r="AU148" s="230" t="s">
        <v>82</v>
      </c>
      <c r="AY148" s="16" t="s">
        <v>194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80</v>
      </c>
      <c r="BK148" s="231">
        <f>ROUND(I148*H148,2)</f>
        <v>0</v>
      </c>
      <c r="BL148" s="16" t="s">
        <v>264</v>
      </c>
      <c r="BM148" s="230" t="s">
        <v>2422</v>
      </c>
    </row>
    <row r="149" s="1" customFormat="1" ht="48" customHeight="1">
      <c r="B149" s="37"/>
      <c r="C149" s="219" t="s">
        <v>408</v>
      </c>
      <c r="D149" s="219" t="s">
        <v>196</v>
      </c>
      <c r="E149" s="220" t="s">
        <v>2423</v>
      </c>
      <c r="F149" s="221" t="s">
        <v>2424</v>
      </c>
      <c r="G149" s="222" t="s">
        <v>311</v>
      </c>
      <c r="H149" s="223">
        <v>1.3180000000000001</v>
      </c>
      <c r="I149" s="224"/>
      <c r="J149" s="225">
        <f>ROUND(I149*H149,2)</f>
        <v>0</v>
      </c>
      <c r="K149" s="221" t="s">
        <v>200</v>
      </c>
      <c r="L149" s="42"/>
      <c r="M149" s="226" t="s">
        <v>19</v>
      </c>
      <c r="N149" s="227" t="s">
        <v>44</v>
      </c>
      <c r="O149" s="82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AR149" s="230" t="s">
        <v>264</v>
      </c>
      <c r="AT149" s="230" t="s">
        <v>196</v>
      </c>
      <c r="AU149" s="230" t="s">
        <v>82</v>
      </c>
      <c r="AY149" s="16" t="s">
        <v>194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80</v>
      </c>
      <c r="BK149" s="231">
        <f>ROUND(I149*H149,2)</f>
        <v>0</v>
      </c>
      <c r="BL149" s="16" t="s">
        <v>264</v>
      </c>
      <c r="BM149" s="230" t="s">
        <v>2425</v>
      </c>
    </row>
    <row r="150" s="1" customFormat="1" ht="48" customHeight="1">
      <c r="B150" s="37"/>
      <c r="C150" s="219" t="s">
        <v>414</v>
      </c>
      <c r="D150" s="219" t="s">
        <v>196</v>
      </c>
      <c r="E150" s="220" t="s">
        <v>2426</v>
      </c>
      <c r="F150" s="221" t="s">
        <v>2427</v>
      </c>
      <c r="G150" s="222" t="s">
        <v>311</v>
      </c>
      <c r="H150" s="223">
        <v>1.3180000000000001</v>
      </c>
      <c r="I150" s="224"/>
      <c r="J150" s="225">
        <f>ROUND(I150*H150,2)</f>
        <v>0</v>
      </c>
      <c r="K150" s="221" t="s">
        <v>200</v>
      </c>
      <c r="L150" s="42"/>
      <c r="M150" s="226" t="s">
        <v>19</v>
      </c>
      <c r="N150" s="227" t="s">
        <v>44</v>
      </c>
      <c r="O150" s="82"/>
      <c r="P150" s="228">
        <f>O150*H150</f>
        <v>0</v>
      </c>
      <c r="Q150" s="228">
        <v>0</v>
      </c>
      <c r="R150" s="228">
        <f>Q150*H150</f>
        <v>0</v>
      </c>
      <c r="S150" s="228">
        <v>0</v>
      </c>
      <c r="T150" s="229">
        <f>S150*H150</f>
        <v>0</v>
      </c>
      <c r="AR150" s="230" t="s">
        <v>264</v>
      </c>
      <c r="AT150" s="230" t="s">
        <v>196</v>
      </c>
      <c r="AU150" s="230" t="s">
        <v>82</v>
      </c>
      <c r="AY150" s="16" t="s">
        <v>194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80</v>
      </c>
      <c r="BK150" s="231">
        <f>ROUND(I150*H150,2)</f>
        <v>0</v>
      </c>
      <c r="BL150" s="16" t="s">
        <v>264</v>
      </c>
      <c r="BM150" s="230" t="s">
        <v>2428</v>
      </c>
    </row>
    <row r="151" s="1" customFormat="1" ht="16.5" customHeight="1">
      <c r="B151" s="37"/>
      <c r="C151" s="219" t="s">
        <v>420</v>
      </c>
      <c r="D151" s="219" t="s">
        <v>196</v>
      </c>
      <c r="E151" s="220" t="s">
        <v>2229</v>
      </c>
      <c r="F151" s="221" t="s">
        <v>2230</v>
      </c>
      <c r="G151" s="222" t="s">
        <v>386</v>
      </c>
      <c r="H151" s="223">
        <v>75</v>
      </c>
      <c r="I151" s="224"/>
      <c r="J151" s="225">
        <f>ROUND(I151*H151,2)</f>
        <v>0</v>
      </c>
      <c r="K151" s="221" t="s">
        <v>200</v>
      </c>
      <c r="L151" s="42"/>
      <c r="M151" s="226" t="s">
        <v>19</v>
      </c>
      <c r="N151" s="227" t="s">
        <v>44</v>
      </c>
      <c r="O151" s="82"/>
      <c r="P151" s="228">
        <f>O151*H151</f>
        <v>0</v>
      </c>
      <c r="Q151" s="228">
        <v>0.0011299999999999999</v>
      </c>
      <c r="R151" s="228">
        <f>Q151*H151</f>
        <v>0.084749999999999992</v>
      </c>
      <c r="S151" s="228">
        <v>0</v>
      </c>
      <c r="T151" s="229">
        <f>S151*H151</f>
        <v>0</v>
      </c>
      <c r="AR151" s="230" t="s">
        <v>264</v>
      </c>
      <c r="AT151" s="230" t="s">
        <v>196</v>
      </c>
      <c r="AU151" s="230" t="s">
        <v>82</v>
      </c>
      <c r="AY151" s="16" t="s">
        <v>194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80</v>
      </c>
      <c r="BK151" s="231">
        <f>ROUND(I151*H151,2)</f>
        <v>0</v>
      </c>
      <c r="BL151" s="16" t="s">
        <v>264</v>
      </c>
      <c r="BM151" s="230" t="s">
        <v>2429</v>
      </c>
    </row>
    <row r="152" s="1" customFormat="1" ht="16.5" customHeight="1">
      <c r="B152" s="37"/>
      <c r="C152" s="257" t="s">
        <v>424</v>
      </c>
      <c r="D152" s="257" t="s">
        <v>323</v>
      </c>
      <c r="E152" s="258" t="s">
        <v>2232</v>
      </c>
      <c r="F152" s="259" t="s">
        <v>2233</v>
      </c>
      <c r="G152" s="260" t="s">
        <v>1296</v>
      </c>
      <c r="H152" s="261">
        <v>75</v>
      </c>
      <c r="I152" s="262"/>
      <c r="J152" s="263">
        <f>ROUND(I152*H152,2)</f>
        <v>0</v>
      </c>
      <c r="K152" s="259" t="s">
        <v>19</v>
      </c>
      <c r="L152" s="264"/>
      <c r="M152" s="265" t="s">
        <v>19</v>
      </c>
      <c r="N152" s="266" t="s">
        <v>44</v>
      </c>
      <c r="O152" s="82"/>
      <c r="P152" s="228">
        <f>O152*H152</f>
        <v>0</v>
      </c>
      <c r="Q152" s="228">
        <v>0</v>
      </c>
      <c r="R152" s="228">
        <f>Q152*H152</f>
        <v>0</v>
      </c>
      <c r="S152" s="228">
        <v>0</v>
      </c>
      <c r="T152" s="229">
        <f>S152*H152</f>
        <v>0</v>
      </c>
      <c r="AR152" s="230" t="s">
        <v>350</v>
      </c>
      <c r="AT152" s="230" t="s">
        <v>323</v>
      </c>
      <c r="AU152" s="230" t="s">
        <v>82</v>
      </c>
      <c r="AY152" s="16" t="s">
        <v>194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80</v>
      </c>
      <c r="BK152" s="231">
        <f>ROUND(I152*H152,2)</f>
        <v>0</v>
      </c>
      <c r="BL152" s="16" t="s">
        <v>264</v>
      </c>
      <c r="BM152" s="230" t="s">
        <v>2430</v>
      </c>
    </row>
    <row r="153" s="1" customFormat="1" ht="60" customHeight="1">
      <c r="B153" s="37"/>
      <c r="C153" s="219" t="s">
        <v>429</v>
      </c>
      <c r="D153" s="219" t="s">
        <v>196</v>
      </c>
      <c r="E153" s="220" t="s">
        <v>2431</v>
      </c>
      <c r="F153" s="221" t="s">
        <v>2432</v>
      </c>
      <c r="G153" s="222" t="s">
        <v>1456</v>
      </c>
      <c r="H153" s="223">
        <v>320</v>
      </c>
      <c r="I153" s="224"/>
      <c r="J153" s="225">
        <f>ROUND(I153*H153,2)</f>
        <v>0</v>
      </c>
      <c r="K153" s="221" t="s">
        <v>19</v>
      </c>
      <c r="L153" s="42"/>
      <c r="M153" s="275" t="s">
        <v>19</v>
      </c>
      <c r="N153" s="276" t="s">
        <v>44</v>
      </c>
      <c r="O153" s="269"/>
      <c r="P153" s="270">
        <f>O153*H153</f>
        <v>0</v>
      </c>
      <c r="Q153" s="270">
        <v>0</v>
      </c>
      <c r="R153" s="270">
        <f>Q153*H153</f>
        <v>0</v>
      </c>
      <c r="S153" s="270">
        <v>0</v>
      </c>
      <c r="T153" s="271">
        <f>S153*H153</f>
        <v>0</v>
      </c>
      <c r="AR153" s="230" t="s">
        <v>264</v>
      </c>
      <c r="AT153" s="230" t="s">
        <v>196</v>
      </c>
      <c r="AU153" s="230" t="s">
        <v>82</v>
      </c>
      <c r="AY153" s="16" t="s">
        <v>194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80</v>
      </c>
      <c r="BK153" s="231">
        <f>ROUND(I153*H153,2)</f>
        <v>0</v>
      </c>
      <c r="BL153" s="16" t="s">
        <v>264</v>
      </c>
      <c r="BM153" s="230" t="s">
        <v>2433</v>
      </c>
    </row>
    <row r="154" s="1" customFormat="1" ht="6.96" customHeight="1">
      <c r="B154" s="57"/>
      <c r="C154" s="58"/>
      <c r="D154" s="58"/>
      <c r="E154" s="58"/>
      <c r="F154" s="58"/>
      <c r="G154" s="58"/>
      <c r="H154" s="58"/>
      <c r="I154" s="170"/>
      <c r="J154" s="58"/>
      <c r="K154" s="58"/>
      <c r="L154" s="42"/>
    </row>
  </sheetData>
  <sheetProtection sheet="1" autoFilter="0" formatColumns="0" formatRows="0" objects="1" scenarios="1" spinCount="100000" saltValue="rrRtg5Yno2sD1ysv3viNCTF3BYa53up/LMnlut4fOmJ6GO9GpFEIsVsXa0FTlWp9lA0QBParySzrNzQPe3kZPA==" hashValue="bg4voKRsRbge9VBlc9/C2EneZq0J+S5Qqya5tGV/nEXXucrAJ8vMgJXUeXayJWNdcYzntVqla1fCqAkKUEYKvQ==" algorithmName="SHA-512" password="C87A"/>
  <autoFilter ref="C89:K1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3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6" t="s">
        <v>111</v>
      </c>
    </row>
    <row r="3" ht="6.96" customHeight="1">
      <c r="B3" s="138"/>
      <c r="C3" s="139"/>
      <c r="D3" s="139"/>
      <c r="E3" s="139"/>
      <c r="F3" s="139"/>
      <c r="G3" s="139"/>
      <c r="H3" s="139"/>
      <c r="I3" s="140"/>
      <c r="J3" s="139"/>
      <c r="K3" s="139"/>
      <c r="L3" s="19"/>
      <c r="AT3" s="16" t="s">
        <v>82</v>
      </c>
    </row>
    <row r="4" ht="24.96" customHeight="1">
      <c r="B4" s="19"/>
      <c r="D4" s="141" t="s">
        <v>143</v>
      </c>
      <c r="L4" s="19"/>
      <c r="M4" s="142" t="s">
        <v>10</v>
      </c>
      <c r="AT4" s="16" t="s">
        <v>4</v>
      </c>
    </row>
    <row r="5" ht="6.96" customHeight="1">
      <c r="B5" s="19"/>
      <c r="L5" s="19"/>
    </row>
    <row r="6" ht="12" customHeight="1">
      <c r="B6" s="19"/>
      <c r="D6" s="143" t="s">
        <v>16</v>
      </c>
      <c r="L6" s="19"/>
    </row>
    <row r="7" ht="16.5" customHeight="1">
      <c r="B7" s="19"/>
      <c r="E7" s="144" t="str">
        <f>'Rekapitulace stavby'!K6</f>
        <v>Stavební úpravy objektů č.p. 6 a st.p.č. 17-6, obec Malšovice - revize č.01</v>
      </c>
      <c r="F7" s="143"/>
      <c r="G7" s="143"/>
      <c r="H7" s="143"/>
      <c r="L7" s="19"/>
    </row>
    <row r="8" ht="12" customHeight="1">
      <c r="B8" s="19"/>
      <c r="D8" s="143" t="s">
        <v>144</v>
      </c>
      <c r="L8" s="19"/>
    </row>
    <row r="9" s="1" customFormat="1" ht="16.5" customHeight="1">
      <c r="B9" s="42"/>
      <c r="E9" s="144" t="s">
        <v>2272</v>
      </c>
      <c r="F9" s="1"/>
      <c r="G9" s="1"/>
      <c r="H9" s="1"/>
      <c r="I9" s="145"/>
      <c r="L9" s="42"/>
    </row>
    <row r="10" s="1" customFormat="1" ht="12" customHeight="1">
      <c r="B10" s="42"/>
      <c r="D10" s="143" t="s">
        <v>146</v>
      </c>
      <c r="I10" s="145"/>
      <c r="L10" s="42"/>
    </row>
    <row r="11" s="1" customFormat="1" ht="36.96" customHeight="1">
      <c r="B11" s="42"/>
      <c r="E11" s="146" t="s">
        <v>2434</v>
      </c>
      <c r="F11" s="1"/>
      <c r="G11" s="1"/>
      <c r="H11" s="1"/>
      <c r="I11" s="145"/>
      <c r="L11" s="42"/>
    </row>
    <row r="12" s="1" customFormat="1">
      <c r="B12" s="42"/>
      <c r="I12" s="145"/>
      <c r="L12" s="42"/>
    </row>
    <row r="13" s="1" customFormat="1" ht="12" customHeight="1">
      <c r="B13" s="42"/>
      <c r="D13" s="143" t="s">
        <v>18</v>
      </c>
      <c r="F13" s="131" t="s">
        <v>19</v>
      </c>
      <c r="I13" s="147" t="s">
        <v>20</v>
      </c>
      <c r="J13" s="131" t="s">
        <v>19</v>
      </c>
      <c r="L13" s="42"/>
    </row>
    <row r="14" s="1" customFormat="1" ht="12" customHeight="1">
      <c r="B14" s="42"/>
      <c r="D14" s="143" t="s">
        <v>21</v>
      </c>
      <c r="F14" s="131" t="s">
        <v>22</v>
      </c>
      <c r="I14" s="147" t="s">
        <v>23</v>
      </c>
      <c r="J14" s="148" t="str">
        <f>'Rekapitulace stavby'!AN8</f>
        <v>22. 6. 2019</v>
      </c>
      <c r="L14" s="42"/>
    </row>
    <row r="15" s="1" customFormat="1" ht="10.8" customHeight="1">
      <c r="B15" s="42"/>
      <c r="I15" s="145"/>
      <c r="L15" s="42"/>
    </row>
    <row r="16" s="1" customFormat="1" ht="12" customHeight="1">
      <c r="B16" s="42"/>
      <c r="D16" s="143" t="s">
        <v>25</v>
      </c>
      <c r="I16" s="147" t="s">
        <v>26</v>
      </c>
      <c r="J16" s="131" t="s">
        <v>27</v>
      </c>
      <c r="L16" s="42"/>
    </row>
    <row r="17" s="1" customFormat="1" ht="18" customHeight="1">
      <c r="B17" s="42"/>
      <c r="E17" s="131" t="s">
        <v>28</v>
      </c>
      <c r="I17" s="147" t="s">
        <v>29</v>
      </c>
      <c r="J17" s="131" t="s">
        <v>19</v>
      </c>
      <c r="L17" s="42"/>
    </row>
    <row r="18" s="1" customFormat="1" ht="6.96" customHeight="1">
      <c r="B18" s="42"/>
      <c r="I18" s="145"/>
      <c r="L18" s="42"/>
    </row>
    <row r="19" s="1" customFormat="1" ht="12" customHeight="1">
      <c r="B19" s="42"/>
      <c r="D19" s="143" t="s">
        <v>30</v>
      </c>
      <c r="I19" s="147" t="s">
        <v>26</v>
      </c>
      <c r="J19" s="32" t="str">
        <f>'Rekapitulace stavby'!AN13</f>
        <v>Vyplň údaj</v>
      </c>
      <c r="L19" s="42"/>
    </row>
    <row r="20" s="1" customFormat="1" ht="18" customHeight="1">
      <c r="B20" s="42"/>
      <c r="E20" s="32" t="str">
        <f>'Rekapitulace stavby'!E14</f>
        <v>Vyplň údaj</v>
      </c>
      <c r="F20" s="131"/>
      <c r="G20" s="131"/>
      <c r="H20" s="131"/>
      <c r="I20" s="147" t="s">
        <v>29</v>
      </c>
      <c r="J20" s="32" t="str">
        <f>'Rekapitulace stavby'!AN14</f>
        <v>Vyplň údaj</v>
      </c>
      <c r="L20" s="42"/>
    </row>
    <row r="21" s="1" customFormat="1" ht="6.96" customHeight="1">
      <c r="B21" s="42"/>
      <c r="I21" s="145"/>
      <c r="L21" s="42"/>
    </row>
    <row r="22" s="1" customFormat="1" ht="12" customHeight="1">
      <c r="B22" s="42"/>
      <c r="D22" s="143" t="s">
        <v>32</v>
      </c>
      <c r="I22" s="147" t="s">
        <v>26</v>
      </c>
      <c r="J22" s="131" t="s">
        <v>33</v>
      </c>
      <c r="L22" s="42"/>
    </row>
    <row r="23" s="1" customFormat="1" ht="18" customHeight="1">
      <c r="B23" s="42"/>
      <c r="E23" s="131" t="s">
        <v>34</v>
      </c>
      <c r="I23" s="147" t="s">
        <v>29</v>
      </c>
      <c r="J23" s="131" t="s">
        <v>19</v>
      </c>
      <c r="L23" s="42"/>
    </row>
    <row r="24" s="1" customFormat="1" ht="6.96" customHeight="1">
      <c r="B24" s="42"/>
      <c r="I24" s="145"/>
      <c r="L24" s="42"/>
    </row>
    <row r="25" s="1" customFormat="1" ht="12" customHeight="1">
      <c r="B25" s="42"/>
      <c r="D25" s="143" t="s">
        <v>36</v>
      </c>
      <c r="I25" s="147" t="s">
        <v>26</v>
      </c>
      <c r="J25" s="131" t="s">
        <v>33</v>
      </c>
      <c r="L25" s="42"/>
    </row>
    <row r="26" s="1" customFormat="1" ht="18" customHeight="1">
      <c r="B26" s="42"/>
      <c r="E26" s="131" t="s">
        <v>34</v>
      </c>
      <c r="I26" s="147" t="s">
        <v>29</v>
      </c>
      <c r="J26" s="131" t="s">
        <v>19</v>
      </c>
      <c r="L26" s="42"/>
    </row>
    <row r="27" s="1" customFormat="1" ht="6.96" customHeight="1">
      <c r="B27" s="42"/>
      <c r="I27" s="145"/>
      <c r="L27" s="42"/>
    </row>
    <row r="28" s="1" customFormat="1" ht="12" customHeight="1">
      <c r="B28" s="42"/>
      <c r="D28" s="143" t="s">
        <v>37</v>
      </c>
      <c r="I28" s="145"/>
      <c r="L28" s="42"/>
    </row>
    <row r="29" s="7" customFormat="1" ht="16.5" customHeight="1">
      <c r="B29" s="149"/>
      <c r="E29" s="150" t="s">
        <v>19</v>
      </c>
      <c r="F29" s="150"/>
      <c r="G29" s="150"/>
      <c r="H29" s="150"/>
      <c r="I29" s="151"/>
      <c r="L29" s="149"/>
    </row>
    <row r="30" s="1" customFormat="1" ht="6.96" customHeight="1">
      <c r="B30" s="42"/>
      <c r="I30" s="145"/>
      <c r="L30" s="42"/>
    </row>
    <row r="31" s="1" customFormat="1" ht="6.96" customHeight="1">
      <c r="B31" s="42"/>
      <c r="D31" s="74"/>
      <c r="E31" s="74"/>
      <c r="F31" s="74"/>
      <c r="G31" s="74"/>
      <c r="H31" s="74"/>
      <c r="I31" s="152"/>
      <c r="J31" s="74"/>
      <c r="K31" s="74"/>
      <c r="L31" s="42"/>
    </row>
    <row r="32" s="1" customFormat="1" ht="25.44" customHeight="1">
      <c r="B32" s="42"/>
      <c r="D32" s="153" t="s">
        <v>39</v>
      </c>
      <c r="I32" s="145"/>
      <c r="J32" s="154">
        <f>ROUND(J90, 2)</f>
        <v>0</v>
      </c>
      <c r="L32" s="42"/>
    </row>
    <row r="33" s="1" customFormat="1" ht="6.96" customHeight="1">
      <c r="B33" s="42"/>
      <c r="D33" s="74"/>
      <c r="E33" s="74"/>
      <c r="F33" s="74"/>
      <c r="G33" s="74"/>
      <c r="H33" s="74"/>
      <c r="I33" s="152"/>
      <c r="J33" s="74"/>
      <c r="K33" s="74"/>
      <c r="L33" s="42"/>
    </row>
    <row r="34" s="1" customFormat="1" ht="14.4" customHeight="1">
      <c r="B34" s="42"/>
      <c r="F34" s="155" t="s">
        <v>41</v>
      </c>
      <c r="I34" s="156" t="s">
        <v>40</v>
      </c>
      <c r="J34" s="155" t="s">
        <v>42</v>
      </c>
      <c r="L34" s="42"/>
    </row>
    <row r="35" s="1" customFormat="1" ht="14.4" customHeight="1">
      <c r="B35" s="42"/>
      <c r="D35" s="157" t="s">
        <v>43</v>
      </c>
      <c r="E35" s="143" t="s">
        <v>44</v>
      </c>
      <c r="F35" s="158">
        <f>ROUND((SUM(BE90:BE126)),  2)</f>
        <v>0</v>
      </c>
      <c r="I35" s="159">
        <v>0.20999999999999999</v>
      </c>
      <c r="J35" s="158">
        <f>ROUND(((SUM(BE90:BE126))*I35),  2)</f>
        <v>0</v>
      </c>
      <c r="L35" s="42"/>
    </row>
    <row r="36" s="1" customFormat="1" ht="14.4" customHeight="1">
      <c r="B36" s="42"/>
      <c r="E36" s="143" t="s">
        <v>45</v>
      </c>
      <c r="F36" s="158">
        <f>ROUND((SUM(BF90:BF126)),  2)</f>
        <v>0</v>
      </c>
      <c r="I36" s="159">
        <v>0.14999999999999999</v>
      </c>
      <c r="J36" s="158">
        <f>ROUND(((SUM(BF90:BF126))*I36),  2)</f>
        <v>0</v>
      </c>
      <c r="L36" s="42"/>
    </row>
    <row r="37" hidden="1" s="1" customFormat="1" ht="14.4" customHeight="1">
      <c r="B37" s="42"/>
      <c r="E37" s="143" t="s">
        <v>46</v>
      </c>
      <c r="F37" s="158">
        <f>ROUND((SUM(BG90:BG126)),  2)</f>
        <v>0</v>
      </c>
      <c r="I37" s="159">
        <v>0.20999999999999999</v>
      </c>
      <c r="J37" s="158">
        <f>0</f>
        <v>0</v>
      </c>
      <c r="L37" s="42"/>
    </row>
    <row r="38" hidden="1" s="1" customFormat="1" ht="14.4" customHeight="1">
      <c r="B38" s="42"/>
      <c r="E38" s="143" t="s">
        <v>47</v>
      </c>
      <c r="F38" s="158">
        <f>ROUND((SUM(BH90:BH126)),  2)</f>
        <v>0</v>
      </c>
      <c r="I38" s="159">
        <v>0.14999999999999999</v>
      </c>
      <c r="J38" s="158">
        <f>0</f>
        <v>0</v>
      </c>
      <c r="L38" s="42"/>
    </row>
    <row r="39" hidden="1" s="1" customFormat="1" ht="14.4" customHeight="1">
      <c r="B39" s="42"/>
      <c r="E39" s="143" t="s">
        <v>48</v>
      </c>
      <c r="F39" s="158">
        <f>ROUND((SUM(BI90:BI126)),  2)</f>
        <v>0</v>
      </c>
      <c r="I39" s="159">
        <v>0</v>
      </c>
      <c r="J39" s="158">
        <f>0</f>
        <v>0</v>
      </c>
      <c r="L39" s="42"/>
    </row>
    <row r="40" s="1" customFormat="1" ht="6.96" customHeight="1">
      <c r="B40" s="42"/>
      <c r="I40" s="145"/>
      <c r="L40" s="42"/>
    </row>
    <row r="41" s="1" customFormat="1" ht="25.44" customHeight="1">
      <c r="B41" s="42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5"/>
      <c r="J41" s="166">
        <f>SUM(J32:J39)</f>
        <v>0</v>
      </c>
      <c r="K41" s="167"/>
      <c r="L41" s="42"/>
    </row>
    <row r="42" s="1" customFormat="1" ht="14.4" customHeight="1">
      <c r="B42" s="168"/>
      <c r="C42" s="169"/>
      <c r="D42" s="169"/>
      <c r="E42" s="169"/>
      <c r="F42" s="169"/>
      <c r="G42" s="169"/>
      <c r="H42" s="169"/>
      <c r="I42" s="170"/>
      <c r="J42" s="169"/>
      <c r="K42" s="169"/>
      <c r="L42" s="42"/>
    </row>
    <row r="46" s="1" customFormat="1" ht="6.96" customHeight="1">
      <c r="B46" s="171"/>
      <c r="C46" s="172"/>
      <c r="D46" s="172"/>
      <c r="E46" s="172"/>
      <c r="F46" s="172"/>
      <c r="G46" s="172"/>
      <c r="H46" s="172"/>
      <c r="I46" s="173"/>
      <c r="J46" s="172"/>
      <c r="K46" s="172"/>
      <c r="L46" s="42"/>
    </row>
    <row r="47" s="1" customFormat="1" ht="24.96" customHeight="1">
      <c r="B47" s="37"/>
      <c r="C47" s="22" t="s">
        <v>148</v>
      </c>
      <c r="D47" s="38"/>
      <c r="E47" s="38"/>
      <c r="F47" s="38"/>
      <c r="G47" s="38"/>
      <c r="H47" s="38"/>
      <c r="I47" s="145"/>
      <c r="J47" s="38"/>
      <c r="K47" s="38"/>
      <c r="L47" s="42"/>
    </row>
    <row r="48" s="1" customFormat="1" ht="6.96" customHeight="1">
      <c r="B48" s="37"/>
      <c r="C48" s="38"/>
      <c r="D48" s="38"/>
      <c r="E48" s="38"/>
      <c r="F48" s="38"/>
      <c r="G48" s="38"/>
      <c r="H48" s="38"/>
      <c r="I48" s="145"/>
      <c r="J48" s="38"/>
      <c r="K48" s="38"/>
      <c r="L48" s="42"/>
    </row>
    <row r="49" s="1" customFormat="1" ht="12" customHeight="1">
      <c r="B49" s="37"/>
      <c r="C49" s="31" t="s">
        <v>16</v>
      </c>
      <c r="D49" s="38"/>
      <c r="E49" s="38"/>
      <c r="F49" s="38"/>
      <c r="G49" s="38"/>
      <c r="H49" s="38"/>
      <c r="I49" s="145"/>
      <c r="J49" s="38"/>
      <c r="K49" s="38"/>
      <c r="L49" s="42"/>
    </row>
    <row r="50" s="1" customFormat="1" ht="16.5" customHeight="1">
      <c r="B50" s="37"/>
      <c r="C50" s="38"/>
      <c r="D50" s="38"/>
      <c r="E50" s="174" t="str">
        <f>E7</f>
        <v>Stavební úpravy objektů č.p. 6 a st.p.č. 17-6, obec Malšovice - revize č.01</v>
      </c>
      <c r="F50" s="31"/>
      <c r="G50" s="31"/>
      <c r="H50" s="31"/>
      <c r="I50" s="145"/>
      <c r="J50" s="38"/>
      <c r="K50" s="38"/>
      <c r="L50" s="42"/>
    </row>
    <row r="51" ht="12" customHeight="1">
      <c r="B51" s="20"/>
      <c r="C51" s="31" t="s">
        <v>144</v>
      </c>
      <c r="D51" s="21"/>
      <c r="E51" s="21"/>
      <c r="F51" s="21"/>
      <c r="G51" s="21"/>
      <c r="H51" s="21"/>
      <c r="I51" s="137"/>
      <c r="J51" s="21"/>
      <c r="K51" s="21"/>
      <c r="L51" s="19"/>
    </row>
    <row r="52" s="1" customFormat="1" ht="16.5" customHeight="1">
      <c r="B52" s="37"/>
      <c r="C52" s="38"/>
      <c r="D52" s="38"/>
      <c r="E52" s="174" t="s">
        <v>2272</v>
      </c>
      <c r="F52" s="38"/>
      <c r="G52" s="38"/>
      <c r="H52" s="38"/>
      <c r="I52" s="145"/>
      <c r="J52" s="38"/>
      <c r="K52" s="38"/>
      <c r="L52" s="42"/>
    </row>
    <row r="53" s="1" customFormat="1" ht="12" customHeight="1">
      <c r="B53" s="37"/>
      <c r="C53" s="31" t="s">
        <v>146</v>
      </c>
      <c r="D53" s="38"/>
      <c r="E53" s="38"/>
      <c r="F53" s="38"/>
      <c r="G53" s="38"/>
      <c r="H53" s="38"/>
      <c r="I53" s="145"/>
      <c r="J53" s="38"/>
      <c r="K53" s="38"/>
      <c r="L53" s="42"/>
    </row>
    <row r="54" s="1" customFormat="1" ht="16.5" customHeight="1">
      <c r="B54" s="37"/>
      <c r="C54" s="38"/>
      <c r="D54" s="38"/>
      <c r="E54" s="67" t="str">
        <f>E11</f>
        <v>D.1.4.c-2 - Objekt na st.p.č.17/6</v>
      </c>
      <c r="F54" s="38"/>
      <c r="G54" s="38"/>
      <c r="H54" s="38"/>
      <c r="I54" s="145"/>
      <c r="J54" s="38"/>
      <c r="K54" s="38"/>
      <c r="L54" s="42"/>
    </row>
    <row r="55" s="1" customFormat="1" ht="6.96" customHeight="1">
      <c r="B55" s="37"/>
      <c r="C55" s="38"/>
      <c r="D55" s="38"/>
      <c r="E55" s="38"/>
      <c r="F55" s="38"/>
      <c r="G55" s="38"/>
      <c r="H55" s="38"/>
      <c r="I55" s="145"/>
      <c r="J55" s="38"/>
      <c r="K55" s="38"/>
      <c r="L55" s="42"/>
    </row>
    <row r="56" s="1" customFormat="1" ht="12" customHeight="1">
      <c r="B56" s="37"/>
      <c r="C56" s="31" t="s">
        <v>21</v>
      </c>
      <c r="D56" s="38"/>
      <c r="E56" s="38"/>
      <c r="F56" s="26" t="str">
        <f>F14</f>
        <v>Malšovice</v>
      </c>
      <c r="G56" s="38"/>
      <c r="H56" s="38"/>
      <c r="I56" s="147" t="s">
        <v>23</v>
      </c>
      <c r="J56" s="70" t="str">
        <f>IF(J14="","",J14)</f>
        <v>22. 6. 2019</v>
      </c>
      <c r="K56" s="38"/>
      <c r="L56" s="42"/>
    </row>
    <row r="57" s="1" customFormat="1" ht="6.96" customHeight="1">
      <c r="B57" s="37"/>
      <c r="C57" s="38"/>
      <c r="D57" s="38"/>
      <c r="E57" s="38"/>
      <c r="F57" s="38"/>
      <c r="G57" s="38"/>
      <c r="H57" s="38"/>
      <c r="I57" s="145"/>
      <c r="J57" s="38"/>
      <c r="K57" s="38"/>
      <c r="L57" s="42"/>
    </row>
    <row r="58" s="1" customFormat="1" ht="43.05" customHeight="1">
      <c r="B58" s="37"/>
      <c r="C58" s="31" t="s">
        <v>25</v>
      </c>
      <c r="D58" s="38"/>
      <c r="E58" s="38"/>
      <c r="F58" s="26" t="str">
        <f>E17</f>
        <v>Obec Malšovice, Malšovice 16, 405 02 Děčín 2</v>
      </c>
      <c r="G58" s="38"/>
      <c r="H58" s="38"/>
      <c r="I58" s="147" t="s">
        <v>32</v>
      </c>
      <c r="J58" s="35" t="str">
        <f>E23</f>
        <v>INTECON, spol. s r.o., Ústí nad Labem</v>
      </c>
      <c r="K58" s="38"/>
      <c r="L58" s="42"/>
    </row>
    <row r="59" s="1" customFormat="1" ht="43.05" customHeight="1">
      <c r="B59" s="37"/>
      <c r="C59" s="31" t="s">
        <v>30</v>
      </c>
      <c r="D59" s="38"/>
      <c r="E59" s="38"/>
      <c r="F59" s="26" t="str">
        <f>IF(E20="","",E20)</f>
        <v>Vyplň údaj</v>
      </c>
      <c r="G59" s="38"/>
      <c r="H59" s="38"/>
      <c r="I59" s="147" t="s">
        <v>36</v>
      </c>
      <c r="J59" s="35" t="str">
        <f>E26</f>
        <v>INTECON, spol. s r.o., Ústí nad Labem</v>
      </c>
      <c r="K59" s="38"/>
      <c r="L59" s="42"/>
    </row>
    <row r="60" s="1" customFormat="1" ht="10.32" customHeight="1">
      <c r="B60" s="37"/>
      <c r="C60" s="38"/>
      <c r="D60" s="38"/>
      <c r="E60" s="38"/>
      <c r="F60" s="38"/>
      <c r="G60" s="38"/>
      <c r="H60" s="38"/>
      <c r="I60" s="145"/>
      <c r="J60" s="38"/>
      <c r="K60" s="38"/>
      <c r="L60" s="42"/>
    </row>
    <row r="61" s="1" customFormat="1" ht="29.28" customHeight="1">
      <c r="B61" s="37"/>
      <c r="C61" s="175" t="s">
        <v>149</v>
      </c>
      <c r="D61" s="176"/>
      <c r="E61" s="176"/>
      <c r="F61" s="176"/>
      <c r="G61" s="176"/>
      <c r="H61" s="176"/>
      <c r="I61" s="177"/>
      <c r="J61" s="178" t="s">
        <v>150</v>
      </c>
      <c r="K61" s="176"/>
      <c r="L61" s="42"/>
    </row>
    <row r="62" s="1" customFormat="1" ht="10.32" customHeight="1">
      <c r="B62" s="37"/>
      <c r="C62" s="38"/>
      <c r="D62" s="38"/>
      <c r="E62" s="38"/>
      <c r="F62" s="38"/>
      <c r="G62" s="38"/>
      <c r="H62" s="38"/>
      <c r="I62" s="145"/>
      <c r="J62" s="38"/>
      <c r="K62" s="38"/>
      <c r="L62" s="42"/>
    </row>
    <row r="63" s="1" customFormat="1" ht="22.8" customHeight="1">
      <c r="B63" s="37"/>
      <c r="C63" s="179" t="s">
        <v>71</v>
      </c>
      <c r="D63" s="38"/>
      <c r="E63" s="38"/>
      <c r="F63" s="38"/>
      <c r="G63" s="38"/>
      <c r="H63" s="38"/>
      <c r="I63" s="145"/>
      <c r="J63" s="100">
        <f>J90</f>
        <v>0</v>
      </c>
      <c r="K63" s="38"/>
      <c r="L63" s="42"/>
      <c r="AU63" s="16" t="s">
        <v>151</v>
      </c>
    </row>
    <row r="64" s="8" customFormat="1" ht="24.96" customHeight="1">
      <c r="B64" s="180"/>
      <c r="C64" s="181"/>
      <c r="D64" s="182" t="s">
        <v>163</v>
      </c>
      <c r="E64" s="183"/>
      <c r="F64" s="183"/>
      <c r="G64" s="183"/>
      <c r="H64" s="183"/>
      <c r="I64" s="184"/>
      <c r="J64" s="185">
        <f>J91</f>
        <v>0</v>
      </c>
      <c r="K64" s="181"/>
      <c r="L64" s="186"/>
    </row>
    <row r="65" s="9" customFormat="1" ht="19.92" customHeight="1">
      <c r="B65" s="187"/>
      <c r="C65" s="123"/>
      <c r="D65" s="188" t="s">
        <v>2274</v>
      </c>
      <c r="E65" s="189"/>
      <c r="F65" s="189"/>
      <c r="G65" s="189"/>
      <c r="H65" s="189"/>
      <c r="I65" s="190"/>
      <c r="J65" s="191">
        <f>J92</f>
        <v>0</v>
      </c>
      <c r="K65" s="123"/>
      <c r="L65" s="192"/>
    </row>
    <row r="66" s="9" customFormat="1" ht="19.92" customHeight="1">
      <c r="B66" s="187"/>
      <c r="C66" s="123"/>
      <c r="D66" s="188" t="s">
        <v>2275</v>
      </c>
      <c r="E66" s="189"/>
      <c r="F66" s="189"/>
      <c r="G66" s="189"/>
      <c r="H66" s="189"/>
      <c r="I66" s="190"/>
      <c r="J66" s="191">
        <f>J96</f>
        <v>0</v>
      </c>
      <c r="K66" s="123"/>
      <c r="L66" s="192"/>
    </row>
    <row r="67" s="9" customFormat="1" ht="19.92" customHeight="1">
      <c r="B67" s="187"/>
      <c r="C67" s="123"/>
      <c r="D67" s="188" t="s">
        <v>2276</v>
      </c>
      <c r="E67" s="189"/>
      <c r="F67" s="189"/>
      <c r="G67" s="189"/>
      <c r="H67" s="189"/>
      <c r="I67" s="190"/>
      <c r="J67" s="191">
        <f>J105</f>
        <v>0</v>
      </c>
      <c r="K67" s="123"/>
      <c r="L67" s="192"/>
    </row>
    <row r="68" s="9" customFormat="1" ht="19.92" customHeight="1">
      <c r="B68" s="187"/>
      <c r="C68" s="123"/>
      <c r="D68" s="188" t="s">
        <v>2277</v>
      </c>
      <c r="E68" s="189"/>
      <c r="F68" s="189"/>
      <c r="G68" s="189"/>
      <c r="H68" s="189"/>
      <c r="I68" s="190"/>
      <c r="J68" s="191">
        <f>J117</f>
        <v>0</v>
      </c>
      <c r="K68" s="123"/>
      <c r="L68" s="192"/>
    </row>
    <row r="69" s="1" customFormat="1" ht="21.84" customHeight="1">
      <c r="B69" s="37"/>
      <c r="C69" s="38"/>
      <c r="D69" s="38"/>
      <c r="E69" s="38"/>
      <c r="F69" s="38"/>
      <c r="G69" s="38"/>
      <c r="H69" s="38"/>
      <c r="I69" s="145"/>
      <c r="J69" s="38"/>
      <c r="K69" s="38"/>
      <c r="L69" s="42"/>
    </row>
    <row r="70" s="1" customFormat="1" ht="6.96" customHeight="1">
      <c r="B70" s="57"/>
      <c r="C70" s="58"/>
      <c r="D70" s="58"/>
      <c r="E70" s="58"/>
      <c r="F70" s="58"/>
      <c r="G70" s="58"/>
      <c r="H70" s="58"/>
      <c r="I70" s="170"/>
      <c r="J70" s="58"/>
      <c r="K70" s="58"/>
      <c r="L70" s="42"/>
    </row>
    <row r="74" s="1" customFormat="1" ht="6.96" customHeight="1">
      <c r="B74" s="59"/>
      <c r="C74" s="60"/>
      <c r="D74" s="60"/>
      <c r="E74" s="60"/>
      <c r="F74" s="60"/>
      <c r="G74" s="60"/>
      <c r="H74" s="60"/>
      <c r="I74" s="173"/>
      <c r="J74" s="60"/>
      <c r="K74" s="60"/>
      <c r="L74" s="42"/>
    </row>
    <row r="75" s="1" customFormat="1" ht="24.96" customHeight="1">
      <c r="B75" s="37"/>
      <c r="C75" s="22" t="s">
        <v>179</v>
      </c>
      <c r="D75" s="38"/>
      <c r="E75" s="38"/>
      <c r="F75" s="38"/>
      <c r="G75" s="38"/>
      <c r="H75" s="38"/>
      <c r="I75" s="145"/>
      <c r="J75" s="38"/>
      <c r="K75" s="38"/>
      <c r="L75" s="42"/>
    </row>
    <row r="76" s="1" customFormat="1" ht="6.96" customHeight="1">
      <c r="B76" s="37"/>
      <c r="C76" s="38"/>
      <c r="D76" s="38"/>
      <c r="E76" s="38"/>
      <c r="F76" s="38"/>
      <c r="G76" s="38"/>
      <c r="H76" s="38"/>
      <c r="I76" s="145"/>
      <c r="J76" s="38"/>
      <c r="K76" s="38"/>
      <c r="L76" s="42"/>
    </row>
    <row r="77" s="1" customFormat="1" ht="12" customHeight="1">
      <c r="B77" s="37"/>
      <c r="C77" s="31" t="s">
        <v>16</v>
      </c>
      <c r="D77" s="38"/>
      <c r="E77" s="38"/>
      <c r="F77" s="38"/>
      <c r="G77" s="38"/>
      <c r="H77" s="38"/>
      <c r="I77" s="145"/>
      <c r="J77" s="38"/>
      <c r="K77" s="38"/>
      <c r="L77" s="42"/>
    </row>
    <row r="78" s="1" customFormat="1" ht="16.5" customHeight="1">
      <c r="B78" s="37"/>
      <c r="C78" s="38"/>
      <c r="D78" s="38"/>
      <c r="E78" s="174" t="str">
        <f>E7</f>
        <v>Stavební úpravy objektů č.p. 6 a st.p.č. 17-6, obec Malšovice - revize č.01</v>
      </c>
      <c r="F78" s="31"/>
      <c r="G78" s="31"/>
      <c r="H78" s="31"/>
      <c r="I78" s="145"/>
      <c r="J78" s="38"/>
      <c r="K78" s="38"/>
      <c r="L78" s="42"/>
    </row>
    <row r="79" ht="12" customHeight="1">
      <c r="B79" s="20"/>
      <c r="C79" s="31" t="s">
        <v>144</v>
      </c>
      <c r="D79" s="21"/>
      <c r="E79" s="21"/>
      <c r="F79" s="21"/>
      <c r="G79" s="21"/>
      <c r="H79" s="21"/>
      <c r="I79" s="137"/>
      <c r="J79" s="21"/>
      <c r="K79" s="21"/>
      <c r="L79" s="19"/>
    </row>
    <row r="80" s="1" customFormat="1" ht="16.5" customHeight="1">
      <c r="B80" s="37"/>
      <c r="C80" s="38"/>
      <c r="D80" s="38"/>
      <c r="E80" s="174" t="s">
        <v>2272</v>
      </c>
      <c r="F80" s="38"/>
      <c r="G80" s="38"/>
      <c r="H80" s="38"/>
      <c r="I80" s="145"/>
      <c r="J80" s="38"/>
      <c r="K80" s="38"/>
      <c r="L80" s="42"/>
    </row>
    <row r="81" s="1" customFormat="1" ht="12" customHeight="1">
      <c r="B81" s="37"/>
      <c r="C81" s="31" t="s">
        <v>146</v>
      </c>
      <c r="D81" s="38"/>
      <c r="E81" s="38"/>
      <c r="F81" s="38"/>
      <c r="G81" s="38"/>
      <c r="H81" s="38"/>
      <c r="I81" s="145"/>
      <c r="J81" s="38"/>
      <c r="K81" s="38"/>
      <c r="L81" s="42"/>
    </row>
    <row r="82" s="1" customFormat="1" ht="16.5" customHeight="1">
      <c r="B82" s="37"/>
      <c r="C82" s="38"/>
      <c r="D82" s="38"/>
      <c r="E82" s="67" t="str">
        <f>E11</f>
        <v>D.1.4.c-2 - Objekt na st.p.č.17/6</v>
      </c>
      <c r="F82" s="38"/>
      <c r="G82" s="38"/>
      <c r="H82" s="38"/>
      <c r="I82" s="145"/>
      <c r="J82" s="38"/>
      <c r="K82" s="38"/>
      <c r="L82" s="42"/>
    </row>
    <row r="83" s="1" customFormat="1" ht="6.96" customHeight="1">
      <c r="B83" s="37"/>
      <c r="C83" s="38"/>
      <c r="D83" s="38"/>
      <c r="E83" s="38"/>
      <c r="F83" s="38"/>
      <c r="G83" s="38"/>
      <c r="H83" s="38"/>
      <c r="I83" s="145"/>
      <c r="J83" s="38"/>
      <c r="K83" s="38"/>
      <c r="L83" s="42"/>
    </row>
    <row r="84" s="1" customFormat="1" ht="12" customHeight="1">
      <c r="B84" s="37"/>
      <c r="C84" s="31" t="s">
        <v>21</v>
      </c>
      <c r="D84" s="38"/>
      <c r="E84" s="38"/>
      <c r="F84" s="26" t="str">
        <f>F14</f>
        <v>Malšovice</v>
      </c>
      <c r="G84" s="38"/>
      <c r="H84" s="38"/>
      <c r="I84" s="147" t="s">
        <v>23</v>
      </c>
      <c r="J84" s="70" t="str">
        <f>IF(J14="","",J14)</f>
        <v>22. 6. 2019</v>
      </c>
      <c r="K84" s="38"/>
      <c r="L84" s="42"/>
    </row>
    <row r="85" s="1" customFormat="1" ht="6.96" customHeight="1">
      <c r="B85" s="37"/>
      <c r="C85" s="38"/>
      <c r="D85" s="38"/>
      <c r="E85" s="38"/>
      <c r="F85" s="38"/>
      <c r="G85" s="38"/>
      <c r="H85" s="38"/>
      <c r="I85" s="145"/>
      <c r="J85" s="38"/>
      <c r="K85" s="38"/>
      <c r="L85" s="42"/>
    </row>
    <row r="86" s="1" customFormat="1" ht="43.05" customHeight="1">
      <c r="B86" s="37"/>
      <c r="C86" s="31" t="s">
        <v>25</v>
      </c>
      <c r="D86" s="38"/>
      <c r="E86" s="38"/>
      <c r="F86" s="26" t="str">
        <f>E17</f>
        <v>Obec Malšovice, Malšovice 16, 405 02 Děčín 2</v>
      </c>
      <c r="G86" s="38"/>
      <c r="H86" s="38"/>
      <c r="I86" s="147" t="s">
        <v>32</v>
      </c>
      <c r="J86" s="35" t="str">
        <f>E23</f>
        <v>INTECON, spol. s r.o., Ústí nad Labem</v>
      </c>
      <c r="K86" s="38"/>
      <c r="L86" s="42"/>
    </row>
    <row r="87" s="1" customFormat="1" ht="43.05" customHeight="1">
      <c r="B87" s="37"/>
      <c r="C87" s="31" t="s">
        <v>30</v>
      </c>
      <c r="D87" s="38"/>
      <c r="E87" s="38"/>
      <c r="F87" s="26" t="str">
        <f>IF(E20="","",E20)</f>
        <v>Vyplň údaj</v>
      </c>
      <c r="G87" s="38"/>
      <c r="H87" s="38"/>
      <c r="I87" s="147" t="s">
        <v>36</v>
      </c>
      <c r="J87" s="35" t="str">
        <f>E26</f>
        <v>INTECON, spol. s r.o., Ústí nad Labem</v>
      </c>
      <c r="K87" s="38"/>
      <c r="L87" s="42"/>
    </row>
    <row r="88" s="1" customFormat="1" ht="10.32" customHeight="1">
      <c r="B88" s="37"/>
      <c r="C88" s="38"/>
      <c r="D88" s="38"/>
      <c r="E88" s="38"/>
      <c r="F88" s="38"/>
      <c r="G88" s="38"/>
      <c r="H88" s="38"/>
      <c r="I88" s="145"/>
      <c r="J88" s="38"/>
      <c r="K88" s="38"/>
      <c r="L88" s="42"/>
    </row>
    <row r="89" s="10" customFormat="1" ht="29.28" customHeight="1">
      <c r="B89" s="193"/>
      <c r="C89" s="194" t="s">
        <v>180</v>
      </c>
      <c r="D89" s="195" t="s">
        <v>58</v>
      </c>
      <c r="E89" s="195" t="s">
        <v>54</v>
      </c>
      <c r="F89" s="195" t="s">
        <v>55</v>
      </c>
      <c r="G89" s="195" t="s">
        <v>181</v>
      </c>
      <c r="H89" s="195" t="s">
        <v>182</v>
      </c>
      <c r="I89" s="196" t="s">
        <v>183</v>
      </c>
      <c r="J89" s="195" t="s">
        <v>150</v>
      </c>
      <c r="K89" s="197" t="s">
        <v>184</v>
      </c>
      <c r="L89" s="198"/>
      <c r="M89" s="90" t="s">
        <v>19</v>
      </c>
      <c r="N89" s="91" t="s">
        <v>43</v>
      </c>
      <c r="O89" s="91" t="s">
        <v>185</v>
      </c>
      <c r="P89" s="91" t="s">
        <v>186</v>
      </c>
      <c r="Q89" s="91" t="s">
        <v>187</v>
      </c>
      <c r="R89" s="91" t="s">
        <v>188</v>
      </c>
      <c r="S89" s="91" t="s">
        <v>189</v>
      </c>
      <c r="T89" s="92" t="s">
        <v>190</v>
      </c>
    </row>
    <row r="90" s="1" customFormat="1" ht="22.8" customHeight="1">
      <c r="B90" s="37"/>
      <c r="C90" s="97" t="s">
        <v>191</v>
      </c>
      <c r="D90" s="38"/>
      <c r="E90" s="38"/>
      <c r="F90" s="38"/>
      <c r="G90" s="38"/>
      <c r="H90" s="38"/>
      <c r="I90" s="145"/>
      <c r="J90" s="199">
        <f>BK90</f>
        <v>0</v>
      </c>
      <c r="K90" s="38"/>
      <c r="L90" s="42"/>
      <c r="M90" s="93"/>
      <c r="N90" s="94"/>
      <c r="O90" s="94"/>
      <c r="P90" s="200">
        <f>P91</f>
        <v>0</v>
      </c>
      <c r="Q90" s="94"/>
      <c r="R90" s="200">
        <f>R91</f>
        <v>0.33018999999999998</v>
      </c>
      <c r="S90" s="94"/>
      <c r="T90" s="201">
        <f>T91</f>
        <v>0</v>
      </c>
      <c r="AT90" s="16" t="s">
        <v>72</v>
      </c>
      <c r="AU90" s="16" t="s">
        <v>151</v>
      </c>
      <c r="BK90" s="202">
        <f>BK91</f>
        <v>0</v>
      </c>
    </row>
    <row r="91" s="11" customFormat="1" ht="25.92" customHeight="1">
      <c r="B91" s="203"/>
      <c r="C91" s="204"/>
      <c r="D91" s="205" t="s">
        <v>72</v>
      </c>
      <c r="E91" s="206" t="s">
        <v>1094</v>
      </c>
      <c r="F91" s="206" t="s">
        <v>1095</v>
      </c>
      <c r="G91" s="204"/>
      <c r="H91" s="204"/>
      <c r="I91" s="207"/>
      <c r="J91" s="208">
        <f>BK91</f>
        <v>0</v>
      </c>
      <c r="K91" s="204"/>
      <c r="L91" s="209"/>
      <c r="M91" s="210"/>
      <c r="N91" s="211"/>
      <c r="O91" s="211"/>
      <c r="P91" s="212">
        <f>P92+P96+P105+P117</f>
        <v>0</v>
      </c>
      <c r="Q91" s="211"/>
      <c r="R91" s="212">
        <f>R92+R96+R105+R117</f>
        <v>0.33018999999999998</v>
      </c>
      <c r="S91" s="211"/>
      <c r="T91" s="213">
        <f>T92+T96+T105+T117</f>
        <v>0</v>
      </c>
      <c r="AR91" s="214" t="s">
        <v>82</v>
      </c>
      <c r="AT91" s="215" t="s">
        <v>72</v>
      </c>
      <c r="AU91" s="215" t="s">
        <v>73</v>
      </c>
      <c r="AY91" s="214" t="s">
        <v>194</v>
      </c>
      <c r="BK91" s="216">
        <f>BK92+BK96+BK105+BK117</f>
        <v>0</v>
      </c>
    </row>
    <row r="92" s="11" customFormat="1" ht="22.8" customHeight="1">
      <c r="B92" s="203"/>
      <c r="C92" s="204"/>
      <c r="D92" s="205" t="s">
        <v>72</v>
      </c>
      <c r="E92" s="217" t="s">
        <v>2278</v>
      </c>
      <c r="F92" s="217" t="s">
        <v>2279</v>
      </c>
      <c r="G92" s="204"/>
      <c r="H92" s="204"/>
      <c r="I92" s="207"/>
      <c r="J92" s="218">
        <f>BK92</f>
        <v>0</v>
      </c>
      <c r="K92" s="204"/>
      <c r="L92" s="209"/>
      <c r="M92" s="210"/>
      <c r="N92" s="211"/>
      <c r="O92" s="211"/>
      <c r="P92" s="212">
        <f>SUM(P93:P95)</f>
        <v>0</v>
      </c>
      <c r="Q92" s="211"/>
      <c r="R92" s="212">
        <f>SUM(R93:R95)</f>
        <v>0.0025500000000000002</v>
      </c>
      <c r="S92" s="211"/>
      <c r="T92" s="213">
        <f>SUM(T93:T95)</f>
        <v>0</v>
      </c>
      <c r="AR92" s="214" t="s">
        <v>82</v>
      </c>
      <c r="AT92" s="215" t="s">
        <v>72</v>
      </c>
      <c r="AU92" s="215" t="s">
        <v>80</v>
      </c>
      <c r="AY92" s="214" t="s">
        <v>194</v>
      </c>
      <c r="BK92" s="216">
        <f>SUM(BK93:BK95)</f>
        <v>0</v>
      </c>
    </row>
    <row r="93" s="1" customFormat="1" ht="36" customHeight="1">
      <c r="B93" s="37"/>
      <c r="C93" s="219" t="s">
        <v>80</v>
      </c>
      <c r="D93" s="219" t="s">
        <v>196</v>
      </c>
      <c r="E93" s="220" t="s">
        <v>2435</v>
      </c>
      <c r="F93" s="221" t="s">
        <v>2436</v>
      </c>
      <c r="G93" s="222" t="s">
        <v>386</v>
      </c>
      <c r="H93" s="223">
        <v>1</v>
      </c>
      <c r="I93" s="224"/>
      <c r="J93" s="225">
        <f>ROUND(I93*H93,2)</f>
        <v>0</v>
      </c>
      <c r="K93" s="221" t="s">
        <v>200</v>
      </c>
      <c r="L93" s="42"/>
      <c r="M93" s="226" t="s">
        <v>19</v>
      </c>
      <c r="N93" s="227" t="s">
        <v>44</v>
      </c>
      <c r="O93" s="82"/>
      <c r="P93" s="228">
        <f>O93*H93</f>
        <v>0</v>
      </c>
      <c r="Q93" s="228">
        <v>0.0025500000000000002</v>
      </c>
      <c r="R93" s="228">
        <f>Q93*H93</f>
        <v>0.0025500000000000002</v>
      </c>
      <c r="S93" s="228">
        <v>0</v>
      </c>
      <c r="T93" s="229">
        <f>S93*H93</f>
        <v>0</v>
      </c>
      <c r="AR93" s="230" t="s">
        <v>264</v>
      </c>
      <c r="AT93" s="230" t="s">
        <v>196</v>
      </c>
      <c r="AU93" s="230" t="s">
        <v>82</v>
      </c>
      <c r="AY93" s="16" t="s">
        <v>194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16" t="s">
        <v>80</v>
      </c>
      <c r="BK93" s="231">
        <f>ROUND(I93*H93,2)</f>
        <v>0</v>
      </c>
      <c r="BL93" s="16" t="s">
        <v>264</v>
      </c>
      <c r="BM93" s="230" t="s">
        <v>2437</v>
      </c>
    </row>
    <row r="94" s="1" customFormat="1" ht="192" customHeight="1">
      <c r="B94" s="37"/>
      <c r="C94" s="257" t="s">
        <v>82</v>
      </c>
      <c r="D94" s="257" t="s">
        <v>323</v>
      </c>
      <c r="E94" s="258" t="s">
        <v>2126</v>
      </c>
      <c r="F94" s="259" t="s">
        <v>2438</v>
      </c>
      <c r="G94" s="260" t="s">
        <v>1296</v>
      </c>
      <c r="H94" s="261">
        <v>1</v>
      </c>
      <c r="I94" s="262"/>
      <c r="J94" s="263">
        <f>ROUND(I94*H94,2)</f>
        <v>0</v>
      </c>
      <c r="K94" s="259" t="s">
        <v>19</v>
      </c>
      <c r="L94" s="264"/>
      <c r="M94" s="265" t="s">
        <v>19</v>
      </c>
      <c r="N94" s="266" t="s">
        <v>44</v>
      </c>
      <c r="O94" s="82"/>
      <c r="P94" s="228">
        <f>O94*H94</f>
        <v>0</v>
      </c>
      <c r="Q94" s="228">
        <v>0</v>
      </c>
      <c r="R94" s="228">
        <f>Q94*H94</f>
        <v>0</v>
      </c>
      <c r="S94" s="228">
        <v>0</v>
      </c>
      <c r="T94" s="229">
        <f>S94*H94</f>
        <v>0</v>
      </c>
      <c r="AR94" s="230" t="s">
        <v>350</v>
      </c>
      <c r="AT94" s="230" t="s">
        <v>323</v>
      </c>
      <c r="AU94" s="230" t="s">
        <v>82</v>
      </c>
      <c r="AY94" s="16" t="s">
        <v>194</v>
      </c>
      <c r="BE94" s="231">
        <f>IF(N94="základní",J94,0)</f>
        <v>0</v>
      </c>
      <c r="BF94" s="231">
        <f>IF(N94="snížená",J94,0)</f>
        <v>0</v>
      </c>
      <c r="BG94" s="231">
        <f>IF(N94="zákl. přenesená",J94,0)</f>
        <v>0</v>
      </c>
      <c r="BH94" s="231">
        <f>IF(N94="sníž. přenesená",J94,0)</f>
        <v>0</v>
      </c>
      <c r="BI94" s="231">
        <f>IF(N94="nulová",J94,0)</f>
        <v>0</v>
      </c>
      <c r="BJ94" s="16" t="s">
        <v>80</v>
      </c>
      <c r="BK94" s="231">
        <f>ROUND(I94*H94,2)</f>
        <v>0</v>
      </c>
      <c r="BL94" s="16" t="s">
        <v>264</v>
      </c>
      <c r="BM94" s="230" t="s">
        <v>2439</v>
      </c>
    </row>
    <row r="95" s="1" customFormat="1" ht="84" customHeight="1">
      <c r="B95" s="37"/>
      <c r="C95" s="219" t="s">
        <v>117</v>
      </c>
      <c r="D95" s="219" t="s">
        <v>196</v>
      </c>
      <c r="E95" s="220" t="s">
        <v>2285</v>
      </c>
      <c r="F95" s="221" t="s">
        <v>2440</v>
      </c>
      <c r="G95" s="222" t="s">
        <v>1296</v>
      </c>
      <c r="H95" s="223">
        <v>1</v>
      </c>
      <c r="I95" s="224"/>
      <c r="J95" s="225">
        <f>ROUND(I95*H95,2)</f>
        <v>0</v>
      </c>
      <c r="K95" s="221" t="s">
        <v>19</v>
      </c>
      <c r="L95" s="42"/>
      <c r="M95" s="226" t="s">
        <v>19</v>
      </c>
      <c r="N95" s="227" t="s">
        <v>44</v>
      </c>
      <c r="O95" s="82"/>
      <c r="P95" s="228">
        <f>O95*H95</f>
        <v>0</v>
      </c>
      <c r="Q95" s="228">
        <v>0</v>
      </c>
      <c r="R95" s="228">
        <f>Q95*H95</f>
        <v>0</v>
      </c>
      <c r="S95" s="228">
        <v>0</v>
      </c>
      <c r="T95" s="229">
        <f>S95*H95</f>
        <v>0</v>
      </c>
      <c r="AR95" s="230" t="s">
        <v>264</v>
      </c>
      <c r="AT95" s="230" t="s">
        <v>196</v>
      </c>
      <c r="AU95" s="230" t="s">
        <v>82</v>
      </c>
      <c r="AY95" s="16" t="s">
        <v>194</v>
      </c>
      <c r="BE95" s="231">
        <f>IF(N95="základní",J95,0)</f>
        <v>0</v>
      </c>
      <c r="BF95" s="231">
        <f>IF(N95="snížená",J95,0)</f>
        <v>0</v>
      </c>
      <c r="BG95" s="231">
        <f>IF(N95="zákl. přenesená",J95,0)</f>
        <v>0</v>
      </c>
      <c r="BH95" s="231">
        <f>IF(N95="sníž. přenesená",J95,0)</f>
        <v>0</v>
      </c>
      <c r="BI95" s="231">
        <f>IF(N95="nulová",J95,0)</f>
        <v>0</v>
      </c>
      <c r="BJ95" s="16" t="s">
        <v>80</v>
      </c>
      <c r="BK95" s="231">
        <f>ROUND(I95*H95,2)</f>
        <v>0</v>
      </c>
      <c r="BL95" s="16" t="s">
        <v>264</v>
      </c>
      <c r="BM95" s="230" t="s">
        <v>2441</v>
      </c>
    </row>
    <row r="96" s="11" customFormat="1" ht="22.8" customHeight="1">
      <c r="B96" s="203"/>
      <c r="C96" s="204"/>
      <c r="D96" s="205" t="s">
        <v>72</v>
      </c>
      <c r="E96" s="217" t="s">
        <v>2313</v>
      </c>
      <c r="F96" s="217" t="s">
        <v>2314</v>
      </c>
      <c r="G96" s="204"/>
      <c r="H96" s="204"/>
      <c r="I96" s="207"/>
      <c r="J96" s="218">
        <f>BK96</f>
        <v>0</v>
      </c>
      <c r="K96" s="204"/>
      <c r="L96" s="209"/>
      <c r="M96" s="210"/>
      <c r="N96" s="211"/>
      <c r="O96" s="211"/>
      <c r="P96" s="212">
        <f>SUM(P97:P104)</f>
        <v>0</v>
      </c>
      <c r="Q96" s="211"/>
      <c r="R96" s="212">
        <f>SUM(R97:R104)</f>
        <v>0.075650000000000009</v>
      </c>
      <c r="S96" s="211"/>
      <c r="T96" s="213">
        <f>SUM(T97:T104)</f>
        <v>0</v>
      </c>
      <c r="AR96" s="214" t="s">
        <v>82</v>
      </c>
      <c r="AT96" s="215" t="s">
        <v>72</v>
      </c>
      <c r="AU96" s="215" t="s">
        <v>80</v>
      </c>
      <c r="AY96" s="214" t="s">
        <v>194</v>
      </c>
      <c r="BK96" s="216">
        <f>SUM(BK97:BK104)</f>
        <v>0</v>
      </c>
    </row>
    <row r="97" s="1" customFormat="1" ht="24" customHeight="1">
      <c r="B97" s="37"/>
      <c r="C97" s="219" t="s">
        <v>201</v>
      </c>
      <c r="D97" s="219" t="s">
        <v>196</v>
      </c>
      <c r="E97" s="220" t="s">
        <v>2315</v>
      </c>
      <c r="F97" s="221" t="s">
        <v>2316</v>
      </c>
      <c r="G97" s="222" t="s">
        <v>213</v>
      </c>
      <c r="H97" s="223">
        <v>39</v>
      </c>
      <c r="I97" s="224"/>
      <c r="J97" s="225">
        <f>ROUND(I97*H97,2)</f>
        <v>0</v>
      </c>
      <c r="K97" s="221" t="s">
        <v>200</v>
      </c>
      <c r="L97" s="42"/>
      <c r="M97" s="226" t="s">
        <v>19</v>
      </c>
      <c r="N97" s="227" t="s">
        <v>44</v>
      </c>
      <c r="O97" s="82"/>
      <c r="P97" s="228">
        <f>O97*H97</f>
        <v>0</v>
      </c>
      <c r="Q97" s="228">
        <v>0.00046999999999999999</v>
      </c>
      <c r="R97" s="228">
        <f>Q97*H97</f>
        <v>0.018329999999999999</v>
      </c>
      <c r="S97" s="228">
        <v>0</v>
      </c>
      <c r="T97" s="229">
        <f>S97*H97</f>
        <v>0</v>
      </c>
      <c r="AR97" s="230" t="s">
        <v>264</v>
      </c>
      <c r="AT97" s="230" t="s">
        <v>196</v>
      </c>
      <c r="AU97" s="230" t="s">
        <v>82</v>
      </c>
      <c r="AY97" s="16" t="s">
        <v>194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16" t="s">
        <v>80</v>
      </c>
      <c r="BK97" s="231">
        <f>ROUND(I97*H97,2)</f>
        <v>0</v>
      </c>
      <c r="BL97" s="16" t="s">
        <v>264</v>
      </c>
      <c r="BM97" s="230" t="s">
        <v>2442</v>
      </c>
    </row>
    <row r="98" s="1" customFormat="1" ht="24" customHeight="1">
      <c r="B98" s="37"/>
      <c r="C98" s="219" t="s">
        <v>215</v>
      </c>
      <c r="D98" s="219" t="s">
        <v>196</v>
      </c>
      <c r="E98" s="220" t="s">
        <v>2318</v>
      </c>
      <c r="F98" s="221" t="s">
        <v>2319</v>
      </c>
      <c r="G98" s="222" t="s">
        <v>213</v>
      </c>
      <c r="H98" s="223">
        <v>38</v>
      </c>
      <c r="I98" s="224"/>
      <c r="J98" s="225">
        <f>ROUND(I98*H98,2)</f>
        <v>0</v>
      </c>
      <c r="K98" s="221" t="s">
        <v>200</v>
      </c>
      <c r="L98" s="42"/>
      <c r="M98" s="226" t="s">
        <v>19</v>
      </c>
      <c r="N98" s="227" t="s">
        <v>44</v>
      </c>
      <c r="O98" s="82"/>
      <c r="P98" s="228">
        <f>O98*H98</f>
        <v>0</v>
      </c>
      <c r="Q98" s="228">
        <v>0.00072000000000000005</v>
      </c>
      <c r="R98" s="228">
        <f>Q98*H98</f>
        <v>0.027360000000000002</v>
      </c>
      <c r="S98" s="228">
        <v>0</v>
      </c>
      <c r="T98" s="229">
        <f>S98*H98</f>
        <v>0</v>
      </c>
      <c r="AR98" s="230" t="s">
        <v>264</v>
      </c>
      <c r="AT98" s="230" t="s">
        <v>196</v>
      </c>
      <c r="AU98" s="230" t="s">
        <v>82</v>
      </c>
      <c r="AY98" s="16" t="s">
        <v>194</v>
      </c>
      <c r="BE98" s="231">
        <f>IF(N98="základní",J98,0)</f>
        <v>0</v>
      </c>
      <c r="BF98" s="231">
        <f>IF(N98="snížená",J98,0)</f>
        <v>0</v>
      </c>
      <c r="BG98" s="231">
        <f>IF(N98="zákl. přenesená",J98,0)</f>
        <v>0</v>
      </c>
      <c r="BH98" s="231">
        <f>IF(N98="sníž. přenesená",J98,0)</f>
        <v>0</v>
      </c>
      <c r="BI98" s="231">
        <f>IF(N98="nulová",J98,0)</f>
        <v>0</v>
      </c>
      <c r="BJ98" s="16" t="s">
        <v>80</v>
      </c>
      <c r="BK98" s="231">
        <f>ROUND(I98*H98,2)</f>
        <v>0</v>
      </c>
      <c r="BL98" s="16" t="s">
        <v>264</v>
      </c>
      <c r="BM98" s="230" t="s">
        <v>2443</v>
      </c>
    </row>
    <row r="99" s="1" customFormat="1" ht="24" customHeight="1">
      <c r="B99" s="37"/>
      <c r="C99" s="219" t="s">
        <v>219</v>
      </c>
      <c r="D99" s="219" t="s">
        <v>196</v>
      </c>
      <c r="E99" s="220" t="s">
        <v>2321</v>
      </c>
      <c r="F99" s="221" t="s">
        <v>2322</v>
      </c>
      <c r="G99" s="222" t="s">
        <v>213</v>
      </c>
      <c r="H99" s="223">
        <v>16</v>
      </c>
      <c r="I99" s="224"/>
      <c r="J99" s="225">
        <f>ROUND(I99*H99,2)</f>
        <v>0</v>
      </c>
      <c r="K99" s="221" t="s">
        <v>200</v>
      </c>
      <c r="L99" s="42"/>
      <c r="M99" s="226" t="s">
        <v>19</v>
      </c>
      <c r="N99" s="227" t="s">
        <v>44</v>
      </c>
      <c r="O99" s="82"/>
      <c r="P99" s="228">
        <f>O99*H99</f>
        <v>0</v>
      </c>
      <c r="Q99" s="228">
        <v>0.00071000000000000002</v>
      </c>
      <c r="R99" s="228">
        <f>Q99*H99</f>
        <v>0.01136</v>
      </c>
      <c r="S99" s="228">
        <v>0</v>
      </c>
      <c r="T99" s="229">
        <f>S99*H99</f>
        <v>0</v>
      </c>
      <c r="AR99" s="230" t="s">
        <v>264</v>
      </c>
      <c r="AT99" s="230" t="s">
        <v>196</v>
      </c>
      <c r="AU99" s="230" t="s">
        <v>82</v>
      </c>
      <c r="AY99" s="16" t="s">
        <v>194</v>
      </c>
      <c r="BE99" s="231">
        <f>IF(N99="základní",J99,0)</f>
        <v>0</v>
      </c>
      <c r="BF99" s="231">
        <f>IF(N99="snížená",J99,0)</f>
        <v>0</v>
      </c>
      <c r="BG99" s="231">
        <f>IF(N99="zákl. přenesená",J99,0)</f>
        <v>0</v>
      </c>
      <c r="BH99" s="231">
        <f>IF(N99="sníž. přenesená",J99,0)</f>
        <v>0</v>
      </c>
      <c r="BI99" s="231">
        <f>IF(N99="nulová",J99,0)</f>
        <v>0</v>
      </c>
      <c r="BJ99" s="16" t="s">
        <v>80</v>
      </c>
      <c r="BK99" s="231">
        <f>ROUND(I99*H99,2)</f>
        <v>0</v>
      </c>
      <c r="BL99" s="16" t="s">
        <v>264</v>
      </c>
      <c r="BM99" s="230" t="s">
        <v>2444</v>
      </c>
    </row>
    <row r="100" s="1" customFormat="1" ht="24" customHeight="1">
      <c r="B100" s="37"/>
      <c r="C100" s="219" t="s">
        <v>224</v>
      </c>
      <c r="D100" s="219" t="s">
        <v>196</v>
      </c>
      <c r="E100" s="220" t="s">
        <v>2333</v>
      </c>
      <c r="F100" s="221" t="s">
        <v>2334</v>
      </c>
      <c r="G100" s="222" t="s">
        <v>213</v>
      </c>
      <c r="H100" s="223">
        <v>93</v>
      </c>
      <c r="I100" s="224"/>
      <c r="J100" s="225">
        <f>ROUND(I100*H100,2)</f>
        <v>0</v>
      </c>
      <c r="K100" s="221" t="s">
        <v>200</v>
      </c>
      <c r="L100" s="42"/>
      <c r="M100" s="226" t="s">
        <v>19</v>
      </c>
      <c r="N100" s="227" t="s">
        <v>44</v>
      </c>
      <c r="O100" s="82"/>
      <c r="P100" s="228">
        <f>O100*H100</f>
        <v>0</v>
      </c>
      <c r="Q100" s="228">
        <v>0</v>
      </c>
      <c r="R100" s="228">
        <f>Q100*H100</f>
        <v>0</v>
      </c>
      <c r="S100" s="228">
        <v>0</v>
      </c>
      <c r="T100" s="229">
        <f>S100*H100</f>
        <v>0</v>
      </c>
      <c r="AR100" s="230" t="s">
        <v>264</v>
      </c>
      <c r="AT100" s="230" t="s">
        <v>196</v>
      </c>
      <c r="AU100" s="230" t="s">
        <v>82</v>
      </c>
      <c r="AY100" s="16" t="s">
        <v>194</v>
      </c>
      <c r="BE100" s="231">
        <f>IF(N100="základní",J100,0)</f>
        <v>0</v>
      </c>
      <c r="BF100" s="231">
        <f>IF(N100="snížená",J100,0)</f>
        <v>0</v>
      </c>
      <c r="BG100" s="231">
        <f>IF(N100="zákl. přenesená",J100,0)</f>
        <v>0</v>
      </c>
      <c r="BH100" s="231">
        <f>IF(N100="sníž. přenesená",J100,0)</f>
        <v>0</v>
      </c>
      <c r="BI100" s="231">
        <f>IF(N100="nulová",J100,0)</f>
        <v>0</v>
      </c>
      <c r="BJ100" s="16" t="s">
        <v>80</v>
      </c>
      <c r="BK100" s="231">
        <f>ROUND(I100*H100,2)</f>
        <v>0</v>
      </c>
      <c r="BL100" s="16" t="s">
        <v>264</v>
      </c>
      <c r="BM100" s="230" t="s">
        <v>2445</v>
      </c>
    </row>
    <row r="101" s="1" customFormat="1" ht="48" customHeight="1">
      <c r="B101" s="37"/>
      <c r="C101" s="219" t="s">
        <v>228</v>
      </c>
      <c r="D101" s="219" t="s">
        <v>196</v>
      </c>
      <c r="E101" s="220" t="s">
        <v>2446</v>
      </c>
      <c r="F101" s="221" t="s">
        <v>2447</v>
      </c>
      <c r="G101" s="222" t="s">
        <v>213</v>
      </c>
      <c r="H101" s="223">
        <v>93</v>
      </c>
      <c r="I101" s="224"/>
      <c r="J101" s="225">
        <f>ROUND(I101*H101,2)</f>
        <v>0</v>
      </c>
      <c r="K101" s="221" t="s">
        <v>200</v>
      </c>
      <c r="L101" s="42"/>
      <c r="M101" s="226" t="s">
        <v>19</v>
      </c>
      <c r="N101" s="227" t="s">
        <v>44</v>
      </c>
      <c r="O101" s="82"/>
      <c r="P101" s="228">
        <f>O101*H101</f>
        <v>0</v>
      </c>
      <c r="Q101" s="228">
        <v>0.00020000000000000001</v>
      </c>
      <c r="R101" s="228">
        <f>Q101*H101</f>
        <v>0.018600000000000002</v>
      </c>
      <c r="S101" s="228">
        <v>0</v>
      </c>
      <c r="T101" s="229">
        <f>S101*H101</f>
        <v>0</v>
      </c>
      <c r="AR101" s="230" t="s">
        <v>264</v>
      </c>
      <c r="AT101" s="230" t="s">
        <v>196</v>
      </c>
      <c r="AU101" s="230" t="s">
        <v>82</v>
      </c>
      <c r="AY101" s="16" t="s">
        <v>194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16" t="s">
        <v>80</v>
      </c>
      <c r="BK101" s="231">
        <f>ROUND(I101*H101,2)</f>
        <v>0</v>
      </c>
      <c r="BL101" s="16" t="s">
        <v>264</v>
      </c>
      <c r="BM101" s="230" t="s">
        <v>2448</v>
      </c>
    </row>
    <row r="102" s="1" customFormat="1" ht="36" customHeight="1">
      <c r="B102" s="37"/>
      <c r="C102" s="219" t="s">
        <v>232</v>
      </c>
      <c r="D102" s="219" t="s">
        <v>196</v>
      </c>
      <c r="E102" s="220" t="s">
        <v>2342</v>
      </c>
      <c r="F102" s="221" t="s">
        <v>2343</v>
      </c>
      <c r="G102" s="222" t="s">
        <v>311</v>
      </c>
      <c r="H102" s="223">
        <v>0.075999999999999998</v>
      </c>
      <c r="I102" s="224"/>
      <c r="J102" s="225">
        <f>ROUND(I102*H102,2)</f>
        <v>0</v>
      </c>
      <c r="K102" s="221" t="s">
        <v>200</v>
      </c>
      <c r="L102" s="42"/>
      <c r="M102" s="226" t="s">
        <v>19</v>
      </c>
      <c r="N102" s="227" t="s">
        <v>44</v>
      </c>
      <c r="O102" s="82"/>
      <c r="P102" s="228">
        <f>O102*H102</f>
        <v>0</v>
      </c>
      <c r="Q102" s="228">
        <v>0</v>
      </c>
      <c r="R102" s="228">
        <f>Q102*H102</f>
        <v>0</v>
      </c>
      <c r="S102" s="228">
        <v>0</v>
      </c>
      <c r="T102" s="229">
        <f>S102*H102</f>
        <v>0</v>
      </c>
      <c r="AR102" s="230" t="s">
        <v>264</v>
      </c>
      <c r="AT102" s="230" t="s">
        <v>196</v>
      </c>
      <c r="AU102" s="230" t="s">
        <v>82</v>
      </c>
      <c r="AY102" s="16" t="s">
        <v>194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16" t="s">
        <v>80</v>
      </c>
      <c r="BK102" s="231">
        <f>ROUND(I102*H102,2)</f>
        <v>0</v>
      </c>
      <c r="BL102" s="16" t="s">
        <v>264</v>
      </c>
      <c r="BM102" s="230" t="s">
        <v>2449</v>
      </c>
    </row>
    <row r="103" s="1" customFormat="1" ht="48" customHeight="1">
      <c r="B103" s="37"/>
      <c r="C103" s="219" t="s">
        <v>236</v>
      </c>
      <c r="D103" s="219" t="s">
        <v>196</v>
      </c>
      <c r="E103" s="220" t="s">
        <v>2345</v>
      </c>
      <c r="F103" s="221" t="s">
        <v>2346</v>
      </c>
      <c r="G103" s="222" t="s">
        <v>311</v>
      </c>
      <c r="H103" s="223">
        <v>0.075999999999999998</v>
      </c>
      <c r="I103" s="224"/>
      <c r="J103" s="225">
        <f>ROUND(I103*H103,2)</f>
        <v>0</v>
      </c>
      <c r="K103" s="221" t="s">
        <v>200</v>
      </c>
      <c r="L103" s="42"/>
      <c r="M103" s="226" t="s">
        <v>19</v>
      </c>
      <c r="N103" s="227" t="s">
        <v>44</v>
      </c>
      <c r="O103" s="82"/>
      <c r="P103" s="228">
        <f>O103*H103</f>
        <v>0</v>
      </c>
      <c r="Q103" s="228">
        <v>0</v>
      </c>
      <c r="R103" s="228">
        <f>Q103*H103</f>
        <v>0</v>
      </c>
      <c r="S103" s="228">
        <v>0</v>
      </c>
      <c r="T103" s="229">
        <f>S103*H103</f>
        <v>0</v>
      </c>
      <c r="AR103" s="230" t="s">
        <v>264</v>
      </c>
      <c r="AT103" s="230" t="s">
        <v>196</v>
      </c>
      <c r="AU103" s="230" t="s">
        <v>82</v>
      </c>
      <c r="AY103" s="16" t="s">
        <v>194</v>
      </c>
      <c r="BE103" s="231">
        <f>IF(N103="základní",J103,0)</f>
        <v>0</v>
      </c>
      <c r="BF103" s="231">
        <f>IF(N103="snížená",J103,0)</f>
        <v>0</v>
      </c>
      <c r="BG103" s="231">
        <f>IF(N103="zákl. přenesená",J103,0)</f>
        <v>0</v>
      </c>
      <c r="BH103" s="231">
        <f>IF(N103="sníž. přenesená",J103,0)</f>
        <v>0</v>
      </c>
      <c r="BI103" s="231">
        <f>IF(N103="nulová",J103,0)</f>
        <v>0</v>
      </c>
      <c r="BJ103" s="16" t="s">
        <v>80</v>
      </c>
      <c r="BK103" s="231">
        <f>ROUND(I103*H103,2)</f>
        <v>0</v>
      </c>
      <c r="BL103" s="16" t="s">
        <v>264</v>
      </c>
      <c r="BM103" s="230" t="s">
        <v>2450</v>
      </c>
    </row>
    <row r="104" s="1" customFormat="1" ht="48" customHeight="1">
      <c r="B104" s="37"/>
      <c r="C104" s="219" t="s">
        <v>240</v>
      </c>
      <c r="D104" s="219" t="s">
        <v>196</v>
      </c>
      <c r="E104" s="220" t="s">
        <v>2348</v>
      </c>
      <c r="F104" s="221" t="s">
        <v>2349</v>
      </c>
      <c r="G104" s="222" t="s">
        <v>311</v>
      </c>
      <c r="H104" s="223">
        <v>0.075999999999999998</v>
      </c>
      <c r="I104" s="224"/>
      <c r="J104" s="225">
        <f>ROUND(I104*H104,2)</f>
        <v>0</v>
      </c>
      <c r="K104" s="221" t="s">
        <v>200</v>
      </c>
      <c r="L104" s="42"/>
      <c r="M104" s="226" t="s">
        <v>19</v>
      </c>
      <c r="N104" s="227" t="s">
        <v>44</v>
      </c>
      <c r="O104" s="82"/>
      <c r="P104" s="228">
        <f>O104*H104</f>
        <v>0</v>
      </c>
      <c r="Q104" s="228">
        <v>0</v>
      </c>
      <c r="R104" s="228">
        <f>Q104*H104</f>
        <v>0</v>
      </c>
      <c r="S104" s="228">
        <v>0</v>
      </c>
      <c r="T104" s="229">
        <f>S104*H104</f>
        <v>0</v>
      </c>
      <c r="AR104" s="230" t="s">
        <v>264</v>
      </c>
      <c r="AT104" s="230" t="s">
        <v>196</v>
      </c>
      <c r="AU104" s="230" t="s">
        <v>82</v>
      </c>
      <c r="AY104" s="16" t="s">
        <v>194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16" t="s">
        <v>80</v>
      </c>
      <c r="BK104" s="231">
        <f>ROUND(I104*H104,2)</f>
        <v>0</v>
      </c>
      <c r="BL104" s="16" t="s">
        <v>264</v>
      </c>
      <c r="BM104" s="230" t="s">
        <v>2451</v>
      </c>
    </row>
    <row r="105" s="11" customFormat="1" ht="22.8" customHeight="1">
      <c r="B105" s="203"/>
      <c r="C105" s="204"/>
      <c r="D105" s="205" t="s">
        <v>72</v>
      </c>
      <c r="E105" s="217" t="s">
        <v>2351</v>
      </c>
      <c r="F105" s="217" t="s">
        <v>2352</v>
      </c>
      <c r="G105" s="204"/>
      <c r="H105" s="204"/>
      <c r="I105" s="207"/>
      <c r="J105" s="218">
        <f>BK105</f>
        <v>0</v>
      </c>
      <c r="K105" s="204"/>
      <c r="L105" s="209"/>
      <c r="M105" s="210"/>
      <c r="N105" s="211"/>
      <c r="O105" s="211"/>
      <c r="P105" s="212">
        <f>SUM(P106:P116)</f>
        <v>0</v>
      </c>
      <c r="Q105" s="211"/>
      <c r="R105" s="212">
        <f>SUM(R106:R116)</f>
        <v>0.0096299999999999979</v>
      </c>
      <c r="S105" s="211"/>
      <c r="T105" s="213">
        <f>SUM(T106:T116)</f>
        <v>0</v>
      </c>
      <c r="AR105" s="214" t="s">
        <v>82</v>
      </c>
      <c r="AT105" s="215" t="s">
        <v>72</v>
      </c>
      <c r="AU105" s="215" t="s">
        <v>80</v>
      </c>
      <c r="AY105" s="214" t="s">
        <v>194</v>
      </c>
      <c r="BK105" s="216">
        <f>SUM(BK106:BK116)</f>
        <v>0</v>
      </c>
    </row>
    <row r="106" s="1" customFormat="1" ht="24" customHeight="1">
      <c r="B106" s="37"/>
      <c r="C106" s="219" t="s">
        <v>244</v>
      </c>
      <c r="D106" s="219" t="s">
        <v>196</v>
      </c>
      <c r="E106" s="220" t="s">
        <v>2452</v>
      </c>
      <c r="F106" s="221" t="s">
        <v>2453</v>
      </c>
      <c r="G106" s="222" t="s">
        <v>1296</v>
      </c>
      <c r="H106" s="223">
        <v>2</v>
      </c>
      <c r="I106" s="224"/>
      <c r="J106" s="225">
        <f>ROUND(I106*H106,2)</f>
        <v>0</v>
      </c>
      <c r="K106" s="221" t="s">
        <v>19</v>
      </c>
      <c r="L106" s="42"/>
      <c r="M106" s="226" t="s">
        <v>19</v>
      </c>
      <c r="N106" s="227" t="s">
        <v>44</v>
      </c>
      <c r="O106" s="82"/>
      <c r="P106" s="228">
        <f>O106*H106</f>
        <v>0</v>
      </c>
      <c r="Q106" s="228">
        <v>0</v>
      </c>
      <c r="R106" s="228">
        <f>Q106*H106</f>
        <v>0</v>
      </c>
      <c r="S106" s="228">
        <v>0</v>
      </c>
      <c r="T106" s="229">
        <f>S106*H106</f>
        <v>0</v>
      </c>
      <c r="AR106" s="230" t="s">
        <v>264</v>
      </c>
      <c r="AT106" s="230" t="s">
        <v>196</v>
      </c>
      <c r="AU106" s="230" t="s">
        <v>82</v>
      </c>
      <c r="AY106" s="16" t="s">
        <v>194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16" t="s">
        <v>80</v>
      </c>
      <c r="BK106" s="231">
        <f>ROUND(I106*H106,2)</f>
        <v>0</v>
      </c>
      <c r="BL106" s="16" t="s">
        <v>264</v>
      </c>
      <c r="BM106" s="230" t="s">
        <v>2454</v>
      </c>
    </row>
    <row r="107" s="1" customFormat="1" ht="16.5" customHeight="1">
      <c r="B107" s="37"/>
      <c r="C107" s="219" t="s">
        <v>248</v>
      </c>
      <c r="D107" s="219" t="s">
        <v>196</v>
      </c>
      <c r="E107" s="220" t="s">
        <v>2455</v>
      </c>
      <c r="F107" s="221" t="s">
        <v>2456</v>
      </c>
      <c r="G107" s="222" t="s">
        <v>1296</v>
      </c>
      <c r="H107" s="223">
        <v>4</v>
      </c>
      <c r="I107" s="224"/>
      <c r="J107" s="225">
        <f>ROUND(I107*H107,2)</f>
        <v>0</v>
      </c>
      <c r="K107" s="221" t="s">
        <v>19</v>
      </c>
      <c r="L107" s="42"/>
      <c r="M107" s="226" t="s">
        <v>19</v>
      </c>
      <c r="N107" s="227" t="s">
        <v>44</v>
      </c>
      <c r="O107" s="82"/>
      <c r="P107" s="228">
        <f>O107*H107</f>
        <v>0</v>
      </c>
      <c r="Q107" s="228">
        <v>0</v>
      </c>
      <c r="R107" s="228">
        <f>Q107*H107</f>
        <v>0</v>
      </c>
      <c r="S107" s="228">
        <v>0</v>
      </c>
      <c r="T107" s="229">
        <f>S107*H107</f>
        <v>0</v>
      </c>
      <c r="AR107" s="230" t="s">
        <v>264</v>
      </c>
      <c r="AT107" s="230" t="s">
        <v>196</v>
      </c>
      <c r="AU107" s="230" t="s">
        <v>82</v>
      </c>
      <c r="AY107" s="16" t="s">
        <v>194</v>
      </c>
      <c r="BE107" s="231">
        <f>IF(N107="základní",J107,0)</f>
        <v>0</v>
      </c>
      <c r="BF107" s="231">
        <f>IF(N107="snížená",J107,0)</f>
        <v>0</v>
      </c>
      <c r="BG107" s="231">
        <f>IF(N107="zákl. přenesená",J107,0)</f>
        <v>0</v>
      </c>
      <c r="BH107" s="231">
        <f>IF(N107="sníž. přenesená",J107,0)</f>
        <v>0</v>
      </c>
      <c r="BI107" s="231">
        <f>IF(N107="nulová",J107,0)</f>
        <v>0</v>
      </c>
      <c r="BJ107" s="16" t="s">
        <v>80</v>
      </c>
      <c r="BK107" s="231">
        <f>ROUND(I107*H107,2)</f>
        <v>0</v>
      </c>
      <c r="BL107" s="16" t="s">
        <v>264</v>
      </c>
      <c r="BM107" s="230" t="s">
        <v>2457</v>
      </c>
    </row>
    <row r="108" s="1" customFormat="1" ht="24" customHeight="1">
      <c r="B108" s="37"/>
      <c r="C108" s="219" t="s">
        <v>252</v>
      </c>
      <c r="D108" s="219" t="s">
        <v>196</v>
      </c>
      <c r="E108" s="220" t="s">
        <v>2458</v>
      </c>
      <c r="F108" s="221" t="s">
        <v>2459</v>
      </c>
      <c r="G108" s="222" t="s">
        <v>386</v>
      </c>
      <c r="H108" s="223">
        <v>1</v>
      </c>
      <c r="I108" s="224"/>
      <c r="J108" s="225">
        <f>ROUND(I108*H108,2)</f>
        <v>0</v>
      </c>
      <c r="K108" s="221" t="s">
        <v>200</v>
      </c>
      <c r="L108" s="42"/>
      <c r="M108" s="226" t="s">
        <v>19</v>
      </c>
      <c r="N108" s="227" t="s">
        <v>44</v>
      </c>
      <c r="O108" s="82"/>
      <c r="P108" s="228">
        <f>O108*H108</f>
        <v>0</v>
      </c>
      <c r="Q108" s="228">
        <v>0.0057299999999999999</v>
      </c>
      <c r="R108" s="228">
        <f>Q108*H108</f>
        <v>0.0057299999999999999</v>
      </c>
      <c r="S108" s="228">
        <v>0</v>
      </c>
      <c r="T108" s="229">
        <f>S108*H108</f>
        <v>0</v>
      </c>
      <c r="AR108" s="230" t="s">
        <v>264</v>
      </c>
      <c r="AT108" s="230" t="s">
        <v>196</v>
      </c>
      <c r="AU108" s="230" t="s">
        <v>82</v>
      </c>
      <c r="AY108" s="16" t="s">
        <v>194</v>
      </c>
      <c r="BE108" s="231">
        <f>IF(N108="základní",J108,0)</f>
        <v>0</v>
      </c>
      <c r="BF108" s="231">
        <f>IF(N108="snížená",J108,0)</f>
        <v>0</v>
      </c>
      <c r="BG108" s="231">
        <f>IF(N108="zákl. přenesená",J108,0)</f>
        <v>0</v>
      </c>
      <c r="BH108" s="231">
        <f>IF(N108="sníž. přenesená",J108,0)</f>
        <v>0</v>
      </c>
      <c r="BI108" s="231">
        <f>IF(N108="nulová",J108,0)</f>
        <v>0</v>
      </c>
      <c r="BJ108" s="16" t="s">
        <v>80</v>
      </c>
      <c r="BK108" s="231">
        <f>ROUND(I108*H108,2)</f>
        <v>0</v>
      </c>
      <c r="BL108" s="16" t="s">
        <v>264</v>
      </c>
      <c r="BM108" s="230" t="s">
        <v>2460</v>
      </c>
    </row>
    <row r="109" s="1" customFormat="1" ht="24" customHeight="1">
      <c r="B109" s="37"/>
      <c r="C109" s="219" t="s">
        <v>8</v>
      </c>
      <c r="D109" s="219" t="s">
        <v>196</v>
      </c>
      <c r="E109" s="220" t="s">
        <v>2375</v>
      </c>
      <c r="F109" s="221" t="s">
        <v>2376</v>
      </c>
      <c r="G109" s="222" t="s">
        <v>222</v>
      </c>
      <c r="H109" s="223">
        <v>4</v>
      </c>
      <c r="I109" s="224"/>
      <c r="J109" s="225">
        <f>ROUND(I109*H109,2)</f>
        <v>0</v>
      </c>
      <c r="K109" s="221" t="s">
        <v>200</v>
      </c>
      <c r="L109" s="42"/>
      <c r="M109" s="226" t="s">
        <v>19</v>
      </c>
      <c r="N109" s="227" t="s">
        <v>44</v>
      </c>
      <c r="O109" s="82"/>
      <c r="P109" s="228">
        <f>O109*H109</f>
        <v>0</v>
      </c>
      <c r="Q109" s="228">
        <v>0.00023000000000000001</v>
      </c>
      <c r="R109" s="228">
        <f>Q109*H109</f>
        <v>0.00092000000000000003</v>
      </c>
      <c r="S109" s="228">
        <v>0</v>
      </c>
      <c r="T109" s="229">
        <f>S109*H109</f>
        <v>0</v>
      </c>
      <c r="AR109" s="230" t="s">
        <v>264</v>
      </c>
      <c r="AT109" s="230" t="s">
        <v>196</v>
      </c>
      <c r="AU109" s="230" t="s">
        <v>82</v>
      </c>
      <c r="AY109" s="16" t="s">
        <v>194</v>
      </c>
      <c r="BE109" s="231">
        <f>IF(N109="základní",J109,0)</f>
        <v>0</v>
      </c>
      <c r="BF109" s="231">
        <f>IF(N109="snížená",J109,0)</f>
        <v>0</v>
      </c>
      <c r="BG109" s="231">
        <f>IF(N109="zákl. přenesená",J109,0)</f>
        <v>0</v>
      </c>
      <c r="BH109" s="231">
        <f>IF(N109="sníž. přenesená",J109,0)</f>
        <v>0</v>
      </c>
      <c r="BI109" s="231">
        <f>IF(N109="nulová",J109,0)</f>
        <v>0</v>
      </c>
      <c r="BJ109" s="16" t="s">
        <v>80</v>
      </c>
      <c r="BK109" s="231">
        <f>ROUND(I109*H109,2)</f>
        <v>0</v>
      </c>
      <c r="BL109" s="16" t="s">
        <v>264</v>
      </c>
      <c r="BM109" s="230" t="s">
        <v>2461</v>
      </c>
    </row>
    <row r="110" s="1" customFormat="1" ht="16.5" customHeight="1">
      <c r="B110" s="37"/>
      <c r="C110" s="219" t="s">
        <v>264</v>
      </c>
      <c r="D110" s="219" t="s">
        <v>196</v>
      </c>
      <c r="E110" s="220" t="s">
        <v>2462</v>
      </c>
      <c r="F110" s="221" t="s">
        <v>2463</v>
      </c>
      <c r="G110" s="222" t="s">
        <v>222</v>
      </c>
      <c r="H110" s="223">
        <v>1</v>
      </c>
      <c r="I110" s="224"/>
      <c r="J110" s="225">
        <f>ROUND(I110*H110,2)</f>
        <v>0</v>
      </c>
      <c r="K110" s="221" t="s">
        <v>200</v>
      </c>
      <c r="L110" s="42"/>
      <c r="M110" s="226" t="s">
        <v>19</v>
      </c>
      <c r="N110" s="227" t="s">
        <v>44</v>
      </c>
      <c r="O110" s="82"/>
      <c r="P110" s="228">
        <f>O110*H110</f>
        <v>0</v>
      </c>
      <c r="Q110" s="228">
        <v>0.00018000000000000001</v>
      </c>
      <c r="R110" s="228">
        <f>Q110*H110</f>
        <v>0.00018000000000000001</v>
      </c>
      <c r="S110" s="228">
        <v>0</v>
      </c>
      <c r="T110" s="229">
        <f>S110*H110</f>
        <v>0</v>
      </c>
      <c r="AR110" s="230" t="s">
        <v>264</v>
      </c>
      <c r="AT110" s="230" t="s">
        <v>196</v>
      </c>
      <c r="AU110" s="230" t="s">
        <v>82</v>
      </c>
      <c r="AY110" s="16" t="s">
        <v>194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16" t="s">
        <v>80</v>
      </c>
      <c r="BK110" s="231">
        <f>ROUND(I110*H110,2)</f>
        <v>0</v>
      </c>
      <c r="BL110" s="16" t="s">
        <v>264</v>
      </c>
      <c r="BM110" s="230" t="s">
        <v>2464</v>
      </c>
    </row>
    <row r="111" s="1" customFormat="1" ht="16.5" customHeight="1">
      <c r="B111" s="37"/>
      <c r="C111" s="219" t="s">
        <v>269</v>
      </c>
      <c r="D111" s="219" t="s">
        <v>196</v>
      </c>
      <c r="E111" s="220" t="s">
        <v>2465</v>
      </c>
      <c r="F111" s="221" t="s">
        <v>2385</v>
      </c>
      <c r="G111" s="222" t="s">
        <v>1296</v>
      </c>
      <c r="H111" s="223">
        <v>6</v>
      </c>
      <c r="I111" s="224"/>
      <c r="J111" s="225">
        <f>ROUND(I111*H111,2)</f>
        <v>0</v>
      </c>
      <c r="K111" s="221" t="s">
        <v>19</v>
      </c>
      <c r="L111" s="42"/>
      <c r="M111" s="226" t="s">
        <v>19</v>
      </c>
      <c r="N111" s="227" t="s">
        <v>44</v>
      </c>
      <c r="O111" s="82"/>
      <c r="P111" s="228">
        <f>O111*H111</f>
        <v>0</v>
      </c>
      <c r="Q111" s="228">
        <v>0</v>
      </c>
      <c r="R111" s="228">
        <f>Q111*H111</f>
        <v>0</v>
      </c>
      <c r="S111" s="228">
        <v>0</v>
      </c>
      <c r="T111" s="229">
        <f>S111*H111</f>
        <v>0</v>
      </c>
      <c r="AR111" s="230" t="s">
        <v>264</v>
      </c>
      <c r="AT111" s="230" t="s">
        <v>196</v>
      </c>
      <c r="AU111" s="230" t="s">
        <v>82</v>
      </c>
      <c r="AY111" s="16" t="s">
        <v>194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16" t="s">
        <v>80</v>
      </c>
      <c r="BK111" s="231">
        <f>ROUND(I111*H111,2)</f>
        <v>0</v>
      </c>
      <c r="BL111" s="16" t="s">
        <v>264</v>
      </c>
      <c r="BM111" s="230" t="s">
        <v>2466</v>
      </c>
    </row>
    <row r="112" s="1" customFormat="1" ht="16.5" customHeight="1">
      <c r="B112" s="37"/>
      <c r="C112" s="219" t="s">
        <v>278</v>
      </c>
      <c r="D112" s="219" t="s">
        <v>196</v>
      </c>
      <c r="E112" s="220" t="s">
        <v>2467</v>
      </c>
      <c r="F112" s="221" t="s">
        <v>2388</v>
      </c>
      <c r="G112" s="222" t="s">
        <v>1296</v>
      </c>
      <c r="H112" s="223">
        <v>6</v>
      </c>
      <c r="I112" s="224"/>
      <c r="J112" s="225">
        <f>ROUND(I112*H112,2)</f>
        <v>0</v>
      </c>
      <c r="K112" s="221" t="s">
        <v>19</v>
      </c>
      <c r="L112" s="42"/>
      <c r="M112" s="226" t="s">
        <v>19</v>
      </c>
      <c r="N112" s="227" t="s">
        <v>44</v>
      </c>
      <c r="O112" s="82"/>
      <c r="P112" s="228">
        <f>O112*H112</f>
        <v>0</v>
      </c>
      <c r="Q112" s="228">
        <v>0</v>
      </c>
      <c r="R112" s="228">
        <f>Q112*H112</f>
        <v>0</v>
      </c>
      <c r="S112" s="228">
        <v>0</v>
      </c>
      <c r="T112" s="229">
        <f>S112*H112</f>
        <v>0</v>
      </c>
      <c r="AR112" s="230" t="s">
        <v>264</v>
      </c>
      <c r="AT112" s="230" t="s">
        <v>196</v>
      </c>
      <c r="AU112" s="230" t="s">
        <v>82</v>
      </c>
      <c r="AY112" s="16" t="s">
        <v>194</v>
      </c>
      <c r="BE112" s="231">
        <f>IF(N112="základní",J112,0)</f>
        <v>0</v>
      </c>
      <c r="BF112" s="231">
        <f>IF(N112="snížená",J112,0)</f>
        <v>0</v>
      </c>
      <c r="BG112" s="231">
        <f>IF(N112="zákl. přenesená",J112,0)</f>
        <v>0</v>
      </c>
      <c r="BH112" s="231">
        <f>IF(N112="sníž. přenesená",J112,0)</f>
        <v>0</v>
      </c>
      <c r="BI112" s="231">
        <f>IF(N112="nulová",J112,0)</f>
        <v>0</v>
      </c>
      <c r="BJ112" s="16" t="s">
        <v>80</v>
      </c>
      <c r="BK112" s="231">
        <f>ROUND(I112*H112,2)</f>
        <v>0</v>
      </c>
      <c r="BL112" s="16" t="s">
        <v>264</v>
      </c>
      <c r="BM112" s="230" t="s">
        <v>2468</v>
      </c>
    </row>
    <row r="113" s="1" customFormat="1" ht="24" customHeight="1">
      <c r="B113" s="37"/>
      <c r="C113" s="219" t="s">
        <v>282</v>
      </c>
      <c r="D113" s="219" t="s">
        <v>196</v>
      </c>
      <c r="E113" s="220" t="s">
        <v>2393</v>
      </c>
      <c r="F113" s="221" t="s">
        <v>2394</v>
      </c>
      <c r="G113" s="222" t="s">
        <v>222</v>
      </c>
      <c r="H113" s="223">
        <v>8</v>
      </c>
      <c r="I113" s="224"/>
      <c r="J113" s="225">
        <f>ROUND(I113*H113,2)</f>
        <v>0</v>
      </c>
      <c r="K113" s="221" t="s">
        <v>200</v>
      </c>
      <c r="L113" s="42"/>
      <c r="M113" s="226" t="s">
        <v>19</v>
      </c>
      <c r="N113" s="227" t="s">
        <v>44</v>
      </c>
      <c r="O113" s="82"/>
      <c r="P113" s="228">
        <f>O113*H113</f>
        <v>0</v>
      </c>
      <c r="Q113" s="228">
        <v>0.00022000000000000001</v>
      </c>
      <c r="R113" s="228">
        <f>Q113*H113</f>
        <v>0.0017600000000000001</v>
      </c>
      <c r="S113" s="228">
        <v>0</v>
      </c>
      <c r="T113" s="229">
        <f>S113*H113</f>
        <v>0</v>
      </c>
      <c r="AR113" s="230" t="s">
        <v>264</v>
      </c>
      <c r="AT113" s="230" t="s">
        <v>196</v>
      </c>
      <c r="AU113" s="230" t="s">
        <v>82</v>
      </c>
      <c r="AY113" s="16" t="s">
        <v>194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16" t="s">
        <v>80</v>
      </c>
      <c r="BK113" s="231">
        <f>ROUND(I113*H113,2)</f>
        <v>0</v>
      </c>
      <c r="BL113" s="16" t="s">
        <v>264</v>
      </c>
      <c r="BM113" s="230" t="s">
        <v>2469</v>
      </c>
    </row>
    <row r="114" s="1" customFormat="1" ht="16.5" customHeight="1">
      <c r="B114" s="37"/>
      <c r="C114" s="219" t="s">
        <v>288</v>
      </c>
      <c r="D114" s="219" t="s">
        <v>196</v>
      </c>
      <c r="E114" s="220" t="s">
        <v>2470</v>
      </c>
      <c r="F114" s="221" t="s">
        <v>2391</v>
      </c>
      <c r="G114" s="222" t="s">
        <v>1296</v>
      </c>
      <c r="H114" s="223">
        <v>12</v>
      </c>
      <c r="I114" s="224"/>
      <c r="J114" s="225">
        <f>ROUND(I114*H114,2)</f>
        <v>0</v>
      </c>
      <c r="K114" s="221" t="s">
        <v>19</v>
      </c>
      <c r="L114" s="42"/>
      <c r="M114" s="226" t="s">
        <v>19</v>
      </c>
      <c r="N114" s="227" t="s">
        <v>44</v>
      </c>
      <c r="O114" s="82"/>
      <c r="P114" s="228">
        <f>O114*H114</f>
        <v>0</v>
      </c>
      <c r="Q114" s="228">
        <v>0</v>
      </c>
      <c r="R114" s="228">
        <f>Q114*H114</f>
        <v>0</v>
      </c>
      <c r="S114" s="228">
        <v>0</v>
      </c>
      <c r="T114" s="229">
        <f>S114*H114</f>
        <v>0</v>
      </c>
      <c r="AR114" s="230" t="s">
        <v>264</v>
      </c>
      <c r="AT114" s="230" t="s">
        <v>196</v>
      </c>
      <c r="AU114" s="230" t="s">
        <v>82</v>
      </c>
      <c r="AY114" s="16" t="s">
        <v>194</v>
      </c>
      <c r="BE114" s="231">
        <f>IF(N114="základní",J114,0)</f>
        <v>0</v>
      </c>
      <c r="BF114" s="231">
        <f>IF(N114="snížená",J114,0)</f>
        <v>0</v>
      </c>
      <c r="BG114" s="231">
        <f>IF(N114="zákl. přenesená",J114,0)</f>
        <v>0</v>
      </c>
      <c r="BH114" s="231">
        <f>IF(N114="sníž. přenesená",J114,0)</f>
        <v>0</v>
      </c>
      <c r="BI114" s="231">
        <f>IF(N114="nulová",J114,0)</f>
        <v>0</v>
      </c>
      <c r="BJ114" s="16" t="s">
        <v>80</v>
      </c>
      <c r="BK114" s="231">
        <f>ROUND(I114*H114,2)</f>
        <v>0</v>
      </c>
      <c r="BL114" s="16" t="s">
        <v>264</v>
      </c>
      <c r="BM114" s="230" t="s">
        <v>2471</v>
      </c>
    </row>
    <row r="115" s="1" customFormat="1" ht="36" customHeight="1">
      <c r="B115" s="37"/>
      <c r="C115" s="219" t="s">
        <v>7</v>
      </c>
      <c r="D115" s="219" t="s">
        <v>196</v>
      </c>
      <c r="E115" s="220" t="s">
        <v>2396</v>
      </c>
      <c r="F115" s="221" t="s">
        <v>2397</v>
      </c>
      <c r="G115" s="222" t="s">
        <v>222</v>
      </c>
      <c r="H115" s="223">
        <v>2</v>
      </c>
      <c r="I115" s="224"/>
      <c r="J115" s="225">
        <f>ROUND(I115*H115,2)</f>
        <v>0</v>
      </c>
      <c r="K115" s="221" t="s">
        <v>200</v>
      </c>
      <c r="L115" s="42"/>
      <c r="M115" s="226" t="s">
        <v>19</v>
      </c>
      <c r="N115" s="227" t="s">
        <v>44</v>
      </c>
      <c r="O115" s="82"/>
      <c r="P115" s="228">
        <f>O115*H115</f>
        <v>0</v>
      </c>
      <c r="Q115" s="228">
        <v>0.00051999999999999995</v>
      </c>
      <c r="R115" s="228">
        <f>Q115*H115</f>
        <v>0.0010399999999999999</v>
      </c>
      <c r="S115" s="228">
        <v>0</v>
      </c>
      <c r="T115" s="229">
        <f>S115*H115</f>
        <v>0</v>
      </c>
      <c r="AR115" s="230" t="s">
        <v>264</v>
      </c>
      <c r="AT115" s="230" t="s">
        <v>196</v>
      </c>
      <c r="AU115" s="230" t="s">
        <v>82</v>
      </c>
      <c r="AY115" s="16" t="s">
        <v>194</v>
      </c>
      <c r="BE115" s="231">
        <f>IF(N115="základní",J115,0)</f>
        <v>0</v>
      </c>
      <c r="BF115" s="231">
        <f>IF(N115="snížená",J115,0)</f>
        <v>0</v>
      </c>
      <c r="BG115" s="231">
        <f>IF(N115="zákl. přenesená",J115,0)</f>
        <v>0</v>
      </c>
      <c r="BH115" s="231">
        <f>IF(N115="sníž. přenesená",J115,0)</f>
        <v>0</v>
      </c>
      <c r="BI115" s="231">
        <f>IF(N115="nulová",J115,0)</f>
        <v>0</v>
      </c>
      <c r="BJ115" s="16" t="s">
        <v>80</v>
      </c>
      <c r="BK115" s="231">
        <f>ROUND(I115*H115,2)</f>
        <v>0</v>
      </c>
      <c r="BL115" s="16" t="s">
        <v>264</v>
      </c>
      <c r="BM115" s="230" t="s">
        <v>2472</v>
      </c>
    </row>
    <row r="116" s="1" customFormat="1">
      <c r="B116" s="37"/>
      <c r="C116" s="38"/>
      <c r="D116" s="234" t="s">
        <v>286</v>
      </c>
      <c r="E116" s="38"/>
      <c r="F116" s="255" t="s">
        <v>2399</v>
      </c>
      <c r="G116" s="38"/>
      <c r="H116" s="38"/>
      <c r="I116" s="145"/>
      <c r="J116" s="38"/>
      <c r="K116" s="38"/>
      <c r="L116" s="42"/>
      <c r="M116" s="256"/>
      <c r="N116" s="82"/>
      <c r="O116" s="82"/>
      <c r="P116" s="82"/>
      <c r="Q116" s="82"/>
      <c r="R116" s="82"/>
      <c r="S116" s="82"/>
      <c r="T116" s="83"/>
      <c r="AT116" s="16" t="s">
        <v>286</v>
      </c>
      <c r="AU116" s="16" t="s">
        <v>82</v>
      </c>
    </row>
    <row r="117" s="11" customFormat="1" ht="22.8" customHeight="1">
      <c r="B117" s="203"/>
      <c r="C117" s="204"/>
      <c r="D117" s="205" t="s">
        <v>72</v>
      </c>
      <c r="E117" s="217" t="s">
        <v>2400</v>
      </c>
      <c r="F117" s="217" t="s">
        <v>2401</v>
      </c>
      <c r="G117" s="204"/>
      <c r="H117" s="204"/>
      <c r="I117" s="207"/>
      <c r="J117" s="218">
        <f>BK117</f>
        <v>0</v>
      </c>
      <c r="K117" s="204"/>
      <c r="L117" s="209"/>
      <c r="M117" s="210"/>
      <c r="N117" s="211"/>
      <c r="O117" s="211"/>
      <c r="P117" s="212">
        <f>SUM(P118:P126)</f>
        <v>0</v>
      </c>
      <c r="Q117" s="211"/>
      <c r="R117" s="212">
        <f>SUM(R118:R126)</f>
        <v>0.24235999999999999</v>
      </c>
      <c r="S117" s="211"/>
      <c r="T117" s="213">
        <f>SUM(T118:T126)</f>
        <v>0</v>
      </c>
      <c r="AR117" s="214" t="s">
        <v>82</v>
      </c>
      <c r="AT117" s="215" t="s">
        <v>72</v>
      </c>
      <c r="AU117" s="215" t="s">
        <v>80</v>
      </c>
      <c r="AY117" s="214" t="s">
        <v>194</v>
      </c>
      <c r="BK117" s="216">
        <f>SUM(BK118:BK126)</f>
        <v>0</v>
      </c>
    </row>
    <row r="118" s="1" customFormat="1" ht="16.5" customHeight="1">
      <c r="B118" s="37"/>
      <c r="C118" s="219" t="s">
        <v>295</v>
      </c>
      <c r="D118" s="219" t="s">
        <v>196</v>
      </c>
      <c r="E118" s="220" t="s">
        <v>2229</v>
      </c>
      <c r="F118" s="221" t="s">
        <v>2230</v>
      </c>
      <c r="G118" s="222" t="s">
        <v>386</v>
      </c>
      <c r="H118" s="223">
        <v>26</v>
      </c>
      <c r="I118" s="224"/>
      <c r="J118" s="225">
        <f>ROUND(I118*H118,2)</f>
        <v>0</v>
      </c>
      <c r="K118" s="221" t="s">
        <v>200</v>
      </c>
      <c r="L118" s="42"/>
      <c r="M118" s="226" t="s">
        <v>19</v>
      </c>
      <c r="N118" s="227" t="s">
        <v>44</v>
      </c>
      <c r="O118" s="82"/>
      <c r="P118" s="228">
        <f>O118*H118</f>
        <v>0</v>
      </c>
      <c r="Q118" s="228">
        <v>0.0011299999999999999</v>
      </c>
      <c r="R118" s="228">
        <f>Q118*H118</f>
        <v>0.029379999999999996</v>
      </c>
      <c r="S118" s="228">
        <v>0</v>
      </c>
      <c r="T118" s="229">
        <f>S118*H118</f>
        <v>0</v>
      </c>
      <c r="AR118" s="230" t="s">
        <v>264</v>
      </c>
      <c r="AT118" s="230" t="s">
        <v>196</v>
      </c>
      <c r="AU118" s="230" t="s">
        <v>82</v>
      </c>
      <c r="AY118" s="16" t="s">
        <v>194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16" t="s">
        <v>80</v>
      </c>
      <c r="BK118" s="231">
        <f>ROUND(I118*H118,2)</f>
        <v>0</v>
      </c>
      <c r="BL118" s="16" t="s">
        <v>264</v>
      </c>
      <c r="BM118" s="230" t="s">
        <v>2473</v>
      </c>
    </row>
    <row r="119" s="1" customFormat="1" ht="16.5" customHeight="1">
      <c r="B119" s="37"/>
      <c r="C119" s="257" t="s">
        <v>300</v>
      </c>
      <c r="D119" s="257" t="s">
        <v>323</v>
      </c>
      <c r="E119" s="258" t="s">
        <v>2172</v>
      </c>
      <c r="F119" s="259" t="s">
        <v>2233</v>
      </c>
      <c r="G119" s="260" t="s">
        <v>1296</v>
      </c>
      <c r="H119" s="261">
        <v>26</v>
      </c>
      <c r="I119" s="262"/>
      <c r="J119" s="263">
        <f>ROUND(I119*H119,2)</f>
        <v>0</v>
      </c>
      <c r="K119" s="259" t="s">
        <v>19</v>
      </c>
      <c r="L119" s="264"/>
      <c r="M119" s="265" t="s">
        <v>19</v>
      </c>
      <c r="N119" s="266" t="s">
        <v>44</v>
      </c>
      <c r="O119" s="82"/>
      <c r="P119" s="228">
        <f>O119*H119</f>
        <v>0</v>
      </c>
      <c r="Q119" s="228">
        <v>0</v>
      </c>
      <c r="R119" s="228">
        <f>Q119*H119</f>
        <v>0</v>
      </c>
      <c r="S119" s="228">
        <v>0</v>
      </c>
      <c r="T119" s="229">
        <f>S119*H119</f>
        <v>0</v>
      </c>
      <c r="AR119" s="230" t="s">
        <v>350</v>
      </c>
      <c r="AT119" s="230" t="s">
        <v>323</v>
      </c>
      <c r="AU119" s="230" t="s">
        <v>82</v>
      </c>
      <c r="AY119" s="16" t="s">
        <v>194</v>
      </c>
      <c r="BE119" s="231">
        <f>IF(N119="základní",J119,0)</f>
        <v>0</v>
      </c>
      <c r="BF119" s="231">
        <f>IF(N119="snížená",J119,0)</f>
        <v>0</v>
      </c>
      <c r="BG119" s="231">
        <f>IF(N119="zákl. přenesená",J119,0)</f>
        <v>0</v>
      </c>
      <c r="BH119" s="231">
        <f>IF(N119="sníž. přenesená",J119,0)</f>
        <v>0</v>
      </c>
      <c r="BI119" s="231">
        <f>IF(N119="nulová",J119,0)</f>
        <v>0</v>
      </c>
      <c r="BJ119" s="16" t="s">
        <v>80</v>
      </c>
      <c r="BK119" s="231">
        <f>ROUND(I119*H119,2)</f>
        <v>0</v>
      </c>
      <c r="BL119" s="16" t="s">
        <v>264</v>
      </c>
      <c r="BM119" s="230" t="s">
        <v>2474</v>
      </c>
    </row>
    <row r="120" s="1" customFormat="1" ht="48" customHeight="1">
      <c r="B120" s="37"/>
      <c r="C120" s="219" t="s">
        <v>304</v>
      </c>
      <c r="D120" s="219" t="s">
        <v>196</v>
      </c>
      <c r="E120" s="220" t="s">
        <v>2475</v>
      </c>
      <c r="F120" s="221" t="s">
        <v>2476</v>
      </c>
      <c r="G120" s="222" t="s">
        <v>222</v>
      </c>
      <c r="H120" s="223">
        <v>1</v>
      </c>
      <c r="I120" s="224"/>
      <c r="J120" s="225">
        <f>ROUND(I120*H120,2)</f>
        <v>0</v>
      </c>
      <c r="K120" s="221" t="s">
        <v>200</v>
      </c>
      <c r="L120" s="42"/>
      <c r="M120" s="226" t="s">
        <v>19</v>
      </c>
      <c r="N120" s="227" t="s">
        <v>44</v>
      </c>
      <c r="O120" s="82"/>
      <c r="P120" s="228">
        <f>O120*H120</f>
        <v>0</v>
      </c>
      <c r="Q120" s="228">
        <v>0.015879999999999998</v>
      </c>
      <c r="R120" s="228">
        <f>Q120*H120</f>
        <v>0.015879999999999998</v>
      </c>
      <c r="S120" s="228">
        <v>0</v>
      </c>
      <c r="T120" s="229">
        <f>S120*H120</f>
        <v>0</v>
      </c>
      <c r="AR120" s="230" t="s">
        <v>264</v>
      </c>
      <c r="AT120" s="230" t="s">
        <v>196</v>
      </c>
      <c r="AU120" s="230" t="s">
        <v>82</v>
      </c>
      <c r="AY120" s="16" t="s">
        <v>194</v>
      </c>
      <c r="BE120" s="231">
        <f>IF(N120="základní",J120,0)</f>
        <v>0</v>
      </c>
      <c r="BF120" s="231">
        <f>IF(N120="snížená",J120,0)</f>
        <v>0</v>
      </c>
      <c r="BG120" s="231">
        <f>IF(N120="zákl. přenesená",J120,0)</f>
        <v>0</v>
      </c>
      <c r="BH120" s="231">
        <f>IF(N120="sníž. přenesená",J120,0)</f>
        <v>0</v>
      </c>
      <c r="BI120" s="231">
        <f>IF(N120="nulová",J120,0)</f>
        <v>0</v>
      </c>
      <c r="BJ120" s="16" t="s">
        <v>80</v>
      </c>
      <c r="BK120" s="231">
        <f>ROUND(I120*H120,2)</f>
        <v>0</v>
      </c>
      <c r="BL120" s="16" t="s">
        <v>264</v>
      </c>
      <c r="BM120" s="230" t="s">
        <v>2477</v>
      </c>
    </row>
    <row r="121" s="1" customFormat="1" ht="36" customHeight="1">
      <c r="B121" s="37"/>
      <c r="C121" s="219" t="s">
        <v>308</v>
      </c>
      <c r="D121" s="219" t="s">
        <v>196</v>
      </c>
      <c r="E121" s="220" t="s">
        <v>2478</v>
      </c>
      <c r="F121" s="221" t="s">
        <v>2479</v>
      </c>
      <c r="G121" s="222" t="s">
        <v>222</v>
      </c>
      <c r="H121" s="223">
        <v>1</v>
      </c>
      <c r="I121" s="224"/>
      <c r="J121" s="225">
        <f>ROUND(I121*H121,2)</f>
        <v>0</v>
      </c>
      <c r="K121" s="221" t="s">
        <v>200</v>
      </c>
      <c r="L121" s="42"/>
      <c r="M121" s="226" t="s">
        <v>19</v>
      </c>
      <c r="N121" s="227" t="s">
        <v>44</v>
      </c>
      <c r="O121" s="82"/>
      <c r="P121" s="228">
        <f>O121*H121</f>
        <v>0</v>
      </c>
      <c r="Q121" s="228">
        <v>0.064299999999999996</v>
      </c>
      <c r="R121" s="228">
        <f>Q121*H121</f>
        <v>0.064299999999999996</v>
      </c>
      <c r="S121" s="228">
        <v>0</v>
      </c>
      <c r="T121" s="229">
        <f>S121*H121</f>
        <v>0</v>
      </c>
      <c r="AR121" s="230" t="s">
        <v>264</v>
      </c>
      <c r="AT121" s="230" t="s">
        <v>196</v>
      </c>
      <c r="AU121" s="230" t="s">
        <v>82</v>
      </c>
      <c r="AY121" s="16" t="s">
        <v>194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16" t="s">
        <v>80</v>
      </c>
      <c r="BK121" s="231">
        <f>ROUND(I121*H121,2)</f>
        <v>0</v>
      </c>
      <c r="BL121" s="16" t="s">
        <v>264</v>
      </c>
      <c r="BM121" s="230" t="s">
        <v>2480</v>
      </c>
    </row>
    <row r="122" s="1" customFormat="1" ht="48" customHeight="1">
      <c r="B122" s="37"/>
      <c r="C122" s="219" t="s">
        <v>317</v>
      </c>
      <c r="D122" s="219" t="s">
        <v>196</v>
      </c>
      <c r="E122" s="220" t="s">
        <v>2481</v>
      </c>
      <c r="F122" s="221" t="s">
        <v>2482</v>
      </c>
      <c r="G122" s="222" t="s">
        <v>222</v>
      </c>
      <c r="H122" s="223">
        <v>4</v>
      </c>
      <c r="I122" s="224"/>
      <c r="J122" s="225">
        <f>ROUND(I122*H122,2)</f>
        <v>0</v>
      </c>
      <c r="K122" s="221" t="s">
        <v>200</v>
      </c>
      <c r="L122" s="42"/>
      <c r="M122" s="226" t="s">
        <v>19</v>
      </c>
      <c r="N122" s="227" t="s">
        <v>44</v>
      </c>
      <c r="O122" s="82"/>
      <c r="P122" s="228">
        <f>O122*H122</f>
        <v>0</v>
      </c>
      <c r="Q122" s="228">
        <v>0.0332</v>
      </c>
      <c r="R122" s="228">
        <f>Q122*H122</f>
        <v>0.1328</v>
      </c>
      <c r="S122" s="228">
        <v>0</v>
      </c>
      <c r="T122" s="229">
        <f>S122*H122</f>
        <v>0</v>
      </c>
      <c r="AR122" s="230" t="s">
        <v>264</v>
      </c>
      <c r="AT122" s="230" t="s">
        <v>196</v>
      </c>
      <c r="AU122" s="230" t="s">
        <v>82</v>
      </c>
      <c r="AY122" s="16" t="s">
        <v>194</v>
      </c>
      <c r="BE122" s="231">
        <f>IF(N122="základní",J122,0)</f>
        <v>0</v>
      </c>
      <c r="BF122" s="231">
        <f>IF(N122="snížená",J122,0)</f>
        <v>0</v>
      </c>
      <c r="BG122" s="231">
        <f>IF(N122="zákl. přenesená",J122,0)</f>
        <v>0</v>
      </c>
      <c r="BH122" s="231">
        <f>IF(N122="sníž. přenesená",J122,0)</f>
        <v>0</v>
      </c>
      <c r="BI122" s="231">
        <f>IF(N122="nulová",J122,0)</f>
        <v>0</v>
      </c>
      <c r="BJ122" s="16" t="s">
        <v>80</v>
      </c>
      <c r="BK122" s="231">
        <f>ROUND(I122*H122,2)</f>
        <v>0</v>
      </c>
      <c r="BL122" s="16" t="s">
        <v>264</v>
      </c>
      <c r="BM122" s="230" t="s">
        <v>2483</v>
      </c>
    </row>
    <row r="123" s="1" customFormat="1" ht="60" customHeight="1">
      <c r="B123" s="37"/>
      <c r="C123" s="219" t="s">
        <v>322</v>
      </c>
      <c r="D123" s="219" t="s">
        <v>196</v>
      </c>
      <c r="E123" s="220" t="s">
        <v>2484</v>
      </c>
      <c r="F123" s="221" t="s">
        <v>2432</v>
      </c>
      <c r="G123" s="222" t="s">
        <v>1456</v>
      </c>
      <c r="H123" s="223">
        <v>65</v>
      </c>
      <c r="I123" s="224"/>
      <c r="J123" s="225">
        <f>ROUND(I123*H123,2)</f>
        <v>0</v>
      </c>
      <c r="K123" s="221" t="s">
        <v>19</v>
      </c>
      <c r="L123" s="42"/>
      <c r="M123" s="226" t="s">
        <v>19</v>
      </c>
      <c r="N123" s="227" t="s">
        <v>44</v>
      </c>
      <c r="O123" s="82"/>
      <c r="P123" s="228">
        <f>O123*H123</f>
        <v>0</v>
      </c>
      <c r="Q123" s="228">
        <v>0</v>
      </c>
      <c r="R123" s="228">
        <f>Q123*H123</f>
        <v>0</v>
      </c>
      <c r="S123" s="228">
        <v>0</v>
      </c>
      <c r="T123" s="229">
        <f>S123*H123</f>
        <v>0</v>
      </c>
      <c r="AR123" s="230" t="s">
        <v>264</v>
      </c>
      <c r="AT123" s="230" t="s">
        <v>196</v>
      </c>
      <c r="AU123" s="230" t="s">
        <v>82</v>
      </c>
      <c r="AY123" s="16" t="s">
        <v>194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16" t="s">
        <v>80</v>
      </c>
      <c r="BK123" s="231">
        <f>ROUND(I123*H123,2)</f>
        <v>0</v>
      </c>
      <c r="BL123" s="16" t="s">
        <v>264</v>
      </c>
      <c r="BM123" s="230" t="s">
        <v>2485</v>
      </c>
    </row>
    <row r="124" s="1" customFormat="1" ht="36" customHeight="1">
      <c r="B124" s="37"/>
      <c r="C124" s="219" t="s">
        <v>328</v>
      </c>
      <c r="D124" s="219" t="s">
        <v>196</v>
      </c>
      <c r="E124" s="220" t="s">
        <v>2420</v>
      </c>
      <c r="F124" s="221" t="s">
        <v>2421</v>
      </c>
      <c r="G124" s="222" t="s">
        <v>311</v>
      </c>
      <c r="H124" s="223">
        <v>0.24199999999999999</v>
      </c>
      <c r="I124" s="224"/>
      <c r="J124" s="225">
        <f>ROUND(I124*H124,2)</f>
        <v>0</v>
      </c>
      <c r="K124" s="221" t="s">
        <v>200</v>
      </c>
      <c r="L124" s="42"/>
      <c r="M124" s="226" t="s">
        <v>19</v>
      </c>
      <c r="N124" s="227" t="s">
        <v>44</v>
      </c>
      <c r="O124" s="82"/>
      <c r="P124" s="228">
        <f>O124*H124</f>
        <v>0</v>
      </c>
      <c r="Q124" s="228">
        <v>0</v>
      </c>
      <c r="R124" s="228">
        <f>Q124*H124</f>
        <v>0</v>
      </c>
      <c r="S124" s="228">
        <v>0</v>
      </c>
      <c r="T124" s="229">
        <f>S124*H124</f>
        <v>0</v>
      </c>
      <c r="AR124" s="230" t="s">
        <v>264</v>
      </c>
      <c r="AT124" s="230" t="s">
        <v>196</v>
      </c>
      <c r="AU124" s="230" t="s">
        <v>82</v>
      </c>
      <c r="AY124" s="16" t="s">
        <v>194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16" t="s">
        <v>80</v>
      </c>
      <c r="BK124" s="231">
        <f>ROUND(I124*H124,2)</f>
        <v>0</v>
      </c>
      <c r="BL124" s="16" t="s">
        <v>264</v>
      </c>
      <c r="BM124" s="230" t="s">
        <v>2486</v>
      </c>
    </row>
    <row r="125" s="1" customFormat="1" ht="48" customHeight="1">
      <c r="B125" s="37"/>
      <c r="C125" s="219" t="s">
        <v>334</v>
      </c>
      <c r="D125" s="219" t="s">
        <v>196</v>
      </c>
      <c r="E125" s="220" t="s">
        <v>2423</v>
      </c>
      <c r="F125" s="221" t="s">
        <v>2424</v>
      </c>
      <c r="G125" s="222" t="s">
        <v>311</v>
      </c>
      <c r="H125" s="223">
        <v>0.24199999999999999</v>
      </c>
      <c r="I125" s="224"/>
      <c r="J125" s="225">
        <f>ROUND(I125*H125,2)</f>
        <v>0</v>
      </c>
      <c r="K125" s="221" t="s">
        <v>200</v>
      </c>
      <c r="L125" s="42"/>
      <c r="M125" s="226" t="s">
        <v>19</v>
      </c>
      <c r="N125" s="227" t="s">
        <v>44</v>
      </c>
      <c r="O125" s="82"/>
      <c r="P125" s="228">
        <f>O125*H125</f>
        <v>0</v>
      </c>
      <c r="Q125" s="228">
        <v>0</v>
      </c>
      <c r="R125" s="228">
        <f>Q125*H125</f>
        <v>0</v>
      </c>
      <c r="S125" s="228">
        <v>0</v>
      </c>
      <c r="T125" s="229">
        <f>S125*H125</f>
        <v>0</v>
      </c>
      <c r="AR125" s="230" t="s">
        <v>264</v>
      </c>
      <c r="AT125" s="230" t="s">
        <v>196</v>
      </c>
      <c r="AU125" s="230" t="s">
        <v>82</v>
      </c>
      <c r="AY125" s="16" t="s">
        <v>194</v>
      </c>
      <c r="BE125" s="231">
        <f>IF(N125="základní",J125,0)</f>
        <v>0</v>
      </c>
      <c r="BF125" s="231">
        <f>IF(N125="snížená",J125,0)</f>
        <v>0</v>
      </c>
      <c r="BG125" s="231">
        <f>IF(N125="zákl. přenesená",J125,0)</f>
        <v>0</v>
      </c>
      <c r="BH125" s="231">
        <f>IF(N125="sníž. přenesená",J125,0)</f>
        <v>0</v>
      </c>
      <c r="BI125" s="231">
        <f>IF(N125="nulová",J125,0)</f>
        <v>0</v>
      </c>
      <c r="BJ125" s="16" t="s">
        <v>80</v>
      </c>
      <c r="BK125" s="231">
        <f>ROUND(I125*H125,2)</f>
        <v>0</v>
      </c>
      <c r="BL125" s="16" t="s">
        <v>264</v>
      </c>
      <c r="BM125" s="230" t="s">
        <v>2487</v>
      </c>
    </row>
    <row r="126" s="1" customFormat="1" ht="48" customHeight="1">
      <c r="B126" s="37"/>
      <c r="C126" s="219" t="s">
        <v>339</v>
      </c>
      <c r="D126" s="219" t="s">
        <v>196</v>
      </c>
      <c r="E126" s="220" t="s">
        <v>2426</v>
      </c>
      <c r="F126" s="221" t="s">
        <v>2427</v>
      </c>
      <c r="G126" s="222" t="s">
        <v>311</v>
      </c>
      <c r="H126" s="223">
        <v>0.24199999999999999</v>
      </c>
      <c r="I126" s="224"/>
      <c r="J126" s="225">
        <f>ROUND(I126*H126,2)</f>
        <v>0</v>
      </c>
      <c r="K126" s="221" t="s">
        <v>200</v>
      </c>
      <c r="L126" s="42"/>
      <c r="M126" s="275" t="s">
        <v>19</v>
      </c>
      <c r="N126" s="276" t="s">
        <v>44</v>
      </c>
      <c r="O126" s="269"/>
      <c r="P126" s="270">
        <f>O126*H126</f>
        <v>0</v>
      </c>
      <c r="Q126" s="270">
        <v>0</v>
      </c>
      <c r="R126" s="270">
        <f>Q126*H126</f>
        <v>0</v>
      </c>
      <c r="S126" s="270">
        <v>0</v>
      </c>
      <c r="T126" s="271">
        <f>S126*H126</f>
        <v>0</v>
      </c>
      <c r="AR126" s="230" t="s">
        <v>264</v>
      </c>
      <c r="AT126" s="230" t="s">
        <v>196</v>
      </c>
      <c r="AU126" s="230" t="s">
        <v>82</v>
      </c>
      <c r="AY126" s="16" t="s">
        <v>194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16" t="s">
        <v>80</v>
      </c>
      <c r="BK126" s="231">
        <f>ROUND(I126*H126,2)</f>
        <v>0</v>
      </c>
      <c r="BL126" s="16" t="s">
        <v>264</v>
      </c>
      <c r="BM126" s="230" t="s">
        <v>2488</v>
      </c>
    </row>
    <row r="127" s="1" customFormat="1" ht="6.96" customHeight="1">
      <c r="B127" s="57"/>
      <c r="C127" s="58"/>
      <c r="D127" s="58"/>
      <c r="E127" s="58"/>
      <c r="F127" s="58"/>
      <c r="G127" s="58"/>
      <c r="H127" s="58"/>
      <c r="I127" s="170"/>
      <c r="J127" s="58"/>
      <c r="K127" s="58"/>
      <c r="L127" s="42"/>
    </row>
  </sheetData>
  <sheetProtection sheet="1" autoFilter="0" formatColumns="0" formatRows="0" objects="1" scenarios="1" spinCount="100000" saltValue="gmKKPLY6X/1ReTFV3LXaRoWLwI9mcjRQ/Fg8f2LghDAXkKJMKY4dSCPbxk7cZMj6eD7qq40Q/s0Suoqyb4owlA==" hashValue="58vz+f1X/I3olfd9N/9NnhfBjivE3DS27DtIHszXqbFAV04EEFrvNbb013ENKNdclrvD2ontkU1M6y+NVRBHrQ==" algorithmName="SHA-512" password="C87A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Jan Doležal</dc:creator>
  <cp:lastModifiedBy>Jan Doležal</cp:lastModifiedBy>
  <dcterms:created xsi:type="dcterms:W3CDTF">2019-06-26T10:03:32Z</dcterms:created>
  <dcterms:modified xsi:type="dcterms:W3CDTF">2019-06-26T10:03:50Z</dcterms:modified>
</cp:coreProperties>
</file>