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eřejne_zakazky\Vicov\2024_chodnik\"/>
    </mc:Choice>
  </mc:AlternateContent>
  <xr:revisionPtr revIDLastSave="0" documentId="8_{84EC9052-9E4A-43B1-A908-175F62E4A381}" xr6:coauthVersionLast="47" xr6:coauthVersionMax="47" xr10:uidLastSave="{00000000-0000-0000-0000-000000000000}"/>
  <bookViews>
    <workbookView xWindow="-19320" yWindow="690" windowWidth="19440" windowHeight="15000" xr2:uid="{00000000-000D-0000-FFFF-FFFF00000000}"/>
  </bookViews>
  <sheets>
    <sheet name="Stavba" sheetId="1" r:id="rId1"/>
    <sheet name="SO-01.1.1" sheetId="2" r:id="rId2"/>
    <sheet name="SO-03 " sheetId="7" r:id="rId3"/>
  </sheets>
  <definedNames>
    <definedName name="AAA" localSheetId="2">'SO-03 '!#REF!</definedName>
    <definedName name="AAA">'SO-01.1.1'!#REF!</definedName>
    <definedName name="cisloobjektu">#REF!</definedName>
    <definedName name="CisloStavby" localSheetId="0">Stavba!$D$5</definedName>
    <definedName name="cislostavby">#REF!</definedName>
    <definedName name="dadresa" localSheetId="0">Stavba!$D$8</definedName>
    <definedName name="dadresa">#REF!</definedName>
    <definedName name="Datum">#REF!</definedName>
    <definedName name="DIČ" localSheetId="0">Stavba!$J$8</definedName>
    <definedName name="DIČ">#REF!</definedName>
    <definedName name="Dil">#REF!</definedName>
    <definedName name="dmisto" localSheetId="0">Stavba!$D$9</definedName>
    <definedName name="dmisto">#REF!</definedName>
    <definedName name="Dodavka">#REF!</definedName>
    <definedName name="Dodavka0" localSheetId="2">'SO-03 '!#REF!</definedName>
    <definedName name="Dodavka0">'SO-01.1.1'!#REF!</definedName>
    <definedName name="dpsc" localSheetId="0">Stavba!$C$9</definedName>
    <definedName name="dpsc">#REF!</definedName>
    <definedName name="HSV">#REF!</definedName>
    <definedName name="HSV_" localSheetId="2">'SO-03 '!#REF!</definedName>
    <definedName name="HSV_">'SO-01.1.1'!#REF!</definedName>
    <definedName name="HSV0" localSheetId="2">'SO-03 '!#REF!</definedName>
    <definedName name="HSV0">'SO-01.1.1'!#REF!</definedName>
    <definedName name="HZS">#REF!</definedName>
    <definedName name="HZS0" localSheetId="2">'SO-03 '!#REF!</definedName>
    <definedName name="HZS0">'SO-01.1.1'!#REF!</definedName>
    <definedName name="IČO" localSheetId="0">Stavba!$J$7</definedName>
    <definedName name="IČO">#REF!</definedName>
    <definedName name="JKSO">#REF!</definedName>
    <definedName name="MJ">#REF!</definedName>
    <definedName name="Mont">#REF!</definedName>
    <definedName name="Mont_" localSheetId="2">'SO-03 '!#REF!</definedName>
    <definedName name="Mont_">'SO-01.1.1'!#REF!</definedName>
    <definedName name="Montaz0" localSheetId="2">'SO-03 '!#REF!</definedName>
    <definedName name="Montaz0">'SO-01.1.1'!#REF!</definedName>
    <definedName name="NazevDilu">#REF!</definedName>
    <definedName name="NazevObjektu" localSheetId="0">Stavba!$C$29</definedName>
    <definedName name="nazevobjektu">#REF!</definedName>
    <definedName name="NazevStavby" localSheetId="0">Stavba!$E$5</definedName>
    <definedName name="nazevstavby">#REF!</definedName>
    <definedName name="_xlnm.Print_Titles" localSheetId="1">'SO-01.1.1'!$1:$6</definedName>
    <definedName name="_xlnm.Print_Titles" localSheetId="2">'SO-03 '!$1:$6</definedName>
    <definedName name="Objednatel" localSheetId="0">Stavba!$D$11</definedName>
    <definedName name="Objednatel">#REF!</definedName>
    <definedName name="Objekt" localSheetId="0">Stavba!$B$29</definedName>
    <definedName name="Objekt">#REF!</definedName>
    <definedName name="_xlnm.Print_Area" localSheetId="1">'SO-01.1.1'!$A$1:$K$229</definedName>
    <definedName name="_xlnm.Print_Area" localSheetId="2">'SO-03 '!$A$1:$K$36</definedName>
    <definedName name="_xlnm.Print_Area" localSheetId="0">Stavba!$A$1:$I$44</definedName>
    <definedName name="odic" localSheetId="0">Stavba!$J$12</definedName>
    <definedName name="odic">#REF!</definedName>
    <definedName name="oico" localSheetId="0">Stavba!$J$11</definedName>
    <definedName name="oico">#REF!</definedName>
    <definedName name="omisto" localSheetId="0">Stavba!$D$13</definedName>
    <definedName name="omisto">#REF!</definedName>
    <definedName name="onazev" localSheetId="0">Stavba!$D$12</definedName>
    <definedName name="onazev">#REF!</definedName>
    <definedName name="opsc" localSheetId="0">Stavba!$C$13</definedName>
    <definedName name="opsc">#REF!</definedName>
    <definedName name="PocetMJ">#REF!</definedName>
    <definedName name="Poznamka">#REF!</definedName>
    <definedName name="Projektant">#REF!</definedName>
    <definedName name="PSV">#REF!</definedName>
    <definedName name="PSV_" localSheetId="2">'SO-03 '!#REF!</definedName>
    <definedName name="PSV_">'SO-01.1.1'!#REF!</definedName>
    <definedName name="PSV0" localSheetId="2">'SO-03 '!#REF!</definedName>
    <definedName name="PSV0">'SO-01.1.1'!#REF!</definedName>
    <definedName name="SazbaDPH1">Stavba!$D$19</definedName>
    <definedName name="SazbaDPH2">Stavba!$D$21</definedName>
    <definedName name="SloupecCC" localSheetId="2">'SO-03 '!$G$6</definedName>
    <definedName name="SloupecCC">'SO-01.1.1'!$G$6</definedName>
    <definedName name="SloupecCDH" localSheetId="2">'SO-03 '!$K$6</definedName>
    <definedName name="SloupecCDH">'SO-01.1.1'!$K$6</definedName>
    <definedName name="SloupecCisloPol" localSheetId="2">'SO-03 '!$B$6</definedName>
    <definedName name="SloupecCisloPol">'SO-01.1.1'!$B$6</definedName>
    <definedName name="SloupecCH" localSheetId="2">'SO-03 '!$I$6</definedName>
    <definedName name="SloupecCH">'SO-01.1.1'!$I$6</definedName>
    <definedName name="SloupecJC" localSheetId="2">'SO-03 '!$F$6</definedName>
    <definedName name="SloupecJC">'SO-01.1.1'!$F$6</definedName>
    <definedName name="SloupecJDH" localSheetId="2">'SO-03 '!$J$6</definedName>
    <definedName name="SloupecJDH">'SO-01.1.1'!$J$6</definedName>
    <definedName name="SloupecJDM" localSheetId="2">'SO-03 '!$J$6</definedName>
    <definedName name="SloupecJDM">'SO-01.1.1'!$J$6</definedName>
    <definedName name="SloupecJH" localSheetId="2">'SO-03 '!$H$6</definedName>
    <definedName name="SloupecJH">'SO-01.1.1'!$H$6</definedName>
    <definedName name="SloupecMJ" localSheetId="2">'SO-03 '!$D$6</definedName>
    <definedName name="SloupecMJ">'SO-01.1.1'!$D$6</definedName>
    <definedName name="SloupecMnozstvi" localSheetId="2">'SO-03 '!$E$6</definedName>
    <definedName name="SloupecMnozstvi">'SO-01.1.1'!$E$6</definedName>
    <definedName name="SloupecNazPol" localSheetId="2">'SO-03 '!$C$6</definedName>
    <definedName name="SloupecNazPol">'SO-01.1.1'!$C$6</definedName>
    <definedName name="SloupecPC" localSheetId="2">'SO-03 '!$A$6</definedName>
    <definedName name="SloupecPC">'SO-01.1.1'!$A$6</definedName>
    <definedName name="solver_lin" localSheetId="1" hidden="1">0</definedName>
    <definedName name="solver_lin" localSheetId="2" hidden="1">0</definedName>
    <definedName name="solver_num" localSheetId="1" hidden="1">0</definedName>
    <definedName name="solver_num" localSheetId="2" hidden="1">0</definedName>
    <definedName name="solver_opt" localSheetId="1" hidden="1">'SO-01.1.1'!#REF!</definedName>
    <definedName name="solver_opt" localSheetId="2" hidden="1">'SO-03 '!#REF!</definedName>
    <definedName name="solver_typ" localSheetId="1" hidden="1">1</definedName>
    <definedName name="solver_typ" localSheetId="2" hidden="1">1</definedName>
    <definedName name="solver_val" localSheetId="1" hidden="1">0</definedName>
    <definedName name="solver_val" localSheetId="2" hidden="1">0</definedName>
    <definedName name="StavbaCelkem" localSheetId="0">Stavba!$F$34</definedName>
    <definedName name="StavbaCelkem">#REF!</definedName>
    <definedName name="Typ" localSheetId="2">'SO-03 '!#REF!</definedName>
    <definedName name="Typ">'SO-01.1.1'!#REF!</definedName>
    <definedName name="VRN" localSheetId="2">'SO-03 '!#REF!</definedName>
    <definedName name="VRN">'SO-01.1.1'!#REF!</definedName>
    <definedName name="VRNKc">#REF!</definedName>
    <definedName name="VRNNazev" localSheetId="2">'SO-03 '!#REF!</definedName>
    <definedName name="VRNNazev">'SO-01.1.1'!#REF!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Stavba!$D$7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7" l="1"/>
  <c r="G34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X220" i="2"/>
  <c r="K220" i="2"/>
  <c r="I220" i="2"/>
  <c r="Y220" i="2" s="1"/>
  <c r="G226" i="2"/>
  <c r="G225" i="2"/>
  <c r="G224" i="2"/>
  <c r="G223" i="2"/>
  <c r="G222" i="2"/>
  <c r="G218" i="2"/>
  <c r="G67" i="2"/>
  <c r="G68" i="2"/>
  <c r="G66" i="2"/>
  <c r="G55" i="2"/>
  <c r="G53" i="2"/>
  <c r="G227" i="2" l="1"/>
  <c r="G8" i="2"/>
  <c r="I8" i="2"/>
  <c r="K8" i="2"/>
  <c r="G9" i="2"/>
  <c r="I9" i="2"/>
  <c r="K9" i="2"/>
  <c r="G10" i="2"/>
  <c r="I10" i="2"/>
  <c r="K10" i="2"/>
  <c r="G11" i="2"/>
  <c r="I11" i="2"/>
  <c r="K11" i="2"/>
  <c r="G12" i="2"/>
  <c r="I12" i="2"/>
  <c r="K12" i="2"/>
  <c r="BD13" i="2"/>
  <c r="BD14" i="2"/>
  <c r="BD15" i="2"/>
  <c r="BD16" i="2"/>
  <c r="BD17" i="2"/>
  <c r="BD18" i="2"/>
  <c r="BD19" i="2"/>
  <c r="BD20" i="2"/>
  <c r="G21" i="2"/>
  <c r="I21" i="2"/>
  <c r="K21" i="2"/>
  <c r="G22" i="2"/>
  <c r="I22" i="2"/>
  <c r="K22" i="2"/>
  <c r="BD23" i="2"/>
  <c r="BD24" i="2"/>
  <c r="G25" i="2"/>
  <c r="I25" i="2"/>
  <c r="K25" i="2"/>
  <c r="G26" i="2"/>
  <c r="I26" i="2"/>
  <c r="K26" i="2"/>
  <c r="G27" i="2"/>
  <c r="I27" i="2"/>
  <c r="K27" i="2"/>
  <c r="G28" i="2"/>
  <c r="I28" i="2"/>
  <c r="K28" i="2"/>
  <c r="BD29" i="2"/>
  <c r="BD30" i="2"/>
  <c r="BD31" i="2"/>
  <c r="BD33" i="2"/>
  <c r="G34" i="2"/>
  <c r="I34" i="2"/>
  <c r="K34" i="2"/>
  <c r="BD35" i="2"/>
  <c r="BD36" i="2"/>
  <c r="BD37" i="2"/>
  <c r="BD38" i="2"/>
  <c r="BD39" i="2"/>
  <c r="G40" i="2"/>
  <c r="I40" i="2"/>
  <c r="K40" i="2"/>
  <c r="BD41" i="2"/>
  <c r="G42" i="2"/>
  <c r="I42" i="2"/>
  <c r="K42" i="2"/>
  <c r="BD43" i="2"/>
  <c r="BD44" i="2"/>
  <c r="G45" i="2"/>
  <c r="I45" i="2"/>
  <c r="K45" i="2"/>
  <c r="BD46" i="2"/>
  <c r="G47" i="2"/>
  <c r="I47" i="2"/>
  <c r="K47" i="2"/>
  <c r="G48" i="2"/>
  <c r="I48" i="2"/>
  <c r="K48" i="2"/>
  <c r="BD49" i="2"/>
  <c r="G50" i="2"/>
  <c r="I50" i="2"/>
  <c r="K50" i="2"/>
  <c r="G51" i="2"/>
  <c r="I51" i="2"/>
  <c r="K51" i="2"/>
  <c r="BD52" i="2"/>
  <c r="I53" i="2"/>
  <c r="K53" i="2"/>
  <c r="BD54" i="2"/>
  <c r="G57" i="2"/>
  <c r="I57" i="2"/>
  <c r="K57" i="2"/>
  <c r="BD58" i="2"/>
  <c r="BD59" i="2"/>
  <c r="BD60" i="2"/>
  <c r="BD62" i="2"/>
  <c r="G63" i="2"/>
  <c r="I63" i="2"/>
  <c r="K63" i="2"/>
  <c r="BD65" i="2"/>
  <c r="G71" i="2"/>
  <c r="I71" i="2"/>
  <c r="K71" i="2"/>
  <c r="G72" i="2"/>
  <c r="I72" i="2"/>
  <c r="K72" i="2"/>
  <c r="BD73" i="2"/>
  <c r="BD74" i="2"/>
  <c r="G77" i="2"/>
  <c r="I77" i="2"/>
  <c r="K77" i="2"/>
  <c r="BD78" i="2"/>
  <c r="G79" i="2"/>
  <c r="I79" i="2"/>
  <c r="K79" i="2"/>
  <c r="BD80" i="2"/>
  <c r="G83" i="2"/>
  <c r="I83" i="2"/>
  <c r="K83" i="2"/>
  <c r="BD84" i="2"/>
  <c r="BD85" i="2"/>
  <c r="BD86" i="2"/>
  <c r="G87" i="2"/>
  <c r="I87" i="2"/>
  <c r="K87" i="2"/>
  <c r="BD88" i="2"/>
  <c r="BD89" i="2"/>
  <c r="BD90" i="2"/>
  <c r="G91" i="2"/>
  <c r="I91" i="2"/>
  <c r="K91" i="2"/>
  <c r="BD92" i="2"/>
  <c r="G93" i="2"/>
  <c r="I93" i="2"/>
  <c r="K93" i="2"/>
  <c r="BD94" i="2"/>
  <c r="G95" i="2"/>
  <c r="I95" i="2"/>
  <c r="K95" i="2"/>
  <c r="BD96" i="2"/>
  <c r="BD97" i="2"/>
  <c r="G98" i="2"/>
  <c r="I98" i="2"/>
  <c r="K98" i="2"/>
  <c r="BD99" i="2"/>
  <c r="G100" i="2"/>
  <c r="I100" i="2"/>
  <c r="K100" i="2"/>
  <c r="G101" i="2"/>
  <c r="I101" i="2"/>
  <c r="K101" i="2"/>
  <c r="G102" i="2"/>
  <c r="I102" i="2"/>
  <c r="K102" i="2"/>
  <c r="BD103" i="2"/>
  <c r="G104" i="2"/>
  <c r="I104" i="2"/>
  <c r="K104" i="2"/>
  <c r="BD105" i="2"/>
  <c r="G106" i="2"/>
  <c r="I106" i="2"/>
  <c r="K106" i="2"/>
  <c r="G107" i="2"/>
  <c r="I107" i="2"/>
  <c r="K107" i="2"/>
  <c r="G108" i="2"/>
  <c r="I108" i="2"/>
  <c r="K108" i="2"/>
  <c r="BD109" i="2"/>
  <c r="G110" i="2"/>
  <c r="I110" i="2"/>
  <c r="K110" i="2"/>
  <c r="BD111" i="2"/>
  <c r="G112" i="2"/>
  <c r="I112" i="2"/>
  <c r="K112" i="2"/>
  <c r="BD113" i="2"/>
  <c r="G114" i="2"/>
  <c r="I114" i="2"/>
  <c r="K114" i="2"/>
  <c r="BD115" i="2"/>
  <c r="G116" i="2"/>
  <c r="I116" i="2"/>
  <c r="K116" i="2"/>
  <c r="BD117" i="2"/>
  <c r="G118" i="2"/>
  <c r="I118" i="2"/>
  <c r="K118" i="2"/>
  <c r="BD119" i="2"/>
  <c r="G120" i="2"/>
  <c r="I120" i="2"/>
  <c r="K120" i="2"/>
  <c r="BD121" i="2"/>
  <c r="G122" i="2"/>
  <c r="I122" i="2"/>
  <c r="K122" i="2"/>
  <c r="BD123" i="2"/>
  <c r="G124" i="2"/>
  <c r="I124" i="2"/>
  <c r="K124" i="2"/>
  <c r="BD125" i="2"/>
  <c r="G128" i="2"/>
  <c r="I128" i="2"/>
  <c r="K128" i="2"/>
  <c r="BD129" i="2"/>
  <c r="G130" i="2"/>
  <c r="I130" i="2"/>
  <c r="K130" i="2"/>
  <c r="BD131" i="2"/>
  <c r="G132" i="2"/>
  <c r="I132" i="2"/>
  <c r="K132" i="2"/>
  <c r="BD133" i="2"/>
  <c r="G134" i="2"/>
  <c r="I134" i="2"/>
  <c r="K134" i="2"/>
  <c r="BD135" i="2"/>
  <c r="G136" i="2"/>
  <c r="I136" i="2"/>
  <c r="K136" i="2"/>
  <c r="G137" i="2"/>
  <c r="I137" i="2"/>
  <c r="K137" i="2"/>
  <c r="BD138" i="2"/>
  <c r="G139" i="2"/>
  <c r="I139" i="2"/>
  <c r="K139" i="2"/>
  <c r="G140" i="2"/>
  <c r="I140" i="2"/>
  <c r="K140" i="2"/>
  <c r="G141" i="2"/>
  <c r="I141" i="2"/>
  <c r="K141" i="2"/>
  <c r="G142" i="2"/>
  <c r="I142" i="2"/>
  <c r="K142" i="2"/>
  <c r="G143" i="2"/>
  <c r="I143" i="2"/>
  <c r="K143" i="2"/>
  <c r="G144" i="2"/>
  <c r="I144" i="2"/>
  <c r="K144" i="2"/>
  <c r="G145" i="2"/>
  <c r="I145" i="2"/>
  <c r="K145" i="2"/>
  <c r="BD146" i="2"/>
  <c r="G147" i="2"/>
  <c r="I147" i="2"/>
  <c r="K147" i="2"/>
  <c r="G148" i="2"/>
  <c r="I148" i="2"/>
  <c r="K148" i="2"/>
  <c r="G149" i="2"/>
  <c r="I149" i="2"/>
  <c r="K149" i="2"/>
  <c r="G150" i="2"/>
  <c r="I150" i="2"/>
  <c r="K150" i="2"/>
  <c r="G151" i="2"/>
  <c r="I151" i="2"/>
  <c r="K151" i="2"/>
  <c r="BD152" i="2"/>
  <c r="G153" i="2"/>
  <c r="I153" i="2"/>
  <c r="K153" i="2"/>
  <c r="BD154" i="2"/>
  <c r="G155" i="2"/>
  <c r="I155" i="2"/>
  <c r="K155" i="2"/>
  <c r="G156" i="2"/>
  <c r="I156" i="2"/>
  <c r="K156" i="2"/>
  <c r="G157" i="2"/>
  <c r="I157" i="2"/>
  <c r="K157" i="2"/>
  <c r="G158" i="2"/>
  <c r="I158" i="2"/>
  <c r="K158" i="2"/>
  <c r="BD159" i="2"/>
  <c r="G162" i="2"/>
  <c r="I162" i="2"/>
  <c r="K162" i="2"/>
  <c r="BD163" i="2"/>
  <c r="G164" i="2"/>
  <c r="I164" i="2"/>
  <c r="K164" i="2"/>
  <c r="G165" i="2"/>
  <c r="I165" i="2"/>
  <c r="K165" i="2"/>
  <c r="BD166" i="2"/>
  <c r="BD167" i="2"/>
  <c r="G168" i="2"/>
  <c r="I168" i="2"/>
  <c r="K168" i="2"/>
  <c r="G169" i="2"/>
  <c r="I169" i="2"/>
  <c r="K169" i="2"/>
  <c r="BD170" i="2"/>
  <c r="G171" i="2"/>
  <c r="I171" i="2"/>
  <c r="K171" i="2"/>
  <c r="BD172" i="2"/>
  <c r="G173" i="2"/>
  <c r="I173" i="2"/>
  <c r="K173" i="2"/>
  <c r="BD174" i="2"/>
  <c r="G175" i="2"/>
  <c r="I175" i="2"/>
  <c r="K175" i="2"/>
  <c r="BD176" i="2"/>
  <c r="G177" i="2"/>
  <c r="I177" i="2"/>
  <c r="K177" i="2"/>
  <c r="BD178" i="2"/>
  <c r="G179" i="2"/>
  <c r="I179" i="2"/>
  <c r="K179" i="2"/>
  <c r="BD180" i="2"/>
  <c r="G183" i="2"/>
  <c r="I183" i="2"/>
  <c r="K183" i="2"/>
  <c r="G184" i="2"/>
  <c r="I184" i="2"/>
  <c r="K184" i="2"/>
  <c r="G187" i="2"/>
  <c r="I187" i="2"/>
  <c r="K187" i="2"/>
  <c r="BD188" i="2"/>
  <c r="G189" i="2"/>
  <c r="I189" i="2"/>
  <c r="K189" i="2"/>
  <c r="G190" i="2"/>
  <c r="I190" i="2"/>
  <c r="K190" i="2"/>
  <c r="G191" i="2"/>
  <c r="I191" i="2"/>
  <c r="K191" i="2"/>
  <c r="G192" i="2"/>
  <c r="I192" i="2"/>
  <c r="K192" i="2"/>
  <c r="BD193" i="2"/>
  <c r="G196" i="2"/>
  <c r="I196" i="2"/>
  <c r="K196" i="2"/>
  <c r="BD197" i="2"/>
  <c r="G198" i="2"/>
  <c r="I198" i="2"/>
  <c r="K198" i="2"/>
  <c r="G201" i="2"/>
  <c r="G202" i="2" s="1"/>
  <c r="Z202" i="2" s="1"/>
  <c r="I201" i="2"/>
  <c r="I202" i="2" s="1"/>
  <c r="Y202" i="2" s="1"/>
  <c r="K201" i="2"/>
  <c r="K202" i="2" s="1"/>
  <c r="X202" i="2" s="1"/>
  <c r="G204" i="2"/>
  <c r="I204" i="2"/>
  <c r="K204" i="2"/>
  <c r="BD205" i="2"/>
  <c r="G206" i="2"/>
  <c r="I206" i="2"/>
  <c r="K206" i="2"/>
  <c r="BD207" i="2"/>
  <c r="G208" i="2"/>
  <c r="I208" i="2"/>
  <c r="K208" i="2"/>
  <c r="G211" i="2"/>
  <c r="I211" i="2"/>
  <c r="K211" i="2"/>
  <c r="BD212" i="2"/>
  <c r="G213" i="2"/>
  <c r="I213" i="2"/>
  <c r="K213" i="2"/>
  <c r="G214" i="2"/>
  <c r="I214" i="2"/>
  <c r="K214" i="2"/>
  <c r="G215" i="2"/>
  <c r="I215" i="2"/>
  <c r="K215" i="2"/>
  <c r="G216" i="2"/>
  <c r="I216" i="2"/>
  <c r="K216" i="2"/>
  <c r="G217" i="2"/>
  <c r="I217" i="2"/>
  <c r="K217" i="2"/>
  <c r="G219" i="2"/>
  <c r="I219" i="2"/>
  <c r="K219" i="2"/>
  <c r="I33" i="7"/>
  <c r="K33" i="7"/>
  <c r="D20" i="1"/>
  <c r="D22" i="1"/>
  <c r="G29" i="1"/>
  <c r="H29" i="1"/>
  <c r="C31" i="1"/>
  <c r="C33" i="1"/>
  <c r="G34" i="1"/>
  <c r="H19" i="1" s="1"/>
  <c r="G220" i="2" l="1"/>
  <c r="Z220" i="2" s="1"/>
  <c r="G81" i="2"/>
  <c r="G185" i="2"/>
  <c r="Z185" i="2" s="1"/>
  <c r="G160" i="2"/>
  <c r="Z160" i="2" s="1"/>
  <c r="G181" i="2"/>
  <c r="Z181" i="2" s="1"/>
  <c r="G199" i="2"/>
  <c r="Z199" i="2" s="1"/>
  <c r="G194" i="2"/>
  <c r="Z194" i="2" s="1"/>
  <c r="G126" i="2"/>
  <c r="Z126" i="2" s="1"/>
  <c r="G75" i="2"/>
  <c r="Z75" i="2" s="1"/>
  <c r="K181" i="2"/>
  <c r="X181" i="2" s="1"/>
  <c r="I81" i="2"/>
  <c r="Y81" i="2" s="1"/>
  <c r="I160" i="2"/>
  <c r="Y160" i="2" s="1"/>
  <c r="K81" i="2"/>
  <c r="X81" i="2" s="1"/>
  <c r="I194" i="2"/>
  <c r="Y194" i="2" s="1"/>
  <c r="Z81" i="2"/>
  <c r="K209" i="2"/>
  <c r="X209" i="2" s="1"/>
  <c r="G209" i="2"/>
  <c r="K199" i="2"/>
  <c r="X199" i="2" s="1"/>
  <c r="I181" i="2"/>
  <c r="Y181" i="2" s="1"/>
  <c r="K75" i="2"/>
  <c r="X75" i="2" s="1"/>
  <c r="K227" i="2"/>
  <c r="X227" i="2" s="1"/>
  <c r="I126" i="2"/>
  <c r="Y126" i="2" s="1"/>
  <c r="I199" i="2"/>
  <c r="Y199" i="2" s="1"/>
  <c r="I227" i="2"/>
  <c r="Y227" i="2" s="1"/>
  <c r="Z227" i="2"/>
  <c r="I209" i="2"/>
  <c r="Y209" i="2" s="1"/>
  <c r="K185" i="2"/>
  <c r="X185" i="2" s="1"/>
  <c r="K160" i="2"/>
  <c r="X160" i="2" s="1"/>
  <c r="I34" i="7"/>
  <c r="Y34" i="7" s="1"/>
  <c r="I35" i="7" s="1"/>
  <c r="K34" i="7"/>
  <c r="X34" i="7" s="1"/>
  <c r="K35" i="7" s="1"/>
  <c r="K194" i="2"/>
  <c r="X194" i="2" s="1"/>
  <c r="I185" i="2"/>
  <c r="Y185" i="2" s="1"/>
  <c r="K126" i="2"/>
  <c r="X126" i="2" s="1"/>
  <c r="I75" i="2"/>
  <c r="Y75" i="2" s="1"/>
  <c r="H20" i="1"/>
  <c r="Z34" i="7" l="1"/>
  <c r="H33" i="1" s="1"/>
  <c r="I33" i="1" s="1"/>
  <c r="F33" i="1" s="1"/>
  <c r="G228" i="2"/>
  <c r="Z209" i="2"/>
  <c r="K228" i="2"/>
  <c r="I228" i="2"/>
  <c r="H31" i="1"/>
  <c r="I31" i="1" s="1"/>
  <c r="H34" i="1" l="1"/>
  <c r="H21" i="1" s="1"/>
  <c r="I34" i="1"/>
  <c r="H22" i="1" s="1"/>
  <c r="F31" i="1"/>
  <c r="F34" i="1" s="1"/>
  <c r="H23" i="1" l="1"/>
</calcChain>
</file>

<file path=xl/sharedStrings.xml><?xml version="1.0" encoding="utf-8"?>
<sst xmlns="http://schemas.openxmlformats.org/spreadsheetml/2006/main" count="736" uniqueCount="431">
  <si>
    <t>Položkový rozpočet stavby</t>
  </si>
  <si>
    <t xml:space="preserve"> </t>
  </si>
  <si>
    <t>Stavba :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</si>
  <si>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</si>
  <si>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</si>
  <si>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</si>
  <si>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</si>
  <si>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</si>
  <si>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</si>
  <si>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</si>
  <si>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</si>
  <si>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</si>
  <si>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</si>
  <si>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Za zhotovitele</t>
  </si>
  <si>
    <t>Za objednatele</t>
  </si>
  <si>
    <t>Položkový rozpočet</t>
  </si>
  <si>
    <t>STAVEBNÍ OBJEKT (SO)</t>
  </si>
  <si>
    <t>Rozpočet (část objektu)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</si>
  <si>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</si>
  <si>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</si>
  <si>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</si>
  <si>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</si>
  <si>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</si>
  <si>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</si>
  <si>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</si>
  <si>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</si>
  <si>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</si>
  <si>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</si>
  <si>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</si>
  <si>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x</t>
  </si>
  <si>
    <t>1</t>
  </si>
  <si>
    <t>Zemní práce</t>
  </si>
  <si>
    <t>113106221R00</t>
  </si>
  <si>
    <t>m2</t>
  </si>
  <si>
    <t>y</t>
  </si>
  <si>
    <t>z</t>
  </si>
  <si>
    <t>Celkem za objekt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</si>
  <si>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</si>
  <si>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</si>
  <si>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</si>
  <si>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</si>
  <si>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</si>
  <si>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</si>
  <si>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</si>
  <si>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113106121R00</t>
  </si>
  <si>
    <t>Rozebrání dlažeb z betonových dlaždic na sucho</t>
  </si>
  <si>
    <t>Rozebrání dlažeb z drobných kostek v kam. těženém</t>
  </si>
  <si>
    <t>113106231R00</t>
  </si>
  <si>
    <t>Rozebrání dlažeb ze zámkové dlažby v kamenivu</t>
  </si>
  <si>
    <t>113107315R00</t>
  </si>
  <si>
    <t>Odstranění podkladu pl. 50 m2,kam.těžené tl.15 cm</t>
  </si>
  <si>
    <t>113107515R00</t>
  </si>
  <si>
    <t>Odstranění podkladu pl. 50 m2,kam.drcené tl.15 cm</t>
  </si>
  <si>
    <t>zám. dlažba:</t>
  </si>
  <si>
    <t>16,5</t>
  </si>
  <si>
    <t>beton:</t>
  </si>
  <si>
    <t>2,0</t>
  </si>
  <si>
    <t>kostky:</t>
  </si>
  <si>
    <t>15,0</t>
  </si>
  <si>
    <t>asfalt:</t>
  </si>
  <si>
    <t>25,0</t>
  </si>
  <si>
    <t>113108310R00</t>
  </si>
  <si>
    <t>Odstranění asfaltové vrstvy pl. do 50 m2, tl.10 cm</t>
  </si>
  <si>
    <t>113108313R00</t>
  </si>
  <si>
    <t>Odstranění asfaltové vrstvy pl. do 50 m2, tl.13 cm</t>
  </si>
  <si>
    <t>0,15*(67,0+27,0+7,0+5,0)</t>
  </si>
  <si>
    <t>2*0,15*1,5*(1,5-0,5)</t>
  </si>
  <si>
    <t>113109315R00</t>
  </si>
  <si>
    <t>Odstranění podkladu pl.50 m2, bet.prostý tl.15 cm</t>
  </si>
  <si>
    <t>113202111R00</t>
  </si>
  <si>
    <t>Vytrhání obrub obrubníků silničních</t>
  </si>
  <si>
    <t>m</t>
  </si>
  <si>
    <t>113204111R00</t>
  </si>
  <si>
    <t>Vytrhání obrubníků zahradních</t>
  </si>
  <si>
    <t>121101102R00</t>
  </si>
  <si>
    <t>Sejmutí ornice s přemístěním přes 50 do 100 m</t>
  </si>
  <si>
    <t>m3</t>
  </si>
  <si>
    <t>0,1*(244,0+13,0+16,0)</t>
  </si>
  <si>
    <t>0,1*(42,0+11,0+7,0+9,0)</t>
  </si>
  <si>
    <t>0,1*0,25*273,0</t>
  </si>
  <si>
    <t>-0,1*(143,0+16,5+2,0+15,0+25,0)</t>
  </si>
  <si>
    <t>122203201R00</t>
  </si>
  <si>
    <t>Odkopávky pro silnice,třída I.,do 100 m3,STROJNĚ</t>
  </si>
  <si>
    <t>0,33*(244,0+13,0+16,0)</t>
  </si>
  <si>
    <t>0,42*(42,0+11,0+7,0+9,0)</t>
  </si>
  <si>
    <t>0,33*0,25*273,0</t>
  </si>
  <si>
    <t>-0,25*(143,0+16,5+2,0+25,0)</t>
  </si>
  <si>
    <t>-0,3*15,0</t>
  </si>
  <si>
    <t>132201110R00</t>
  </si>
  <si>
    <t>Hloubení rýh š.do 60 cm v hor.3 do 50 m3, STROJNĚ</t>
  </si>
  <si>
    <t>0,6*0,5*(3,5+10,5)</t>
  </si>
  <si>
    <t>133201101R00</t>
  </si>
  <si>
    <t>Hloubení šachet v hor.3 do 100 m3</t>
  </si>
  <si>
    <t>3*1,5*1,5*1,5</t>
  </si>
  <si>
    <t>1,5*(1,5*1,5-Pi*0,35*0,35)</t>
  </si>
  <si>
    <t>162701105R00</t>
  </si>
  <si>
    <t>Vodorovné přemístění výkopku z hor.1-4 do 10000 m</t>
  </si>
  <si>
    <t>20,875+90,4675+4,20+12,9227-13,805</t>
  </si>
  <si>
    <t>162701109R00</t>
  </si>
  <si>
    <t>Příplatek k vod. přemístění hor.1-4 za další 1 km</t>
  </si>
  <si>
    <t>166101101R00</t>
  </si>
  <si>
    <t>Přehození výkopku z hor.1-4</t>
  </si>
  <si>
    <t>0,1*0,5*(273,0+10,0-5,3-1,6)</t>
  </si>
  <si>
    <t>171201201R00</t>
  </si>
  <si>
    <t>Uložení sypaniny na skl.-sypanina na výšku přes 2m</t>
  </si>
  <si>
    <t>174101101R00</t>
  </si>
  <si>
    <t>Zásyp jam, rýh, šachet se zhutněním</t>
  </si>
  <si>
    <t>4*(1,4*1,5*1,5-Pi*0,35*0,35)</t>
  </si>
  <si>
    <t>175101101RT2</t>
  </si>
  <si>
    <t>Obsyp potrubí bez prohození sypaniny s dodáním štěrkopísku frakce 0 - 22 mm</t>
  </si>
  <si>
    <t>0,6*(0,4*3,5+0,5*10,5)</t>
  </si>
  <si>
    <t>181101102R00</t>
  </si>
  <si>
    <t>Úprava pláně v zářezech v hor. 1-4, se zhutněním</t>
  </si>
  <si>
    <t>3*1,5*1,5</t>
  </si>
  <si>
    <t>0,6*(3,5+10,5)</t>
  </si>
  <si>
    <t>244,0+13,0+16,0</t>
  </si>
  <si>
    <t>42,0+11,0+7,0+9,0</t>
  </si>
  <si>
    <t>181301101R00</t>
  </si>
  <si>
    <t>Rozprostření ornice, rovina, tl. do 10 cm do 500m2</t>
  </si>
  <si>
    <t>0,5*(273,0+10,0-5,3-1,6)</t>
  </si>
  <si>
    <t>199000002R00</t>
  </si>
  <si>
    <t>Poplatek za skládku horniny 1- 4</t>
  </si>
  <si>
    <t>58344199</t>
  </si>
  <si>
    <t>Štěrkodrtě frakce 0-63 C</t>
  </si>
  <si>
    <t>t</t>
  </si>
  <si>
    <t>1,96t/m3:</t>
  </si>
  <si>
    <t>1,96*11,0606</t>
  </si>
  <si>
    <t>4</t>
  </si>
  <si>
    <t>Vodorovné konstrukce</t>
  </si>
  <si>
    <t>451315113U00</t>
  </si>
  <si>
    <t>Podklad vrstva -10cm beton C8/10</t>
  </si>
  <si>
    <t>451572111R00</t>
  </si>
  <si>
    <t>Lože pod potrubí z kameniva těženého 0 - 4 mm</t>
  </si>
  <si>
    <t>0,6*0,1*(3,5+10,5)</t>
  </si>
  <si>
    <t>5</t>
  </si>
  <si>
    <t>Komunikace</t>
  </si>
  <si>
    <t>564851111RT2</t>
  </si>
  <si>
    <t>Podklad ze štěrkodrti po zhutnění tloušťky 15 cm štěrkodrť frakce 0-32 mm</t>
  </si>
  <si>
    <t>3,0+1,6</t>
  </si>
  <si>
    <t>566904111R00</t>
  </si>
  <si>
    <t>Vyspravení podkladu po překopech kam.obal.asfaltem</t>
  </si>
  <si>
    <t>2,56t/m3:</t>
  </si>
  <si>
    <t>2,56*0,7*0,7*16,35/2</t>
  </si>
  <si>
    <t>2,56*0,1*1,6</t>
  </si>
  <si>
    <t>567122111R00</t>
  </si>
  <si>
    <t>Podklad z kameniva zpev.cementem SC C8/10 tl.8 cm</t>
  </si>
  <si>
    <t>567122114R00</t>
  </si>
  <si>
    <t>Podklad z kameniva zpev.cementem SC C8/10 tl.15 cm</t>
  </si>
  <si>
    <t>572942112R00</t>
  </si>
  <si>
    <t>Vyspravení krytu po překopu lit.asfaltem, do 6 cm</t>
  </si>
  <si>
    <t>573191111R00</t>
  </si>
  <si>
    <t>Nátěr infiltrační kationaktivní emulzí 1kg/m2</t>
  </si>
  <si>
    <t>25,0+16,35</t>
  </si>
  <si>
    <t>577161124RT3</t>
  </si>
  <si>
    <t>Beton asfalt. ACL 16+ ložný, š. do 3 m, tl. 7 cm</t>
  </si>
  <si>
    <t>591211111R00</t>
  </si>
  <si>
    <t>Kladení dlažby drobné kostky,lože z kamen.tl. 5 cm</t>
  </si>
  <si>
    <t>596215021R00</t>
  </si>
  <si>
    <t>Kladení zámkové dlažby tl. 6 cm do drtě tl. 4 cm</t>
  </si>
  <si>
    <t>596215040R00</t>
  </si>
  <si>
    <t>Kladení zámkové dlažby tl. 8 cm do drtě tl. 4 cm</t>
  </si>
  <si>
    <t>596291111R00</t>
  </si>
  <si>
    <t>Řezání zámkové dlažby tl. 60 mm</t>
  </si>
  <si>
    <t>596291113R00</t>
  </si>
  <si>
    <t>Řezání zámkové dlažby tl. 80 mm</t>
  </si>
  <si>
    <t>597101030RAA</t>
  </si>
  <si>
    <t>Žlab odvodňovací polymerbeton, zatížení C250 včetně dodávky roštu a žlabu</t>
  </si>
  <si>
    <t>3,5+2*4,0+13,0</t>
  </si>
  <si>
    <t>597103010RAA</t>
  </si>
  <si>
    <t>Vpusť k žlabu polymerbetonová C 250 kN včetně dodávky vpusti s košíkem</t>
  </si>
  <si>
    <t>kus</t>
  </si>
  <si>
    <t>1+2+1</t>
  </si>
  <si>
    <t>592452620</t>
  </si>
  <si>
    <t>Dlažba přírodní 20x20x8</t>
  </si>
  <si>
    <t>1,02*42,0</t>
  </si>
  <si>
    <t>592452630</t>
  </si>
  <si>
    <t>Dlažba přírodní 20x20x6</t>
  </si>
  <si>
    <t>1,02*244,0</t>
  </si>
  <si>
    <t>59245264</t>
  </si>
  <si>
    <t>Dlažba červená pro nevidomé 20x10x8</t>
  </si>
  <si>
    <t>1,05*11,0</t>
  </si>
  <si>
    <t>59245267</t>
  </si>
  <si>
    <t>Dlažba červená pro nevidomé 20x10x6</t>
  </si>
  <si>
    <t>1,05*13,0</t>
  </si>
  <si>
    <t>592453092</t>
  </si>
  <si>
    <t>Dlažba rovné přírodní  20x20x6</t>
  </si>
  <si>
    <t>1,03*16,0</t>
  </si>
  <si>
    <t>592453093</t>
  </si>
  <si>
    <t>Dlažba rovné přírodní  20x10x8</t>
  </si>
  <si>
    <t>1,03*9,0</t>
  </si>
  <si>
    <t>59248071</t>
  </si>
  <si>
    <t>Dlažební kámen vodicí linie 20/20/8</t>
  </si>
  <si>
    <t>1,05*7,0</t>
  </si>
  <si>
    <t>8</t>
  </si>
  <si>
    <t>Trubní vedení</t>
  </si>
  <si>
    <t>871313121R00</t>
  </si>
  <si>
    <t>Montáž trub z plastu, gumový kroužek, DN 150</t>
  </si>
  <si>
    <t>3*1,0+0,5</t>
  </si>
  <si>
    <t>871353121R00</t>
  </si>
  <si>
    <t>Montáž trub z plastu, gumový kroužek, DN 200</t>
  </si>
  <si>
    <t>2,0+0,5+8,0</t>
  </si>
  <si>
    <t>877313123R00</t>
  </si>
  <si>
    <t>Montáž tvarovek jednoos. plast. gum.kroužek DN 150</t>
  </si>
  <si>
    <t>2*4</t>
  </si>
  <si>
    <t>877353123R00</t>
  </si>
  <si>
    <t>Montáž tvarovek jednoos. plast. gum.kroužek DN 200</t>
  </si>
  <si>
    <t>3*2</t>
  </si>
  <si>
    <t>877353126R00</t>
  </si>
  <si>
    <t>Montáž víčka nebo zátky plast. gum. kroužek DN 200</t>
  </si>
  <si>
    <t>877355121R00</t>
  </si>
  <si>
    <t>Výřez a montáž tvarovky z plastu na potrubí DN 200</t>
  </si>
  <si>
    <t>2+4</t>
  </si>
  <si>
    <t>877445121R00</t>
  </si>
  <si>
    <t>Výřez a montáž tvarovky z PVC na potrubí DN 1000</t>
  </si>
  <si>
    <t>895941311RT2</t>
  </si>
  <si>
    <t>Zřízení vpusti uliční z dílců včetně dodávky dílců pro uliční vpusti</t>
  </si>
  <si>
    <t>895941311nc1</t>
  </si>
  <si>
    <t>Demontáž vpusti uliční z dílců</t>
  </si>
  <si>
    <t>899104211U00</t>
  </si>
  <si>
    <t>Dmtž poklop litina+rám 150kg-</t>
  </si>
  <si>
    <t>899203111RT3</t>
  </si>
  <si>
    <t>Osazení mříží litinových s rámem do 150kg včetně dodávky vtokové mříže 500 x 500 mm, D400</t>
  </si>
  <si>
    <t>899431111R00</t>
  </si>
  <si>
    <t>Výšková úprava do 20 cm, zvýšení krytu šoupěte</t>
  </si>
  <si>
    <t>899711122R00</t>
  </si>
  <si>
    <t>Fólie výstražná z PVC, šířka 30 cm</t>
  </si>
  <si>
    <t>3,5+10,5</t>
  </si>
  <si>
    <t>28611150.A</t>
  </si>
  <si>
    <t>Trubka PVC kanalizační hladká d160x3,6x 500mm SN4</t>
  </si>
  <si>
    <t>28611151.A</t>
  </si>
  <si>
    <t>Trubka PVC kanalizační hladká d160x3,6x1000mm SN4</t>
  </si>
  <si>
    <t>28611155.A</t>
  </si>
  <si>
    <t>Trubka PVC kanalizační hladká d200x4,5x 500mm SN4</t>
  </si>
  <si>
    <t>28611156.A</t>
  </si>
  <si>
    <t>Trubka PVC kanalizační hladká d200x4,5x1000mm SN4</t>
  </si>
  <si>
    <t>28651662.A</t>
  </si>
  <si>
    <t>Koleno kanalizační KGB 160/ 45° PVC</t>
  </si>
  <si>
    <t>28651667.A</t>
  </si>
  <si>
    <t>Koleno kanalizační KGB 200/ 45° PVC</t>
  </si>
  <si>
    <t>28651833.A</t>
  </si>
  <si>
    <t>Zátka hrdla kanalizační KGM DN 200 PVC</t>
  </si>
  <si>
    <t>28697300.A</t>
  </si>
  <si>
    <t>Mazivo MGN tuba 250 g</t>
  </si>
  <si>
    <t>8-nc03</t>
  </si>
  <si>
    <t>Navrtávací odbočka s kulovým integrovaným kloubem DN150</t>
  </si>
  <si>
    <t>ks</t>
  </si>
  <si>
    <t>8-nc04</t>
  </si>
  <si>
    <t>Navrtávací odbočka s kulovým integrovaným kloubem DN200</t>
  </si>
  <si>
    <t>1+2</t>
  </si>
  <si>
    <t>91</t>
  </si>
  <si>
    <t>Doplňující práce na komunikaci</t>
  </si>
  <si>
    <t>917862111R00</t>
  </si>
  <si>
    <t>Osazení stojat. obrub.bet. s opěrou,lože z C 16/20</t>
  </si>
  <si>
    <t>67+27+7+5+1+273</t>
  </si>
  <si>
    <t>919731121R00</t>
  </si>
  <si>
    <t>Zarovnání styčné plochy živičné tl. do 5 cm</t>
  </si>
  <si>
    <t>919735113R00</t>
  </si>
  <si>
    <t>Řezání stávajícího živičného krytu tl. 10 - 15 cm</t>
  </si>
  <si>
    <t>67,0+27,0+7,0+5,0</t>
  </si>
  <si>
    <t>7,9</t>
  </si>
  <si>
    <t>919735123R00</t>
  </si>
  <si>
    <t>Řezání stávajícího betonového krytu tl. 10 - 15 cm</t>
  </si>
  <si>
    <t>59217421</t>
  </si>
  <si>
    <t>Obrubník chodníkový ABO 14-10 1000/100/250</t>
  </si>
  <si>
    <t>1,01*273</t>
  </si>
  <si>
    <t>59217472</t>
  </si>
  <si>
    <t>Obrubník silniční 1000/150/250 šedý</t>
  </si>
  <si>
    <t>1,01*67</t>
  </si>
  <si>
    <t>59217476</t>
  </si>
  <si>
    <t>Obrubník silniční nájezdový 1000/150/150 šedý</t>
  </si>
  <si>
    <t>1,01*27</t>
  </si>
  <si>
    <t>59217480</t>
  </si>
  <si>
    <t>Obrubník silniční přechodový L 1000/150/150-250</t>
  </si>
  <si>
    <t>1,01*5</t>
  </si>
  <si>
    <t>59217481</t>
  </si>
  <si>
    <t>Obrubník silniční přechodový P 1000/150/150-250</t>
  </si>
  <si>
    <t>1,01*7</t>
  </si>
  <si>
    <t>59217494</t>
  </si>
  <si>
    <t>Obrubník silniční oblouk R 0,5 780/100/250</t>
  </si>
  <si>
    <t>1,01*1</t>
  </si>
  <si>
    <t>93</t>
  </si>
  <si>
    <t>Dokončovací práce inž.staveb</t>
  </si>
  <si>
    <t>936104213U00</t>
  </si>
  <si>
    <t>Mtž zahrazovací sloupek na šrouby</t>
  </si>
  <si>
    <t>93-mat</t>
  </si>
  <si>
    <t>Zahrazovací sloupek</t>
  </si>
  <si>
    <t>95</t>
  </si>
  <si>
    <t>Dokončovací kce na pozem.stav.</t>
  </si>
  <si>
    <t>953981205R00</t>
  </si>
  <si>
    <t>Chemické kotvy, beton, hl. 170 mm, M8, malta</t>
  </si>
  <si>
    <t>19115110</t>
  </si>
  <si>
    <t>Klobouček šroubu</t>
  </si>
  <si>
    <t>311110160000</t>
  </si>
  <si>
    <t>Matice ocelová pozinkovaná M8</t>
  </si>
  <si>
    <t>311202160000</t>
  </si>
  <si>
    <t>Podložka přesná  otvor 8,4 mm</t>
  </si>
  <si>
    <t>31179125</t>
  </si>
  <si>
    <t>Tyč závitová M8, DIN 975, poz.</t>
  </si>
  <si>
    <t>2*4*0,2</t>
  </si>
  <si>
    <t>97</t>
  </si>
  <si>
    <t>Prorážení otvorů</t>
  </si>
  <si>
    <t>970041018R00</t>
  </si>
  <si>
    <t>Vrtání jádrové do prostého betonu d 14 - 18 mm</t>
  </si>
  <si>
    <t>8*0,17</t>
  </si>
  <si>
    <t>979071121R00</t>
  </si>
  <si>
    <t>Očištění vybour. kostek drobných s výplní kam. těž</t>
  </si>
  <si>
    <t>99</t>
  </si>
  <si>
    <t>Přesun hmot</t>
  </si>
  <si>
    <t>998225111R00</t>
  </si>
  <si>
    <t xml:space="preserve">Přesun hmot, pozemní komunikace, kryt živičný </t>
  </si>
  <si>
    <t>711</t>
  </si>
  <si>
    <t>Izolace proti vodě</t>
  </si>
  <si>
    <t>711132311R00</t>
  </si>
  <si>
    <t>Prov. izolace nopovou fólií svisle, vč.uchyc.prvků</t>
  </si>
  <si>
    <t>0,33*5,3</t>
  </si>
  <si>
    <t>28323115</t>
  </si>
  <si>
    <t>Fólie nopová tl. 0,6 mm š. 1000 mm</t>
  </si>
  <si>
    <t>1,15*1,749</t>
  </si>
  <si>
    <t>998711101R00</t>
  </si>
  <si>
    <t xml:space="preserve">Přesun hmot pro izolace proti vodě, výšky do 6 m </t>
  </si>
  <si>
    <t>D96</t>
  </si>
  <si>
    <t>Přesuny suti a vybouraných hmot</t>
  </si>
  <si>
    <t>979990101R00</t>
  </si>
  <si>
    <t>Poplatek za skládku suti</t>
  </si>
  <si>
    <t>104,1786-20,5949-10,1761</t>
  </si>
  <si>
    <t>979990104R00</t>
  </si>
  <si>
    <t>Poplatek za skládku suti - beton</t>
  </si>
  <si>
    <t>979990113R00</t>
  </si>
  <si>
    <t>Poplatek za skládku suti - obalovaný asfalt</t>
  </si>
  <si>
    <t>979082318R00</t>
  </si>
  <si>
    <t xml:space="preserve">Vodorovná doprava suti a hmot po suchu do 6000 m </t>
  </si>
  <si>
    <t>979082319R00</t>
  </si>
  <si>
    <t xml:space="preserve">Příplatek k vodor.dopravě po suchu, dalších 1000 m </t>
  </si>
  <si>
    <t>979086112R00</t>
  </si>
  <si>
    <t xml:space="preserve">Nakládání nebo překládání suti a vybouraných hmot </t>
  </si>
  <si>
    <t>979093111R00</t>
  </si>
  <si>
    <t xml:space="preserve">Uložení suti na skládku bez zhutnění </t>
  </si>
  <si>
    <t>SO-01.1</t>
  </si>
  <si>
    <t>180402112R00</t>
  </si>
  <si>
    <t>Založení trávníku parkového výsevem svah do 1:2</t>
  </si>
  <si>
    <t>1,0*(273,0+10,0)</t>
  </si>
  <si>
    <t>9,0+0,25*10,0</t>
  </si>
  <si>
    <t>183403153R00</t>
  </si>
  <si>
    <t>Obdělání půdy hrabáním, v rovině</t>
  </si>
  <si>
    <t>185803211R00</t>
  </si>
  <si>
    <t>Uválcování trávníku</t>
  </si>
  <si>
    <t>00572400</t>
  </si>
  <si>
    <t>Směs travní parková I. běžná zátěž</t>
  </si>
  <si>
    <t>kg</t>
  </si>
  <si>
    <t>0,033kg/m2:</t>
  </si>
  <si>
    <t>0,033*283,0</t>
  </si>
  <si>
    <t xml:space="preserve">Poplatek za skládku suti - směs </t>
  </si>
  <si>
    <t>HSV</t>
  </si>
  <si>
    <t>Ostatní náklady</t>
  </si>
  <si>
    <t>Pol1</t>
  </si>
  <si>
    <t>Soubor</t>
  </si>
  <si>
    <t>Pol2</t>
  </si>
  <si>
    <t>Pol3</t>
  </si>
  <si>
    <t>Pol4</t>
  </si>
  <si>
    <t>Pol5</t>
  </si>
  <si>
    <t>Pol6</t>
  </si>
  <si>
    <t>Pol7</t>
  </si>
  <si>
    <t>Pol8</t>
  </si>
  <si>
    <t>Pol9</t>
  </si>
  <si>
    <t>Pol10</t>
  </si>
  <si>
    <t>Pol11</t>
  </si>
  <si>
    <t>Pol12</t>
  </si>
  <si>
    <t>Pol13</t>
  </si>
  <si>
    <t>Pol14</t>
  </si>
  <si>
    <t>Pol18</t>
  </si>
  <si>
    <t>Pol21</t>
  </si>
  <si>
    <t>Pol27</t>
  </si>
  <si>
    <t>soubor</t>
  </si>
  <si>
    <t>SO-03</t>
  </si>
  <si>
    <t>Ostatní a vedlejší rozpočtové náklady</t>
  </si>
  <si>
    <t>SO-03 Ostatní a vedlejší rozpočtové náklady</t>
  </si>
  <si>
    <t>Vícov-obnova chodníků podél silnice III/37349</t>
  </si>
  <si>
    <t>směr Plumlov - OÚ - ÚSEK A</t>
  </si>
  <si>
    <t>1.1 Uznatelné náklady</t>
  </si>
  <si>
    <t>SO-01.1 směr Plumlov - OÚ - ÚSEK A</t>
  </si>
  <si>
    <t>3 Neuznatelné položky</t>
  </si>
  <si>
    <t>0,1*0,5*100</t>
  </si>
  <si>
    <t>0,5*10</t>
  </si>
  <si>
    <t>244,0+13,0+16,0+9,0</t>
  </si>
  <si>
    <t>1,02*253,0</t>
  </si>
  <si>
    <t>67+27+7+5+1+273+10</t>
  </si>
  <si>
    <t>1,01*283</t>
  </si>
  <si>
    <t>0,33*6,9</t>
  </si>
  <si>
    <t>1,15*2,3562</t>
  </si>
  <si>
    <t xml:space="preserve">Přesun suti a vybouraných hmot </t>
  </si>
  <si>
    <t>vytyčení polohy stavby podle projektové dokumentace</t>
  </si>
  <si>
    <t>zřízení, provoz a odstranění zařízení staveniště včetně jeho napojení na inženýrské sítě</t>
  </si>
  <si>
    <t>zabezpečení staveniště, zajištění bezpečného přístupu a pohybu zaměstnanců, žáků a dalších osob určených objednatelem v prostoru dotčených stavbou</t>
  </si>
  <si>
    <t>zajištění, provoz a údržba všech případných deponií a mezideponií</t>
  </si>
  <si>
    <t>vytyčení všech stávajících inženýrských sítí na staveništi, případně zajištění jejich vytyčení jednotlivými správci sítí, jejich ochrana v průběhu stavby</t>
  </si>
  <si>
    <t>ověření správnosti nápojných bodů všech médií, např. elektřina, plyn, voda, kanalizace</t>
  </si>
  <si>
    <t>projednání napojení, popř. přeložek, inženýrských sítí s jejich správci, vlastní provedení napojení a přeložek, úhrada všech poplatků a nákladů s tím spojených a s předchozím písemným souhlasem objednatele předání těchto objektů jejich správcům, včetně všech dokladů pro to potřebných</t>
  </si>
  <si>
    <t>zajištění a provedení všech opatření organizačního a stavebně technologického charakteru nutných k řádnému provedení díla</t>
  </si>
  <si>
    <t>veškerá opatření ve vztahu ke klimatickým podmínkám v průběhu stavby, potřebná pro realizaci díla v termínech a kvalitě dané smlouvou o dílo</t>
  </si>
  <si>
    <t>součinnost při provádění případného archeologického výzkumu na místě stavby</t>
  </si>
  <si>
    <t>projednání dopravních omezení, zajištění dopravního značení, či jeho změny, úhrady souvisejících poplatků</t>
  </si>
  <si>
    <t>zpracování dílenské dokumentace, bude-li třeba ji zpracovat</t>
  </si>
  <si>
    <t>účast zástupce zhotovitele na pravidelných kontrolních dnech stavby</t>
  </si>
  <si>
    <t>veškeré práce a dodávky související s bezpečnostními opatřeními na ochranu osob a majektu</t>
  </si>
  <si>
    <t>zajištění průběžného úklidu komunikací znečištěných vlivem stavebních činností</t>
  </si>
  <si>
    <t>uvedení všech povrchů dotčených stavbou do původního, případně náležitého stavu</t>
  </si>
  <si>
    <t>zajištění bezpečnosti práce a ochrany životního prostředí</t>
  </si>
  <si>
    <t>projednání a zajištění případného zvláštního užívání komunikací a veřejných ploch včetně úhrady poplatků spojených se záborem veřejného prostranství a nájemného</t>
  </si>
  <si>
    <t>vypracování a průběžná aktualizace harmonogramu prací</t>
  </si>
  <si>
    <t>geodetické zaměření dokončené stavby a zajištění geometrického plánu v počtu 5 kusů pro zápis do katastru nemovitostí včetně jeho ověření katastrálním úřadem</t>
  </si>
  <si>
    <t>provedení předání stavby</t>
  </si>
  <si>
    <t>zajištění všech nezbytných zkoušek, testů a revizí podle ČSN a případných jiných právních nebo technických předpisů platných v době provádění a předání díla, kterými bude prokázáno dosažení předepsané kvality a předepsaných technických parametrů díla</t>
  </si>
  <si>
    <t>uvedení díla do řádného a bezproblémového provozu za podmínek plného stavu využití,</t>
  </si>
  <si>
    <t>zajištění a předání objednateli všech certifikátů, atestů, prohlášení o shodě a technických listů k zabudovávaným materiálům a to ještě před jejich použitím, provedení všech potřebných revizí a zkoušek, předání návodů k obsluze 2x v českém jazyce</t>
  </si>
  <si>
    <t>zajištění a předání objednateli příslušných protokolů o měření, požadovaných právními předpisy, projektovou dokumentací nebo stavebním povolením a provedení všech opatření potřebných k tomu, aby tato měření prokázala splnění požadovaných limitů</t>
  </si>
  <si>
    <t>péče o nepředané objekty a konstrukce stavby, jejich údržba a pojištění až do okamžiku předání a převzetí</t>
  </si>
  <si>
    <t>zpracování a předání dokumentace skutečného provedení díla v listinné podobě v počtu 2 ks a v elektronické podobě na datovém nosiči v počtu 2 ks</t>
  </si>
  <si>
    <t>konzultace s veřejnoprávními orgány, organizacemi a dalšími dotčenými osobami a zapracování jejich připomínek tak, aby mohla úspěšně proběhnout závěrečná kontrolní prohlídka stavby</t>
  </si>
  <si>
    <t>součinnost při závěrečné kontrolní prohlídce dokončeného díla</t>
  </si>
  <si>
    <t xml:space="preserve">pojištění odpovědnosti proti škodám způsobeným třetím osobám činností zhotovitele stavby s limitem plnění  minimálně 1,0 mil. Kč </t>
  </si>
  <si>
    <t>Pol15</t>
  </si>
  <si>
    <t>Pol16</t>
  </si>
  <si>
    <t>Pol17</t>
  </si>
  <si>
    <t>Pol19</t>
  </si>
  <si>
    <t>Pol20</t>
  </si>
  <si>
    <t>Pol22</t>
  </si>
  <si>
    <t>Pol23</t>
  </si>
  <si>
    <t>Pol24</t>
  </si>
  <si>
    <t>Pol25</t>
  </si>
  <si>
    <t>Pol26</t>
  </si>
  <si>
    <t>zajištění a předání průvodní technické dokumentace, zkušebních protokolů, revizních zpráv, atestů a dokladů dle zákona č. 22/1997 Sb., o technických požadavcích na výrobky a o změně a doplnění některých zákonů, prohlášení o shodě, seznamu doporučených náhradních dílů, seznamu předepsaných ochranných a bezpečnostních pomůcek - vše v českém jazyce ve dvou vyhotoveních (zkoušky zhutnění)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</si>
</sst>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"/>
    <numFmt numFmtId="165" formatCode="#,##0\ &quot;Kč&quot;"/>
    <numFmt numFmtId="166" formatCode="0.0%"/>
    <numFmt numFmtId="167" formatCode="#,##0.000000"/>
  </numFmts>
  <fonts count="28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</font>
    <font>
      <b/>
      <sz val="4"/>
      <color indexed="22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 CE"/>
    </font>
    <font>
      <sz val="10"/>
      <color indexed="9"/>
      <name val="Arial CE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4"/>
      <color indexed="9"/>
      <name val="Arial CE"/>
      <family val="2"/>
      <charset val="238"/>
    </font>
    <font>
      <sz val="4"/>
      <color indexed="22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49" fontId="0" fillId="0" borderId="0" xfId="0" applyNumberFormat="1"/>
    <xf numFmtId="0" fontId="7" fillId="0" borderId="0" xfId="0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/>
    <xf numFmtId="0" fontId="6" fillId="2" borderId="2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right"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10" fillId="3" borderId="0" xfId="0" applyNumberFormat="1" applyFont="1" applyFill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3" borderId="0" xfId="0" applyNumberFormat="1" applyFill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4" fontId="8" fillId="4" borderId="10" xfId="0" applyNumberFormat="1" applyFont="1" applyFill="1" applyBorder="1" applyAlignment="1">
      <alignment horizontal="right" vertical="center"/>
    </xf>
    <xf numFmtId="4" fontId="8" fillId="4" borderId="11" xfId="0" applyNumberFormat="1" applyFont="1" applyFill="1" applyBorder="1" applyAlignment="1">
      <alignment horizontal="right" vertical="center"/>
    </xf>
    <xf numFmtId="4" fontId="9" fillId="3" borderId="0" xfId="0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vertic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166" fontId="5" fillId="0" borderId="13" xfId="0" applyNumberFormat="1" applyFont="1" applyBorder="1"/>
    <xf numFmtId="3" fontId="5" fillId="0" borderId="13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66" fontId="5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6" fillId="4" borderId="1" xfId="0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166" fontId="5" fillId="4" borderId="3" xfId="0" applyNumberFormat="1" applyFont="1" applyFill="1" applyBorder="1"/>
    <xf numFmtId="3" fontId="6" fillId="4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3" fillId="0" borderId="0" xfId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3" fillId="3" borderId="17" xfId="1" applyFill="1" applyBorder="1" applyAlignment="1">
      <alignment horizontal="left"/>
    </xf>
    <xf numFmtId="0" fontId="3" fillId="3" borderId="18" xfId="1" applyFill="1" applyBorder="1" applyAlignment="1">
      <alignment horizontal="center"/>
    </xf>
    <xf numFmtId="0" fontId="13" fillId="3" borderId="18" xfId="1" applyFont="1" applyFill="1" applyBorder="1"/>
    <xf numFmtId="49" fontId="3" fillId="3" borderId="19" xfId="1" applyNumberFormat="1" applyFill="1" applyBorder="1"/>
    <xf numFmtId="0" fontId="3" fillId="3" borderId="18" xfId="1" applyFill="1" applyBorder="1" applyAlignment="1">
      <alignment horizontal="right"/>
    </xf>
    <xf numFmtId="0" fontId="3" fillId="3" borderId="18" xfId="1" applyFill="1" applyBorder="1"/>
    <xf numFmtId="0" fontId="3" fillId="3" borderId="20" xfId="1" applyFill="1" applyBorder="1"/>
    <xf numFmtId="49" fontId="3" fillId="3" borderId="21" xfId="1" applyNumberFormat="1" applyFill="1" applyBorder="1" applyAlignment="1">
      <alignment horizontal="left"/>
    </xf>
    <xf numFmtId="0" fontId="3" fillId="3" borderId="22" xfId="1" applyFill="1" applyBorder="1" applyAlignment="1">
      <alignment horizontal="center"/>
    </xf>
    <xf numFmtId="0" fontId="13" fillId="3" borderId="22" xfId="1" applyFont="1" applyFill="1" applyBorder="1"/>
    <xf numFmtId="49" fontId="3" fillId="3" borderId="23" xfId="1" applyNumberFormat="1" applyFill="1" applyBorder="1"/>
    <xf numFmtId="0" fontId="3" fillId="3" borderId="22" xfId="1" applyFill="1" applyBorder="1" applyAlignment="1">
      <alignment horizontal="right"/>
    </xf>
    <xf numFmtId="0" fontId="3" fillId="3" borderId="22" xfId="1" applyFill="1" applyBorder="1"/>
    <xf numFmtId="0" fontId="3" fillId="3" borderId="24" xfId="1" applyFill="1" applyBorder="1"/>
    <xf numFmtId="0" fontId="5" fillId="0" borderId="0" xfId="1" applyFont="1"/>
    <xf numFmtId="0" fontId="3" fillId="0" borderId="0" xfId="1" applyAlignment="1">
      <alignment horizontal="right"/>
    </xf>
    <xf numFmtId="49" fontId="14" fillId="3" borderId="12" xfId="1" applyNumberFormat="1" applyFont="1" applyFill="1" applyBorder="1" applyAlignment="1">
      <alignment wrapText="1"/>
    </xf>
    <xf numFmtId="0" fontId="14" fillId="3" borderId="3" xfId="1" applyFont="1" applyFill="1" applyBorder="1" applyAlignment="1">
      <alignment horizontal="center" wrapText="1"/>
    </xf>
    <xf numFmtId="0" fontId="14" fillId="3" borderId="12" xfId="1" applyFont="1" applyFill="1" applyBorder="1" applyAlignment="1">
      <alignment horizontal="center" wrapText="1"/>
    </xf>
    <xf numFmtId="0" fontId="3" fillId="3" borderId="12" xfId="1" applyFill="1" applyBorder="1" applyAlignment="1">
      <alignment wrapText="1" shrinkToFit="1"/>
    </xf>
    <xf numFmtId="0" fontId="3" fillId="0" borderId="0" xfId="1" applyAlignment="1">
      <alignment wrapText="1"/>
    </xf>
    <xf numFmtId="0" fontId="15" fillId="2" borderId="4" xfId="1" applyFont="1" applyFill="1" applyBorder="1" applyAlignment="1">
      <alignment horizontal="center"/>
    </xf>
    <xf numFmtId="49" fontId="9" fillId="2" borderId="7" xfId="1" applyNumberFormat="1" applyFont="1" applyFill="1" applyBorder="1" applyAlignment="1">
      <alignment horizontal="left"/>
    </xf>
    <xf numFmtId="0" fontId="9" fillId="2" borderId="7" xfId="1" applyFont="1" applyFill="1" applyBorder="1"/>
    <xf numFmtId="0" fontId="3" fillId="2" borderId="7" xfId="1" applyFill="1" applyBorder="1" applyAlignment="1">
      <alignment horizontal="center"/>
    </xf>
    <xf numFmtId="0" fontId="3" fillId="2" borderId="7" xfId="1" applyFill="1" applyBorder="1" applyAlignment="1">
      <alignment horizontal="right"/>
    </xf>
    <xf numFmtId="0" fontId="3" fillId="2" borderId="5" xfId="1" applyFill="1" applyBorder="1"/>
    <xf numFmtId="0" fontId="3" fillId="2" borderId="6" xfId="1" applyFill="1" applyBorder="1"/>
    <xf numFmtId="0" fontId="3" fillId="2" borderId="13" xfId="1" applyFill="1" applyBorder="1"/>
    <xf numFmtId="0" fontId="16" fillId="0" borderId="0" xfId="1" applyFont="1"/>
    <xf numFmtId="0" fontId="17" fillId="0" borderId="14" xfId="1" applyFont="1" applyBorder="1" applyAlignment="1">
      <alignment horizontal="center" vertical="top"/>
    </xf>
    <xf numFmtId="49" fontId="18" fillId="0" borderId="14" xfId="1" applyNumberFormat="1" applyFont="1" applyBorder="1" applyAlignment="1">
      <alignment horizontal="left" vertical="top" shrinkToFit="1"/>
    </xf>
    <xf numFmtId="0" fontId="18" fillId="0" borderId="14" xfId="1" applyFont="1" applyBorder="1" applyAlignment="1">
      <alignment vertical="top" wrapText="1"/>
    </xf>
    <xf numFmtId="49" fontId="19" fillId="0" borderId="14" xfId="1" applyNumberFormat="1" applyFont="1" applyBorder="1" applyAlignment="1">
      <alignment horizontal="center" shrinkToFit="1"/>
    </xf>
    <xf numFmtId="4" fontId="18" fillId="0" borderId="14" xfId="1" applyNumberFormat="1" applyFont="1" applyBorder="1" applyAlignment="1">
      <alignment horizontal="right" shrinkToFit="1"/>
    </xf>
    <xf numFmtId="4" fontId="19" fillId="0" borderId="14" xfId="1" applyNumberFormat="1" applyFont="1" applyBorder="1" applyAlignment="1" applyProtection="1">
      <alignment horizontal="right"/>
      <protection locked="0"/>
    </xf>
    <xf numFmtId="4" fontId="19" fillId="0" borderId="14" xfId="1" applyNumberFormat="1" applyFont="1" applyBorder="1"/>
    <xf numFmtId="164" fontId="17" fillId="0" borderId="14" xfId="1" applyNumberFormat="1" applyFont="1" applyBorder="1"/>
    <xf numFmtId="4" fontId="17" fillId="0" borderId="13" xfId="1" applyNumberFormat="1" applyFont="1" applyBorder="1"/>
    <xf numFmtId="0" fontId="20" fillId="0" borderId="0" xfId="1" applyFont="1"/>
    <xf numFmtId="0" fontId="5" fillId="0" borderId="15" xfId="1" applyFont="1" applyBorder="1" applyAlignment="1">
      <alignment horizontal="center"/>
    </xf>
    <xf numFmtId="49" fontId="5" fillId="0" borderId="15" xfId="1" applyNumberFormat="1" applyFont="1" applyBorder="1" applyAlignment="1">
      <alignment horizontal="left"/>
    </xf>
    <xf numFmtId="4" fontId="3" fillId="0" borderId="5" xfId="1" applyNumberFormat="1" applyBorder="1"/>
    <xf numFmtId="0" fontId="21" fillId="0" borderId="0" xfId="1" applyFont="1" applyAlignment="1">
      <alignment wrapText="1"/>
    </xf>
    <xf numFmtId="0" fontId="22" fillId="5" borderId="4" xfId="1" applyFont="1" applyFill="1" applyBorder="1" applyAlignment="1">
      <alignment horizontal="left" wrapText="1"/>
    </xf>
    <xf numFmtId="0" fontId="22" fillId="0" borderId="5" xfId="0" applyFont="1" applyBorder="1" applyAlignment="1">
      <alignment horizontal="right"/>
    </xf>
    <xf numFmtId="0" fontId="3" fillId="0" borderId="4" xfId="1" applyBorder="1"/>
    <xf numFmtId="0" fontId="20" fillId="0" borderId="0" xfId="1" applyFont="1" applyAlignment="1">
      <alignment wrapText="1"/>
    </xf>
    <xf numFmtId="0" fontId="24" fillId="3" borderId="1" xfId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left"/>
    </xf>
    <xf numFmtId="0" fontId="13" fillId="3" borderId="2" xfId="1" applyFont="1" applyFill="1" applyBorder="1" applyAlignment="1">
      <alignment horizontal="left"/>
    </xf>
    <xf numFmtId="0" fontId="3" fillId="3" borderId="2" xfId="1" applyFill="1" applyBorder="1" applyAlignment="1">
      <alignment horizontal="center"/>
    </xf>
    <xf numFmtId="4" fontId="3" fillId="3" borderId="2" xfId="1" applyNumberFormat="1" applyFill="1" applyBorder="1" applyAlignment="1">
      <alignment horizontal="right"/>
    </xf>
    <xf numFmtId="3" fontId="9" fillId="3" borderId="3" xfId="1" applyNumberFormat="1" applyFont="1" applyFill="1" applyBorder="1"/>
    <xf numFmtId="0" fontId="3" fillId="3" borderId="1" xfId="1" applyFill="1" applyBorder="1"/>
    <xf numFmtId="4" fontId="9" fillId="3" borderId="3" xfId="1" applyNumberFormat="1" applyFont="1" applyFill="1" applyBorder="1"/>
    <xf numFmtId="0" fontId="3" fillId="3" borderId="2" xfId="1" applyFill="1" applyBorder="1"/>
    <xf numFmtId="4" fontId="3" fillId="0" borderId="0" xfId="1" applyNumberFormat="1"/>
    <xf numFmtId="4" fontId="20" fillId="0" borderId="0" xfId="1" applyNumberFormat="1" applyFont="1"/>
    <xf numFmtId="3" fontId="20" fillId="0" borderId="0" xfId="1" applyNumberFormat="1" applyFont="1"/>
    <xf numFmtId="0" fontId="25" fillId="2" borderId="1" xfId="1" applyFont="1" applyFill="1" applyBorder="1" applyAlignment="1">
      <alignment horizontal="center"/>
    </xf>
    <xf numFmtId="49" fontId="13" fillId="2" borderId="2" xfId="1" applyNumberFormat="1" applyFont="1" applyFill="1" applyBorder="1" applyAlignment="1">
      <alignment horizontal="left"/>
    </xf>
    <xf numFmtId="0" fontId="13" fillId="2" borderId="2" xfId="1" applyFont="1" applyFill="1" applyBorder="1"/>
    <xf numFmtId="0" fontId="3" fillId="2" borderId="2" xfId="1" applyFill="1" applyBorder="1" applyAlignment="1">
      <alignment horizontal="center"/>
    </xf>
    <xf numFmtId="4" fontId="3" fillId="2" borderId="2" xfId="1" applyNumberFormat="1" applyFill="1" applyBorder="1" applyAlignment="1">
      <alignment horizontal="right"/>
    </xf>
    <xf numFmtId="3" fontId="9" fillId="2" borderId="3" xfId="1" applyNumberFormat="1" applyFont="1" applyFill="1" applyBorder="1"/>
    <xf numFmtId="0" fontId="3" fillId="2" borderId="2" xfId="1" applyFill="1" applyBorder="1"/>
    <xf numFmtId="4" fontId="9" fillId="2" borderId="3" xfId="1" applyNumberFormat="1" applyFont="1" applyFill="1" applyBorder="1"/>
    <xf numFmtId="3" fontId="3" fillId="0" borderId="0" xfId="1" applyNumberFormat="1"/>
    <xf numFmtId="0" fontId="26" fillId="0" borderId="0" xfId="1" applyFont="1"/>
    <xf numFmtId="0" fontId="27" fillId="0" borderId="0" xfId="1" applyFont="1"/>
    <xf numFmtId="3" fontId="27" fillId="0" borderId="0" xfId="1" applyNumberFormat="1" applyFont="1" applyAlignment="1">
      <alignment horizontal="right"/>
    </xf>
    <xf numFmtId="4" fontId="27" fillId="0" borderId="0" xfId="1" applyNumberFormat="1" applyFont="1"/>
    <xf numFmtId="0" fontId="9" fillId="0" borderId="4" xfId="1" applyFont="1" applyBorder="1" applyAlignment="1">
      <alignment horizontal="center"/>
    </xf>
    <xf numFmtId="49" fontId="9" fillId="0" borderId="0" xfId="1" applyNumberFormat="1" applyFont="1" applyAlignment="1">
      <alignment horizontal="left"/>
    </xf>
    <xf numFmtId="0" fontId="2" fillId="0" borderId="0" xfId="1" applyFont="1"/>
    <xf numFmtId="0" fontId="3" fillId="0" borderId="0" xfId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right"/>
    </xf>
    <xf numFmtId="3" fontId="6" fillId="0" borderId="32" xfId="0" applyNumberFormat="1" applyFont="1" applyBorder="1" applyAlignment="1">
      <alignment horizontal="right"/>
    </xf>
    <xf numFmtId="3" fontId="6" fillId="0" borderId="33" xfId="0" applyNumberFormat="1" applyFont="1" applyBorder="1" applyAlignment="1">
      <alignment horizontal="right"/>
    </xf>
    <xf numFmtId="3" fontId="6" fillId="4" borderId="30" xfId="0" applyNumberFormat="1" applyFont="1" applyFill="1" applyBorder="1" applyAlignment="1">
      <alignment horizontal="right" vertical="center"/>
    </xf>
    <xf numFmtId="0" fontId="22" fillId="0" borderId="4" xfId="1" applyFont="1" applyBorder="1" applyAlignment="1">
      <alignment horizontal="left" wrapText="1"/>
    </xf>
    <xf numFmtId="164" fontId="17" fillId="0" borderId="6" xfId="1" applyNumberFormat="1" applyFont="1" applyBorder="1"/>
    <xf numFmtId="164" fontId="17" fillId="0" borderId="7" xfId="1" applyNumberFormat="1" applyFont="1" applyBorder="1"/>
    <xf numFmtId="43" fontId="0" fillId="0" borderId="0" xfId="2" applyFont="1"/>
    <xf numFmtId="49" fontId="22" fillId="5" borderId="25" xfId="1" applyNumberFormat="1" applyFont="1" applyFill="1" applyBorder="1" applyAlignment="1">
      <alignment horizontal="left" wrapText="1"/>
    </xf>
    <xf numFmtId="49" fontId="23" fillId="0" borderId="26" xfId="0" applyNumberFormat="1" applyFont="1" applyBorder="1" applyAlignment="1">
      <alignment horizontal="left" wrapText="1"/>
    </xf>
    <xf numFmtId="0" fontId="17" fillId="0" borderId="15" xfId="1" applyFont="1" applyBorder="1" applyAlignment="1">
      <alignment horizontal="center" vertical="top"/>
    </xf>
    <xf numFmtId="49" fontId="18" fillId="0" borderId="15" xfId="1" applyNumberFormat="1" applyFont="1" applyBorder="1" applyAlignment="1">
      <alignment horizontal="left" vertical="top" shrinkToFit="1"/>
    </xf>
    <xf numFmtId="4" fontId="19" fillId="0" borderId="4" xfId="1" applyNumberFormat="1" applyFont="1" applyBorder="1" applyAlignment="1" applyProtection="1">
      <alignment horizontal="right"/>
      <protection locked="0"/>
    </xf>
    <xf numFmtId="4" fontId="19" fillId="0" borderId="5" xfId="1" applyNumberFormat="1" applyFont="1" applyBorder="1"/>
    <xf numFmtId="164" fontId="17" fillId="0" borderId="4" xfId="1" applyNumberFormat="1" applyFont="1" applyBorder="1"/>
    <xf numFmtId="4" fontId="17" fillId="0" borderId="5" xfId="1" applyNumberFormat="1" applyFont="1" applyBorder="1"/>
    <xf numFmtId="164" fontId="17" fillId="0" borderId="0" xfId="1" applyNumberFormat="1" applyFont="1"/>
    <xf numFmtId="167" fontId="12" fillId="0" borderId="0" xfId="1" applyNumberFormat="1" applyFont="1" applyAlignment="1">
      <alignment horizontal="right"/>
    </xf>
    <xf numFmtId="167" fontId="3" fillId="3" borderId="18" xfId="1" applyNumberFormat="1" applyFill="1" applyBorder="1" applyAlignment="1">
      <alignment horizontal="right"/>
    </xf>
    <xf numFmtId="167" fontId="3" fillId="3" borderId="22" xfId="1" applyNumberFormat="1" applyFill="1" applyBorder="1" applyAlignment="1">
      <alignment horizontal="right"/>
    </xf>
    <xf numFmtId="167" fontId="3" fillId="0" borderId="0" xfId="1" applyNumberFormat="1" applyAlignment="1">
      <alignment horizontal="right"/>
    </xf>
    <xf numFmtId="167" fontId="14" fillId="3" borderId="3" xfId="1" applyNumberFormat="1" applyFont="1" applyFill="1" applyBorder="1" applyAlignment="1">
      <alignment horizontal="center" wrapText="1"/>
    </xf>
    <xf numFmtId="167" fontId="3" fillId="2" borderId="7" xfId="1" applyNumberFormat="1" applyFill="1" applyBorder="1" applyAlignment="1">
      <alignment horizontal="right"/>
    </xf>
    <xf numFmtId="167" fontId="18" fillId="0" borderId="14" xfId="1" applyNumberFormat="1" applyFont="1" applyBorder="1" applyAlignment="1">
      <alignment horizontal="right" shrinkToFit="1"/>
    </xf>
    <xf numFmtId="167" fontId="22" fillId="5" borderId="27" xfId="1" applyNumberFormat="1" applyFont="1" applyFill="1" applyBorder="1" applyAlignment="1">
      <alignment horizontal="right" wrapText="1"/>
    </xf>
    <xf numFmtId="167" fontId="3" fillId="3" borderId="2" xfId="1" applyNumberFormat="1" applyFill="1" applyBorder="1" applyAlignment="1">
      <alignment horizontal="right"/>
    </xf>
    <xf numFmtId="167" fontId="3" fillId="2" borderId="2" xfId="1" applyNumberFormat="1" applyFill="1" applyBorder="1" applyAlignment="1">
      <alignment horizontal="right"/>
    </xf>
    <xf numFmtId="167" fontId="3" fillId="0" borderId="0" xfId="1" applyNumberFormat="1"/>
    <xf numFmtId="167" fontId="27" fillId="0" borderId="0" xfId="1" applyNumberFormat="1" applyFont="1" applyAlignment="1">
      <alignment horizontal="right"/>
    </xf>
    <xf numFmtId="49" fontId="22" fillId="5" borderId="4" xfId="1" applyNumberFormat="1" applyFont="1" applyFill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167" fontId="22" fillId="5" borderId="15" xfId="1" applyNumberFormat="1" applyFont="1" applyFill="1" applyBorder="1" applyAlignment="1">
      <alignment horizontal="right" wrapText="1"/>
    </xf>
    <xf numFmtId="0" fontId="5" fillId="0" borderId="14" xfId="1" applyFont="1" applyBorder="1" applyAlignment="1">
      <alignment horizontal="center"/>
    </xf>
    <xf numFmtId="0" fontId="22" fillId="0" borderId="6" xfId="1" applyFont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17" fillId="0" borderId="14" xfId="1" applyFont="1" applyBorder="1" applyAlignment="1">
      <alignment horizontal="center"/>
    </xf>
    <xf numFmtId="49" fontId="17" fillId="5" borderId="6" xfId="1" applyNumberFormat="1" applyFont="1" applyFill="1" applyBorder="1" applyAlignment="1">
      <alignment horizontal="left" wrapText="1"/>
    </xf>
    <xf numFmtId="167" fontId="17" fillId="5" borderId="14" xfId="1" applyNumberFormat="1" applyFont="1" applyFill="1" applyBorder="1" applyAlignment="1">
      <alignment horizontal="right" wrapText="1"/>
    </xf>
    <xf numFmtId="49" fontId="17" fillId="0" borderId="14" xfId="1" applyNumberFormat="1" applyFont="1" applyBorder="1" applyAlignment="1">
      <alignment horizontal="left"/>
    </xf>
    <xf numFmtId="0" fontId="5" fillId="0" borderId="12" xfId="1" applyFont="1" applyBorder="1" applyAlignment="1">
      <alignment horizontal="center"/>
    </xf>
    <xf numFmtId="49" fontId="17" fillId="5" borderId="1" xfId="1" applyNumberFormat="1" applyFont="1" applyFill="1" applyBorder="1" applyAlignment="1">
      <alignment horizontal="left" wrapText="1"/>
    </xf>
    <xf numFmtId="49" fontId="17" fillId="0" borderId="13" xfId="0" applyNumberFormat="1" applyFont="1" applyBorder="1" applyAlignment="1">
      <alignment horizontal="center" vertical="center" wrapText="1"/>
    </xf>
    <xf numFmtId="167" fontId="17" fillId="5" borderId="12" xfId="1" applyNumberFormat="1" applyFont="1" applyFill="1" applyBorder="1" applyAlignment="1">
      <alignment horizontal="right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14" xfId="0" applyNumberFormat="1" applyFont="1" applyBorder="1" applyAlignment="1">
      <alignment horizontal="center" wrapText="1"/>
    </xf>
    <xf numFmtId="49" fontId="17" fillId="0" borderId="12" xfId="1" applyNumberFormat="1" applyFont="1" applyBorder="1" applyAlignment="1">
      <alignment horizontal="left"/>
    </xf>
    <xf numFmtId="49" fontId="17" fillId="0" borderId="28" xfId="1" applyNumberFormat="1" applyFont="1" applyBorder="1" applyAlignment="1">
      <alignment horizontal="left"/>
    </xf>
    <xf numFmtId="167" fontId="17" fillId="5" borderId="36" xfId="1" applyNumberFormat="1" applyFont="1" applyFill="1" applyBorder="1" applyAlignment="1">
      <alignment horizontal="right" wrapText="1"/>
    </xf>
    <xf numFmtId="0" fontId="5" fillId="0" borderId="28" xfId="1" applyFont="1" applyBorder="1" applyAlignment="1">
      <alignment horizontal="center"/>
    </xf>
    <xf numFmtId="0" fontId="22" fillId="0" borderId="29" xfId="1" applyFont="1" applyBorder="1" applyAlignment="1">
      <alignment horizontal="left" wrapText="1"/>
    </xf>
    <xf numFmtId="0" fontId="22" fillId="0" borderId="16" xfId="0" applyFont="1" applyBorder="1" applyAlignment="1">
      <alignment horizontal="right"/>
    </xf>
    <xf numFmtId="0" fontId="15" fillId="2" borderId="1" xfId="1" applyFont="1" applyFill="1" applyBorder="1" applyAlignment="1">
      <alignment horizontal="center"/>
    </xf>
    <xf numFmtId="49" fontId="9" fillId="2" borderId="2" xfId="1" applyNumberFormat="1" applyFont="1" applyFill="1" applyBorder="1" applyAlignment="1">
      <alignment horizontal="left"/>
    </xf>
    <xf numFmtId="0" fontId="9" fillId="2" borderId="2" xfId="1" applyFont="1" applyFill="1" applyBorder="1"/>
    <xf numFmtId="0" fontId="3" fillId="2" borderId="2" xfId="1" applyFill="1" applyBorder="1" applyAlignment="1">
      <alignment horizontal="right"/>
    </xf>
    <xf numFmtId="0" fontId="3" fillId="2" borderId="3" xfId="1" applyFill="1" applyBorder="1"/>
    <xf numFmtId="165" fontId="8" fillId="4" borderId="11" xfId="0" applyNumberFormat="1" applyFont="1" applyFill="1" applyBorder="1" applyAlignment="1">
      <alignment horizontal="right" vertical="center"/>
    </xf>
    <xf numFmtId="165" fontId="0" fillId="0" borderId="35" xfId="0" applyNumberFormat="1" applyBorder="1" applyAlignment="1">
      <alignment horizontal="right" vertical="center"/>
    </xf>
    <xf numFmtId="165" fontId="0" fillId="0" borderId="7" xfId="0" applyNumberForma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165" fontId="0" fillId="0" borderId="34" xfId="0" applyNumberFormat="1" applyBorder="1" applyAlignment="1">
      <alignment horizontal="right" vertical="center"/>
    </xf>
    <xf numFmtId="49" fontId="22" fillId="5" borderId="25" xfId="1" applyNumberFormat="1" applyFont="1" applyFill="1" applyBorder="1" applyAlignment="1">
      <alignment horizontal="left" wrapText="1"/>
    </xf>
    <xf numFmtId="49" fontId="23" fillId="0" borderId="26" xfId="0" applyNumberFormat="1" applyFont="1" applyBorder="1" applyAlignment="1">
      <alignment horizontal="left" wrapText="1"/>
    </xf>
    <xf numFmtId="0" fontId="8" fillId="0" borderId="0" xfId="1" applyFont="1" applyAlignment="1">
      <alignment horizontal="left"/>
    </xf>
  </cellXfs>
  <cellStyles count="3">
    <cellStyle name="Čárka" xfId="2" builtinId="3"/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/>
  <dimension ref="B1:N44"/>
  <sheetViews>
    <sheetView showGridLines="0" tabSelected="1" zoomScaleNormal="75" zoomScaleSheetLayoutView="75" workbookViewId="0">
      <selection activeCell="J50" sqref="J50"/>
    </sheetView>
  </sheetViews>
  <sheetFormatPr defaultRowHeight="12.75" x14ac:dyDescent="0.2"/>
  <cols>
    <col min="1" max="1" width="0.5703125" customWidth="1"/>
    <col min="2" max="2" width="7.140625" customWidth="1"/>
    <col min="4" max="4" width="19.7109375" customWidth="1"/>
    <col min="5" max="5" width="8.85546875" customWidth="1"/>
    <col min="6" max="6" width="16.7109375" customWidth="1"/>
    <col min="7" max="8" width="11" customWidth="1"/>
    <col min="9" max="9" width="12.85546875" customWidth="1"/>
    <col min="10" max="10" width="10.7109375" customWidth="1"/>
    <col min="11" max="11" width="26.140625" customWidth="1"/>
    <col min="12" max="14" width="10.7109375" customWidth="1"/>
  </cols>
  <sheetData>
    <row r="1" spans="2:14" ht="12" customHeight="1" x14ac:dyDescent="0.2"/>
    <row r="2" spans="2:14" ht="17.25" customHeight="1" x14ac:dyDescent="0.25">
      <c r="B2" s="1"/>
      <c r="C2" s="2" t="s">
        <v>0</v>
      </c>
      <c r="E2" s="3"/>
      <c r="F2" s="2"/>
      <c r="G2" s="1"/>
      <c r="H2" s="4"/>
      <c r="I2" s="5"/>
      <c r="J2" s="1"/>
    </row>
    <row r="3" spans="2:14" ht="6" customHeight="1" x14ac:dyDescent="0.2">
      <c r="C3" s="6"/>
      <c r="D3" s="7" t="s">
        <v>1</v>
      </c>
    </row>
    <row r="4" spans="2:14" ht="4.5" customHeight="1" x14ac:dyDescent="0.2"/>
    <row r="5" spans="2:14" ht="13.5" customHeight="1" x14ac:dyDescent="0.25">
      <c r="C5" s="8" t="s">
        <v>2</v>
      </c>
      <c r="D5" s="9" t="s">
        <v>376</v>
      </c>
      <c r="E5" s="10"/>
      <c r="F5" s="11"/>
      <c r="G5" s="11"/>
      <c r="H5" s="11"/>
      <c r="N5" s="5"/>
    </row>
    <row r="7" spans="2:14" x14ac:dyDescent="0.2">
      <c r="C7" s="12"/>
      <c r="D7" s="13"/>
      <c r="H7" s="14"/>
      <c r="I7" s="13"/>
      <c r="J7" s="13"/>
    </row>
    <row r="8" spans="2:14" x14ac:dyDescent="0.2">
      <c r="D8" s="13"/>
      <c r="H8" s="14"/>
      <c r="I8" s="13"/>
      <c r="J8" s="13"/>
    </row>
    <row r="9" spans="2:14" x14ac:dyDescent="0.2">
      <c r="C9" s="14"/>
      <c r="D9" s="13"/>
      <c r="H9" s="14"/>
      <c r="I9" s="13"/>
    </row>
    <row r="10" spans="2:14" x14ac:dyDescent="0.2">
      <c r="H10" s="14"/>
      <c r="I10" s="13"/>
    </row>
    <row r="11" spans="2:14" x14ac:dyDescent="0.2">
      <c r="C11" s="12"/>
      <c r="D11" s="13"/>
      <c r="H11" s="14"/>
      <c r="I11" s="13"/>
      <c r="J11" s="13"/>
    </row>
    <row r="12" spans="2:14" x14ac:dyDescent="0.2">
      <c r="D12" s="13"/>
      <c r="H12" s="14"/>
      <c r="I12" s="13"/>
      <c r="J12" s="13"/>
    </row>
    <row r="13" spans="2:14" ht="12.75" customHeight="1" x14ac:dyDescent="0.2">
      <c r="C13" s="14"/>
      <c r="D13" s="13"/>
      <c r="I13" s="14"/>
    </row>
    <row r="14" spans="2:14" ht="0.75" hidden="1" customHeight="1" x14ac:dyDescent="0.2">
      <c r="I14" s="14"/>
    </row>
    <row r="15" spans="2:14" ht="4.5" customHeight="1" x14ac:dyDescent="0.2">
      <c r="I15" s="14"/>
    </row>
    <row r="16" spans="2:14" ht="4.5" customHeight="1" x14ac:dyDescent="0.2"/>
    <row r="17" spans="2:11" ht="3.75" customHeight="1" x14ac:dyDescent="0.2"/>
    <row r="18" spans="2:11" ht="13.5" customHeight="1" x14ac:dyDescent="0.2">
      <c r="B18" s="15"/>
      <c r="C18" s="16"/>
      <c r="D18" s="16"/>
      <c r="E18" s="17"/>
      <c r="F18" s="18"/>
      <c r="G18" s="19"/>
      <c r="H18" s="20"/>
      <c r="I18" s="21" t="s">
        <v>3</v>
      </c>
      <c r="J18" s="22"/>
    </row>
    <row r="19" spans="2:11" ht="15" customHeight="1" x14ac:dyDescent="0.2">
      <c r="B19" s="23" t="s">
        <v>4</v>
      </c>
      <c r="C19" s="24"/>
      <c r="D19" s="25">
        <v>15</v>
      </c>
      <c r="E19" s="26" t="s">
        <v>5</v>
      </c>
      <c r="F19" s="27"/>
      <c r="G19" s="28"/>
      <c r="H19" s="215">
        <f>CEILING(G34,1)</f>
        <v>0</v>
      </c>
      <c r="I19" s="216"/>
      <c r="J19" s="29"/>
    </row>
    <row r="20" spans="2:11" x14ac:dyDescent="0.2">
      <c r="B20" s="23" t="s">
        <v>6</v>
      </c>
      <c r="C20" s="24"/>
      <c r="D20" s="25">
        <f>SazbaDPH1</f>
        <v>15</v>
      </c>
      <c r="E20" s="26" t="s">
        <v>5</v>
      </c>
      <c r="F20" s="30"/>
      <c r="G20" s="31"/>
      <c r="H20" s="217">
        <f>ROUND(H19*D20/100,1)</f>
        <v>0</v>
      </c>
      <c r="I20" s="218"/>
      <c r="J20" s="32"/>
    </row>
    <row r="21" spans="2:11" x14ac:dyDescent="0.2">
      <c r="B21" s="23" t="s">
        <v>4</v>
      </c>
      <c r="C21" s="24"/>
      <c r="D21" s="25">
        <v>21</v>
      </c>
      <c r="E21" s="26" t="s">
        <v>5</v>
      </c>
      <c r="F21" s="30"/>
      <c r="G21" s="31"/>
      <c r="H21" s="217">
        <f>H34</f>
        <v>0</v>
      </c>
      <c r="I21" s="218"/>
      <c r="J21" s="32"/>
    </row>
    <row r="22" spans="2:11" ht="13.5" thickBot="1" x14ac:dyDescent="0.25">
      <c r="B22" s="23" t="s">
        <v>6</v>
      </c>
      <c r="C22" s="24"/>
      <c r="D22" s="25">
        <f>SazbaDPH2</f>
        <v>21</v>
      </c>
      <c r="E22" s="26" t="s">
        <v>5</v>
      </c>
      <c r="F22" s="33"/>
      <c r="G22" s="34"/>
      <c r="H22" s="219">
        <f>I34</f>
        <v>0</v>
      </c>
      <c r="I22" s="220"/>
      <c r="J22" s="32"/>
    </row>
    <row r="23" spans="2:11" ht="16.5" thickBot="1" x14ac:dyDescent="0.25">
      <c r="B23" s="35" t="s">
        <v>7</v>
      </c>
      <c r="C23" s="36"/>
      <c r="D23" s="36"/>
      <c r="E23" s="37"/>
      <c r="F23" s="38"/>
      <c r="G23" s="39"/>
      <c r="H23" s="213">
        <f>SUM(SUM(H19:I22))</f>
        <v>0</v>
      </c>
      <c r="I23" s="214"/>
      <c r="J23" s="40"/>
    </row>
    <row r="26" spans="2:11" ht="1.5" customHeight="1" x14ac:dyDescent="0.2"/>
    <row r="27" spans="2:11" ht="15.75" customHeight="1" x14ac:dyDescent="0.25">
      <c r="B27" s="10" t="s">
        <v>8</v>
      </c>
      <c r="C27" s="41"/>
      <c r="D27" s="41"/>
      <c r="E27" s="41"/>
      <c r="F27" s="41"/>
      <c r="G27" s="41"/>
      <c r="H27" s="41"/>
      <c r="I27" s="41"/>
      <c r="J27" s="41"/>
      <c r="K27" s="42"/>
    </row>
    <row r="28" spans="2:11" ht="5.25" customHeight="1" x14ac:dyDescent="0.2">
      <c r="K28" s="42"/>
    </row>
    <row r="29" spans="2:11" ht="24" customHeight="1" x14ac:dyDescent="0.2">
      <c r="B29" s="43" t="s">
        <v>9</v>
      </c>
      <c r="C29" s="44"/>
      <c r="D29" s="44"/>
      <c r="E29" s="45"/>
      <c r="F29" s="156" t="s">
        <v>10</v>
      </c>
      <c r="G29" s="154" t="str">
        <f>CONCATENATE("Základ DPH ",SazbaDPH1," %")</f>
        <v>Základ DPH 15 %</v>
      </c>
      <c r="H29" s="46" t="str">
        <f>CONCATENATE("Základ DPH ",SazbaDPH2," %")</f>
        <v>Základ DPH 21 %</v>
      </c>
      <c r="I29" s="47" t="s">
        <v>11</v>
      </c>
    </row>
    <row r="30" spans="2:11" x14ac:dyDescent="0.2">
      <c r="B30" s="48" t="s">
        <v>337</v>
      </c>
      <c r="C30" s="49" t="s">
        <v>377</v>
      </c>
      <c r="D30" s="50"/>
      <c r="E30" s="51"/>
      <c r="F30" s="157"/>
      <c r="G30" s="52"/>
      <c r="H30" s="53"/>
      <c r="I30" s="53"/>
    </row>
    <row r="31" spans="2:11" x14ac:dyDescent="0.2">
      <c r="B31" s="54"/>
      <c r="C31" s="60" t="str">
        <f>'SO-01.1.1'!D4</f>
        <v>1.1 Uznatelné náklady</v>
      </c>
      <c r="D31" s="56"/>
      <c r="E31" s="57"/>
      <c r="F31" s="158">
        <f t="shared" ref="F31:F33" si="0">G31+H31+I31</f>
        <v>0</v>
      </c>
      <c r="G31" s="58">
        <v>0</v>
      </c>
      <c r="H31" s="59">
        <f>'SO-01.1.1'!G228</f>
        <v>0</v>
      </c>
      <c r="I31" s="59">
        <f t="shared" ref="I31:I33" si="1">(G31*SazbaDPH1)/100+(H31*SazbaDPH2)/100</f>
        <v>0</v>
      </c>
      <c r="K31" s="164"/>
    </row>
    <row r="32" spans="2:11" x14ac:dyDescent="0.2">
      <c r="B32" s="54" t="s">
        <v>373</v>
      </c>
      <c r="C32" s="55" t="s">
        <v>374</v>
      </c>
      <c r="D32" s="56"/>
      <c r="E32" s="57"/>
      <c r="F32" s="158"/>
      <c r="G32" s="58"/>
      <c r="H32" s="59"/>
      <c r="I32" s="59"/>
    </row>
    <row r="33" spans="2:10" x14ac:dyDescent="0.2">
      <c r="B33" s="54"/>
      <c r="C33" s="60" t="str">
        <f>'SO-03 '!D4</f>
        <v>3 Neuznatelné položky</v>
      </c>
      <c r="D33" s="56"/>
      <c r="E33" s="57"/>
      <c r="F33" s="159">
        <f t="shared" si="0"/>
        <v>0</v>
      </c>
      <c r="G33" s="152">
        <v>0</v>
      </c>
      <c r="H33" s="153">
        <f>'SO-03 '!G35</f>
        <v>0</v>
      </c>
      <c r="I33" s="153">
        <f t="shared" si="1"/>
        <v>0</v>
      </c>
    </row>
    <row r="34" spans="2:10" ht="17.25" customHeight="1" x14ac:dyDescent="0.2">
      <c r="B34" s="61" t="s">
        <v>12</v>
      </c>
      <c r="C34" s="62"/>
      <c r="D34" s="63"/>
      <c r="E34" s="64"/>
      <c r="F34" s="160">
        <f>SUM(F30:F33)</f>
        <v>0</v>
      </c>
      <c r="G34" s="155">
        <f>SUM(G30:G32)</f>
        <v>0</v>
      </c>
      <c r="H34" s="65">
        <f>SUM(H30:H33)</f>
        <v>0</v>
      </c>
      <c r="I34" s="65">
        <f>SUM(I30:I33)</f>
        <v>0</v>
      </c>
    </row>
    <row r="35" spans="2:10" x14ac:dyDescent="0.2">
      <c r="B35" s="66"/>
      <c r="C35" s="66"/>
      <c r="D35" s="66"/>
      <c r="E35" s="66"/>
      <c r="F35" s="66"/>
      <c r="G35" s="66"/>
      <c r="H35" s="66"/>
      <c r="I35" s="66"/>
      <c r="J35" s="66"/>
    </row>
    <row r="36" spans="2:10" x14ac:dyDescent="0.2">
      <c r="B36" s="66"/>
      <c r="C36" s="66"/>
      <c r="D36" s="66"/>
      <c r="E36" s="66"/>
      <c r="F36" s="66"/>
      <c r="G36" s="66"/>
      <c r="H36" s="66"/>
      <c r="I36" s="66"/>
      <c r="J36" s="66"/>
    </row>
    <row r="37" spans="2:10" x14ac:dyDescent="0.2">
      <c r="B37" s="66"/>
      <c r="C37" s="66"/>
      <c r="D37" s="66"/>
      <c r="E37" s="66"/>
      <c r="F37" s="66"/>
      <c r="G37" s="66"/>
      <c r="H37" s="66"/>
      <c r="I37" s="66"/>
      <c r="J37" s="66"/>
    </row>
    <row r="38" spans="2:10" x14ac:dyDescent="0.2">
      <c r="B38" s="66"/>
      <c r="C38" s="66"/>
      <c r="D38" s="66"/>
      <c r="E38" s="66"/>
      <c r="F38" s="66"/>
      <c r="G38" s="66"/>
      <c r="H38" s="66"/>
      <c r="I38" s="66"/>
      <c r="J38" s="66"/>
    </row>
    <row r="39" spans="2:10" x14ac:dyDescent="0.2">
      <c r="B39" s="66"/>
      <c r="C39" s="66"/>
      <c r="D39" s="66"/>
      <c r="E39" s="66"/>
      <c r="F39" s="66"/>
      <c r="G39" s="66"/>
      <c r="H39" s="66"/>
      <c r="I39" s="66"/>
      <c r="J39" s="66"/>
    </row>
    <row r="44" spans="2:10" x14ac:dyDescent="0.2">
      <c r="C44" s="67"/>
      <c r="D44" s="68" t="s">
        <v>13</v>
      </c>
      <c r="E44" s="69"/>
      <c r="F44" s="69"/>
      <c r="G44" s="70"/>
      <c r="H44" s="67" t="s">
        <v>14</v>
      </c>
      <c r="I44" s="70"/>
    </row>
  </sheetData>
  <mergeCells count="5">
    <mergeCell ref="H23:I23"/>
    <mergeCell ref="H19:I19"/>
    <mergeCell ref="H20:I20"/>
    <mergeCell ref="H21:I21"/>
    <mergeCell ref="H22:I22"/>
  </mergeCells>
  <phoneticPr fontId="0" type="noConversion"/>
  <pageMargins left="0.59055118110236227" right="0.19685039370078741" top="0.39370078740157483" bottom="0.39370078740157483" header="0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CZ1206"/>
  <sheetViews>
    <sheetView showGridLines="0" showZeros="0" zoomScale="110" zoomScaleNormal="110" workbookViewId="0">
      <selection activeCell="D226" sqref="D226"/>
    </sheetView>
  </sheetViews>
  <sheetFormatPr defaultColWidth="9.140625" defaultRowHeight="12.75" x14ac:dyDescent="0.2"/>
  <cols>
    <col min="1" max="1" width="4.42578125" style="71" customWidth="1"/>
    <col min="2" max="2" width="11.5703125" style="71" customWidth="1"/>
    <col min="3" max="3" width="40.42578125" style="71" customWidth="1"/>
    <col min="4" max="4" width="5.5703125" style="71" customWidth="1"/>
    <col min="5" max="5" width="24" style="177" customWidth="1"/>
    <col min="6" max="6" width="9.85546875" style="71" customWidth="1"/>
    <col min="7" max="7" width="13.85546875" style="71" customWidth="1"/>
    <col min="8" max="8" width="11" style="71" hidden="1" customWidth="1"/>
    <col min="9" max="9" width="9.7109375" style="71" hidden="1" customWidth="1"/>
    <col min="10" max="10" width="11.28515625" style="71" hidden="1" customWidth="1"/>
    <col min="11" max="11" width="10.42578125" style="71" hidden="1" customWidth="1"/>
    <col min="12" max="12" width="75.42578125" style="71" customWidth="1"/>
    <col min="13" max="13" width="45.28515625" style="71" customWidth="1"/>
    <col min="14" max="55" width="9.140625" style="71"/>
    <col min="56" max="56" width="62.28515625" style="71" customWidth="1"/>
    <col min="57" max="16384" width="9.140625" style="71"/>
  </cols>
  <sheetData>
    <row r="1" spans="1:104" ht="15" customHeight="1" x14ac:dyDescent="0.25">
      <c r="A1" s="223" t="s">
        <v>15</v>
      </c>
      <c r="B1" s="223"/>
      <c r="C1" s="223"/>
      <c r="D1" s="223"/>
      <c r="E1" s="223"/>
      <c r="F1" s="223"/>
      <c r="G1" s="223"/>
    </row>
    <row r="2" spans="1:104" ht="3" customHeight="1" thickBot="1" x14ac:dyDescent="0.25">
      <c r="B2" s="72"/>
      <c r="C2" s="73"/>
      <c r="D2" s="73"/>
      <c r="E2" s="174"/>
      <c r="F2" s="73"/>
      <c r="G2" s="73"/>
    </row>
    <row r="3" spans="1:104" ht="13.5" customHeight="1" thickTop="1" x14ac:dyDescent="0.2">
      <c r="A3" s="75" t="s">
        <v>16</v>
      </c>
      <c r="B3" s="76"/>
      <c r="C3" s="77"/>
      <c r="D3" s="78" t="s">
        <v>379</v>
      </c>
      <c r="E3" s="175"/>
      <c r="F3" s="80"/>
      <c r="G3" s="81"/>
    </row>
    <row r="4" spans="1:104" ht="13.5" customHeight="1" thickBot="1" x14ac:dyDescent="0.25">
      <c r="A4" s="82" t="s">
        <v>17</v>
      </c>
      <c r="B4" s="83"/>
      <c r="C4" s="84"/>
      <c r="D4" s="85" t="s">
        <v>378</v>
      </c>
      <c r="E4" s="176"/>
      <c r="F4" s="87"/>
      <c r="G4" s="88"/>
    </row>
    <row r="5" spans="1:104" ht="13.5" thickTop="1" x14ac:dyDescent="0.2">
      <c r="A5" s="89"/>
    </row>
    <row r="6" spans="1:104" s="95" customFormat="1" ht="26.25" customHeight="1" x14ac:dyDescent="0.2">
      <c r="A6" s="91" t="s">
        <v>18</v>
      </c>
      <c r="B6" s="92" t="s">
        <v>19</v>
      </c>
      <c r="C6" s="92" t="s">
        <v>20</v>
      </c>
      <c r="D6" s="92" t="s">
        <v>21</v>
      </c>
      <c r="E6" s="178" t="s">
        <v>22</v>
      </c>
      <c r="F6" s="92" t="s">
        <v>23</v>
      </c>
      <c r="G6" s="93" t="s">
        <v>24</v>
      </c>
      <c r="H6" s="94" t="s">
        <v>25</v>
      </c>
      <c r="I6" s="94" t="s">
        <v>26</v>
      </c>
      <c r="J6" s="94" t="s">
        <v>27</v>
      </c>
      <c r="K6" s="94" t="s">
        <v>28</v>
      </c>
    </row>
    <row r="7" spans="1:104" ht="14.25" customHeight="1" x14ac:dyDescent="0.2">
      <c r="A7" s="96" t="s">
        <v>29</v>
      </c>
      <c r="B7" s="97" t="s">
        <v>30</v>
      </c>
      <c r="C7" s="98" t="s">
        <v>31</v>
      </c>
      <c r="D7" s="99"/>
      <c r="E7" s="179"/>
      <c r="F7" s="100"/>
      <c r="G7" s="101"/>
      <c r="H7" s="102"/>
      <c r="I7" s="103"/>
      <c r="J7" s="102"/>
      <c r="K7" s="103"/>
      <c r="O7" s="104"/>
    </row>
    <row r="8" spans="1:104" x14ac:dyDescent="0.2">
      <c r="A8" s="105">
        <v>1</v>
      </c>
      <c r="B8" s="106" t="s">
        <v>44</v>
      </c>
      <c r="C8" s="107" t="s">
        <v>45</v>
      </c>
      <c r="D8" s="108" t="s">
        <v>33</v>
      </c>
      <c r="E8" s="180">
        <v>152</v>
      </c>
      <c r="F8" s="110"/>
      <c r="G8" s="111">
        <f>E8*F8</f>
        <v>0</v>
      </c>
      <c r="H8" s="112">
        <v>0</v>
      </c>
      <c r="I8" s="113">
        <f>E8*H8</f>
        <v>0</v>
      </c>
      <c r="J8" s="112">
        <v>0</v>
      </c>
      <c r="K8" s="113">
        <f>E8*J8</f>
        <v>0</v>
      </c>
      <c r="O8" s="104"/>
      <c r="Z8" s="114"/>
      <c r="AA8" s="114">
        <v>1</v>
      </c>
      <c r="AB8" s="114">
        <v>1</v>
      </c>
      <c r="AC8" s="114">
        <v>1</v>
      </c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CA8" s="114">
        <v>1</v>
      </c>
      <c r="CB8" s="114">
        <v>1</v>
      </c>
      <c r="CZ8" s="71">
        <v>1</v>
      </c>
    </row>
    <row r="9" spans="1:104" x14ac:dyDescent="0.2">
      <c r="A9" s="105">
        <v>2</v>
      </c>
      <c r="B9" s="106" t="s">
        <v>32</v>
      </c>
      <c r="C9" s="107" t="s">
        <v>46</v>
      </c>
      <c r="D9" s="108" t="s">
        <v>33</v>
      </c>
      <c r="E9" s="180">
        <v>15</v>
      </c>
      <c r="F9" s="110"/>
      <c r="G9" s="111">
        <f>E9*F9</f>
        <v>0</v>
      </c>
      <c r="H9" s="112">
        <v>0</v>
      </c>
      <c r="I9" s="113">
        <f>E9*H9</f>
        <v>0</v>
      </c>
      <c r="J9" s="112">
        <v>-0.200000000000045</v>
      </c>
      <c r="K9" s="113">
        <f>E9*J9</f>
        <v>-3.000000000000675</v>
      </c>
      <c r="O9" s="104"/>
      <c r="Z9" s="114"/>
      <c r="AA9" s="114">
        <v>1</v>
      </c>
      <c r="AB9" s="114">
        <v>1</v>
      </c>
      <c r="AC9" s="114">
        <v>1</v>
      </c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CA9" s="114">
        <v>1</v>
      </c>
      <c r="CB9" s="114">
        <v>1</v>
      </c>
      <c r="CZ9" s="71">
        <v>1</v>
      </c>
    </row>
    <row r="10" spans="1:104" x14ac:dyDescent="0.2">
      <c r="A10" s="105">
        <v>3</v>
      </c>
      <c r="B10" s="106" t="s">
        <v>47</v>
      </c>
      <c r="C10" s="107" t="s">
        <v>48</v>
      </c>
      <c r="D10" s="108" t="s">
        <v>33</v>
      </c>
      <c r="E10" s="180">
        <v>16.5</v>
      </c>
      <c r="F10" s="110"/>
      <c r="G10" s="111">
        <f>E10*F10</f>
        <v>0</v>
      </c>
      <c r="H10" s="112">
        <v>0</v>
      </c>
      <c r="I10" s="113">
        <f>E10*H10</f>
        <v>0</v>
      </c>
      <c r="J10" s="112">
        <v>-0.224999999999909</v>
      </c>
      <c r="K10" s="113">
        <f>E10*J10</f>
        <v>-3.7124999999984984</v>
      </c>
      <c r="O10" s="104"/>
      <c r="Z10" s="114"/>
      <c r="AA10" s="114">
        <v>1</v>
      </c>
      <c r="AB10" s="114">
        <v>1</v>
      </c>
      <c r="AC10" s="114">
        <v>1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CA10" s="114">
        <v>1</v>
      </c>
      <c r="CB10" s="114">
        <v>1</v>
      </c>
      <c r="CZ10" s="71">
        <v>1</v>
      </c>
    </row>
    <row r="11" spans="1:104" x14ac:dyDescent="0.2">
      <c r="A11" s="105">
        <v>4</v>
      </c>
      <c r="B11" s="106" t="s">
        <v>49</v>
      </c>
      <c r="C11" s="107" t="s">
        <v>50</v>
      </c>
      <c r="D11" s="108" t="s">
        <v>33</v>
      </c>
      <c r="E11" s="180">
        <v>152</v>
      </c>
      <c r="F11" s="110"/>
      <c r="G11" s="111">
        <f>E11*F11</f>
        <v>0</v>
      </c>
      <c r="H11" s="112">
        <v>0</v>
      </c>
      <c r="I11" s="113">
        <f>E11*H11</f>
        <v>0</v>
      </c>
      <c r="J11" s="112">
        <v>-0.32999999999992702</v>
      </c>
      <c r="K11" s="113">
        <f>E11*J11</f>
        <v>-50.159999999988905</v>
      </c>
      <c r="O11" s="104"/>
      <c r="Z11" s="114"/>
      <c r="AA11" s="114">
        <v>1</v>
      </c>
      <c r="AB11" s="114">
        <v>1</v>
      </c>
      <c r="AC11" s="114">
        <v>1</v>
      </c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CA11" s="114">
        <v>1</v>
      </c>
      <c r="CB11" s="114">
        <v>1</v>
      </c>
      <c r="CZ11" s="71">
        <v>1</v>
      </c>
    </row>
    <row r="12" spans="1:104" x14ac:dyDescent="0.2">
      <c r="A12" s="105">
        <v>5</v>
      </c>
      <c r="B12" s="106" t="s">
        <v>51</v>
      </c>
      <c r="C12" s="107" t="s">
        <v>52</v>
      </c>
      <c r="D12" s="108" t="s">
        <v>33</v>
      </c>
      <c r="E12" s="180">
        <v>58.5</v>
      </c>
      <c r="F12" s="110"/>
      <c r="G12" s="111">
        <f>E12*F12</f>
        <v>0</v>
      </c>
      <c r="H12" s="112">
        <v>0</v>
      </c>
      <c r="I12" s="113">
        <f>E12*H12</f>
        <v>0</v>
      </c>
      <c r="J12" s="112">
        <v>-0.32999999999992702</v>
      </c>
      <c r="K12" s="113">
        <f>E12*J12</f>
        <v>-19.304999999995729</v>
      </c>
      <c r="O12" s="104"/>
      <c r="Z12" s="114"/>
      <c r="AA12" s="114">
        <v>1</v>
      </c>
      <c r="AB12" s="114">
        <v>1</v>
      </c>
      <c r="AC12" s="114">
        <v>1</v>
      </c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CA12" s="114">
        <v>1</v>
      </c>
      <c r="CB12" s="114">
        <v>1</v>
      </c>
      <c r="CZ12" s="71">
        <v>1</v>
      </c>
    </row>
    <row r="13" spans="1:104" x14ac:dyDescent="0.2">
      <c r="A13" s="115"/>
      <c r="B13" s="116"/>
      <c r="C13" s="221" t="s">
        <v>53</v>
      </c>
      <c r="D13" s="222"/>
      <c r="E13" s="181">
        <v>0</v>
      </c>
      <c r="F13" s="161"/>
      <c r="G13" s="120"/>
      <c r="H13" s="121"/>
      <c r="I13" s="117"/>
      <c r="K13" s="117"/>
      <c r="M13" s="118" t="s">
        <v>53</v>
      </c>
      <c r="O13" s="10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22" t="str">
        <f t="shared" ref="BD13:BD20" si="0">C12</f>
        <v>Odstranění podkladu pl. 50 m2,kam.drcené tl.15 cm</v>
      </c>
      <c r="BE13" s="114"/>
      <c r="BF13" s="114"/>
      <c r="BG13" s="114"/>
      <c r="BH13" s="114"/>
      <c r="BI13" s="114"/>
      <c r="BJ13" s="114"/>
      <c r="BK13" s="114"/>
    </row>
    <row r="14" spans="1:104" x14ac:dyDescent="0.2">
      <c r="A14" s="115"/>
      <c r="B14" s="116"/>
      <c r="C14" s="221" t="s">
        <v>54</v>
      </c>
      <c r="D14" s="222"/>
      <c r="E14" s="181">
        <v>16.5</v>
      </c>
      <c r="F14" s="161"/>
      <c r="G14" s="120"/>
      <c r="H14" s="121"/>
      <c r="I14" s="117"/>
      <c r="K14" s="117"/>
      <c r="M14" s="118" t="s">
        <v>54</v>
      </c>
      <c r="O14" s="10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22" t="str">
        <f t="shared" si="0"/>
        <v>zám. dlažba:</v>
      </c>
      <c r="BE14" s="114"/>
      <c r="BF14" s="114"/>
      <c r="BG14" s="114"/>
      <c r="BH14" s="114"/>
      <c r="BI14" s="114"/>
      <c r="BJ14" s="114"/>
      <c r="BK14" s="114"/>
    </row>
    <row r="15" spans="1:104" x14ac:dyDescent="0.2">
      <c r="A15" s="115"/>
      <c r="B15" s="116"/>
      <c r="C15" s="221" t="s">
        <v>55</v>
      </c>
      <c r="D15" s="222"/>
      <c r="E15" s="181">
        <v>0</v>
      </c>
      <c r="F15" s="161"/>
      <c r="G15" s="120"/>
      <c r="H15" s="121"/>
      <c r="I15" s="117"/>
      <c r="K15" s="117"/>
      <c r="M15" s="118" t="s">
        <v>55</v>
      </c>
      <c r="O15" s="10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22" t="str">
        <f t="shared" si="0"/>
        <v>16,5</v>
      </c>
      <c r="BE15" s="114"/>
      <c r="BF15" s="114"/>
      <c r="BG15" s="114"/>
      <c r="BH15" s="114"/>
      <c r="BI15" s="114"/>
      <c r="BJ15" s="114"/>
      <c r="BK15" s="114"/>
    </row>
    <row r="16" spans="1:104" x14ac:dyDescent="0.2">
      <c r="A16" s="115"/>
      <c r="B16" s="116"/>
      <c r="C16" s="221" t="s">
        <v>56</v>
      </c>
      <c r="D16" s="222"/>
      <c r="E16" s="181">
        <v>2</v>
      </c>
      <c r="F16" s="161"/>
      <c r="G16" s="120"/>
      <c r="H16" s="121"/>
      <c r="I16" s="117"/>
      <c r="K16" s="117"/>
      <c r="M16" s="118" t="s">
        <v>56</v>
      </c>
      <c r="O16" s="10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22" t="str">
        <f t="shared" si="0"/>
        <v>beton:</v>
      </c>
      <c r="BE16" s="114"/>
      <c r="BF16" s="114"/>
      <c r="BG16" s="114"/>
      <c r="BH16" s="114"/>
      <c r="BI16" s="114"/>
      <c r="BJ16" s="114"/>
      <c r="BK16" s="114"/>
    </row>
    <row r="17" spans="1:104" x14ac:dyDescent="0.2">
      <c r="A17" s="115"/>
      <c r="B17" s="116"/>
      <c r="C17" s="221" t="s">
        <v>57</v>
      </c>
      <c r="D17" s="222"/>
      <c r="E17" s="181">
        <v>0</v>
      </c>
      <c r="F17" s="161"/>
      <c r="G17" s="120"/>
      <c r="H17" s="121"/>
      <c r="I17" s="117"/>
      <c r="K17" s="117"/>
      <c r="M17" s="118" t="s">
        <v>57</v>
      </c>
      <c r="O17" s="10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22" t="str">
        <f t="shared" si="0"/>
        <v>2,0</v>
      </c>
      <c r="BE17" s="114"/>
      <c r="BF17" s="114"/>
      <c r="BG17" s="114"/>
      <c r="BH17" s="114"/>
      <c r="BI17" s="114"/>
      <c r="BJ17" s="114"/>
      <c r="BK17" s="114"/>
    </row>
    <row r="18" spans="1:104" x14ac:dyDescent="0.2">
      <c r="A18" s="115"/>
      <c r="B18" s="116"/>
      <c r="C18" s="221" t="s">
        <v>58</v>
      </c>
      <c r="D18" s="222"/>
      <c r="E18" s="181">
        <v>15</v>
      </c>
      <c r="F18" s="161"/>
      <c r="G18" s="120"/>
      <c r="H18" s="121"/>
      <c r="I18" s="117"/>
      <c r="K18" s="117"/>
      <c r="M18" s="118" t="s">
        <v>58</v>
      </c>
      <c r="O18" s="10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22" t="str">
        <f t="shared" si="0"/>
        <v>kostky:</v>
      </c>
      <c r="BE18" s="114"/>
      <c r="BF18" s="114"/>
      <c r="BG18" s="114"/>
      <c r="BH18" s="114"/>
      <c r="BI18" s="114"/>
      <c r="BJ18" s="114"/>
      <c r="BK18" s="114"/>
    </row>
    <row r="19" spans="1:104" x14ac:dyDescent="0.2">
      <c r="A19" s="115"/>
      <c r="B19" s="116"/>
      <c r="C19" s="221" t="s">
        <v>59</v>
      </c>
      <c r="D19" s="222"/>
      <c r="E19" s="181">
        <v>0</v>
      </c>
      <c r="F19" s="161"/>
      <c r="G19" s="120"/>
      <c r="H19" s="121"/>
      <c r="I19" s="117"/>
      <c r="K19" s="117"/>
      <c r="M19" s="118" t="s">
        <v>59</v>
      </c>
      <c r="O19" s="10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22" t="str">
        <f t="shared" si="0"/>
        <v>15,0</v>
      </c>
      <c r="BE19" s="114"/>
      <c r="BF19" s="114"/>
      <c r="BG19" s="114"/>
      <c r="BH19" s="114"/>
      <c r="BI19" s="114"/>
      <c r="BJ19" s="114"/>
      <c r="BK19" s="114"/>
    </row>
    <row r="20" spans="1:104" x14ac:dyDescent="0.2">
      <c r="A20" s="115"/>
      <c r="B20" s="116"/>
      <c r="C20" s="221" t="s">
        <v>60</v>
      </c>
      <c r="D20" s="222"/>
      <c r="E20" s="181">
        <v>25</v>
      </c>
      <c r="F20" s="161"/>
      <c r="G20" s="120"/>
      <c r="H20" s="121"/>
      <c r="I20" s="117"/>
      <c r="K20" s="117"/>
      <c r="M20" s="118" t="s">
        <v>60</v>
      </c>
      <c r="O20" s="10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22" t="str">
        <f t="shared" si="0"/>
        <v>asfalt:</v>
      </c>
      <c r="BE20" s="114"/>
      <c r="BF20" s="114"/>
      <c r="BG20" s="114"/>
      <c r="BH20" s="114"/>
      <c r="BI20" s="114"/>
      <c r="BJ20" s="114"/>
      <c r="BK20" s="114"/>
    </row>
    <row r="21" spans="1:104" x14ac:dyDescent="0.2">
      <c r="A21" s="105">
        <v>6</v>
      </c>
      <c r="B21" s="106" t="s">
        <v>61</v>
      </c>
      <c r="C21" s="107" t="s">
        <v>62</v>
      </c>
      <c r="D21" s="108" t="s">
        <v>33</v>
      </c>
      <c r="E21" s="180">
        <v>25</v>
      </c>
      <c r="F21" s="110"/>
      <c r="G21" s="111">
        <f>E21*F21</f>
        <v>0</v>
      </c>
      <c r="H21" s="112">
        <v>0</v>
      </c>
      <c r="I21" s="113">
        <f>E21*H21</f>
        <v>0</v>
      </c>
      <c r="J21" s="112">
        <v>-0.22000000000002701</v>
      </c>
      <c r="K21" s="113">
        <f>E21*J21</f>
        <v>-5.500000000000675</v>
      </c>
      <c r="O21" s="104"/>
      <c r="Z21" s="114"/>
      <c r="AA21" s="114">
        <v>1</v>
      </c>
      <c r="AB21" s="114">
        <v>1</v>
      </c>
      <c r="AC21" s="114">
        <v>1</v>
      </c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CA21" s="114">
        <v>1</v>
      </c>
      <c r="CB21" s="114">
        <v>1</v>
      </c>
      <c r="CZ21" s="71">
        <v>1</v>
      </c>
    </row>
    <row r="22" spans="1:104" x14ac:dyDescent="0.2">
      <c r="A22" s="105">
        <v>7</v>
      </c>
      <c r="B22" s="106" t="s">
        <v>63</v>
      </c>
      <c r="C22" s="107" t="s">
        <v>64</v>
      </c>
      <c r="D22" s="108" t="s">
        <v>33</v>
      </c>
      <c r="E22" s="180">
        <v>16.350000000000001</v>
      </c>
      <c r="F22" s="110"/>
      <c r="G22" s="111">
        <f>E22*F22</f>
        <v>0</v>
      </c>
      <c r="H22" s="112">
        <v>0</v>
      </c>
      <c r="I22" s="113">
        <f>E22*H22</f>
        <v>0</v>
      </c>
      <c r="J22" s="112">
        <v>-0.28600000000005799</v>
      </c>
      <c r="K22" s="113">
        <f>E22*J22</f>
        <v>-4.6761000000009485</v>
      </c>
      <c r="O22" s="104"/>
      <c r="Z22" s="114"/>
      <c r="AA22" s="114">
        <v>1</v>
      </c>
      <c r="AB22" s="114">
        <v>1</v>
      </c>
      <c r="AC22" s="114">
        <v>1</v>
      </c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CA22" s="114">
        <v>1</v>
      </c>
      <c r="CB22" s="114">
        <v>1</v>
      </c>
      <c r="CZ22" s="71">
        <v>1</v>
      </c>
    </row>
    <row r="23" spans="1:104" x14ac:dyDescent="0.2">
      <c r="A23" s="115"/>
      <c r="B23" s="116"/>
      <c r="C23" s="221" t="s">
        <v>65</v>
      </c>
      <c r="D23" s="222"/>
      <c r="E23" s="181">
        <v>15.9</v>
      </c>
      <c r="F23" s="161"/>
      <c r="G23" s="120"/>
      <c r="H23" s="121"/>
      <c r="I23" s="117"/>
      <c r="K23" s="117"/>
      <c r="M23" s="118" t="s">
        <v>65</v>
      </c>
      <c r="O23" s="10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22" t="str">
        <f>C22</f>
        <v>Odstranění asfaltové vrstvy pl. do 50 m2, tl.13 cm</v>
      </c>
      <c r="BE23" s="114"/>
      <c r="BF23" s="114"/>
      <c r="BG23" s="114"/>
      <c r="BH23" s="114"/>
      <c r="BI23" s="114"/>
      <c r="BJ23" s="114"/>
      <c r="BK23" s="114"/>
    </row>
    <row r="24" spans="1:104" x14ac:dyDescent="0.2">
      <c r="A24" s="115"/>
      <c r="B24" s="116"/>
      <c r="C24" s="221" t="s">
        <v>66</v>
      </c>
      <c r="D24" s="222"/>
      <c r="E24" s="181">
        <v>0.45</v>
      </c>
      <c r="F24" s="161"/>
      <c r="G24" s="120"/>
      <c r="H24" s="121"/>
      <c r="I24" s="117"/>
      <c r="K24" s="117"/>
      <c r="M24" s="118" t="s">
        <v>66</v>
      </c>
      <c r="O24" s="10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22" t="str">
        <f>C23</f>
        <v>0,15*(67,0+27,0+7,0+5,0)</v>
      </c>
      <c r="BE24" s="114"/>
      <c r="BF24" s="114"/>
      <c r="BG24" s="114"/>
      <c r="BH24" s="114"/>
      <c r="BI24" s="114"/>
      <c r="BJ24" s="114"/>
      <c r="BK24" s="114"/>
    </row>
    <row r="25" spans="1:104" x14ac:dyDescent="0.2">
      <c r="A25" s="105">
        <v>8</v>
      </c>
      <c r="B25" s="106" t="s">
        <v>67</v>
      </c>
      <c r="C25" s="107" t="s">
        <v>68</v>
      </c>
      <c r="D25" s="108" t="s">
        <v>33</v>
      </c>
      <c r="E25" s="180">
        <v>2</v>
      </c>
      <c r="F25" s="110"/>
      <c r="G25" s="111">
        <f>E25*F25</f>
        <v>0</v>
      </c>
      <c r="H25" s="112">
        <v>0</v>
      </c>
      <c r="I25" s="113">
        <f>E25*H25</f>
        <v>0</v>
      </c>
      <c r="J25" s="112">
        <v>-0.360000000000127</v>
      </c>
      <c r="K25" s="113">
        <f>E25*J25</f>
        <v>-0.72000000000025399</v>
      </c>
      <c r="O25" s="104"/>
      <c r="Z25" s="114"/>
      <c r="AA25" s="114">
        <v>1</v>
      </c>
      <c r="AB25" s="114">
        <v>1</v>
      </c>
      <c r="AC25" s="114">
        <v>1</v>
      </c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CA25" s="114">
        <v>1</v>
      </c>
      <c r="CB25" s="114">
        <v>1</v>
      </c>
      <c r="CZ25" s="71">
        <v>1</v>
      </c>
    </row>
    <row r="26" spans="1:104" x14ac:dyDescent="0.2">
      <c r="A26" s="105">
        <v>9</v>
      </c>
      <c r="B26" s="106" t="s">
        <v>69</v>
      </c>
      <c r="C26" s="107" t="s">
        <v>70</v>
      </c>
      <c r="D26" s="108" t="s">
        <v>71</v>
      </c>
      <c r="E26" s="180">
        <v>25</v>
      </c>
      <c r="F26" s="110"/>
      <c r="G26" s="111">
        <f>E26*F26</f>
        <v>0</v>
      </c>
      <c r="H26" s="112">
        <v>0</v>
      </c>
      <c r="I26" s="113">
        <f>E26*H26</f>
        <v>0</v>
      </c>
      <c r="J26" s="112">
        <v>-0.26999999999998198</v>
      </c>
      <c r="K26" s="113">
        <f>E26*J26</f>
        <v>-6.7499999999995497</v>
      </c>
      <c r="O26" s="104"/>
      <c r="Z26" s="114"/>
      <c r="AA26" s="114">
        <v>1</v>
      </c>
      <c r="AB26" s="114">
        <v>1</v>
      </c>
      <c r="AC26" s="114">
        <v>1</v>
      </c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CA26" s="114">
        <v>1</v>
      </c>
      <c r="CB26" s="114">
        <v>1</v>
      </c>
      <c r="CZ26" s="71">
        <v>1</v>
      </c>
    </row>
    <row r="27" spans="1:104" x14ac:dyDescent="0.2">
      <c r="A27" s="105">
        <v>10</v>
      </c>
      <c r="B27" s="106" t="s">
        <v>72</v>
      </c>
      <c r="C27" s="107" t="s">
        <v>73</v>
      </c>
      <c r="D27" s="108" t="s">
        <v>71</v>
      </c>
      <c r="E27" s="180">
        <v>115</v>
      </c>
      <c r="F27" s="110"/>
      <c r="G27" s="111">
        <f>E27*F27</f>
        <v>0</v>
      </c>
      <c r="H27" s="112">
        <v>0</v>
      </c>
      <c r="I27" s="113">
        <f>E27*H27</f>
        <v>0</v>
      </c>
      <c r="J27" s="112">
        <v>-0.125</v>
      </c>
      <c r="K27" s="113">
        <f>E27*J27</f>
        <v>-14.375</v>
      </c>
      <c r="O27" s="104"/>
      <c r="Z27" s="114"/>
      <c r="AA27" s="114">
        <v>1</v>
      </c>
      <c r="AB27" s="114">
        <v>1</v>
      </c>
      <c r="AC27" s="114">
        <v>1</v>
      </c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CA27" s="114">
        <v>1</v>
      </c>
      <c r="CB27" s="114">
        <v>1</v>
      </c>
      <c r="CZ27" s="71">
        <v>1</v>
      </c>
    </row>
    <row r="28" spans="1:104" x14ac:dyDescent="0.2">
      <c r="A28" s="105">
        <v>11</v>
      </c>
      <c r="B28" s="106" t="s">
        <v>74</v>
      </c>
      <c r="C28" s="107" t="s">
        <v>75</v>
      </c>
      <c r="D28" s="108" t="s">
        <v>76</v>
      </c>
      <c r="E28" s="180">
        <v>21.38</v>
      </c>
      <c r="F28" s="110"/>
      <c r="G28" s="111">
        <f>E28*F28</f>
        <v>0</v>
      </c>
      <c r="H28" s="112">
        <v>0</v>
      </c>
      <c r="I28" s="113">
        <f>E28*H28</f>
        <v>0</v>
      </c>
      <c r="J28" s="112">
        <v>0</v>
      </c>
      <c r="K28" s="113">
        <f>E28*J28</f>
        <v>0</v>
      </c>
      <c r="O28" s="104"/>
      <c r="Z28" s="114"/>
      <c r="AA28" s="114">
        <v>1</v>
      </c>
      <c r="AB28" s="114">
        <v>1</v>
      </c>
      <c r="AC28" s="114">
        <v>1</v>
      </c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CA28" s="114">
        <v>1</v>
      </c>
      <c r="CB28" s="114">
        <v>1</v>
      </c>
      <c r="CZ28" s="71">
        <v>1</v>
      </c>
    </row>
    <row r="29" spans="1:104" x14ac:dyDescent="0.2">
      <c r="A29" s="115"/>
      <c r="B29" s="116"/>
      <c r="C29" s="221" t="s">
        <v>77</v>
      </c>
      <c r="D29" s="222"/>
      <c r="E29" s="181">
        <v>27.3</v>
      </c>
      <c r="F29" s="161"/>
      <c r="G29" s="120"/>
      <c r="H29" s="121"/>
      <c r="I29" s="117"/>
      <c r="K29" s="117"/>
      <c r="M29" s="118" t="s">
        <v>77</v>
      </c>
      <c r="O29" s="10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22" t="str">
        <f>C28</f>
        <v>Sejmutí ornice s přemístěním přes 50 do 100 m</v>
      </c>
      <c r="BE29" s="114"/>
      <c r="BF29" s="114"/>
      <c r="BG29" s="114"/>
      <c r="BH29" s="114"/>
      <c r="BI29" s="114"/>
      <c r="BJ29" s="114"/>
      <c r="BK29" s="114"/>
    </row>
    <row r="30" spans="1:104" x14ac:dyDescent="0.2">
      <c r="A30" s="115"/>
      <c r="B30" s="116"/>
      <c r="C30" s="221" t="s">
        <v>78</v>
      </c>
      <c r="D30" s="222"/>
      <c r="E30" s="181">
        <v>6.9</v>
      </c>
      <c r="F30" s="161"/>
      <c r="G30" s="120"/>
      <c r="H30" s="121"/>
      <c r="I30" s="117"/>
      <c r="K30" s="117"/>
      <c r="M30" s="118" t="s">
        <v>78</v>
      </c>
      <c r="O30" s="10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22" t="str">
        <f>C29</f>
        <v>0,1*(244,0+13,0+16,0)</v>
      </c>
      <c r="BE30" s="114"/>
      <c r="BF30" s="114"/>
      <c r="BG30" s="114"/>
      <c r="BH30" s="114"/>
      <c r="BI30" s="114"/>
      <c r="BJ30" s="114"/>
      <c r="BK30" s="114"/>
    </row>
    <row r="31" spans="1:104" x14ac:dyDescent="0.2">
      <c r="A31" s="115"/>
      <c r="B31" s="116"/>
      <c r="C31" s="221" t="s">
        <v>79</v>
      </c>
      <c r="D31" s="222"/>
      <c r="E31" s="181">
        <v>6.8250000000000002</v>
      </c>
      <c r="F31" s="161"/>
      <c r="G31" s="120"/>
      <c r="H31" s="121"/>
      <c r="I31" s="117"/>
      <c r="K31" s="117"/>
      <c r="M31" s="118" t="s">
        <v>79</v>
      </c>
      <c r="O31" s="10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22" t="str">
        <f>C30</f>
        <v>0,1*(42,0+11,0+7,0+9,0)</v>
      </c>
      <c r="BE31" s="114"/>
      <c r="BF31" s="114"/>
      <c r="BG31" s="114"/>
      <c r="BH31" s="114"/>
      <c r="BI31" s="114"/>
      <c r="BJ31" s="114"/>
      <c r="BK31" s="114"/>
    </row>
    <row r="32" spans="1:104" x14ac:dyDescent="0.2">
      <c r="A32" s="115"/>
      <c r="B32" s="116"/>
      <c r="C32" s="165" t="s">
        <v>381</v>
      </c>
      <c r="D32" s="166"/>
      <c r="E32" s="181">
        <v>0.5</v>
      </c>
      <c r="F32" s="161"/>
      <c r="G32" s="120"/>
      <c r="H32" s="121"/>
      <c r="I32" s="117"/>
      <c r="K32" s="117"/>
      <c r="M32" s="118"/>
      <c r="O32" s="10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22"/>
      <c r="BE32" s="114"/>
      <c r="BF32" s="114"/>
      <c r="BG32" s="114"/>
      <c r="BH32" s="114"/>
      <c r="BI32" s="114"/>
      <c r="BJ32" s="114"/>
      <c r="BK32" s="114"/>
    </row>
    <row r="33" spans="1:104" x14ac:dyDescent="0.2">
      <c r="A33" s="115"/>
      <c r="B33" s="116"/>
      <c r="C33" s="221" t="s">
        <v>80</v>
      </c>
      <c r="D33" s="222"/>
      <c r="E33" s="181">
        <v>-20.149999999999999</v>
      </c>
      <c r="F33" s="161"/>
      <c r="G33" s="120"/>
      <c r="H33" s="121"/>
      <c r="I33" s="117"/>
      <c r="K33" s="117"/>
      <c r="M33" s="118" t="s">
        <v>80</v>
      </c>
      <c r="O33" s="10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22" t="str">
        <f>C31</f>
        <v>0,1*0,25*273,0</v>
      </c>
      <c r="BE33" s="114"/>
      <c r="BF33" s="114"/>
      <c r="BG33" s="114"/>
      <c r="BH33" s="114"/>
      <c r="BI33" s="114"/>
      <c r="BJ33" s="114"/>
      <c r="BK33" s="114"/>
    </row>
    <row r="34" spans="1:104" x14ac:dyDescent="0.2">
      <c r="A34" s="105">
        <v>12</v>
      </c>
      <c r="B34" s="106" t="s">
        <v>81</v>
      </c>
      <c r="C34" s="107" t="s">
        <v>82</v>
      </c>
      <c r="D34" s="108" t="s">
        <v>76</v>
      </c>
      <c r="E34" s="180">
        <v>90.467500000000001</v>
      </c>
      <c r="F34" s="110"/>
      <c r="G34" s="111">
        <f>E34*F34</f>
        <v>0</v>
      </c>
      <c r="H34" s="112">
        <v>0</v>
      </c>
      <c r="I34" s="113">
        <f>E34*H34</f>
        <v>0</v>
      </c>
      <c r="J34" s="112">
        <v>0</v>
      </c>
      <c r="K34" s="113">
        <f>E34*J34</f>
        <v>0</v>
      </c>
      <c r="O34" s="104"/>
      <c r="Z34" s="114"/>
      <c r="AA34" s="114">
        <v>1</v>
      </c>
      <c r="AB34" s="114">
        <v>1</v>
      </c>
      <c r="AC34" s="114">
        <v>1</v>
      </c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CA34" s="114">
        <v>1</v>
      </c>
      <c r="CB34" s="114">
        <v>1</v>
      </c>
      <c r="CZ34" s="71">
        <v>1</v>
      </c>
    </row>
    <row r="35" spans="1:104" x14ac:dyDescent="0.2">
      <c r="A35" s="115"/>
      <c r="B35" s="116"/>
      <c r="C35" s="221" t="s">
        <v>83</v>
      </c>
      <c r="D35" s="222"/>
      <c r="E35" s="181">
        <v>90.09</v>
      </c>
      <c r="F35" s="119"/>
      <c r="G35" s="120"/>
      <c r="H35" s="121"/>
      <c r="I35" s="117"/>
      <c r="K35" s="117"/>
      <c r="M35" s="118" t="s">
        <v>83</v>
      </c>
      <c r="O35" s="10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22" t="str">
        <f>C34</f>
        <v>Odkopávky pro silnice,třída I.,do 100 m3,STROJNĚ</v>
      </c>
      <c r="BE35" s="114"/>
      <c r="BF35" s="114"/>
      <c r="BG35" s="114"/>
      <c r="BH35" s="114"/>
      <c r="BI35" s="114"/>
      <c r="BJ35" s="114"/>
      <c r="BK35" s="114"/>
    </row>
    <row r="36" spans="1:104" x14ac:dyDescent="0.2">
      <c r="A36" s="115"/>
      <c r="B36" s="116"/>
      <c r="C36" s="221" t="s">
        <v>84</v>
      </c>
      <c r="D36" s="222"/>
      <c r="E36" s="181">
        <v>28.98</v>
      </c>
      <c r="F36" s="119"/>
      <c r="G36" s="120"/>
      <c r="H36" s="121"/>
      <c r="I36" s="117"/>
      <c r="K36" s="117"/>
      <c r="M36" s="118" t="s">
        <v>84</v>
      </c>
      <c r="O36" s="10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22" t="str">
        <f>C35</f>
        <v>0,33*(244,0+13,0+16,0)</v>
      </c>
      <c r="BE36" s="114"/>
      <c r="BF36" s="114"/>
      <c r="BG36" s="114"/>
      <c r="BH36" s="114"/>
      <c r="BI36" s="114"/>
      <c r="BJ36" s="114"/>
      <c r="BK36" s="114"/>
    </row>
    <row r="37" spans="1:104" x14ac:dyDescent="0.2">
      <c r="A37" s="115"/>
      <c r="B37" s="116"/>
      <c r="C37" s="221" t="s">
        <v>85</v>
      </c>
      <c r="D37" s="222"/>
      <c r="E37" s="181">
        <v>22.522500000000001</v>
      </c>
      <c r="F37" s="119"/>
      <c r="G37" s="120"/>
      <c r="H37" s="121"/>
      <c r="I37" s="117"/>
      <c r="K37" s="117"/>
      <c r="M37" s="118" t="s">
        <v>85</v>
      </c>
      <c r="O37" s="10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22" t="str">
        <f>C36</f>
        <v>0,42*(42,0+11,0+7,0+9,0)</v>
      </c>
      <c r="BE37" s="114"/>
      <c r="BF37" s="114"/>
      <c r="BG37" s="114"/>
      <c r="BH37" s="114"/>
      <c r="BI37" s="114"/>
      <c r="BJ37" s="114"/>
      <c r="BK37" s="114"/>
    </row>
    <row r="38" spans="1:104" x14ac:dyDescent="0.2">
      <c r="A38" s="115"/>
      <c r="B38" s="116"/>
      <c r="C38" s="221" t="s">
        <v>86</v>
      </c>
      <c r="D38" s="222"/>
      <c r="E38" s="181">
        <v>-46.625</v>
      </c>
      <c r="F38" s="119"/>
      <c r="G38" s="120"/>
      <c r="H38" s="121"/>
      <c r="I38" s="117"/>
      <c r="K38" s="117"/>
      <c r="M38" s="118" t="s">
        <v>86</v>
      </c>
      <c r="O38" s="10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22" t="str">
        <f>C37</f>
        <v>0,33*0,25*273,0</v>
      </c>
      <c r="BE38" s="114"/>
      <c r="BF38" s="114"/>
      <c r="BG38" s="114"/>
      <c r="BH38" s="114"/>
      <c r="BI38" s="114"/>
      <c r="BJ38" s="114"/>
      <c r="BK38" s="114"/>
    </row>
    <row r="39" spans="1:104" x14ac:dyDescent="0.2">
      <c r="A39" s="115"/>
      <c r="B39" s="116"/>
      <c r="C39" s="221" t="s">
        <v>87</v>
      </c>
      <c r="D39" s="222"/>
      <c r="E39" s="181">
        <v>-4.5</v>
      </c>
      <c r="F39" s="161"/>
      <c r="G39" s="120"/>
      <c r="H39" s="121"/>
      <c r="I39" s="117"/>
      <c r="K39" s="117"/>
      <c r="M39" s="118" t="s">
        <v>87</v>
      </c>
      <c r="O39" s="10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22" t="str">
        <f>C38</f>
        <v>-0,25*(143,0+16,5+2,0+25,0)</v>
      </c>
      <c r="BE39" s="114"/>
      <c r="BF39" s="114"/>
      <c r="BG39" s="114"/>
      <c r="BH39" s="114"/>
      <c r="BI39" s="114"/>
      <c r="BJ39" s="114"/>
      <c r="BK39" s="114"/>
    </row>
    <row r="40" spans="1:104" x14ac:dyDescent="0.2">
      <c r="A40" s="105">
        <v>13</v>
      </c>
      <c r="B40" s="106" t="s">
        <v>88</v>
      </c>
      <c r="C40" s="107" t="s">
        <v>89</v>
      </c>
      <c r="D40" s="108" t="s">
        <v>76</v>
      </c>
      <c r="E40" s="180">
        <v>4.2</v>
      </c>
      <c r="F40" s="110"/>
      <c r="G40" s="111">
        <f>E40*F40</f>
        <v>0</v>
      </c>
      <c r="H40" s="112">
        <v>0</v>
      </c>
      <c r="I40" s="113">
        <f>E40*H40</f>
        <v>0</v>
      </c>
      <c r="J40" s="112">
        <v>0</v>
      </c>
      <c r="K40" s="113">
        <f>E40*J40</f>
        <v>0</v>
      </c>
      <c r="O40" s="104"/>
      <c r="Z40" s="114"/>
      <c r="AA40" s="114">
        <v>1</v>
      </c>
      <c r="AB40" s="114">
        <v>1</v>
      </c>
      <c r="AC40" s="114">
        <v>1</v>
      </c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CA40" s="114">
        <v>1</v>
      </c>
      <c r="CB40" s="114">
        <v>1</v>
      </c>
      <c r="CZ40" s="71">
        <v>1</v>
      </c>
    </row>
    <row r="41" spans="1:104" x14ac:dyDescent="0.2">
      <c r="A41" s="115"/>
      <c r="B41" s="116"/>
      <c r="C41" s="221" t="s">
        <v>90</v>
      </c>
      <c r="D41" s="222"/>
      <c r="E41" s="181">
        <v>4.2</v>
      </c>
      <c r="F41" s="161"/>
      <c r="G41" s="120"/>
      <c r="H41" s="121"/>
      <c r="I41" s="117"/>
      <c r="K41" s="117"/>
      <c r="M41" s="118" t="s">
        <v>90</v>
      </c>
      <c r="O41" s="10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22" t="str">
        <f>C40</f>
        <v>Hloubení rýh š.do 60 cm v hor.3 do 50 m3, STROJNĚ</v>
      </c>
      <c r="BE41" s="114"/>
      <c r="BF41" s="114"/>
      <c r="BG41" s="114"/>
      <c r="BH41" s="114"/>
      <c r="BI41" s="114"/>
      <c r="BJ41" s="114"/>
      <c r="BK41" s="114"/>
    </row>
    <row r="42" spans="1:104" x14ac:dyDescent="0.2">
      <c r="A42" s="105">
        <v>14</v>
      </c>
      <c r="B42" s="106" t="s">
        <v>91</v>
      </c>
      <c r="C42" s="107" t="s">
        <v>92</v>
      </c>
      <c r="D42" s="108" t="s">
        <v>76</v>
      </c>
      <c r="E42" s="180">
        <v>12.922700000000001</v>
      </c>
      <c r="F42" s="110"/>
      <c r="G42" s="111">
        <f>E42*F42</f>
        <v>0</v>
      </c>
      <c r="H42" s="112">
        <v>0</v>
      </c>
      <c r="I42" s="113">
        <f>E42*H42</f>
        <v>0</v>
      </c>
      <c r="J42" s="112">
        <v>0</v>
      </c>
      <c r="K42" s="113">
        <f>E42*J42</f>
        <v>0</v>
      </c>
      <c r="O42" s="104"/>
      <c r="Z42" s="114"/>
      <c r="AA42" s="114">
        <v>1</v>
      </c>
      <c r="AB42" s="114">
        <v>1</v>
      </c>
      <c r="AC42" s="114">
        <v>1</v>
      </c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CA42" s="114">
        <v>1</v>
      </c>
      <c r="CB42" s="114">
        <v>1</v>
      </c>
      <c r="CZ42" s="71">
        <v>1</v>
      </c>
    </row>
    <row r="43" spans="1:104" x14ac:dyDescent="0.2">
      <c r="A43" s="115"/>
      <c r="B43" s="116"/>
      <c r="C43" s="221" t="s">
        <v>93</v>
      </c>
      <c r="D43" s="222"/>
      <c r="E43" s="181">
        <v>10.125</v>
      </c>
      <c r="F43" s="161"/>
      <c r="G43" s="120"/>
      <c r="H43" s="121"/>
      <c r="I43" s="117"/>
      <c r="K43" s="117"/>
      <c r="M43" s="118" t="s">
        <v>93</v>
      </c>
      <c r="O43" s="10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22" t="str">
        <f>C42</f>
        <v>Hloubení šachet v hor.3 do 100 m3</v>
      </c>
      <c r="BE43" s="114"/>
      <c r="BF43" s="114"/>
      <c r="BG43" s="114"/>
      <c r="BH43" s="114"/>
      <c r="BI43" s="114"/>
      <c r="BJ43" s="114"/>
      <c r="BK43" s="114"/>
    </row>
    <row r="44" spans="1:104" x14ac:dyDescent="0.2">
      <c r="A44" s="115"/>
      <c r="B44" s="116"/>
      <c r="C44" s="221" t="s">
        <v>94</v>
      </c>
      <c r="D44" s="222"/>
      <c r="E44" s="181">
        <v>2.7976999999999999</v>
      </c>
      <c r="F44" s="161"/>
      <c r="G44" s="120"/>
      <c r="H44" s="121"/>
      <c r="I44" s="117"/>
      <c r="K44" s="117"/>
      <c r="M44" s="118" t="s">
        <v>94</v>
      </c>
      <c r="O44" s="10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22" t="str">
        <f>C43</f>
        <v>3*1,5*1,5*1,5</v>
      </c>
      <c r="BE44" s="114"/>
      <c r="BF44" s="114"/>
      <c r="BG44" s="114"/>
      <c r="BH44" s="114"/>
      <c r="BI44" s="114"/>
      <c r="BJ44" s="114"/>
      <c r="BK44" s="114"/>
    </row>
    <row r="45" spans="1:104" x14ac:dyDescent="0.2">
      <c r="A45" s="105">
        <v>15</v>
      </c>
      <c r="B45" s="106" t="s">
        <v>95</v>
      </c>
      <c r="C45" s="107" t="s">
        <v>96</v>
      </c>
      <c r="D45" s="108" t="s">
        <v>76</v>
      </c>
      <c r="E45" s="180">
        <v>114.6602</v>
      </c>
      <c r="F45" s="110"/>
      <c r="G45" s="111">
        <f>E45*F45</f>
        <v>0</v>
      </c>
      <c r="H45" s="112">
        <v>0</v>
      </c>
      <c r="I45" s="113">
        <f>E45*H45</f>
        <v>0</v>
      </c>
      <c r="J45" s="112">
        <v>0</v>
      </c>
      <c r="K45" s="113">
        <f>E45*J45</f>
        <v>0</v>
      </c>
      <c r="O45" s="104"/>
      <c r="Z45" s="114"/>
      <c r="AA45" s="114">
        <v>1</v>
      </c>
      <c r="AB45" s="114">
        <v>1</v>
      </c>
      <c r="AC45" s="114">
        <v>1</v>
      </c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CA45" s="114">
        <v>1</v>
      </c>
      <c r="CB45" s="114">
        <v>1</v>
      </c>
      <c r="CZ45" s="71">
        <v>1</v>
      </c>
    </row>
    <row r="46" spans="1:104" x14ac:dyDescent="0.2">
      <c r="A46" s="115"/>
      <c r="B46" s="116"/>
      <c r="C46" s="221" t="s">
        <v>97</v>
      </c>
      <c r="D46" s="222"/>
      <c r="E46" s="181">
        <v>114.6602</v>
      </c>
      <c r="F46" s="161"/>
      <c r="G46" s="120"/>
      <c r="H46" s="121"/>
      <c r="I46" s="117"/>
      <c r="K46" s="117"/>
      <c r="M46" s="118" t="s">
        <v>97</v>
      </c>
      <c r="O46" s="10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22" t="str">
        <f>C45</f>
        <v>Vodorovné přemístění výkopku z hor.1-4 do 10000 m</v>
      </c>
      <c r="BE46" s="114"/>
      <c r="BF46" s="114"/>
      <c r="BG46" s="114"/>
      <c r="BH46" s="114"/>
      <c r="BI46" s="114"/>
      <c r="BJ46" s="114"/>
      <c r="BK46" s="114"/>
    </row>
    <row r="47" spans="1:104" x14ac:dyDescent="0.2">
      <c r="A47" s="105">
        <v>16</v>
      </c>
      <c r="B47" s="106" t="s">
        <v>98</v>
      </c>
      <c r="C47" s="107" t="s">
        <v>99</v>
      </c>
      <c r="D47" s="108" t="s">
        <v>76</v>
      </c>
      <c r="E47" s="180">
        <v>114.6602</v>
      </c>
      <c r="F47" s="110"/>
      <c r="G47" s="111">
        <f>E47*F47</f>
        <v>0</v>
      </c>
      <c r="H47" s="112">
        <v>0</v>
      </c>
      <c r="I47" s="113">
        <f>E47*H47</f>
        <v>0</v>
      </c>
      <c r="J47" s="112">
        <v>0</v>
      </c>
      <c r="K47" s="113">
        <f>E47*J47</f>
        <v>0</v>
      </c>
      <c r="O47" s="104"/>
      <c r="Z47" s="114"/>
      <c r="AA47" s="114">
        <v>1</v>
      </c>
      <c r="AB47" s="114">
        <v>1</v>
      </c>
      <c r="AC47" s="114">
        <v>1</v>
      </c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CA47" s="114">
        <v>1</v>
      </c>
      <c r="CB47" s="114">
        <v>1</v>
      </c>
      <c r="CZ47" s="71">
        <v>1</v>
      </c>
    </row>
    <row r="48" spans="1:104" x14ac:dyDescent="0.2">
      <c r="A48" s="105">
        <v>17</v>
      </c>
      <c r="B48" s="106" t="s">
        <v>100</v>
      </c>
      <c r="C48" s="107" t="s">
        <v>101</v>
      </c>
      <c r="D48" s="108" t="s">
        <v>76</v>
      </c>
      <c r="E48" s="180">
        <v>14.31</v>
      </c>
      <c r="F48" s="110"/>
      <c r="G48" s="111">
        <f>E48*F48</f>
        <v>0</v>
      </c>
      <c r="H48" s="112">
        <v>0</v>
      </c>
      <c r="I48" s="113">
        <f>E48*H48</f>
        <v>0</v>
      </c>
      <c r="J48" s="112">
        <v>0</v>
      </c>
      <c r="K48" s="113">
        <f>E48*J48</f>
        <v>0</v>
      </c>
      <c r="O48" s="104"/>
      <c r="Z48" s="114"/>
      <c r="AA48" s="114">
        <v>1</v>
      </c>
      <c r="AB48" s="114">
        <v>1</v>
      </c>
      <c r="AC48" s="114">
        <v>1</v>
      </c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CA48" s="114">
        <v>1</v>
      </c>
      <c r="CB48" s="114">
        <v>1</v>
      </c>
      <c r="CZ48" s="71">
        <v>1</v>
      </c>
    </row>
    <row r="49" spans="1:104" x14ac:dyDescent="0.2">
      <c r="A49" s="115"/>
      <c r="B49" s="116"/>
      <c r="C49" s="221" t="s">
        <v>102</v>
      </c>
      <c r="D49" s="222"/>
      <c r="E49" s="181">
        <v>14.31</v>
      </c>
      <c r="F49" s="161"/>
      <c r="G49" s="120"/>
      <c r="H49" s="121"/>
      <c r="I49" s="117"/>
      <c r="K49" s="117"/>
      <c r="M49" s="118" t="s">
        <v>102</v>
      </c>
      <c r="O49" s="10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22" t="str">
        <f>C48</f>
        <v>Přehození výkopku z hor.1-4</v>
      </c>
      <c r="BE49" s="114"/>
      <c r="BF49" s="114"/>
      <c r="BG49" s="114"/>
      <c r="BH49" s="114"/>
      <c r="BI49" s="114"/>
      <c r="BJ49" s="114"/>
      <c r="BK49" s="114"/>
    </row>
    <row r="50" spans="1:104" x14ac:dyDescent="0.2">
      <c r="A50" s="105">
        <v>18</v>
      </c>
      <c r="B50" s="106" t="s">
        <v>103</v>
      </c>
      <c r="C50" s="107" t="s">
        <v>104</v>
      </c>
      <c r="D50" s="108" t="s">
        <v>76</v>
      </c>
      <c r="E50" s="180">
        <v>114.6602</v>
      </c>
      <c r="F50" s="110"/>
      <c r="G50" s="111">
        <f>E50*F50</f>
        <v>0</v>
      </c>
      <c r="H50" s="112">
        <v>0</v>
      </c>
      <c r="I50" s="113">
        <f>E50*H50</f>
        <v>0</v>
      </c>
      <c r="J50" s="112">
        <v>0</v>
      </c>
      <c r="K50" s="113">
        <f>E50*J50</f>
        <v>0</v>
      </c>
      <c r="O50" s="104"/>
      <c r="Z50" s="114"/>
      <c r="AA50" s="114">
        <v>1</v>
      </c>
      <c r="AB50" s="114">
        <v>1</v>
      </c>
      <c r="AC50" s="114">
        <v>1</v>
      </c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CA50" s="114">
        <v>1</v>
      </c>
      <c r="CB50" s="114">
        <v>1</v>
      </c>
      <c r="CZ50" s="71">
        <v>1</v>
      </c>
    </row>
    <row r="51" spans="1:104" x14ac:dyDescent="0.2">
      <c r="A51" s="105">
        <v>19</v>
      </c>
      <c r="B51" s="106" t="s">
        <v>105</v>
      </c>
      <c r="C51" s="107" t="s">
        <v>106</v>
      </c>
      <c r="D51" s="108" t="s">
        <v>76</v>
      </c>
      <c r="E51" s="180">
        <v>11.060600000000001</v>
      </c>
      <c r="F51" s="110"/>
      <c r="G51" s="111">
        <f>E51*F51</f>
        <v>0</v>
      </c>
      <c r="H51" s="112">
        <v>0</v>
      </c>
      <c r="I51" s="113">
        <f>E51*H51</f>
        <v>0</v>
      </c>
      <c r="J51" s="112">
        <v>0</v>
      </c>
      <c r="K51" s="113">
        <f>E51*J51</f>
        <v>0</v>
      </c>
      <c r="O51" s="104"/>
      <c r="Z51" s="114"/>
      <c r="AA51" s="114">
        <v>1</v>
      </c>
      <c r="AB51" s="114">
        <v>1</v>
      </c>
      <c r="AC51" s="114">
        <v>1</v>
      </c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CA51" s="114">
        <v>1</v>
      </c>
      <c r="CB51" s="114">
        <v>1</v>
      </c>
      <c r="CZ51" s="71">
        <v>1</v>
      </c>
    </row>
    <row r="52" spans="1:104" x14ac:dyDescent="0.2">
      <c r="A52" s="115"/>
      <c r="B52" s="116"/>
      <c r="C52" s="221" t="s">
        <v>107</v>
      </c>
      <c r="D52" s="222"/>
      <c r="E52" s="181">
        <v>11.060600000000001</v>
      </c>
      <c r="F52" s="161"/>
      <c r="G52" s="120"/>
      <c r="H52" s="121"/>
      <c r="I52" s="117"/>
      <c r="K52" s="117"/>
      <c r="M52" s="118" t="s">
        <v>107</v>
      </c>
      <c r="O52" s="10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22" t="str">
        <f>C51</f>
        <v>Zásyp jam, rýh, šachet se zhutněním</v>
      </c>
      <c r="BE52" s="114"/>
      <c r="BF52" s="114"/>
      <c r="BG52" s="114"/>
      <c r="BH52" s="114"/>
      <c r="BI52" s="114"/>
      <c r="BJ52" s="114"/>
      <c r="BK52" s="114"/>
    </row>
    <row r="53" spans="1:104" ht="22.5" x14ac:dyDescent="0.2">
      <c r="A53" s="105">
        <v>20</v>
      </c>
      <c r="B53" s="106" t="s">
        <v>108</v>
      </c>
      <c r="C53" s="107" t="s">
        <v>109</v>
      </c>
      <c r="D53" s="108" t="s">
        <v>76</v>
      </c>
      <c r="E53" s="180">
        <v>3.99</v>
      </c>
      <c r="F53" s="110"/>
      <c r="G53" s="111">
        <f>E53*F53</f>
        <v>0</v>
      </c>
      <c r="H53" s="112">
        <v>1.70000000000073</v>
      </c>
      <c r="I53" s="113">
        <f>E53*H53</f>
        <v>6.7830000000029136</v>
      </c>
      <c r="J53" s="112">
        <v>0</v>
      </c>
      <c r="K53" s="113">
        <f>E53*J53</f>
        <v>0</v>
      </c>
      <c r="O53" s="104"/>
      <c r="Z53" s="114"/>
      <c r="AA53" s="114">
        <v>1</v>
      </c>
      <c r="AB53" s="114">
        <v>1</v>
      </c>
      <c r="AC53" s="114">
        <v>1</v>
      </c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CA53" s="114">
        <v>1</v>
      </c>
      <c r="CB53" s="114">
        <v>1</v>
      </c>
      <c r="CZ53" s="71">
        <v>1</v>
      </c>
    </row>
    <row r="54" spans="1:104" ht="25.5" x14ac:dyDescent="0.2">
      <c r="A54" s="115"/>
      <c r="B54" s="116"/>
      <c r="C54" s="221" t="s">
        <v>110</v>
      </c>
      <c r="D54" s="222"/>
      <c r="E54" s="181">
        <v>3.99</v>
      </c>
      <c r="F54" s="161"/>
      <c r="G54" s="120"/>
      <c r="H54" s="121"/>
      <c r="I54" s="117"/>
      <c r="K54" s="117"/>
      <c r="M54" s="118" t="s">
        <v>110</v>
      </c>
      <c r="O54" s="10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22" t="str">
        <f>C53</f>
        <v>Obsyp potrubí bez prohození sypaniny s dodáním štěrkopísku frakce 0 - 22 mm</v>
      </c>
      <c r="BE54" s="114"/>
      <c r="BF54" s="114"/>
      <c r="BG54" s="114"/>
      <c r="BH54" s="114"/>
      <c r="BI54" s="114"/>
      <c r="BJ54" s="114"/>
      <c r="BK54" s="114"/>
    </row>
    <row r="55" spans="1:104" x14ac:dyDescent="0.2">
      <c r="A55" s="192">
        <v>21</v>
      </c>
      <c r="B55" s="195" t="s">
        <v>338</v>
      </c>
      <c r="C55" s="193" t="s">
        <v>339</v>
      </c>
      <c r="D55" s="198" t="s">
        <v>33</v>
      </c>
      <c r="E55" s="194">
        <v>283</v>
      </c>
      <c r="F55" s="110"/>
      <c r="G55" s="111">
        <f>E55*F55</f>
        <v>0</v>
      </c>
      <c r="H55" s="121"/>
      <c r="I55" s="117"/>
      <c r="K55" s="117"/>
      <c r="M55" s="118"/>
      <c r="O55" s="10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22"/>
      <c r="BE55" s="114"/>
      <c r="BF55" s="114"/>
      <c r="BG55" s="114"/>
      <c r="BH55" s="114"/>
      <c r="BI55" s="114"/>
      <c r="BJ55" s="114"/>
      <c r="BK55" s="114"/>
    </row>
    <row r="56" spans="1:104" x14ac:dyDescent="0.2">
      <c r="A56" s="115"/>
      <c r="B56" s="116"/>
      <c r="C56" s="186" t="s">
        <v>340</v>
      </c>
      <c r="D56" s="187"/>
      <c r="E56" s="188">
        <v>283</v>
      </c>
      <c r="F56" s="161"/>
      <c r="G56" s="120"/>
      <c r="H56" s="121"/>
      <c r="I56" s="117"/>
      <c r="K56" s="117"/>
      <c r="M56" s="118"/>
      <c r="O56" s="10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22"/>
      <c r="BE56" s="114"/>
      <c r="BF56" s="114"/>
      <c r="BG56" s="114"/>
      <c r="BH56" s="114"/>
      <c r="BI56" s="114"/>
      <c r="BJ56" s="114"/>
      <c r="BK56" s="114"/>
    </row>
    <row r="57" spans="1:104" x14ac:dyDescent="0.2">
      <c r="A57" s="105">
        <v>21</v>
      </c>
      <c r="B57" s="106" t="s">
        <v>111</v>
      </c>
      <c r="C57" s="107" t="s">
        <v>112</v>
      </c>
      <c r="D57" s="108" t="s">
        <v>33</v>
      </c>
      <c r="E57" s="180">
        <v>368.65</v>
      </c>
      <c r="F57" s="110"/>
      <c r="G57" s="111">
        <f>E57*F57</f>
        <v>0</v>
      </c>
      <c r="H57" s="112">
        <v>0</v>
      </c>
      <c r="I57" s="113">
        <f>E57*H57</f>
        <v>0</v>
      </c>
      <c r="J57" s="112">
        <v>0</v>
      </c>
      <c r="K57" s="113">
        <f>E57*J57</f>
        <v>0</v>
      </c>
      <c r="O57" s="104"/>
      <c r="Z57" s="114"/>
      <c r="AA57" s="114">
        <v>1</v>
      </c>
      <c r="AB57" s="114">
        <v>1</v>
      </c>
      <c r="AC57" s="114">
        <v>1</v>
      </c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CA57" s="114">
        <v>1</v>
      </c>
      <c r="CB57" s="114">
        <v>1</v>
      </c>
      <c r="CZ57" s="71">
        <v>1</v>
      </c>
    </row>
    <row r="58" spans="1:104" x14ac:dyDescent="0.2">
      <c r="A58" s="115"/>
      <c r="B58" s="116"/>
      <c r="C58" s="221" t="s">
        <v>113</v>
      </c>
      <c r="D58" s="222"/>
      <c r="E58" s="181">
        <v>6.75</v>
      </c>
      <c r="F58" s="161"/>
      <c r="G58" s="120"/>
      <c r="H58" s="121"/>
      <c r="I58" s="117"/>
      <c r="K58" s="117"/>
      <c r="M58" s="118" t="s">
        <v>113</v>
      </c>
      <c r="O58" s="10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22" t="str">
        <f>C57</f>
        <v>Úprava pláně v zářezech v hor. 1-4, se zhutněním</v>
      </c>
      <c r="BE58" s="114"/>
      <c r="BF58" s="114"/>
      <c r="BG58" s="114"/>
      <c r="BH58" s="114"/>
      <c r="BI58" s="114"/>
      <c r="BJ58" s="114"/>
      <c r="BK58" s="114"/>
    </row>
    <row r="59" spans="1:104" x14ac:dyDescent="0.2">
      <c r="A59" s="115"/>
      <c r="B59" s="116"/>
      <c r="C59" s="221" t="s">
        <v>114</v>
      </c>
      <c r="D59" s="222"/>
      <c r="E59" s="181">
        <v>8.4</v>
      </c>
      <c r="F59" s="161"/>
      <c r="G59" s="120"/>
      <c r="H59" s="121"/>
      <c r="I59" s="117"/>
      <c r="K59" s="117"/>
      <c r="M59" s="118" t="s">
        <v>114</v>
      </c>
      <c r="O59" s="10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22" t="str">
        <f>C58</f>
        <v>3*1,5*1,5</v>
      </c>
      <c r="BE59" s="114"/>
      <c r="BF59" s="114"/>
      <c r="BG59" s="114"/>
      <c r="BH59" s="114"/>
      <c r="BI59" s="114"/>
      <c r="BJ59" s="114"/>
      <c r="BK59" s="114"/>
    </row>
    <row r="60" spans="1:104" x14ac:dyDescent="0.2">
      <c r="A60" s="115"/>
      <c r="B60" s="116"/>
      <c r="C60" s="221" t="s">
        <v>115</v>
      </c>
      <c r="D60" s="222"/>
      <c r="E60" s="181">
        <v>273</v>
      </c>
      <c r="F60" s="161"/>
      <c r="G60" s="120"/>
      <c r="H60" s="121"/>
      <c r="I60" s="117"/>
      <c r="K60" s="117"/>
      <c r="M60" s="118" t="s">
        <v>115</v>
      </c>
      <c r="O60" s="10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22" t="str">
        <f>C59</f>
        <v>0,6*(3,5+10,5)</v>
      </c>
      <c r="BE60" s="114"/>
      <c r="BF60" s="114"/>
      <c r="BG60" s="114"/>
      <c r="BH60" s="114"/>
      <c r="BI60" s="114"/>
      <c r="BJ60" s="114"/>
      <c r="BK60" s="114"/>
    </row>
    <row r="61" spans="1:104" x14ac:dyDescent="0.2">
      <c r="A61" s="115"/>
      <c r="B61" s="116"/>
      <c r="C61" s="165" t="s">
        <v>341</v>
      </c>
      <c r="D61" s="166"/>
      <c r="E61" s="181">
        <v>11.5</v>
      </c>
      <c r="F61" s="161"/>
      <c r="G61" s="120"/>
      <c r="H61" s="121"/>
      <c r="I61" s="117"/>
      <c r="K61" s="117"/>
      <c r="M61" s="118"/>
      <c r="O61" s="10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22"/>
      <c r="BE61" s="114"/>
      <c r="BF61" s="114"/>
      <c r="BG61" s="114"/>
      <c r="BH61" s="114"/>
      <c r="BI61" s="114"/>
      <c r="BJ61" s="114"/>
      <c r="BK61" s="114"/>
    </row>
    <row r="62" spans="1:104" x14ac:dyDescent="0.2">
      <c r="A62" s="115"/>
      <c r="B62" s="116"/>
      <c r="C62" s="221" t="s">
        <v>116</v>
      </c>
      <c r="D62" s="222"/>
      <c r="E62" s="181">
        <v>69</v>
      </c>
      <c r="F62" s="161"/>
      <c r="G62" s="120"/>
      <c r="H62" s="121"/>
      <c r="I62" s="117"/>
      <c r="K62" s="117"/>
      <c r="M62" s="118" t="s">
        <v>116</v>
      </c>
      <c r="O62" s="10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22" t="str">
        <f>C60</f>
        <v>244,0+13,0+16,0</v>
      </c>
      <c r="BE62" s="114"/>
      <c r="BF62" s="114"/>
      <c r="BG62" s="114"/>
      <c r="BH62" s="114"/>
      <c r="BI62" s="114"/>
      <c r="BJ62" s="114"/>
      <c r="BK62" s="114"/>
    </row>
    <row r="63" spans="1:104" x14ac:dyDescent="0.2">
      <c r="A63" s="105">
        <v>22</v>
      </c>
      <c r="B63" s="106" t="s">
        <v>117</v>
      </c>
      <c r="C63" s="107" t="s">
        <v>118</v>
      </c>
      <c r="D63" s="108" t="s">
        <v>33</v>
      </c>
      <c r="E63" s="180">
        <v>143.05000000000001</v>
      </c>
      <c r="F63" s="110"/>
      <c r="G63" s="111">
        <f>E63*F63</f>
        <v>0</v>
      </c>
      <c r="H63" s="112">
        <v>0</v>
      </c>
      <c r="I63" s="113">
        <f>E63*H63</f>
        <v>0</v>
      </c>
      <c r="J63" s="112">
        <v>0</v>
      </c>
      <c r="K63" s="113">
        <f>E63*J63</f>
        <v>0</v>
      </c>
      <c r="O63" s="104"/>
      <c r="Z63" s="114"/>
      <c r="AA63" s="114">
        <v>1</v>
      </c>
      <c r="AB63" s="114">
        <v>1</v>
      </c>
      <c r="AC63" s="114">
        <v>1</v>
      </c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CA63" s="114">
        <v>1</v>
      </c>
      <c r="CB63" s="114">
        <v>1</v>
      </c>
      <c r="CZ63" s="71">
        <v>1</v>
      </c>
    </row>
    <row r="64" spans="1:104" x14ac:dyDescent="0.2">
      <c r="A64" s="167"/>
      <c r="B64" s="168"/>
      <c r="C64" s="221" t="s">
        <v>382</v>
      </c>
      <c r="D64" s="222"/>
      <c r="E64" s="181">
        <v>5</v>
      </c>
      <c r="F64" s="169"/>
      <c r="G64" s="170"/>
      <c r="H64" s="171"/>
      <c r="I64" s="172"/>
      <c r="J64" s="173"/>
      <c r="K64" s="172"/>
      <c r="O64" s="10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CA64" s="114"/>
      <c r="CB64" s="114"/>
    </row>
    <row r="65" spans="1:104" x14ac:dyDescent="0.2">
      <c r="A65" s="115"/>
      <c r="B65" s="116"/>
      <c r="C65" s="221" t="s">
        <v>119</v>
      </c>
      <c r="D65" s="222"/>
      <c r="E65" s="181">
        <v>138.05000000000001</v>
      </c>
      <c r="F65" s="161"/>
      <c r="G65" s="120"/>
      <c r="H65" s="121"/>
      <c r="I65" s="117"/>
      <c r="K65" s="117"/>
      <c r="M65" s="118" t="s">
        <v>119</v>
      </c>
      <c r="O65" s="10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22" t="str">
        <f>C63</f>
        <v>Rozprostření ornice, rovina, tl. do 10 cm do 500m2</v>
      </c>
      <c r="BE65" s="114"/>
      <c r="BF65" s="114"/>
      <c r="BG65" s="114"/>
      <c r="BH65" s="114"/>
      <c r="BI65" s="114"/>
      <c r="BJ65" s="114"/>
      <c r="BK65" s="114"/>
    </row>
    <row r="66" spans="1:104" x14ac:dyDescent="0.2">
      <c r="A66" s="196"/>
      <c r="B66" s="202" t="s">
        <v>342</v>
      </c>
      <c r="C66" s="197" t="s">
        <v>343</v>
      </c>
      <c r="D66" s="200" t="s">
        <v>33</v>
      </c>
      <c r="E66" s="199">
        <v>283</v>
      </c>
      <c r="F66" s="110"/>
      <c r="G66" s="111">
        <f>E66*F66</f>
        <v>0</v>
      </c>
      <c r="H66" s="121"/>
      <c r="I66" s="117"/>
      <c r="K66" s="117"/>
      <c r="M66" s="118"/>
      <c r="O66" s="10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22"/>
      <c r="BE66" s="114"/>
      <c r="BF66" s="114"/>
      <c r="BG66" s="114"/>
      <c r="BH66" s="114"/>
      <c r="BI66" s="114"/>
      <c r="BJ66" s="114"/>
      <c r="BK66" s="114"/>
    </row>
    <row r="67" spans="1:104" x14ac:dyDescent="0.2">
      <c r="A67" s="189"/>
      <c r="B67" s="195" t="s">
        <v>344</v>
      </c>
      <c r="C67" s="193" t="s">
        <v>345</v>
      </c>
      <c r="D67" s="201" t="s">
        <v>33</v>
      </c>
      <c r="E67" s="194">
        <v>283</v>
      </c>
      <c r="F67" s="110"/>
      <c r="G67" s="111">
        <f t="shared" ref="G67:G68" si="1">E67*F67</f>
        <v>0</v>
      </c>
      <c r="H67" s="121"/>
      <c r="I67" s="117"/>
      <c r="K67" s="117"/>
      <c r="M67" s="118"/>
      <c r="O67" s="10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22"/>
      <c r="BE67" s="114"/>
      <c r="BF67" s="114"/>
      <c r="BG67" s="114"/>
      <c r="BH67" s="114"/>
      <c r="BI67" s="114"/>
      <c r="BJ67" s="114"/>
      <c r="BK67" s="114"/>
    </row>
    <row r="68" spans="1:104" x14ac:dyDescent="0.2">
      <c r="A68" s="189"/>
      <c r="B68" s="195" t="s">
        <v>346</v>
      </c>
      <c r="C68" s="193" t="s">
        <v>347</v>
      </c>
      <c r="D68" s="201" t="s">
        <v>348</v>
      </c>
      <c r="E68" s="194">
        <v>9.3390000000000004</v>
      </c>
      <c r="F68" s="110"/>
      <c r="G68" s="111">
        <f t="shared" si="1"/>
        <v>0</v>
      </c>
      <c r="H68" s="121"/>
      <c r="I68" s="117"/>
      <c r="K68" s="117"/>
      <c r="M68" s="118"/>
      <c r="O68" s="10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22"/>
      <c r="BE68" s="114"/>
      <c r="BF68" s="114"/>
      <c r="BG68" s="114"/>
      <c r="BH68" s="114"/>
      <c r="BI68" s="114"/>
      <c r="BJ68" s="114"/>
      <c r="BK68" s="114"/>
    </row>
    <row r="69" spans="1:104" x14ac:dyDescent="0.2">
      <c r="A69" s="189"/>
      <c r="B69" s="195"/>
      <c r="C69" s="221" t="s">
        <v>349</v>
      </c>
      <c r="D69" s="222"/>
      <c r="E69" s="204"/>
      <c r="F69" s="190"/>
      <c r="G69" s="191"/>
      <c r="H69" s="121"/>
      <c r="I69" s="117"/>
      <c r="K69" s="117"/>
      <c r="M69" s="118"/>
      <c r="O69" s="10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22"/>
      <c r="BE69" s="114"/>
      <c r="BF69" s="114"/>
      <c r="BG69" s="114"/>
      <c r="BH69" s="114"/>
      <c r="BI69" s="114"/>
      <c r="BJ69" s="114"/>
      <c r="BK69" s="114"/>
    </row>
    <row r="70" spans="1:104" x14ac:dyDescent="0.2">
      <c r="A70" s="205"/>
      <c r="B70" s="203"/>
      <c r="C70" s="221" t="s">
        <v>350</v>
      </c>
      <c r="D70" s="222"/>
      <c r="E70" s="181">
        <v>9.3390000000000004</v>
      </c>
      <c r="F70" s="206"/>
      <c r="G70" s="207"/>
      <c r="H70" s="121"/>
      <c r="I70" s="117"/>
      <c r="K70" s="117"/>
      <c r="M70" s="118"/>
      <c r="O70" s="10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22"/>
      <c r="BE70" s="114"/>
      <c r="BF70" s="114"/>
      <c r="BG70" s="114"/>
      <c r="BH70" s="114"/>
      <c r="BI70" s="114"/>
      <c r="BJ70" s="114"/>
      <c r="BK70" s="114"/>
    </row>
    <row r="71" spans="1:104" x14ac:dyDescent="0.2">
      <c r="A71" s="105">
        <v>23</v>
      </c>
      <c r="B71" s="106" t="s">
        <v>120</v>
      </c>
      <c r="C71" s="107" t="s">
        <v>121</v>
      </c>
      <c r="D71" s="108" t="s">
        <v>76</v>
      </c>
      <c r="E71" s="180">
        <v>114.6602</v>
      </c>
      <c r="F71" s="110"/>
      <c r="G71" s="111">
        <f>E71*F71</f>
        <v>0</v>
      </c>
      <c r="H71" s="112">
        <v>0</v>
      </c>
      <c r="I71" s="113">
        <f>E71*H71</f>
        <v>0</v>
      </c>
      <c r="J71" s="112">
        <v>0</v>
      </c>
      <c r="K71" s="113">
        <f>E71*J71</f>
        <v>0</v>
      </c>
      <c r="O71" s="104"/>
      <c r="Z71" s="114"/>
      <c r="AA71" s="114">
        <v>1</v>
      </c>
      <c r="AB71" s="114">
        <v>1</v>
      </c>
      <c r="AC71" s="114">
        <v>1</v>
      </c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CA71" s="114">
        <v>1</v>
      </c>
      <c r="CB71" s="114">
        <v>1</v>
      </c>
      <c r="CZ71" s="71">
        <v>1</v>
      </c>
    </row>
    <row r="72" spans="1:104" x14ac:dyDescent="0.2">
      <c r="A72" s="105">
        <v>24</v>
      </c>
      <c r="B72" s="106" t="s">
        <v>122</v>
      </c>
      <c r="C72" s="107" t="s">
        <v>123</v>
      </c>
      <c r="D72" s="108" t="s">
        <v>124</v>
      </c>
      <c r="E72" s="180">
        <v>21.678799999999999</v>
      </c>
      <c r="F72" s="110"/>
      <c r="G72" s="111">
        <f>E72*F72</f>
        <v>0</v>
      </c>
      <c r="H72" s="112">
        <v>1</v>
      </c>
      <c r="I72" s="113">
        <f>E72*H72</f>
        <v>21.678799999999999</v>
      </c>
      <c r="J72" s="112"/>
      <c r="K72" s="113">
        <f>E72*J72</f>
        <v>0</v>
      </c>
      <c r="O72" s="104"/>
      <c r="Z72" s="114"/>
      <c r="AA72" s="114">
        <v>3</v>
      </c>
      <c r="AB72" s="114">
        <v>1</v>
      </c>
      <c r="AC72" s="114">
        <v>58344199</v>
      </c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CA72" s="114">
        <v>3</v>
      </c>
      <c r="CB72" s="114">
        <v>1</v>
      </c>
      <c r="CZ72" s="71">
        <v>1</v>
      </c>
    </row>
    <row r="73" spans="1:104" x14ac:dyDescent="0.2">
      <c r="A73" s="115"/>
      <c r="B73" s="116"/>
      <c r="C73" s="221" t="s">
        <v>125</v>
      </c>
      <c r="D73" s="222"/>
      <c r="E73" s="181">
        <v>0</v>
      </c>
      <c r="F73" s="161"/>
      <c r="G73" s="120"/>
      <c r="H73" s="121"/>
      <c r="I73" s="117"/>
      <c r="K73" s="117"/>
      <c r="M73" s="118" t="s">
        <v>125</v>
      </c>
      <c r="O73" s="10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22" t="str">
        <f>C72</f>
        <v>Štěrkodrtě frakce 0-63 C</v>
      </c>
      <c r="BE73" s="114"/>
      <c r="BF73" s="114"/>
      <c r="BG73" s="114"/>
      <c r="BH73" s="114"/>
      <c r="BI73" s="114"/>
      <c r="BJ73" s="114"/>
      <c r="BK73" s="114"/>
    </row>
    <row r="74" spans="1:104" x14ac:dyDescent="0.2">
      <c r="A74" s="115"/>
      <c r="B74" s="116"/>
      <c r="C74" s="221" t="s">
        <v>126</v>
      </c>
      <c r="D74" s="222"/>
      <c r="E74" s="181">
        <v>21.678799999999999</v>
      </c>
      <c r="F74" s="119"/>
      <c r="G74" s="120"/>
      <c r="H74" s="121"/>
      <c r="I74" s="117"/>
      <c r="K74" s="117"/>
      <c r="M74" s="118" t="s">
        <v>126</v>
      </c>
      <c r="O74" s="10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22" t="str">
        <f>C73</f>
        <v>1,96t/m3:</v>
      </c>
      <c r="BE74" s="114"/>
      <c r="BF74" s="114"/>
      <c r="BG74" s="114"/>
      <c r="BH74" s="114"/>
      <c r="BI74" s="114"/>
      <c r="BJ74" s="114"/>
      <c r="BK74" s="114"/>
    </row>
    <row r="75" spans="1:104" x14ac:dyDescent="0.2">
      <c r="A75" s="123" t="s">
        <v>34</v>
      </c>
      <c r="B75" s="124" t="s">
        <v>30</v>
      </c>
      <c r="C75" s="125" t="s">
        <v>31</v>
      </c>
      <c r="D75" s="126"/>
      <c r="E75" s="182"/>
      <c r="F75" s="127"/>
      <c r="G75" s="128">
        <f>SUM(G7:G74)</f>
        <v>0</v>
      </c>
      <c r="H75" s="129"/>
      <c r="I75" s="130">
        <f>SUM(I7:I74)</f>
        <v>28.461800000002913</v>
      </c>
      <c r="J75" s="131"/>
      <c r="K75" s="130">
        <f>SUM(K7:K74)</f>
        <v>-108.19859999998523</v>
      </c>
      <c r="O75" s="104"/>
      <c r="X75" s="132">
        <f>K75</f>
        <v>-108.19859999998523</v>
      </c>
      <c r="Y75" s="132">
        <f>I75</f>
        <v>28.461800000002913</v>
      </c>
      <c r="Z75" s="133">
        <f>G75</f>
        <v>0</v>
      </c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34"/>
      <c r="BB75" s="134"/>
      <c r="BC75" s="134"/>
      <c r="BD75" s="134"/>
      <c r="BE75" s="134"/>
      <c r="BF75" s="134"/>
      <c r="BG75" s="114"/>
      <c r="BH75" s="114"/>
      <c r="BI75" s="114"/>
      <c r="BJ75" s="114"/>
      <c r="BK75" s="114"/>
    </row>
    <row r="76" spans="1:104" ht="14.25" customHeight="1" x14ac:dyDescent="0.2">
      <c r="A76" s="96" t="s">
        <v>29</v>
      </c>
      <c r="B76" s="97" t="s">
        <v>127</v>
      </c>
      <c r="C76" s="98" t="s">
        <v>128</v>
      </c>
      <c r="D76" s="99"/>
      <c r="E76" s="179"/>
      <c r="F76" s="100"/>
      <c r="G76" s="101"/>
      <c r="H76" s="102"/>
      <c r="I76" s="103"/>
      <c r="J76" s="102"/>
      <c r="K76" s="103"/>
      <c r="O76" s="104"/>
    </row>
    <row r="77" spans="1:104" x14ac:dyDescent="0.2">
      <c r="A77" s="105">
        <v>25</v>
      </c>
      <c r="B77" s="106" t="s">
        <v>129</v>
      </c>
      <c r="C77" s="107" t="s">
        <v>130</v>
      </c>
      <c r="D77" s="108" t="s">
        <v>33</v>
      </c>
      <c r="E77" s="180">
        <v>6.75</v>
      </c>
      <c r="F77" s="110"/>
      <c r="G77" s="111">
        <f>E77*F77</f>
        <v>0</v>
      </c>
      <c r="H77" s="112">
        <v>0.22797999999988899</v>
      </c>
      <c r="I77" s="113">
        <f>E77*H77</f>
        <v>1.5388649999992507</v>
      </c>
      <c r="J77" s="112">
        <v>0</v>
      </c>
      <c r="K77" s="113">
        <f>E77*J77</f>
        <v>0</v>
      </c>
      <c r="O77" s="104"/>
      <c r="Z77" s="114"/>
      <c r="AA77" s="114">
        <v>1</v>
      </c>
      <c r="AB77" s="114">
        <v>1</v>
      </c>
      <c r="AC77" s="114">
        <v>1</v>
      </c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CA77" s="114">
        <v>1</v>
      </c>
      <c r="CB77" s="114">
        <v>1</v>
      </c>
      <c r="CZ77" s="71">
        <v>1</v>
      </c>
    </row>
    <row r="78" spans="1:104" x14ac:dyDescent="0.2">
      <c r="A78" s="115"/>
      <c r="B78" s="116"/>
      <c r="C78" s="221" t="s">
        <v>113</v>
      </c>
      <c r="D78" s="222"/>
      <c r="E78" s="181">
        <v>6.75</v>
      </c>
      <c r="F78" s="161"/>
      <c r="G78" s="120"/>
      <c r="H78" s="121"/>
      <c r="I78" s="117"/>
      <c r="K78" s="117"/>
      <c r="M78" s="118" t="s">
        <v>113</v>
      </c>
      <c r="O78" s="10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22" t="str">
        <f>C77</f>
        <v>Podklad vrstva -10cm beton C8/10</v>
      </c>
      <c r="BE78" s="114"/>
      <c r="BF78" s="114"/>
      <c r="BG78" s="114"/>
      <c r="BH78" s="114"/>
      <c r="BI78" s="114"/>
      <c r="BJ78" s="114"/>
      <c r="BK78" s="114"/>
    </row>
    <row r="79" spans="1:104" x14ac:dyDescent="0.2">
      <c r="A79" s="105">
        <v>26</v>
      </c>
      <c r="B79" s="106" t="s">
        <v>131</v>
      </c>
      <c r="C79" s="107" t="s">
        <v>132</v>
      </c>
      <c r="D79" s="108" t="s">
        <v>76</v>
      </c>
      <c r="E79" s="180">
        <v>0.84</v>
      </c>
      <c r="F79" s="110"/>
      <c r="G79" s="111">
        <f>E79*F79</f>
        <v>0</v>
      </c>
      <c r="H79" s="112">
        <v>1.8907699999999701</v>
      </c>
      <c r="I79" s="113">
        <f>E79*H79</f>
        <v>1.5882467999999748</v>
      </c>
      <c r="J79" s="112">
        <v>0</v>
      </c>
      <c r="K79" s="113">
        <f>E79*J79</f>
        <v>0</v>
      </c>
      <c r="O79" s="104"/>
      <c r="Z79" s="114"/>
      <c r="AA79" s="114">
        <v>1</v>
      </c>
      <c r="AB79" s="114">
        <v>1</v>
      </c>
      <c r="AC79" s="114">
        <v>1</v>
      </c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CA79" s="114">
        <v>1</v>
      </c>
      <c r="CB79" s="114">
        <v>1</v>
      </c>
      <c r="CZ79" s="71">
        <v>1</v>
      </c>
    </row>
    <row r="80" spans="1:104" x14ac:dyDescent="0.2">
      <c r="A80" s="115"/>
      <c r="B80" s="116"/>
      <c r="C80" s="221" t="s">
        <v>133</v>
      </c>
      <c r="D80" s="222"/>
      <c r="E80" s="181">
        <v>0.84</v>
      </c>
      <c r="F80" s="119"/>
      <c r="G80" s="120"/>
      <c r="H80" s="121"/>
      <c r="I80" s="117"/>
      <c r="K80" s="117"/>
      <c r="M80" s="118" t="s">
        <v>133</v>
      </c>
      <c r="O80" s="10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22" t="str">
        <f>C79</f>
        <v>Lože pod potrubí z kameniva těženého 0 - 4 mm</v>
      </c>
      <c r="BE80" s="114"/>
      <c r="BF80" s="114"/>
      <c r="BG80" s="114"/>
      <c r="BH80" s="114"/>
      <c r="BI80" s="114"/>
      <c r="BJ80" s="114"/>
      <c r="BK80" s="114"/>
    </row>
    <row r="81" spans="1:104" x14ac:dyDescent="0.2">
      <c r="A81" s="123" t="s">
        <v>34</v>
      </c>
      <c r="B81" s="124" t="s">
        <v>127</v>
      </c>
      <c r="C81" s="125" t="s">
        <v>128</v>
      </c>
      <c r="D81" s="126"/>
      <c r="E81" s="182"/>
      <c r="F81" s="127"/>
      <c r="G81" s="128">
        <f>SUM(G76:G80)</f>
        <v>0</v>
      </c>
      <c r="H81" s="129"/>
      <c r="I81" s="130">
        <f>SUM(I76:I80)</f>
        <v>3.1271117999992253</v>
      </c>
      <c r="J81" s="131"/>
      <c r="K81" s="130">
        <f>SUM(K76:K80)</f>
        <v>0</v>
      </c>
      <c r="O81" s="104"/>
      <c r="X81" s="132">
        <f>K81</f>
        <v>0</v>
      </c>
      <c r="Y81" s="132">
        <f>I81</f>
        <v>3.1271117999992253</v>
      </c>
      <c r="Z81" s="133">
        <f>G81</f>
        <v>0</v>
      </c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34"/>
      <c r="BB81" s="134"/>
      <c r="BC81" s="134"/>
      <c r="BD81" s="134"/>
      <c r="BE81" s="134"/>
      <c r="BF81" s="134"/>
      <c r="BG81" s="114"/>
      <c r="BH81" s="114"/>
      <c r="BI81" s="114"/>
      <c r="BJ81" s="114"/>
      <c r="BK81" s="114"/>
    </row>
    <row r="82" spans="1:104" ht="14.25" customHeight="1" x14ac:dyDescent="0.2">
      <c r="A82" s="96" t="s">
        <v>29</v>
      </c>
      <c r="B82" s="97" t="s">
        <v>134</v>
      </c>
      <c r="C82" s="98" t="s">
        <v>135</v>
      </c>
      <c r="D82" s="99"/>
      <c r="E82" s="179"/>
      <c r="F82" s="100"/>
      <c r="G82" s="101"/>
      <c r="H82" s="102"/>
      <c r="I82" s="103"/>
      <c r="J82" s="102"/>
      <c r="K82" s="103"/>
      <c r="O82" s="104"/>
    </row>
    <row r="83" spans="1:104" ht="22.5" x14ac:dyDescent="0.2">
      <c r="A83" s="105">
        <v>27</v>
      </c>
      <c r="B83" s="106" t="s">
        <v>136</v>
      </c>
      <c r="C83" s="107" t="s">
        <v>137</v>
      </c>
      <c r="D83" s="108" t="s">
        <v>33</v>
      </c>
      <c r="E83" s="180">
        <v>355.6</v>
      </c>
      <c r="F83" s="110"/>
      <c r="G83" s="111">
        <f>E83*F83</f>
        <v>0</v>
      </c>
      <c r="H83" s="112">
        <v>0.37800000000015599</v>
      </c>
      <c r="I83" s="113">
        <f>E83*H83</f>
        <v>134.41680000005547</v>
      </c>
      <c r="J83" s="112">
        <v>0</v>
      </c>
      <c r="K83" s="113">
        <f>E83*J83</f>
        <v>0</v>
      </c>
      <c r="O83" s="104"/>
      <c r="Z83" s="114"/>
      <c r="AA83" s="114">
        <v>1</v>
      </c>
      <c r="AB83" s="114">
        <v>1</v>
      </c>
      <c r="AC83" s="114">
        <v>1</v>
      </c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CA83" s="114">
        <v>1</v>
      </c>
      <c r="CB83" s="114">
        <v>1</v>
      </c>
      <c r="CZ83" s="71">
        <v>1</v>
      </c>
    </row>
    <row r="84" spans="1:104" ht="25.5" x14ac:dyDescent="0.2">
      <c r="A84" s="115"/>
      <c r="B84" s="116"/>
      <c r="C84" s="221" t="s">
        <v>383</v>
      </c>
      <c r="D84" s="222"/>
      <c r="E84" s="181">
        <v>282</v>
      </c>
      <c r="F84" s="161"/>
      <c r="G84" s="120"/>
      <c r="H84" s="121"/>
      <c r="I84" s="117"/>
      <c r="K84" s="117"/>
      <c r="M84" s="118" t="s">
        <v>115</v>
      </c>
      <c r="O84" s="10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22" t="str">
        <f>C83</f>
        <v>Podklad ze štěrkodrti po zhutnění tloušťky 15 cm štěrkodrť frakce 0-32 mm</v>
      </c>
      <c r="BE84" s="114"/>
      <c r="BF84" s="114"/>
      <c r="BG84" s="114"/>
      <c r="BH84" s="114"/>
      <c r="BI84" s="114"/>
      <c r="BJ84" s="114"/>
      <c r="BK84" s="114"/>
    </row>
    <row r="85" spans="1:104" x14ac:dyDescent="0.2">
      <c r="A85" s="115"/>
      <c r="B85" s="116"/>
      <c r="C85" s="221" t="s">
        <v>116</v>
      </c>
      <c r="D85" s="222"/>
      <c r="E85" s="181">
        <v>69</v>
      </c>
      <c r="F85" s="161"/>
      <c r="G85" s="120"/>
      <c r="H85" s="121"/>
      <c r="I85" s="117"/>
      <c r="K85" s="117"/>
      <c r="M85" s="118" t="s">
        <v>116</v>
      </c>
      <c r="O85" s="10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22" t="str">
        <f>C84</f>
        <v>244,0+13,0+16,0+9,0</v>
      </c>
      <c r="BE85" s="114"/>
      <c r="BF85" s="114"/>
      <c r="BG85" s="114"/>
      <c r="BH85" s="114"/>
      <c r="BI85" s="114"/>
      <c r="BJ85" s="114"/>
      <c r="BK85" s="114"/>
    </row>
    <row r="86" spans="1:104" x14ac:dyDescent="0.2">
      <c r="A86" s="115"/>
      <c r="B86" s="116"/>
      <c r="C86" s="221" t="s">
        <v>138</v>
      </c>
      <c r="D86" s="222"/>
      <c r="E86" s="181">
        <v>4.5999999999999996</v>
      </c>
      <c r="F86" s="161"/>
      <c r="G86" s="120"/>
      <c r="H86" s="121"/>
      <c r="I86" s="117"/>
      <c r="K86" s="117"/>
      <c r="M86" s="118" t="s">
        <v>138</v>
      </c>
      <c r="O86" s="10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22" t="str">
        <f>C85</f>
        <v>42,0+11,0+7,0+9,0</v>
      </c>
      <c r="BE86" s="114"/>
      <c r="BF86" s="114"/>
      <c r="BG86" s="114"/>
      <c r="BH86" s="114"/>
      <c r="BI86" s="114"/>
      <c r="BJ86" s="114"/>
      <c r="BK86" s="114"/>
    </row>
    <row r="87" spans="1:104" x14ac:dyDescent="0.2">
      <c r="A87" s="105">
        <v>28</v>
      </c>
      <c r="B87" s="106" t="s">
        <v>139</v>
      </c>
      <c r="C87" s="107" t="s">
        <v>140</v>
      </c>
      <c r="D87" s="108" t="s">
        <v>124</v>
      </c>
      <c r="E87" s="180">
        <v>10.664300000000001</v>
      </c>
      <c r="F87" s="110"/>
      <c r="G87" s="111">
        <f>E87*F87</f>
        <v>0</v>
      </c>
      <c r="H87" s="112">
        <v>1</v>
      </c>
      <c r="I87" s="113">
        <f>E87*H87</f>
        <v>10.664300000000001</v>
      </c>
      <c r="J87" s="112">
        <v>0</v>
      </c>
      <c r="K87" s="113">
        <f>E87*J87</f>
        <v>0</v>
      </c>
      <c r="O87" s="104"/>
      <c r="Z87" s="114"/>
      <c r="AA87" s="114">
        <v>1</v>
      </c>
      <c r="AB87" s="114">
        <v>1</v>
      </c>
      <c r="AC87" s="114">
        <v>1</v>
      </c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CA87" s="114">
        <v>1</v>
      </c>
      <c r="CB87" s="114">
        <v>1</v>
      </c>
      <c r="CZ87" s="71">
        <v>1</v>
      </c>
    </row>
    <row r="88" spans="1:104" x14ac:dyDescent="0.2">
      <c r="A88" s="115"/>
      <c r="B88" s="116"/>
      <c r="C88" s="221" t="s">
        <v>141</v>
      </c>
      <c r="D88" s="222"/>
      <c r="E88" s="181">
        <v>0</v>
      </c>
      <c r="F88" s="161"/>
      <c r="G88" s="120"/>
      <c r="H88" s="121"/>
      <c r="I88" s="117"/>
      <c r="K88" s="117"/>
      <c r="M88" s="118" t="s">
        <v>141</v>
      </c>
      <c r="O88" s="10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22" t="str">
        <f>C87</f>
        <v>Vyspravení podkladu po překopech kam.obal.asfaltem</v>
      </c>
      <c r="BE88" s="114"/>
      <c r="BF88" s="114"/>
      <c r="BG88" s="114"/>
      <c r="BH88" s="114"/>
      <c r="BI88" s="114"/>
      <c r="BJ88" s="114"/>
      <c r="BK88" s="114"/>
    </row>
    <row r="89" spans="1:104" x14ac:dyDescent="0.2">
      <c r="A89" s="115"/>
      <c r="B89" s="116"/>
      <c r="C89" s="221" t="s">
        <v>142</v>
      </c>
      <c r="D89" s="222"/>
      <c r="E89" s="181">
        <v>10.2547</v>
      </c>
      <c r="F89" s="161"/>
      <c r="G89" s="120"/>
      <c r="H89" s="121"/>
      <c r="I89" s="117"/>
      <c r="K89" s="117"/>
      <c r="M89" s="118" t="s">
        <v>142</v>
      </c>
      <c r="O89" s="10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22" t="str">
        <f>C88</f>
        <v>2,56t/m3:</v>
      </c>
      <c r="BE89" s="114"/>
      <c r="BF89" s="114"/>
      <c r="BG89" s="114"/>
      <c r="BH89" s="114"/>
      <c r="BI89" s="114"/>
      <c r="BJ89" s="114"/>
      <c r="BK89" s="114"/>
    </row>
    <row r="90" spans="1:104" x14ac:dyDescent="0.2">
      <c r="A90" s="115"/>
      <c r="B90" s="116"/>
      <c r="C90" s="221" t="s">
        <v>143</v>
      </c>
      <c r="D90" s="222"/>
      <c r="E90" s="181">
        <v>0.40960000000000002</v>
      </c>
      <c r="F90" s="161"/>
      <c r="G90" s="120"/>
      <c r="H90" s="121"/>
      <c r="I90" s="117"/>
      <c r="K90" s="117"/>
      <c r="M90" s="118" t="s">
        <v>143</v>
      </c>
      <c r="O90" s="10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22" t="str">
        <f>C89</f>
        <v>2,56*0,7*0,7*16,35/2</v>
      </c>
      <c r="BE90" s="114"/>
      <c r="BF90" s="114"/>
      <c r="BG90" s="114"/>
      <c r="BH90" s="114"/>
      <c r="BI90" s="114"/>
      <c r="BJ90" s="114"/>
      <c r="BK90" s="114"/>
    </row>
    <row r="91" spans="1:104" x14ac:dyDescent="0.2">
      <c r="A91" s="105">
        <v>29</v>
      </c>
      <c r="B91" s="106" t="s">
        <v>144</v>
      </c>
      <c r="C91" s="107" t="s">
        <v>145</v>
      </c>
      <c r="D91" s="108" t="s">
        <v>33</v>
      </c>
      <c r="E91" s="180">
        <v>282</v>
      </c>
      <c r="F91" s="110"/>
      <c r="G91" s="111">
        <f>E91*F91</f>
        <v>0</v>
      </c>
      <c r="H91" s="112">
        <v>0.30650999999988898</v>
      </c>
      <c r="I91" s="113">
        <f>E91*H91</f>
        <v>86.435819999968686</v>
      </c>
      <c r="J91" s="112">
        <v>0</v>
      </c>
      <c r="K91" s="113">
        <f>E91*J91</f>
        <v>0</v>
      </c>
      <c r="O91" s="104"/>
      <c r="Z91" s="114"/>
      <c r="AA91" s="114">
        <v>1</v>
      </c>
      <c r="AB91" s="114">
        <v>1</v>
      </c>
      <c r="AC91" s="114">
        <v>1</v>
      </c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CA91" s="114">
        <v>1</v>
      </c>
      <c r="CB91" s="114">
        <v>1</v>
      </c>
      <c r="CZ91" s="71">
        <v>1</v>
      </c>
    </row>
    <row r="92" spans="1:104" x14ac:dyDescent="0.2">
      <c r="A92" s="115"/>
      <c r="B92" s="116"/>
      <c r="C92" s="221" t="s">
        <v>383</v>
      </c>
      <c r="D92" s="222"/>
      <c r="E92" s="181">
        <v>282</v>
      </c>
      <c r="F92" s="161"/>
      <c r="G92" s="120"/>
      <c r="H92" s="121"/>
      <c r="I92" s="117"/>
      <c r="K92" s="117"/>
      <c r="M92" s="118" t="s">
        <v>115</v>
      </c>
      <c r="O92" s="10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22" t="str">
        <f>C91</f>
        <v>Podklad z kameniva zpev.cementem SC C8/10 tl.8 cm</v>
      </c>
      <c r="BE92" s="114"/>
      <c r="BF92" s="114"/>
      <c r="BG92" s="114"/>
      <c r="BH92" s="114"/>
      <c r="BI92" s="114"/>
      <c r="BJ92" s="114"/>
      <c r="BK92" s="114"/>
    </row>
    <row r="93" spans="1:104" x14ac:dyDescent="0.2">
      <c r="A93" s="105">
        <v>30</v>
      </c>
      <c r="B93" s="106" t="s">
        <v>146</v>
      </c>
      <c r="C93" s="107" t="s">
        <v>147</v>
      </c>
      <c r="D93" s="108" t="s">
        <v>33</v>
      </c>
      <c r="E93" s="180">
        <v>69</v>
      </c>
      <c r="F93" s="110"/>
      <c r="G93" s="111">
        <f>E93*F93</f>
        <v>0</v>
      </c>
      <c r="H93" s="112">
        <v>0.383139999999912</v>
      </c>
      <c r="I93" s="113">
        <f>E93*H93</f>
        <v>26.436659999993928</v>
      </c>
      <c r="J93" s="112">
        <v>0</v>
      </c>
      <c r="K93" s="113">
        <f>E93*J93</f>
        <v>0</v>
      </c>
      <c r="O93" s="104"/>
      <c r="Z93" s="114"/>
      <c r="AA93" s="114">
        <v>1</v>
      </c>
      <c r="AB93" s="114">
        <v>1</v>
      </c>
      <c r="AC93" s="114">
        <v>1</v>
      </c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CA93" s="114">
        <v>1</v>
      </c>
      <c r="CB93" s="114">
        <v>1</v>
      </c>
      <c r="CZ93" s="71">
        <v>1</v>
      </c>
    </row>
    <row r="94" spans="1:104" x14ac:dyDescent="0.2">
      <c r="A94" s="115"/>
      <c r="B94" s="116"/>
      <c r="C94" s="221" t="s">
        <v>116</v>
      </c>
      <c r="D94" s="222"/>
      <c r="E94" s="181">
        <v>69</v>
      </c>
      <c r="F94" s="161"/>
      <c r="G94" s="120"/>
      <c r="H94" s="121"/>
      <c r="I94" s="117"/>
      <c r="K94" s="117"/>
      <c r="M94" s="118" t="s">
        <v>116</v>
      </c>
      <c r="O94" s="10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22" t="str">
        <f>C93</f>
        <v>Podklad z kameniva zpev.cementem SC C8/10 tl.15 cm</v>
      </c>
      <c r="BE94" s="114"/>
      <c r="BF94" s="114"/>
      <c r="BG94" s="114"/>
      <c r="BH94" s="114"/>
      <c r="BI94" s="114"/>
      <c r="BJ94" s="114"/>
      <c r="BK94" s="114"/>
    </row>
    <row r="95" spans="1:104" x14ac:dyDescent="0.2">
      <c r="A95" s="105">
        <v>31</v>
      </c>
      <c r="B95" s="106" t="s">
        <v>148</v>
      </c>
      <c r="C95" s="107" t="s">
        <v>149</v>
      </c>
      <c r="D95" s="108" t="s">
        <v>33</v>
      </c>
      <c r="E95" s="180">
        <v>16.350000000000001</v>
      </c>
      <c r="F95" s="110"/>
      <c r="G95" s="111">
        <f>E95*F95</f>
        <v>0</v>
      </c>
      <c r="H95" s="112">
        <v>0.126600000000053</v>
      </c>
      <c r="I95" s="113">
        <f>E95*H95</f>
        <v>2.069910000000867</v>
      </c>
      <c r="J95" s="112">
        <v>0</v>
      </c>
      <c r="K95" s="113">
        <f>E95*J95</f>
        <v>0</v>
      </c>
      <c r="O95" s="104"/>
      <c r="Z95" s="114"/>
      <c r="AA95" s="114">
        <v>1</v>
      </c>
      <c r="AB95" s="114">
        <v>1</v>
      </c>
      <c r="AC95" s="114">
        <v>1</v>
      </c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CA95" s="114">
        <v>1</v>
      </c>
      <c r="CB95" s="114">
        <v>1</v>
      </c>
      <c r="CZ95" s="71">
        <v>1</v>
      </c>
    </row>
    <row r="96" spans="1:104" x14ac:dyDescent="0.2">
      <c r="A96" s="115"/>
      <c r="B96" s="116"/>
      <c r="C96" s="221" t="s">
        <v>65</v>
      </c>
      <c r="D96" s="222"/>
      <c r="E96" s="181">
        <v>15.9</v>
      </c>
      <c r="F96" s="161"/>
      <c r="G96" s="120"/>
      <c r="H96" s="121"/>
      <c r="I96" s="117"/>
      <c r="K96" s="117"/>
      <c r="M96" s="118" t="s">
        <v>65</v>
      </c>
      <c r="O96" s="10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22" t="str">
        <f>C95</f>
        <v>Vyspravení krytu po překopu lit.asfaltem, do 6 cm</v>
      </c>
      <c r="BE96" s="114"/>
      <c r="BF96" s="114"/>
      <c r="BG96" s="114"/>
      <c r="BH96" s="114"/>
      <c r="BI96" s="114"/>
      <c r="BJ96" s="114"/>
      <c r="BK96" s="114"/>
    </row>
    <row r="97" spans="1:104" x14ac:dyDescent="0.2">
      <c r="A97" s="115"/>
      <c r="B97" s="116"/>
      <c r="C97" s="221" t="s">
        <v>66</v>
      </c>
      <c r="D97" s="222"/>
      <c r="E97" s="181">
        <v>0.45</v>
      </c>
      <c r="F97" s="161"/>
      <c r="G97" s="120"/>
      <c r="H97" s="121"/>
      <c r="I97" s="117"/>
      <c r="K97" s="117"/>
      <c r="M97" s="118" t="s">
        <v>66</v>
      </c>
      <c r="O97" s="10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22" t="str">
        <f>C96</f>
        <v>0,15*(67,0+27,0+7,0+5,0)</v>
      </c>
      <c r="BE97" s="114"/>
      <c r="BF97" s="114"/>
      <c r="BG97" s="114"/>
      <c r="BH97" s="114"/>
      <c r="BI97" s="114"/>
      <c r="BJ97" s="114"/>
      <c r="BK97" s="114"/>
    </row>
    <row r="98" spans="1:104" x14ac:dyDescent="0.2">
      <c r="A98" s="105">
        <v>32</v>
      </c>
      <c r="B98" s="106" t="s">
        <v>150</v>
      </c>
      <c r="C98" s="107" t="s">
        <v>151</v>
      </c>
      <c r="D98" s="108" t="s">
        <v>33</v>
      </c>
      <c r="E98" s="180">
        <v>41.35</v>
      </c>
      <c r="F98" s="110"/>
      <c r="G98" s="111">
        <f>E98*F98</f>
        <v>0</v>
      </c>
      <c r="H98" s="112">
        <v>3.4000000000000702E-4</v>
      </c>
      <c r="I98" s="113">
        <f>E98*H98</f>
        <v>1.405900000000029E-2</v>
      </c>
      <c r="J98" s="112">
        <v>0</v>
      </c>
      <c r="K98" s="113">
        <f>E98*J98</f>
        <v>0</v>
      </c>
      <c r="O98" s="104"/>
      <c r="Z98" s="114"/>
      <c r="AA98" s="114">
        <v>1</v>
      </c>
      <c r="AB98" s="114">
        <v>1</v>
      </c>
      <c r="AC98" s="114">
        <v>1</v>
      </c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CA98" s="114">
        <v>1</v>
      </c>
      <c r="CB98" s="114">
        <v>1</v>
      </c>
      <c r="CZ98" s="71">
        <v>1</v>
      </c>
    </row>
    <row r="99" spans="1:104" x14ac:dyDescent="0.2">
      <c r="A99" s="115"/>
      <c r="B99" s="116"/>
      <c r="C99" s="221" t="s">
        <v>152</v>
      </c>
      <c r="D99" s="222"/>
      <c r="E99" s="181">
        <v>41.35</v>
      </c>
      <c r="F99" s="161"/>
      <c r="G99" s="120"/>
      <c r="H99" s="121"/>
      <c r="I99" s="117"/>
      <c r="K99" s="117"/>
      <c r="M99" s="118" t="s">
        <v>152</v>
      </c>
      <c r="O99" s="10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22" t="str">
        <f>C98</f>
        <v>Nátěr infiltrační kationaktivní emulzí 1kg/m2</v>
      </c>
      <c r="BE99" s="114"/>
      <c r="BF99" s="114"/>
      <c r="BG99" s="114"/>
      <c r="BH99" s="114"/>
      <c r="BI99" s="114"/>
      <c r="BJ99" s="114"/>
      <c r="BK99" s="114"/>
    </row>
    <row r="100" spans="1:104" x14ac:dyDescent="0.2">
      <c r="A100" s="105">
        <v>33</v>
      </c>
      <c r="B100" s="106" t="s">
        <v>153</v>
      </c>
      <c r="C100" s="107" t="s">
        <v>154</v>
      </c>
      <c r="D100" s="108" t="s">
        <v>33</v>
      </c>
      <c r="E100" s="180">
        <v>25</v>
      </c>
      <c r="F100" s="110"/>
      <c r="G100" s="111">
        <f>E100*F100</f>
        <v>0</v>
      </c>
      <c r="H100" s="112">
        <v>0.181520000000091</v>
      </c>
      <c r="I100" s="113">
        <f>E100*H100</f>
        <v>4.5380000000022749</v>
      </c>
      <c r="J100" s="112">
        <v>0</v>
      </c>
      <c r="K100" s="113">
        <f>E100*J100</f>
        <v>0</v>
      </c>
      <c r="O100" s="104"/>
      <c r="Z100" s="114"/>
      <c r="AA100" s="114">
        <v>1</v>
      </c>
      <c r="AB100" s="114">
        <v>1</v>
      </c>
      <c r="AC100" s="114">
        <v>1</v>
      </c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CA100" s="114">
        <v>1</v>
      </c>
      <c r="CB100" s="114">
        <v>1</v>
      </c>
      <c r="CZ100" s="71">
        <v>1</v>
      </c>
    </row>
    <row r="101" spans="1:104" x14ac:dyDescent="0.2">
      <c r="A101" s="105">
        <v>34</v>
      </c>
      <c r="B101" s="106" t="s">
        <v>155</v>
      </c>
      <c r="C101" s="107" t="s">
        <v>156</v>
      </c>
      <c r="D101" s="108" t="s">
        <v>33</v>
      </c>
      <c r="E101" s="180">
        <v>3</v>
      </c>
      <c r="F101" s="110"/>
      <c r="G101" s="111">
        <f>E101*F101</f>
        <v>0</v>
      </c>
      <c r="H101" s="112">
        <v>0.110000000000014</v>
      </c>
      <c r="I101" s="113">
        <f>E101*H101</f>
        <v>0.33000000000004204</v>
      </c>
      <c r="J101" s="112">
        <v>0</v>
      </c>
      <c r="K101" s="113">
        <f>E101*J101</f>
        <v>0</v>
      </c>
      <c r="O101" s="104"/>
      <c r="Z101" s="114"/>
      <c r="AA101" s="114">
        <v>1</v>
      </c>
      <c r="AB101" s="114">
        <v>1</v>
      </c>
      <c r="AC101" s="114">
        <v>1</v>
      </c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CA101" s="114">
        <v>1</v>
      </c>
      <c r="CB101" s="114">
        <v>1</v>
      </c>
      <c r="CZ101" s="71">
        <v>1</v>
      </c>
    </row>
    <row r="102" spans="1:104" x14ac:dyDescent="0.2">
      <c r="A102" s="105">
        <v>35</v>
      </c>
      <c r="B102" s="106" t="s">
        <v>157</v>
      </c>
      <c r="C102" s="107" t="s">
        <v>158</v>
      </c>
      <c r="D102" s="108" t="s">
        <v>33</v>
      </c>
      <c r="E102" s="180">
        <v>282</v>
      </c>
      <c r="F102" s="110"/>
      <c r="G102" s="111">
        <f>E102*F102</f>
        <v>0</v>
      </c>
      <c r="H102" s="112">
        <v>7.3899999999980495E-2</v>
      </c>
      <c r="I102" s="113">
        <f>E102*H102</f>
        <v>20.839799999994501</v>
      </c>
      <c r="J102" s="112">
        <v>0</v>
      </c>
      <c r="K102" s="113">
        <f>E102*J102</f>
        <v>0</v>
      </c>
      <c r="O102" s="104"/>
      <c r="Z102" s="114"/>
      <c r="AA102" s="114">
        <v>1</v>
      </c>
      <c r="AB102" s="114">
        <v>1</v>
      </c>
      <c r="AC102" s="114">
        <v>1</v>
      </c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CA102" s="114">
        <v>1</v>
      </c>
      <c r="CB102" s="114">
        <v>1</v>
      </c>
      <c r="CZ102" s="71">
        <v>1</v>
      </c>
    </row>
    <row r="103" spans="1:104" x14ac:dyDescent="0.2">
      <c r="A103" s="115"/>
      <c r="B103" s="116"/>
      <c r="C103" s="221" t="s">
        <v>383</v>
      </c>
      <c r="D103" s="222"/>
      <c r="E103" s="181">
        <v>282</v>
      </c>
      <c r="F103" s="161"/>
      <c r="G103" s="120"/>
      <c r="H103" s="121"/>
      <c r="I103" s="117"/>
      <c r="K103" s="117"/>
      <c r="M103" s="118" t="s">
        <v>115</v>
      </c>
      <c r="O103" s="10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22" t="str">
        <f>C102</f>
        <v>Kladení zámkové dlažby tl. 6 cm do drtě tl. 4 cm</v>
      </c>
      <c r="BE103" s="114"/>
      <c r="BF103" s="114"/>
      <c r="BG103" s="114"/>
      <c r="BH103" s="114"/>
      <c r="BI103" s="114"/>
      <c r="BJ103" s="114"/>
      <c r="BK103" s="114"/>
    </row>
    <row r="104" spans="1:104" x14ac:dyDescent="0.2">
      <c r="A104" s="105">
        <v>36</v>
      </c>
      <c r="B104" s="106" t="s">
        <v>159</v>
      </c>
      <c r="C104" s="107" t="s">
        <v>160</v>
      </c>
      <c r="D104" s="108" t="s">
        <v>33</v>
      </c>
      <c r="E104" s="180">
        <v>69</v>
      </c>
      <c r="F104" s="110"/>
      <c r="G104" s="111">
        <f>E104*F104</f>
        <v>0</v>
      </c>
      <c r="H104" s="112">
        <v>7.3899999999980495E-2</v>
      </c>
      <c r="I104" s="113">
        <f>E104*H104</f>
        <v>5.0990999999986544</v>
      </c>
      <c r="J104" s="112">
        <v>0</v>
      </c>
      <c r="K104" s="113">
        <f>E104*J104</f>
        <v>0</v>
      </c>
      <c r="O104" s="104"/>
      <c r="Z104" s="114"/>
      <c r="AA104" s="114">
        <v>1</v>
      </c>
      <c r="AB104" s="114">
        <v>1</v>
      </c>
      <c r="AC104" s="114">
        <v>1</v>
      </c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CA104" s="114">
        <v>1</v>
      </c>
      <c r="CB104" s="114">
        <v>1</v>
      </c>
      <c r="CZ104" s="71">
        <v>1</v>
      </c>
    </row>
    <row r="105" spans="1:104" x14ac:dyDescent="0.2">
      <c r="A105" s="115"/>
      <c r="B105" s="116"/>
      <c r="C105" s="221" t="s">
        <v>116</v>
      </c>
      <c r="D105" s="222"/>
      <c r="E105" s="181">
        <v>69</v>
      </c>
      <c r="F105" s="161"/>
      <c r="G105" s="120"/>
      <c r="H105" s="121"/>
      <c r="I105" s="117"/>
      <c r="K105" s="117"/>
      <c r="M105" s="118" t="s">
        <v>116</v>
      </c>
      <c r="O105" s="10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22" t="str">
        <f>C104</f>
        <v>Kladení zámkové dlažby tl. 8 cm do drtě tl. 4 cm</v>
      </c>
      <c r="BE105" s="114"/>
      <c r="BF105" s="114"/>
      <c r="BG105" s="114"/>
      <c r="BH105" s="114"/>
      <c r="BI105" s="114"/>
      <c r="BJ105" s="114"/>
      <c r="BK105" s="114"/>
    </row>
    <row r="106" spans="1:104" x14ac:dyDescent="0.2">
      <c r="A106" s="105">
        <v>37</v>
      </c>
      <c r="B106" s="106" t="s">
        <v>161</v>
      </c>
      <c r="C106" s="107" t="s">
        <v>162</v>
      </c>
      <c r="D106" s="108" t="s">
        <v>71</v>
      </c>
      <c r="E106" s="180">
        <v>200</v>
      </c>
      <c r="F106" s="110"/>
      <c r="G106" s="111">
        <f>E106*F106</f>
        <v>0</v>
      </c>
      <c r="H106" s="112">
        <v>3.2999999999994102E-4</v>
      </c>
      <c r="I106" s="113">
        <f>E106*H106</f>
        <v>6.5999999999988207E-2</v>
      </c>
      <c r="J106" s="112">
        <v>0</v>
      </c>
      <c r="K106" s="113">
        <f>E106*J106</f>
        <v>0</v>
      </c>
      <c r="O106" s="104"/>
      <c r="Z106" s="114"/>
      <c r="AA106" s="114">
        <v>1</v>
      </c>
      <c r="AB106" s="114">
        <v>1</v>
      </c>
      <c r="AC106" s="114">
        <v>1</v>
      </c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CA106" s="114">
        <v>1</v>
      </c>
      <c r="CB106" s="114">
        <v>1</v>
      </c>
      <c r="CZ106" s="71">
        <v>1</v>
      </c>
    </row>
    <row r="107" spans="1:104" x14ac:dyDescent="0.2">
      <c r="A107" s="105">
        <v>38</v>
      </c>
      <c r="B107" s="106" t="s">
        <v>163</v>
      </c>
      <c r="C107" s="107" t="s">
        <v>164</v>
      </c>
      <c r="D107" s="108" t="s">
        <v>71</v>
      </c>
      <c r="E107" s="180">
        <v>50</v>
      </c>
      <c r="F107" s="110"/>
      <c r="G107" s="111">
        <f>E107*F107</f>
        <v>0</v>
      </c>
      <c r="H107" s="112">
        <v>3.6000000000013799E-4</v>
      </c>
      <c r="I107" s="113">
        <f>E107*H107</f>
        <v>1.8000000000006899E-2</v>
      </c>
      <c r="J107" s="112">
        <v>0</v>
      </c>
      <c r="K107" s="113">
        <f>E107*J107</f>
        <v>0</v>
      </c>
      <c r="O107" s="104"/>
      <c r="Z107" s="114"/>
      <c r="AA107" s="114">
        <v>1</v>
      </c>
      <c r="AB107" s="114">
        <v>1</v>
      </c>
      <c r="AC107" s="114">
        <v>1</v>
      </c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CA107" s="114">
        <v>1</v>
      </c>
      <c r="CB107" s="114">
        <v>1</v>
      </c>
      <c r="CZ107" s="71">
        <v>1</v>
      </c>
    </row>
    <row r="108" spans="1:104" ht="22.5" x14ac:dyDescent="0.2">
      <c r="A108" s="105">
        <v>39</v>
      </c>
      <c r="B108" s="106" t="s">
        <v>165</v>
      </c>
      <c r="C108" s="107" t="s">
        <v>166</v>
      </c>
      <c r="D108" s="108" t="s">
        <v>71</v>
      </c>
      <c r="E108" s="180">
        <v>24.5</v>
      </c>
      <c r="F108" s="110"/>
      <c r="G108" s="111">
        <f>E108*F108</f>
        <v>0</v>
      </c>
      <c r="H108" s="112">
        <v>0.275749999999789</v>
      </c>
      <c r="I108" s="113">
        <f>E108*H108</f>
        <v>6.7558749999948304</v>
      </c>
      <c r="J108" s="112">
        <v>0</v>
      </c>
      <c r="K108" s="113">
        <f>E108*J108</f>
        <v>0</v>
      </c>
      <c r="O108" s="104"/>
      <c r="Z108" s="114"/>
      <c r="AA108" s="114">
        <v>2</v>
      </c>
      <c r="AB108" s="114">
        <v>1</v>
      </c>
      <c r="AC108" s="114">
        <v>1</v>
      </c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CA108" s="114">
        <v>2</v>
      </c>
      <c r="CB108" s="114">
        <v>1</v>
      </c>
      <c r="CZ108" s="71">
        <v>1</v>
      </c>
    </row>
    <row r="109" spans="1:104" ht="25.5" x14ac:dyDescent="0.2">
      <c r="A109" s="115"/>
      <c r="B109" s="116"/>
      <c r="C109" s="221" t="s">
        <v>167</v>
      </c>
      <c r="D109" s="222"/>
      <c r="E109" s="181">
        <v>24.5</v>
      </c>
      <c r="F109" s="161"/>
      <c r="G109" s="120"/>
      <c r="H109" s="121"/>
      <c r="I109" s="117"/>
      <c r="K109" s="117"/>
      <c r="M109" s="118" t="s">
        <v>167</v>
      </c>
      <c r="O109" s="10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22" t="str">
        <f>C108</f>
        <v>Žlab odvodňovací polymerbeton, zatížení C250 včetně dodávky roštu a žlabu</v>
      </c>
      <c r="BE109" s="114"/>
      <c r="BF109" s="114"/>
      <c r="BG109" s="114"/>
      <c r="BH109" s="114"/>
      <c r="BI109" s="114"/>
      <c r="BJ109" s="114"/>
      <c r="BK109" s="114"/>
    </row>
    <row r="110" spans="1:104" ht="22.5" x14ac:dyDescent="0.2">
      <c r="A110" s="105">
        <v>40</v>
      </c>
      <c r="B110" s="106" t="s">
        <v>168</v>
      </c>
      <c r="C110" s="107" t="s">
        <v>169</v>
      </c>
      <c r="D110" s="108" t="s">
        <v>170</v>
      </c>
      <c r="E110" s="180">
        <v>4</v>
      </c>
      <c r="F110" s="110"/>
      <c r="G110" s="111">
        <f>E110*F110</f>
        <v>0</v>
      </c>
      <c r="H110" s="112">
        <v>0.14214999999990099</v>
      </c>
      <c r="I110" s="113">
        <f>E110*H110</f>
        <v>0.56859999999960398</v>
      </c>
      <c r="J110" s="112">
        <v>0</v>
      </c>
      <c r="K110" s="113">
        <f>E110*J110</f>
        <v>0</v>
      </c>
      <c r="O110" s="104"/>
      <c r="Z110" s="114"/>
      <c r="AA110" s="114">
        <v>2</v>
      </c>
      <c r="AB110" s="114">
        <v>1</v>
      </c>
      <c r="AC110" s="114">
        <v>1</v>
      </c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CA110" s="114">
        <v>2</v>
      </c>
      <c r="CB110" s="114">
        <v>1</v>
      </c>
      <c r="CZ110" s="71">
        <v>1</v>
      </c>
    </row>
    <row r="111" spans="1:104" ht="25.5" x14ac:dyDescent="0.2">
      <c r="A111" s="115"/>
      <c r="B111" s="116"/>
      <c r="C111" s="221" t="s">
        <v>171</v>
      </c>
      <c r="D111" s="222"/>
      <c r="E111" s="181">
        <v>4</v>
      </c>
      <c r="F111" s="161"/>
      <c r="G111" s="120"/>
      <c r="H111" s="121"/>
      <c r="I111" s="117"/>
      <c r="K111" s="117"/>
      <c r="M111" s="118" t="s">
        <v>171</v>
      </c>
      <c r="O111" s="10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22" t="str">
        <f>C110</f>
        <v>Vpusť k žlabu polymerbetonová C 250 kN včetně dodávky vpusti s košíkem</v>
      </c>
      <c r="BE111" s="114"/>
      <c r="BF111" s="114"/>
      <c r="BG111" s="114"/>
      <c r="BH111" s="114"/>
      <c r="BI111" s="114"/>
      <c r="BJ111" s="114"/>
      <c r="BK111" s="114"/>
    </row>
    <row r="112" spans="1:104" x14ac:dyDescent="0.2">
      <c r="A112" s="105">
        <v>41</v>
      </c>
      <c r="B112" s="106" t="s">
        <v>172</v>
      </c>
      <c r="C112" s="107" t="s">
        <v>173</v>
      </c>
      <c r="D112" s="108" t="s">
        <v>33</v>
      </c>
      <c r="E112" s="180">
        <v>42.84</v>
      </c>
      <c r="F112" s="110"/>
      <c r="G112" s="111">
        <f>E112*F112</f>
        <v>0</v>
      </c>
      <c r="H112" s="112">
        <v>0.17599999999993099</v>
      </c>
      <c r="I112" s="113">
        <f>E112*H112</f>
        <v>7.539839999997044</v>
      </c>
      <c r="J112" s="112"/>
      <c r="K112" s="113">
        <f>E112*J112</f>
        <v>0</v>
      </c>
      <c r="O112" s="104"/>
      <c r="Z112" s="114"/>
      <c r="AA112" s="114">
        <v>3</v>
      </c>
      <c r="AB112" s="114">
        <v>1</v>
      </c>
      <c r="AC112" s="114">
        <v>592452620</v>
      </c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CA112" s="114">
        <v>3</v>
      </c>
      <c r="CB112" s="114">
        <v>1</v>
      </c>
      <c r="CZ112" s="71">
        <v>1</v>
      </c>
    </row>
    <row r="113" spans="1:104" x14ac:dyDescent="0.2">
      <c r="A113" s="115"/>
      <c r="B113" s="116"/>
      <c r="C113" s="221" t="s">
        <v>174</v>
      </c>
      <c r="D113" s="222"/>
      <c r="E113" s="181">
        <v>42.84</v>
      </c>
      <c r="F113" s="161"/>
      <c r="G113" s="120"/>
      <c r="H113" s="121"/>
      <c r="I113" s="117"/>
      <c r="K113" s="117"/>
      <c r="M113" s="118" t="s">
        <v>174</v>
      </c>
      <c r="O113" s="10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22" t="str">
        <f>C112</f>
        <v>Dlažba přírodní 20x20x8</v>
      </c>
      <c r="BE113" s="114"/>
      <c r="BF113" s="114"/>
      <c r="BG113" s="114"/>
      <c r="BH113" s="114"/>
      <c r="BI113" s="114"/>
      <c r="BJ113" s="114"/>
      <c r="BK113" s="114"/>
    </row>
    <row r="114" spans="1:104" x14ac:dyDescent="0.2">
      <c r="A114" s="105">
        <v>42</v>
      </c>
      <c r="B114" s="106" t="s">
        <v>175</v>
      </c>
      <c r="C114" s="107" t="s">
        <v>176</v>
      </c>
      <c r="D114" s="108" t="s">
        <v>33</v>
      </c>
      <c r="E114" s="180">
        <v>258.06</v>
      </c>
      <c r="F114" s="110"/>
      <c r="G114" s="111">
        <f>E114*F114</f>
        <v>0</v>
      </c>
      <c r="H114" s="112">
        <v>0.13100000000008499</v>
      </c>
      <c r="I114" s="113">
        <f>E114*H114</f>
        <v>33.80586000002193</v>
      </c>
      <c r="J114" s="112"/>
      <c r="K114" s="113">
        <f>E114*J114</f>
        <v>0</v>
      </c>
      <c r="O114" s="104"/>
      <c r="Z114" s="114"/>
      <c r="AA114" s="114">
        <v>3</v>
      </c>
      <c r="AB114" s="114">
        <v>1</v>
      </c>
      <c r="AC114" s="114">
        <v>592452630</v>
      </c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CA114" s="114">
        <v>3</v>
      </c>
      <c r="CB114" s="114">
        <v>1</v>
      </c>
      <c r="CZ114" s="71">
        <v>1</v>
      </c>
    </row>
    <row r="115" spans="1:104" x14ac:dyDescent="0.2">
      <c r="A115" s="115"/>
      <c r="B115" s="116"/>
      <c r="C115" s="221" t="s">
        <v>384</v>
      </c>
      <c r="D115" s="222"/>
      <c r="E115" s="181">
        <v>258.06</v>
      </c>
      <c r="F115" s="161"/>
      <c r="G115" s="120"/>
      <c r="H115" s="121"/>
      <c r="I115" s="117"/>
      <c r="K115" s="117"/>
      <c r="M115" s="118" t="s">
        <v>177</v>
      </c>
      <c r="O115" s="10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22" t="str">
        <f>C114</f>
        <v>Dlažba přírodní 20x20x6</v>
      </c>
      <c r="BE115" s="114"/>
      <c r="BF115" s="114"/>
      <c r="BG115" s="114"/>
      <c r="BH115" s="114"/>
      <c r="BI115" s="114"/>
      <c r="BJ115" s="114"/>
      <c r="BK115" s="114"/>
    </row>
    <row r="116" spans="1:104" x14ac:dyDescent="0.2">
      <c r="A116" s="105">
        <v>43</v>
      </c>
      <c r="B116" s="106" t="s">
        <v>178</v>
      </c>
      <c r="C116" s="107" t="s">
        <v>179</v>
      </c>
      <c r="D116" s="108" t="s">
        <v>33</v>
      </c>
      <c r="E116" s="180">
        <v>11.55</v>
      </c>
      <c r="F116" s="110"/>
      <c r="G116" s="111">
        <f>E116*F116</f>
        <v>0</v>
      </c>
      <c r="H116" s="112">
        <v>0.17599999999993099</v>
      </c>
      <c r="I116" s="113">
        <f>E116*H116</f>
        <v>2.0327999999992032</v>
      </c>
      <c r="J116" s="112"/>
      <c r="K116" s="113">
        <f>E116*J116</f>
        <v>0</v>
      </c>
      <c r="O116" s="104"/>
      <c r="Z116" s="114"/>
      <c r="AA116" s="114">
        <v>3</v>
      </c>
      <c r="AB116" s="114">
        <v>1</v>
      </c>
      <c r="AC116" s="114">
        <v>59245264</v>
      </c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CA116" s="114">
        <v>3</v>
      </c>
      <c r="CB116" s="114">
        <v>1</v>
      </c>
      <c r="CZ116" s="71">
        <v>1</v>
      </c>
    </row>
    <row r="117" spans="1:104" x14ac:dyDescent="0.2">
      <c r="A117" s="115"/>
      <c r="B117" s="116"/>
      <c r="C117" s="221" t="s">
        <v>180</v>
      </c>
      <c r="D117" s="222"/>
      <c r="E117" s="181">
        <v>11.55</v>
      </c>
      <c r="F117" s="161"/>
      <c r="G117" s="120"/>
      <c r="H117" s="121"/>
      <c r="I117" s="117"/>
      <c r="K117" s="117"/>
      <c r="M117" s="118" t="s">
        <v>180</v>
      </c>
      <c r="O117" s="10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22" t="str">
        <f>C116</f>
        <v>Dlažba červená pro nevidomé 20x10x8</v>
      </c>
      <c r="BE117" s="114"/>
      <c r="BF117" s="114"/>
      <c r="BG117" s="114"/>
      <c r="BH117" s="114"/>
      <c r="BI117" s="114"/>
      <c r="BJ117" s="114"/>
      <c r="BK117" s="114"/>
    </row>
    <row r="118" spans="1:104" x14ac:dyDescent="0.2">
      <c r="A118" s="105">
        <v>44</v>
      </c>
      <c r="B118" s="106" t="s">
        <v>181</v>
      </c>
      <c r="C118" s="107" t="s">
        <v>182</v>
      </c>
      <c r="D118" s="108" t="s">
        <v>33</v>
      </c>
      <c r="E118" s="180">
        <v>13.65</v>
      </c>
      <c r="F118" s="110"/>
      <c r="G118" s="111">
        <f>E118*F118</f>
        <v>0</v>
      </c>
      <c r="H118" s="112">
        <v>0.13100000000008499</v>
      </c>
      <c r="I118" s="113">
        <f>E118*H118</f>
        <v>1.7881500000011601</v>
      </c>
      <c r="J118" s="112"/>
      <c r="K118" s="113">
        <f>E118*J118</f>
        <v>0</v>
      </c>
      <c r="O118" s="104"/>
      <c r="Z118" s="114"/>
      <c r="AA118" s="114">
        <v>3</v>
      </c>
      <c r="AB118" s="114">
        <v>1</v>
      </c>
      <c r="AC118" s="114">
        <v>59245267</v>
      </c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CA118" s="114">
        <v>3</v>
      </c>
      <c r="CB118" s="114">
        <v>1</v>
      </c>
      <c r="CZ118" s="71">
        <v>1</v>
      </c>
    </row>
    <row r="119" spans="1:104" x14ac:dyDescent="0.2">
      <c r="A119" s="115"/>
      <c r="B119" s="116"/>
      <c r="C119" s="221" t="s">
        <v>183</v>
      </c>
      <c r="D119" s="222"/>
      <c r="E119" s="181">
        <v>13.65</v>
      </c>
      <c r="F119" s="161"/>
      <c r="G119" s="120"/>
      <c r="H119" s="121"/>
      <c r="I119" s="117"/>
      <c r="K119" s="117"/>
      <c r="M119" s="118" t="s">
        <v>183</v>
      </c>
      <c r="O119" s="10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22" t="str">
        <f>C118</f>
        <v>Dlažba červená pro nevidomé 20x10x6</v>
      </c>
      <c r="BE119" s="114"/>
      <c r="BF119" s="114"/>
      <c r="BG119" s="114"/>
      <c r="BH119" s="114"/>
      <c r="BI119" s="114"/>
      <c r="BJ119" s="114"/>
      <c r="BK119" s="114"/>
    </row>
    <row r="120" spans="1:104" x14ac:dyDescent="0.2">
      <c r="A120" s="105">
        <v>45</v>
      </c>
      <c r="B120" s="106" t="s">
        <v>184</v>
      </c>
      <c r="C120" s="107" t="s">
        <v>185</v>
      </c>
      <c r="D120" s="108" t="s">
        <v>33</v>
      </c>
      <c r="E120" s="180">
        <v>16.48</v>
      </c>
      <c r="F120" s="110"/>
      <c r="G120" s="111">
        <f>E120*F120</f>
        <v>0</v>
      </c>
      <c r="H120" s="112">
        <v>0.13100000000008499</v>
      </c>
      <c r="I120" s="113">
        <f>E120*H120</f>
        <v>2.1588800000014006</v>
      </c>
      <c r="J120" s="112"/>
      <c r="K120" s="113">
        <f>E120*J120</f>
        <v>0</v>
      </c>
      <c r="O120" s="104"/>
      <c r="Z120" s="114"/>
      <c r="AA120" s="114">
        <v>3</v>
      </c>
      <c r="AB120" s="114">
        <v>1</v>
      </c>
      <c r="AC120" s="114">
        <v>592453092</v>
      </c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CA120" s="114">
        <v>3</v>
      </c>
      <c r="CB120" s="114">
        <v>1</v>
      </c>
      <c r="CZ120" s="71">
        <v>1</v>
      </c>
    </row>
    <row r="121" spans="1:104" x14ac:dyDescent="0.2">
      <c r="A121" s="115"/>
      <c r="B121" s="116"/>
      <c r="C121" s="221" t="s">
        <v>186</v>
      </c>
      <c r="D121" s="222"/>
      <c r="E121" s="181">
        <v>16.48</v>
      </c>
      <c r="F121" s="161"/>
      <c r="G121" s="120"/>
      <c r="H121" s="121"/>
      <c r="I121" s="117"/>
      <c r="K121" s="117"/>
      <c r="M121" s="118" t="s">
        <v>186</v>
      </c>
      <c r="O121" s="10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22" t="str">
        <f>C120</f>
        <v>Dlažba rovné přírodní  20x20x6</v>
      </c>
      <c r="BE121" s="114"/>
      <c r="BF121" s="114"/>
      <c r="BG121" s="114"/>
      <c r="BH121" s="114"/>
      <c r="BI121" s="114"/>
      <c r="BJ121" s="114"/>
      <c r="BK121" s="114"/>
    </row>
    <row r="122" spans="1:104" x14ac:dyDescent="0.2">
      <c r="A122" s="105">
        <v>46</v>
      </c>
      <c r="B122" s="106" t="s">
        <v>187</v>
      </c>
      <c r="C122" s="107" t="s">
        <v>188</v>
      </c>
      <c r="D122" s="108" t="s">
        <v>33</v>
      </c>
      <c r="E122" s="180">
        <v>9.27</v>
      </c>
      <c r="F122" s="110"/>
      <c r="G122" s="111">
        <f>E122*F122</f>
        <v>0</v>
      </c>
      <c r="H122" s="112">
        <v>0.13100000000008499</v>
      </c>
      <c r="I122" s="113">
        <f>E122*H122</f>
        <v>1.2143700000007878</v>
      </c>
      <c r="J122" s="112"/>
      <c r="K122" s="113">
        <f>E122*J122</f>
        <v>0</v>
      </c>
      <c r="O122" s="104"/>
      <c r="Z122" s="114"/>
      <c r="AA122" s="114">
        <v>3</v>
      </c>
      <c r="AB122" s="114">
        <v>1</v>
      </c>
      <c r="AC122" s="114">
        <v>592453093</v>
      </c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CA122" s="114">
        <v>3</v>
      </c>
      <c r="CB122" s="114">
        <v>1</v>
      </c>
      <c r="CZ122" s="71">
        <v>1</v>
      </c>
    </row>
    <row r="123" spans="1:104" x14ac:dyDescent="0.2">
      <c r="A123" s="115"/>
      <c r="B123" s="116"/>
      <c r="C123" s="221" t="s">
        <v>189</v>
      </c>
      <c r="D123" s="222"/>
      <c r="E123" s="181">
        <v>9.27</v>
      </c>
      <c r="F123" s="161"/>
      <c r="G123" s="120"/>
      <c r="H123" s="121"/>
      <c r="I123" s="117"/>
      <c r="K123" s="117"/>
      <c r="M123" s="118" t="s">
        <v>189</v>
      </c>
      <c r="O123" s="10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22" t="str">
        <f>C122</f>
        <v>Dlažba rovné přírodní  20x10x8</v>
      </c>
      <c r="BE123" s="114"/>
      <c r="BF123" s="114"/>
      <c r="BG123" s="114"/>
      <c r="BH123" s="114"/>
      <c r="BI123" s="114"/>
      <c r="BJ123" s="114"/>
      <c r="BK123" s="114"/>
    </row>
    <row r="124" spans="1:104" x14ac:dyDescent="0.2">
      <c r="A124" s="105">
        <v>47</v>
      </c>
      <c r="B124" s="106" t="s">
        <v>190</v>
      </c>
      <c r="C124" s="107" t="s">
        <v>191</v>
      </c>
      <c r="D124" s="108" t="s">
        <v>33</v>
      </c>
      <c r="E124" s="180">
        <v>7.35</v>
      </c>
      <c r="F124" s="110"/>
      <c r="G124" s="111">
        <f>E124*F124</f>
        <v>0</v>
      </c>
      <c r="H124" s="112">
        <v>0.17399999999997801</v>
      </c>
      <c r="I124" s="113">
        <f>E124*H124</f>
        <v>1.2788999999998383</v>
      </c>
      <c r="J124" s="112"/>
      <c r="K124" s="113">
        <f>E124*J124</f>
        <v>0</v>
      </c>
      <c r="O124" s="104"/>
      <c r="Z124" s="114"/>
      <c r="AA124" s="114">
        <v>3</v>
      </c>
      <c r="AB124" s="114">
        <v>1</v>
      </c>
      <c r="AC124" s="114">
        <v>59248071</v>
      </c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CA124" s="114">
        <v>3</v>
      </c>
      <c r="CB124" s="114">
        <v>1</v>
      </c>
      <c r="CZ124" s="71">
        <v>1</v>
      </c>
    </row>
    <row r="125" spans="1:104" x14ac:dyDescent="0.2">
      <c r="A125" s="115"/>
      <c r="B125" s="116"/>
      <c r="C125" s="221" t="s">
        <v>192</v>
      </c>
      <c r="D125" s="222"/>
      <c r="E125" s="181">
        <v>7.35</v>
      </c>
      <c r="F125" s="161"/>
      <c r="G125" s="120"/>
      <c r="H125" s="121"/>
      <c r="I125" s="117"/>
      <c r="K125" s="117"/>
      <c r="M125" s="118" t="s">
        <v>192</v>
      </c>
      <c r="O125" s="10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22" t="str">
        <f>C124</f>
        <v>Dlažební kámen vodicí linie 20/20/8</v>
      </c>
      <c r="BE125" s="114"/>
      <c r="BF125" s="114"/>
      <c r="BG125" s="114"/>
      <c r="BH125" s="114"/>
      <c r="BI125" s="114"/>
      <c r="BJ125" s="114"/>
      <c r="BK125" s="114"/>
    </row>
    <row r="126" spans="1:104" x14ac:dyDescent="0.2">
      <c r="A126" s="123" t="s">
        <v>34</v>
      </c>
      <c r="B126" s="124" t="s">
        <v>134</v>
      </c>
      <c r="C126" s="125" t="s">
        <v>135</v>
      </c>
      <c r="D126" s="126"/>
      <c r="E126" s="182"/>
      <c r="F126" s="127"/>
      <c r="G126" s="128">
        <f>SUM(G82:G125)</f>
        <v>0</v>
      </c>
      <c r="H126" s="129"/>
      <c r="I126" s="130">
        <f>SUM(I82:I125)</f>
        <v>348.0717240000302</v>
      </c>
      <c r="J126" s="131"/>
      <c r="K126" s="130">
        <f>SUM(K82:K125)</f>
        <v>0</v>
      </c>
      <c r="O126" s="104"/>
      <c r="X126" s="132">
        <f>K126</f>
        <v>0</v>
      </c>
      <c r="Y126" s="132">
        <f>I126</f>
        <v>348.0717240000302</v>
      </c>
      <c r="Z126" s="133">
        <f>G126</f>
        <v>0</v>
      </c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34"/>
      <c r="BB126" s="134"/>
      <c r="BC126" s="134"/>
      <c r="BD126" s="134"/>
      <c r="BE126" s="134"/>
      <c r="BF126" s="134"/>
      <c r="BG126" s="114"/>
      <c r="BH126" s="114"/>
      <c r="BI126" s="114"/>
      <c r="BJ126" s="114"/>
      <c r="BK126" s="114"/>
    </row>
    <row r="127" spans="1:104" ht="14.25" customHeight="1" x14ac:dyDescent="0.2">
      <c r="A127" s="96" t="s">
        <v>29</v>
      </c>
      <c r="B127" s="97" t="s">
        <v>193</v>
      </c>
      <c r="C127" s="98" t="s">
        <v>194</v>
      </c>
      <c r="D127" s="99"/>
      <c r="E127" s="179"/>
      <c r="F127" s="100"/>
      <c r="G127" s="101"/>
      <c r="H127" s="102"/>
      <c r="I127" s="103"/>
      <c r="J127" s="102"/>
      <c r="K127" s="103"/>
      <c r="O127" s="104"/>
    </row>
    <row r="128" spans="1:104" x14ac:dyDescent="0.2">
      <c r="A128" s="105">
        <v>48</v>
      </c>
      <c r="B128" s="106" t="s">
        <v>195</v>
      </c>
      <c r="C128" s="107" t="s">
        <v>196</v>
      </c>
      <c r="D128" s="108" t="s">
        <v>71</v>
      </c>
      <c r="E128" s="180">
        <v>3.5</v>
      </c>
      <c r="F128" s="110"/>
      <c r="G128" s="111">
        <f>E128*F128</f>
        <v>0</v>
      </c>
      <c r="H128" s="112">
        <v>0</v>
      </c>
      <c r="I128" s="113">
        <f>E128*H128</f>
        <v>0</v>
      </c>
      <c r="J128" s="112">
        <v>0</v>
      </c>
      <c r="K128" s="113">
        <f>E128*J128</f>
        <v>0</v>
      </c>
      <c r="O128" s="104"/>
      <c r="Z128" s="114"/>
      <c r="AA128" s="114">
        <v>1</v>
      </c>
      <c r="AB128" s="114">
        <v>1</v>
      </c>
      <c r="AC128" s="114">
        <v>1</v>
      </c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CA128" s="114">
        <v>1</v>
      </c>
      <c r="CB128" s="114">
        <v>1</v>
      </c>
      <c r="CZ128" s="71">
        <v>1</v>
      </c>
    </row>
    <row r="129" spans="1:104" x14ac:dyDescent="0.2">
      <c r="A129" s="115"/>
      <c r="B129" s="116"/>
      <c r="C129" s="221" t="s">
        <v>197</v>
      </c>
      <c r="D129" s="222"/>
      <c r="E129" s="181">
        <v>3.5</v>
      </c>
      <c r="F129" s="161"/>
      <c r="G129" s="120"/>
      <c r="H129" s="121"/>
      <c r="I129" s="117"/>
      <c r="K129" s="117"/>
      <c r="M129" s="118" t="s">
        <v>197</v>
      </c>
      <c r="O129" s="10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22" t="str">
        <f>C128</f>
        <v>Montáž trub z plastu, gumový kroužek, DN 150</v>
      </c>
      <c r="BE129" s="114"/>
      <c r="BF129" s="114"/>
      <c r="BG129" s="114"/>
      <c r="BH129" s="114"/>
      <c r="BI129" s="114"/>
      <c r="BJ129" s="114"/>
      <c r="BK129" s="114"/>
    </row>
    <row r="130" spans="1:104" x14ac:dyDescent="0.2">
      <c r="A130" s="105">
        <v>49</v>
      </c>
      <c r="B130" s="106" t="s">
        <v>198</v>
      </c>
      <c r="C130" s="107" t="s">
        <v>199</v>
      </c>
      <c r="D130" s="108" t="s">
        <v>71</v>
      </c>
      <c r="E130" s="180">
        <v>10.5</v>
      </c>
      <c r="F130" s="110"/>
      <c r="G130" s="111">
        <f>E130*F130</f>
        <v>0</v>
      </c>
      <c r="H130" s="112">
        <v>9.9999999999961197E-6</v>
      </c>
      <c r="I130" s="113">
        <f>E130*H130</f>
        <v>1.0499999999995925E-4</v>
      </c>
      <c r="J130" s="112">
        <v>0</v>
      </c>
      <c r="K130" s="113">
        <f>E130*J130</f>
        <v>0</v>
      </c>
      <c r="O130" s="104"/>
      <c r="Z130" s="114"/>
      <c r="AA130" s="114">
        <v>1</v>
      </c>
      <c r="AB130" s="114">
        <v>1</v>
      </c>
      <c r="AC130" s="114">
        <v>1</v>
      </c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CA130" s="114">
        <v>1</v>
      </c>
      <c r="CB130" s="114">
        <v>1</v>
      </c>
      <c r="CZ130" s="71">
        <v>1</v>
      </c>
    </row>
    <row r="131" spans="1:104" x14ac:dyDescent="0.2">
      <c r="A131" s="115"/>
      <c r="B131" s="116"/>
      <c r="C131" s="221" t="s">
        <v>200</v>
      </c>
      <c r="D131" s="222"/>
      <c r="E131" s="181">
        <v>10.5</v>
      </c>
      <c r="F131" s="161"/>
      <c r="G131" s="120"/>
      <c r="H131" s="121"/>
      <c r="I131" s="117"/>
      <c r="K131" s="117"/>
      <c r="M131" s="118" t="s">
        <v>200</v>
      </c>
      <c r="O131" s="10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22" t="str">
        <f>C130</f>
        <v>Montáž trub z plastu, gumový kroužek, DN 200</v>
      </c>
      <c r="BE131" s="114"/>
      <c r="BF131" s="114"/>
      <c r="BG131" s="114"/>
      <c r="BH131" s="114"/>
      <c r="BI131" s="114"/>
      <c r="BJ131" s="114"/>
      <c r="BK131" s="114"/>
    </row>
    <row r="132" spans="1:104" x14ac:dyDescent="0.2">
      <c r="A132" s="105">
        <v>50</v>
      </c>
      <c r="B132" s="106" t="s">
        <v>201</v>
      </c>
      <c r="C132" s="107" t="s">
        <v>202</v>
      </c>
      <c r="D132" s="108" t="s">
        <v>170</v>
      </c>
      <c r="E132" s="180">
        <v>8</v>
      </c>
      <c r="F132" s="110"/>
      <c r="G132" s="111">
        <f>E132*F132</f>
        <v>0</v>
      </c>
      <c r="H132" s="112">
        <v>9.9999999999961197E-6</v>
      </c>
      <c r="I132" s="113">
        <f>E132*H132</f>
        <v>7.9999999999968958E-5</v>
      </c>
      <c r="J132" s="112">
        <v>0</v>
      </c>
      <c r="K132" s="113">
        <f>E132*J132</f>
        <v>0</v>
      </c>
      <c r="O132" s="104"/>
      <c r="Z132" s="114"/>
      <c r="AA132" s="114">
        <v>1</v>
      </c>
      <c r="AB132" s="114">
        <v>1</v>
      </c>
      <c r="AC132" s="114">
        <v>1</v>
      </c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CA132" s="114">
        <v>1</v>
      </c>
      <c r="CB132" s="114">
        <v>1</v>
      </c>
      <c r="CZ132" s="71">
        <v>1</v>
      </c>
    </row>
    <row r="133" spans="1:104" x14ac:dyDescent="0.2">
      <c r="A133" s="115"/>
      <c r="B133" s="116"/>
      <c r="C133" s="221" t="s">
        <v>203</v>
      </c>
      <c r="D133" s="222"/>
      <c r="E133" s="181">
        <v>8</v>
      </c>
      <c r="F133" s="161"/>
      <c r="G133" s="120"/>
      <c r="H133" s="121"/>
      <c r="I133" s="117"/>
      <c r="K133" s="117"/>
      <c r="M133" s="118" t="s">
        <v>203</v>
      </c>
      <c r="O133" s="10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22" t="str">
        <f>C132</f>
        <v>Montáž tvarovek jednoos. plast. gum.kroužek DN 150</v>
      </c>
      <c r="BE133" s="114"/>
      <c r="BF133" s="114"/>
      <c r="BG133" s="114"/>
      <c r="BH133" s="114"/>
      <c r="BI133" s="114"/>
      <c r="BJ133" s="114"/>
      <c r="BK133" s="114"/>
    </row>
    <row r="134" spans="1:104" x14ac:dyDescent="0.2">
      <c r="A134" s="105">
        <v>51</v>
      </c>
      <c r="B134" s="106" t="s">
        <v>204</v>
      </c>
      <c r="C134" s="107" t="s">
        <v>205</v>
      </c>
      <c r="D134" s="108" t="s">
        <v>170</v>
      </c>
      <c r="E134" s="180">
        <v>6</v>
      </c>
      <c r="F134" s="110"/>
      <c r="G134" s="111">
        <f>E134*F134</f>
        <v>0</v>
      </c>
      <c r="H134" s="112">
        <v>1.9999999999992199E-5</v>
      </c>
      <c r="I134" s="113">
        <f>E134*H134</f>
        <v>1.1999999999995319E-4</v>
      </c>
      <c r="J134" s="112">
        <v>0</v>
      </c>
      <c r="K134" s="113">
        <f>E134*J134</f>
        <v>0</v>
      </c>
      <c r="O134" s="104"/>
      <c r="Z134" s="114"/>
      <c r="AA134" s="114">
        <v>1</v>
      </c>
      <c r="AB134" s="114">
        <v>1</v>
      </c>
      <c r="AC134" s="114">
        <v>1</v>
      </c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CA134" s="114">
        <v>1</v>
      </c>
      <c r="CB134" s="114">
        <v>1</v>
      </c>
      <c r="CZ134" s="71">
        <v>1</v>
      </c>
    </row>
    <row r="135" spans="1:104" x14ac:dyDescent="0.2">
      <c r="A135" s="115"/>
      <c r="B135" s="116"/>
      <c r="C135" s="221" t="s">
        <v>206</v>
      </c>
      <c r="D135" s="222"/>
      <c r="E135" s="181">
        <v>6</v>
      </c>
      <c r="F135" s="161"/>
      <c r="G135" s="120"/>
      <c r="H135" s="121"/>
      <c r="I135" s="117"/>
      <c r="K135" s="117"/>
      <c r="M135" s="118" t="s">
        <v>206</v>
      </c>
      <c r="O135" s="10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22" t="str">
        <f>C134</f>
        <v>Montáž tvarovek jednoos. plast. gum.kroužek DN 200</v>
      </c>
      <c r="BE135" s="114"/>
      <c r="BF135" s="114"/>
      <c r="BG135" s="114"/>
      <c r="BH135" s="114"/>
      <c r="BI135" s="114"/>
      <c r="BJ135" s="114"/>
      <c r="BK135" s="114"/>
    </row>
    <row r="136" spans="1:104" x14ac:dyDescent="0.2">
      <c r="A136" s="105">
        <v>52</v>
      </c>
      <c r="B136" s="106" t="s">
        <v>207</v>
      </c>
      <c r="C136" s="107" t="s">
        <v>208</v>
      </c>
      <c r="D136" s="108" t="s">
        <v>170</v>
      </c>
      <c r="E136" s="180">
        <v>1</v>
      </c>
      <c r="F136" s="110"/>
      <c r="G136" s="111">
        <f>E136*F136</f>
        <v>0</v>
      </c>
      <c r="H136" s="112">
        <v>1.9999999999992199E-5</v>
      </c>
      <c r="I136" s="113">
        <f>E136*H136</f>
        <v>1.9999999999992199E-5</v>
      </c>
      <c r="J136" s="112">
        <v>0</v>
      </c>
      <c r="K136" s="113">
        <f>E136*J136</f>
        <v>0</v>
      </c>
      <c r="O136" s="104"/>
      <c r="Z136" s="114"/>
      <c r="AA136" s="114">
        <v>1</v>
      </c>
      <c r="AB136" s="114">
        <v>1</v>
      </c>
      <c r="AC136" s="114">
        <v>1</v>
      </c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CA136" s="114">
        <v>1</v>
      </c>
      <c r="CB136" s="114">
        <v>1</v>
      </c>
      <c r="CZ136" s="71">
        <v>1</v>
      </c>
    </row>
    <row r="137" spans="1:104" x14ac:dyDescent="0.2">
      <c r="A137" s="105">
        <v>53</v>
      </c>
      <c r="B137" s="106" t="s">
        <v>209</v>
      </c>
      <c r="C137" s="107" t="s">
        <v>210</v>
      </c>
      <c r="D137" s="108" t="s">
        <v>170</v>
      </c>
      <c r="E137" s="180">
        <v>6</v>
      </c>
      <c r="F137" s="110"/>
      <c r="G137" s="111">
        <f>E137*F137</f>
        <v>0</v>
      </c>
      <c r="H137" s="112">
        <v>7.0000000000014495E-5</v>
      </c>
      <c r="I137" s="113">
        <f>E137*H137</f>
        <v>4.2000000000008697E-4</v>
      </c>
      <c r="J137" s="112">
        <v>0</v>
      </c>
      <c r="K137" s="113">
        <f>E137*J137</f>
        <v>0</v>
      </c>
      <c r="O137" s="104"/>
      <c r="Z137" s="114"/>
      <c r="AA137" s="114">
        <v>1</v>
      </c>
      <c r="AB137" s="114">
        <v>1</v>
      </c>
      <c r="AC137" s="114">
        <v>1</v>
      </c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CA137" s="114">
        <v>1</v>
      </c>
      <c r="CB137" s="114">
        <v>1</v>
      </c>
      <c r="CZ137" s="71">
        <v>1</v>
      </c>
    </row>
    <row r="138" spans="1:104" x14ac:dyDescent="0.2">
      <c r="A138" s="115"/>
      <c r="B138" s="116"/>
      <c r="C138" s="221" t="s">
        <v>211</v>
      </c>
      <c r="D138" s="222"/>
      <c r="E138" s="181">
        <v>6</v>
      </c>
      <c r="F138" s="161"/>
      <c r="G138" s="120"/>
      <c r="H138" s="121"/>
      <c r="I138" s="117"/>
      <c r="K138" s="117"/>
      <c r="M138" s="118" t="s">
        <v>211</v>
      </c>
      <c r="O138" s="10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22" t="str">
        <f>C137</f>
        <v>Výřez a montáž tvarovky z plastu na potrubí DN 200</v>
      </c>
      <c r="BE138" s="114"/>
      <c r="BF138" s="114"/>
      <c r="BG138" s="114"/>
      <c r="BH138" s="114"/>
      <c r="BI138" s="114"/>
      <c r="BJ138" s="114"/>
      <c r="BK138" s="114"/>
    </row>
    <row r="139" spans="1:104" x14ac:dyDescent="0.2">
      <c r="A139" s="105">
        <v>54</v>
      </c>
      <c r="B139" s="106" t="s">
        <v>212</v>
      </c>
      <c r="C139" s="107" t="s">
        <v>213</v>
      </c>
      <c r="D139" s="108" t="s">
        <v>170</v>
      </c>
      <c r="E139" s="180">
        <v>1</v>
      </c>
      <c r="F139" s="110"/>
      <c r="G139" s="111">
        <f t="shared" ref="G139:G145" si="2">E139*F139</f>
        <v>0</v>
      </c>
      <c r="H139" s="112">
        <v>4.9000000000010103E-4</v>
      </c>
      <c r="I139" s="113">
        <f t="shared" ref="I139:I145" si="3">E139*H139</f>
        <v>4.9000000000010103E-4</v>
      </c>
      <c r="J139" s="112">
        <v>0</v>
      </c>
      <c r="K139" s="113">
        <f t="shared" ref="K139:K145" si="4">E139*J139</f>
        <v>0</v>
      </c>
      <c r="O139" s="104"/>
      <c r="Z139" s="114"/>
      <c r="AA139" s="114">
        <v>1</v>
      </c>
      <c r="AB139" s="114">
        <v>1</v>
      </c>
      <c r="AC139" s="114">
        <v>1</v>
      </c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CA139" s="114">
        <v>1</v>
      </c>
      <c r="CB139" s="114">
        <v>1</v>
      </c>
      <c r="CZ139" s="71">
        <v>1</v>
      </c>
    </row>
    <row r="140" spans="1:104" ht="22.5" x14ac:dyDescent="0.2">
      <c r="A140" s="105">
        <v>55</v>
      </c>
      <c r="B140" s="106" t="s">
        <v>214</v>
      </c>
      <c r="C140" s="107" t="s">
        <v>215</v>
      </c>
      <c r="D140" s="108" t="s">
        <v>170</v>
      </c>
      <c r="E140" s="180">
        <v>3</v>
      </c>
      <c r="F140" s="110"/>
      <c r="G140" s="111">
        <f t="shared" si="2"/>
        <v>0</v>
      </c>
      <c r="H140" s="112">
        <v>3.05966999999873</v>
      </c>
      <c r="I140" s="113">
        <f t="shared" si="3"/>
        <v>9.1790099999961896</v>
      </c>
      <c r="J140" s="112">
        <v>0</v>
      </c>
      <c r="K140" s="113">
        <f t="shared" si="4"/>
        <v>0</v>
      </c>
      <c r="O140" s="104"/>
      <c r="Z140" s="114"/>
      <c r="AA140" s="114">
        <v>1</v>
      </c>
      <c r="AB140" s="114">
        <v>1</v>
      </c>
      <c r="AC140" s="114">
        <v>1</v>
      </c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CA140" s="114">
        <v>1</v>
      </c>
      <c r="CB140" s="114">
        <v>1</v>
      </c>
      <c r="CZ140" s="71">
        <v>1</v>
      </c>
    </row>
    <row r="141" spans="1:104" x14ac:dyDescent="0.2">
      <c r="A141" s="105">
        <v>56</v>
      </c>
      <c r="B141" s="106" t="s">
        <v>216</v>
      </c>
      <c r="C141" s="107" t="s">
        <v>217</v>
      </c>
      <c r="D141" s="108" t="s">
        <v>170</v>
      </c>
      <c r="E141" s="180">
        <v>1</v>
      </c>
      <c r="F141" s="110"/>
      <c r="G141" s="111">
        <f t="shared" si="2"/>
        <v>0</v>
      </c>
      <c r="H141" s="112">
        <v>0.14493999999990601</v>
      </c>
      <c r="I141" s="113">
        <f t="shared" si="3"/>
        <v>0.14493999999990601</v>
      </c>
      <c r="J141" s="112">
        <v>0</v>
      </c>
      <c r="K141" s="113">
        <f t="shared" si="4"/>
        <v>0</v>
      </c>
      <c r="O141" s="104"/>
      <c r="Z141" s="114"/>
      <c r="AA141" s="114">
        <v>1</v>
      </c>
      <c r="AB141" s="114">
        <v>1</v>
      </c>
      <c r="AC141" s="114">
        <v>1</v>
      </c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CA141" s="114">
        <v>1</v>
      </c>
      <c r="CB141" s="114">
        <v>1</v>
      </c>
      <c r="CZ141" s="71">
        <v>1</v>
      </c>
    </row>
    <row r="142" spans="1:104" x14ac:dyDescent="0.2">
      <c r="A142" s="105">
        <v>57</v>
      </c>
      <c r="B142" s="106" t="s">
        <v>218</v>
      </c>
      <c r="C142" s="107" t="s">
        <v>219</v>
      </c>
      <c r="D142" s="108" t="s">
        <v>170</v>
      </c>
      <c r="E142" s="180">
        <v>1</v>
      </c>
      <c r="F142" s="110"/>
      <c r="G142" s="111">
        <f t="shared" si="2"/>
        <v>0</v>
      </c>
      <c r="H142" s="112">
        <v>0</v>
      </c>
      <c r="I142" s="113">
        <f t="shared" si="3"/>
        <v>0</v>
      </c>
      <c r="J142" s="112">
        <v>-0.200000000000045</v>
      </c>
      <c r="K142" s="113">
        <f t="shared" si="4"/>
        <v>-0.200000000000045</v>
      </c>
      <c r="O142" s="104"/>
      <c r="Z142" s="114"/>
      <c r="AA142" s="114">
        <v>1</v>
      </c>
      <c r="AB142" s="114">
        <v>1</v>
      </c>
      <c r="AC142" s="114">
        <v>1</v>
      </c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CA142" s="114">
        <v>1</v>
      </c>
      <c r="CB142" s="114">
        <v>1</v>
      </c>
      <c r="CZ142" s="71">
        <v>1</v>
      </c>
    </row>
    <row r="143" spans="1:104" ht="22.5" x14ac:dyDescent="0.2">
      <c r="A143" s="105">
        <v>58</v>
      </c>
      <c r="B143" s="106" t="s">
        <v>220</v>
      </c>
      <c r="C143" s="107" t="s">
        <v>221</v>
      </c>
      <c r="D143" s="108" t="s">
        <v>170</v>
      </c>
      <c r="E143" s="180">
        <v>3</v>
      </c>
      <c r="F143" s="110"/>
      <c r="G143" s="111">
        <f t="shared" si="2"/>
        <v>0</v>
      </c>
      <c r="H143" s="112">
        <v>9.43600000000515E-2</v>
      </c>
      <c r="I143" s="113">
        <f t="shared" si="3"/>
        <v>0.28308000000015449</v>
      </c>
      <c r="J143" s="112">
        <v>0</v>
      </c>
      <c r="K143" s="113">
        <f t="shared" si="4"/>
        <v>0</v>
      </c>
      <c r="O143" s="104"/>
      <c r="Z143" s="114"/>
      <c r="AA143" s="114">
        <v>1</v>
      </c>
      <c r="AB143" s="114">
        <v>1</v>
      </c>
      <c r="AC143" s="114">
        <v>1</v>
      </c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CA143" s="114">
        <v>1</v>
      </c>
      <c r="CB143" s="114">
        <v>1</v>
      </c>
      <c r="CZ143" s="71">
        <v>1</v>
      </c>
    </row>
    <row r="144" spans="1:104" x14ac:dyDescent="0.2">
      <c r="A144" s="105">
        <v>59</v>
      </c>
      <c r="B144" s="106" t="s">
        <v>222</v>
      </c>
      <c r="C144" s="107" t="s">
        <v>223</v>
      </c>
      <c r="D144" s="108" t="s">
        <v>170</v>
      </c>
      <c r="E144" s="180">
        <v>1</v>
      </c>
      <c r="F144" s="110"/>
      <c r="G144" s="111">
        <f t="shared" si="2"/>
        <v>0</v>
      </c>
      <c r="H144" s="112">
        <v>0.31590000000005602</v>
      </c>
      <c r="I144" s="113">
        <f t="shared" si="3"/>
        <v>0.31590000000005602</v>
      </c>
      <c r="J144" s="112">
        <v>0</v>
      </c>
      <c r="K144" s="113">
        <f t="shared" si="4"/>
        <v>0</v>
      </c>
      <c r="O144" s="104"/>
      <c r="Z144" s="114"/>
      <c r="AA144" s="114">
        <v>1</v>
      </c>
      <c r="AB144" s="114">
        <v>1</v>
      </c>
      <c r="AC144" s="114">
        <v>1</v>
      </c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CA144" s="114">
        <v>1</v>
      </c>
      <c r="CB144" s="114">
        <v>1</v>
      </c>
      <c r="CZ144" s="71">
        <v>1</v>
      </c>
    </row>
    <row r="145" spans="1:104" x14ac:dyDescent="0.2">
      <c r="A145" s="105">
        <v>60</v>
      </c>
      <c r="B145" s="106" t="s">
        <v>224</v>
      </c>
      <c r="C145" s="107" t="s">
        <v>225</v>
      </c>
      <c r="D145" s="108" t="s">
        <v>71</v>
      </c>
      <c r="E145" s="180">
        <v>14</v>
      </c>
      <c r="F145" s="110"/>
      <c r="G145" s="111">
        <f t="shared" si="2"/>
        <v>0</v>
      </c>
      <c r="H145" s="112">
        <v>0</v>
      </c>
      <c r="I145" s="113">
        <f t="shared" si="3"/>
        <v>0</v>
      </c>
      <c r="J145" s="112">
        <v>0</v>
      </c>
      <c r="K145" s="113">
        <f t="shared" si="4"/>
        <v>0</v>
      </c>
      <c r="O145" s="104"/>
      <c r="Z145" s="114"/>
      <c r="AA145" s="114">
        <v>1</v>
      </c>
      <c r="AB145" s="114">
        <v>1</v>
      </c>
      <c r="AC145" s="114">
        <v>1</v>
      </c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CA145" s="114">
        <v>1</v>
      </c>
      <c r="CB145" s="114">
        <v>1</v>
      </c>
      <c r="CZ145" s="71">
        <v>1</v>
      </c>
    </row>
    <row r="146" spans="1:104" x14ac:dyDescent="0.2">
      <c r="A146" s="115"/>
      <c r="B146" s="116"/>
      <c r="C146" s="221" t="s">
        <v>226</v>
      </c>
      <c r="D146" s="222"/>
      <c r="E146" s="181">
        <v>14</v>
      </c>
      <c r="F146" s="161"/>
      <c r="G146" s="120"/>
      <c r="H146" s="121"/>
      <c r="I146" s="117"/>
      <c r="K146" s="117"/>
      <c r="M146" s="118" t="s">
        <v>226</v>
      </c>
      <c r="O146" s="10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22" t="str">
        <f>C145</f>
        <v>Fólie výstražná z PVC, šířka 30 cm</v>
      </c>
      <c r="BE146" s="114"/>
      <c r="BF146" s="114"/>
      <c r="BG146" s="114"/>
      <c r="BH146" s="114"/>
      <c r="BI146" s="114"/>
      <c r="BJ146" s="114"/>
      <c r="BK146" s="114"/>
    </row>
    <row r="147" spans="1:104" x14ac:dyDescent="0.2">
      <c r="A147" s="105">
        <v>61</v>
      </c>
      <c r="B147" s="106" t="s">
        <v>227</v>
      </c>
      <c r="C147" s="107" t="s">
        <v>228</v>
      </c>
      <c r="D147" s="108" t="s">
        <v>170</v>
      </c>
      <c r="E147" s="180">
        <v>1</v>
      </c>
      <c r="F147" s="110"/>
      <c r="G147" s="111">
        <f>E147*F147</f>
        <v>0</v>
      </c>
      <c r="H147" s="112">
        <v>1.3000000000005199E-3</v>
      </c>
      <c r="I147" s="113">
        <f>E147*H147</f>
        <v>1.3000000000005199E-3</v>
      </c>
      <c r="J147" s="112"/>
      <c r="K147" s="113">
        <f>E147*J147</f>
        <v>0</v>
      </c>
      <c r="O147" s="104"/>
      <c r="Z147" s="114"/>
      <c r="AA147" s="114">
        <v>3</v>
      </c>
      <c r="AB147" s="114">
        <v>1</v>
      </c>
      <c r="AC147" s="114" t="s">
        <v>227</v>
      </c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CA147" s="114">
        <v>3</v>
      </c>
      <c r="CB147" s="114">
        <v>1</v>
      </c>
      <c r="CZ147" s="71">
        <v>1</v>
      </c>
    </row>
    <row r="148" spans="1:104" x14ac:dyDescent="0.2">
      <c r="A148" s="105">
        <v>62</v>
      </c>
      <c r="B148" s="106" t="s">
        <v>229</v>
      </c>
      <c r="C148" s="107" t="s">
        <v>230</v>
      </c>
      <c r="D148" s="108" t="s">
        <v>170</v>
      </c>
      <c r="E148" s="180">
        <v>3</v>
      </c>
      <c r="F148" s="110"/>
      <c r="G148" s="111">
        <f>E148*F148</f>
        <v>0</v>
      </c>
      <c r="H148" s="112">
        <v>2.6000000000010498E-3</v>
      </c>
      <c r="I148" s="113">
        <f>E148*H148</f>
        <v>7.8000000000031499E-3</v>
      </c>
      <c r="J148" s="112"/>
      <c r="K148" s="113">
        <f>E148*J148</f>
        <v>0</v>
      </c>
      <c r="O148" s="104"/>
      <c r="Z148" s="114"/>
      <c r="AA148" s="114">
        <v>3</v>
      </c>
      <c r="AB148" s="114">
        <v>1</v>
      </c>
      <c r="AC148" s="114" t="s">
        <v>229</v>
      </c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CA148" s="114">
        <v>3</v>
      </c>
      <c r="CB148" s="114">
        <v>1</v>
      </c>
      <c r="CZ148" s="71">
        <v>1</v>
      </c>
    </row>
    <row r="149" spans="1:104" x14ac:dyDescent="0.2">
      <c r="A149" s="105">
        <v>63</v>
      </c>
      <c r="B149" s="106" t="s">
        <v>231</v>
      </c>
      <c r="C149" s="107" t="s">
        <v>232</v>
      </c>
      <c r="D149" s="108" t="s">
        <v>170</v>
      </c>
      <c r="E149" s="180">
        <v>1</v>
      </c>
      <c r="F149" s="110"/>
      <c r="G149" s="111">
        <f>E149*F149</f>
        <v>0</v>
      </c>
      <c r="H149" s="112">
        <v>2.0500000000005501E-3</v>
      </c>
      <c r="I149" s="113">
        <f>E149*H149</f>
        <v>2.0500000000005501E-3</v>
      </c>
      <c r="J149" s="112"/>
      <c r="K149" s="113">
        <f>E149*J149</f>
        <v>0</v>
      </c>
      <c r="O149" s="104"/>
      <c r="Z149" s="114"/>
      <c r="AA149" s="114">
        <v>3</v>
      </c>
      <c r="AB149" s="114">
        <v>1</v>
      </c>
      <c r="AC149" s="114" t="s">
        <v>231</v>
      </c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CA149" s="114">
        <v>3</v>
      </c>
      <c r="CB149" s="114">
        <v>1</v>
      </c>
      <c r="CZ149" s="71">
        <v>1</v>
      </c>
    </row>
    <row r="150" spans="1:104" x14ac:dyDescent="0.2">
      <c r="A150" s="105">
        <v>64</v>
      </c>
      <c r="B150" s="106" t="s">
        <v>233</v>
      </c>
      <c r="C150" s="107" t="s">
        <v>234</v>
      </c>
      <c r="D150" s="108" t="s">
        <v>170</v>
      </c>
      <c r="E150" s="180">
        <v>10</v>
      </c>
      <c r="F150" s="110"/>
      <c r="G150" s="111">
        <f>E150*F150</f>
        <v>0</v>
      </c>
      <c r="H150" s="112">
        <v>4.1000000000011002E-3</v>
      </c>
      <c r="I150" s="113">
        <f>E150*H150</f>
        <v>4.1000000000011E-2</v>
      </c>
      <c r="J150" s="112"/>
      <c r="K150" s="113">
        <f>E150*J150</f>
        <v>0</v>
      </c>
      <c r="O150" s="104"/>
      <c r="Z150" s="114"/>
      <c r="AA150" s="114">
        <v>3</v>
      </c>
      <c r="AB150" s="114">
        <v>1</v>
      </c>
      <c r="AC150" s="114" t="s">
        <v>233</v>
      </c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CA150" s="114">
        <v>3</v>
      </c>
      <c r="CB150" s="114">
        <v>1</v>
      </c>
      <c r="CZ150" s="71">
        <v>1</v>
      </c>
    </row>
    <row r="151" spans="1:104" x14ac:dyDescent="0.2">
      <c r="A151" s="105">
        <v>65</v>
      </c>
      <c r="B151" s="106" t="s">
        <v>235</v>
      </c>
      <c r="C151" s="107" t="s">
        <v>236</v>
      </c>
      <c r="D151" s="108" t="s">
        <v>170</v>
      </c>
      <c r="E151" s="180">
        <v>8</v>
      </c>
      <c r="F151" s="110"/>
      <c r="G151" s="111">
        <f>E151*F151</f>
        <v>0</v>
      </c>
      <c r="H151" s="112">
        <v>6.5999999999988301E-4</v>
      </c>
      <c r="I151" s="113">
        <f>E151*H151</f>
        <v>5.2799999999990641E-3</v>
      </c>
      <c r="J151" s="112"/>
      <c r="K151" s="113">
        <f>E151*J151</f>
        <v>0</v>
      </c>
      <c r="O151" s="104"/>
      <c r="Z151" s="114"/>
      <c r="AA151" s="114">
        <v>3</v>
      </c>
      <c r="AB151" s="114">
        <v>1</v>
      </c>
      <c r="AC151" s="114" t="s">
        <v>235</v>
      </c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CA151" s="114">
        <v>3</v>
      </c>
      <c r="CB151" s="114">
        <v>1</v>
      </c>
      <c r="CZ151" s="71">
        <v>1</v>
      </c>
    </row>
    <row r="152" spans="1:104" x14ac:dyDescent="0.2">
      <c r="A152" s="115"/>
      <c r="B152" s="116"/>
      <c r="C152" s="221" t="s">
        <v>203</v>
      </c>
      <c r="D152" s="222"/>
      <c r="E152" s="181">
        <v>8</v>
      </c>
      <c r="F152" s="161"/>
      <c r="G152" s="120"/>
      <c r="H152" s="121"/>
      <c r="I152" s="117"/>
      <c r="K152" s="117"/>
      <c r="M152" s="118" t="s">
        <v>203</v>
      </c>
      <c r="O152" s="10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22" t="str">
        <f>C151</f>
        <v>Koleno kanalizační KGB 160/ 45° PVC</v>
      </c>
      <c r="BE152" s="114"/>
      <c r="BF152" s="114"/>
      <c r="BG152" s="114"/>
      <c r="BH152" s="114"/>
      <c r="BI152" s="114"/>
      <c r="BJ152" s="114"/>
      <c r="BK152" s="114"/>
    </row>
    <row r="153" spans="1:104" x14ac:dyDescent="0.2">
      <c r="A153" s="105">
        <v>66</v>
      </c>
      <c r="B153" s="106" t="s">
        <v>237</v>
      </c>
      <c r="C153" s="107" t="s">
        <v>238</v>
      </c>
      <c r="D153" s="108" t="s">
        <v>170</v>
      </c>
      <c r="E153" s="180">
        <v>6</v>
      </c>
      <c r="F153" s="110"/>
      <c r="G153" s="111">
        <f>E153*F153</f>
        <v>0</v>
      </c>
      <c r="H153" s="112">
        <v>1.2699999999998799E-3</v>
      </c>
      <c r="I153" s="113">
        <f>E153*H153</f>
        <v>7.6199999999992801E-3</v>
      </c>
      <c r="J153" s="112"/>
      <c r="K153" s="113">
        <f>E153*J153</f>
        <v>0</v>
      </c>
      <c r="O153" s="104"/>
      <c r="Z153" s="114"/>
      <c r="AA153" s="114">
        <v>3</v>
      </c>
      <c r="AB153" s="114">
        <v>1</v>
      </c>
      <c r="AC153" s="114" t="s">
        <v>237</v>
      </c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CA153" s="114">
        <v>3</v>
      </c>
      <c r="CB153" s="114">
        <v>1</v>
      </c>
      <c r="CZ153" s="71">
        <v>1</v>
      </c>
    </row>
    <row r="154" spans="1:104" x14ac:dyDescent="0.2">
      <c r="A154" s="115"/>
      <c r="B154" s="116"/>
      <c r="C154" s="221" t="s">
        <v>206</v>
      </c>
      <c r="D154" s="222"/>
      <c r="E154" s="181">
        <v>6</v>
      </c>
      <c r="F154" s="161"/>
      <c r="G154" s="120"/>
      <c r="H154" s="121"/>
      <c r="I154" s="117"/>
      <c r="K154" s="117"/>
      <c r="M154" s="118" t="s">
        <v>206</v>
      </c>
      <c r="O154" s="10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22" t="str">
        <f>C153</f>
        <v>Koleno kanalizační KGB 200/ 45° PVC</v>
      </c>
      <c r="BE154" s="114"/>
      <c r="BF154" s="114"/>
      <c r="BG154" s="114"/>
      <c r="BH154" s="114"/>
      <c r="BI154" s="114"/>
      <c r="BJ154" s="114"/>
      <c r="BK154" s="114"/>
    </row>
    <row r="155" spans="1:104" x14ac:dyDescent="0.2">
      <c r="A155" s="105">
        <v>67</v>
      </c>
      <c r="B155" s="106" t="s">
        <v>239</v>
      </c>
      <c r="C155" s="107" t="s">
        <v>240</v>
      </c>
      <c r="D155" s="108" t="s">
        <v>170</v>
      </c>
      <c r="E155" s="180">
        <v>1</v>
      </c>
      <c r="F155" s="110"/>
      <c r="G155" s="111">
        <f>E155*F155</f>
        <v>0</v>
      </c>
      <c r="H155" s="112">
        <v>4.99999999999723E-4</v>
      </c>
      <c r="I155" s="113">
        <f>E155*H155</f>
        <v>4.99999999999723E-4</v>
      </c>
      <c r="J155" s="112"/>
      <c r="K155" s="113">
        <f>E155*J155</f>
        <v>0</v>
      </c>
      <c r="O155" s="104"/>
      <c r="Z155" s="114"/>
      <c r="AA155" s="114">
        <v>3</v>
      </c>
      <c r="AB155" s="114">
        <v>1</v>
      </c>
      <c r="AC155" s="114" t="s">
        <v>239</v>
      </c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CA155" s="114">
        <v>3</v>
      </c>
      <c r="CB155" s="114">
        <v>1</v>
      </c>
      <c r="CZ155" s="71">
        <v>1</v>
      </c>
    </row>
    <row r="156" spans="1:104" x14ac:dyDescent="0.2">
      <c r="A156" s="105">
        <v>68</v>
      </c>
      <c r="B156" s="106" t="s">
        <v>241</v>
      </c>
      <c r="C156" s="107" t="s">
        <v>242</v>
      </c>
      <c r="D156" s="108" t="s">
        <v>170</v>
      </c>
      <c r="E156" s="180">
        <v>3</v>
      </c>
      <c r="F156" s="110"/>
      <c r="G156" s="111">
        <f>E156*F156</f>
        <v>0</v>
      </c>
      <c r="H156" s="112">
        <v>2.4999999999986101E-4</v>
      </c>
      <c r="I156" s="113">
        <f>E156*H156</f>
        <v>7.4999999999958303E-4</v>
      </c>
      <c r="J156" s="112"/>
      <c r="K156" s="113">
        <f>E156*J156</f>
        <v>0</v>
      </c>
      <c r="O156" s="104"/>
      <c r="Z156" s="114"/>
      <c r="AA156" s="114">
        <v>3</v>
      </c>
      <c r="AB156" s="114">
        <v>0</v>
      </c>
      <c r="AC156" s="114" t="s">
        <v>241</v>
      </c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CA156" s="114">
        <v>3</v>
      </c>
      <c r="CB156" s="114">
        <v>0</v>
      </c>
      <c r="CZ156" s="71">
        <v>1</v>
      </c>
    </row>
    <row r="157" spans="1:104" ht="22.5" x14ac:dyDescent="0.2">
      <c r="A157" s="105">
        <v>69</v>
      </c>
      <c r="B157" s="106" t="s">
        <v>243</v>
      </c>
      <c r="C157" s="107" t="s">
        <v>244</v>
      </c>
      <c r="D157" s="108" t="s">
        <v>245</v>
      </c>
      <c r="E157" s="180">
        <v>4</v>
      </c>
      <c r="F157" s="110"/>
      <c r="G157" s="111">
        <f>E157*F157</f>
        <v>0</v>
      </c>
      <c r="H157" s="112">
        <v>0</v>
      </c>
      <c r="I157" s="113">
        <f>E157*H157</f>
        <v>0</v>
      </c>
      <c r="J157" s="112"/>
      <c r="K157" s="113">
        <f>E157*J157</f>
        <v>0</v>
      </c>
      <c r="O157" s="104"/>
      <c r="Z157" s="114"/>
      <c r="AA157" s="114">
        <v>12</v>
      </c>
      <c r="AB157" s="114">
        <v>1</v>
      </c>
      <c r="AC157" s="114">
        <v>531</v>
      </c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CA157" s="114">
        <v>12</v>
      </c>
      <c r="CB157" s="114">
        <v>1</v>
      </c>
      <c r="CZ157" s="71">
        <v>1</v>
      </c>
    </row>
    <row r="158" spans="1:104" ht="22.5" x14ac:dyDescent="0.2">
      <c r="A158" s="105">
        <v>70</v>
      </c>
      <c r="B158" s="106" t="s">
        <v>246</v>
      </c>
      <c r="C158" s="107" t="s">
        <v>247</v>
      </c>
      <c r="D158" s="108" t="s">
        <v>245</v>
      </c>
      <c r="E158" s="180">
        <v>3</v>
      </c>
      <c r="F158" s="110"/>
      <c r="G158" s="111">
        <f>E158*F158</f>
        <v>0</v>
      </c>
      <c r="H158" s="112">
        <v>0</v>
      </c>
      <c r="I158" s="113">
        <f>E158*H158</f>
        <v>0</v>
      </c>
      <c r="J158" s="112"/>
      <c r="K158" s="113">
        <f>E158*J158</f>
        <v>0</v>
      </c>
      <c r="O158" s="104"/>
      <c r="Z158" s="114"/>
      <c r="AA158" s="114">
        <v>12</v>
      </c>
      <c r="AB158" s="114">
        <v>1</v>
      </c>
      <c r="AC158" s="114">
        <v>539</v>
      </c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CA158" s="114">
        <v>12</v>
      </c>
      <c r="CB158" s="114">
        <v>1</v>
      </c>
      <c r="CZ158" s="71">
        <v>1</v>
      </c>
    </row>
    <row r="159" spans="1:104" x14ac:dyDescent="0.2">
      <c r="A159" s="115"/>
      <c r="B159" s="116"/>
      <c r="C159" s="221" t="s">
        <v>248</v>
      </c>
      <c r="D159" s="222"/>
      <c r="E159" s="181">
        <v>3</v>
      </c>
      <c r="F159" s="119"/>
      <c r="G159" s="120"/>
      <c r="H159" s="121"/>
      <c r="I159" s="117"/>
      <c r="K159" s="117"/>
      <c r="M159" s="118" t="s">
        <v>248</v>
      </c>
      <c r="O159" s="10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22" t="str">
        <f>C158</f>
        <v>Navrtávací odbočka s kulovým integrovaným kloubem DN200</v>
      </c>
      <c r="BE159" s="114"/>
      <c r="BF159" s="114"/>
      <c r="BG159" s="114"/>
      <c r="BH159" s="114"/>
      <c r="BI159" s="114"/>
      <c r="BJ159" s="114"/>
      <c r="BK159" s="114"/>
    </row>
    <row r="160" spans="1:104" x14ac:dyDescent="0.2">
      <c r="A160" s="123" t="s">
        <v>34</v>
      </c>
      <c r="B160" s="124" t="s">
        <v>193</v>
      </c>
      <c r="C160" s="125" t="s">
        <v>194</v>
      </c>
      <c r="D160" s="126"/>
      <c r="E160" s="182"/>
      <c r="F160" s="127"/>
      <c r="G160" s="128">
        <f>SUM(G127:G159)</f>
        <v>0</v>
      </c>
      <c r="H160" s="129"/>
      <c r="I160" s="130">
        <f>SUM(I127:I159)</f>
        <v>9.9904649999963198</v>
      </c>
      <c r="J160" s="131"/>
      <c r="K160" s="130">
        <f>SUM(K127:K159)</f>
        <v>-0.200000000000045</v>
      </c>
      <c r="O160" s="104"/>
      <c r="X160" s="132">
        <f>K160</f>
        <v>-0.200000000000045</v>
      </c>
      <c r="Y160" s="132">
        <f>I160</f>
        <v>9.9904649999963198</v>
      </c>
      <c r="Z160" s="133">
        <f>G160</f>
        <v>0</v>
      </c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34"/>
      <c r="BB160" s="134"/>
      <c r="BC160" s="134"/>
      <c r="BD160" s="134"/>
      <c r="BE160" s="134"/>
      <c r="BF160" s="134"/>
      <c r="BG160" s="114"/>
      <c r="BH160" s="114"/>
      <c r="BI160" s="114"/>
      <c r="BJ160" s="114"/>
      <c r="BK160" s="114"/>
    </row>
    <row r="161" spans="1:104" ht="14.25" customHeight="1" x14ac:dyDescent="0.2">
      <c r="A161" s="96" t="s">
        <v>29</v>
      </c>
      <c r="B161" s="97" t="s">
        <v>249</v>
      </c>
      <c r="C161" s="98" t="s">
        <v>250</v>
      </c>
      <c r="D161" s="99"/>
      <c r="E161" s="179"/>
      <c r="F161" s="100"/>
      <c r="G161" s="101"/>
      <c r="H161" s="102"/>
      <c r="I161" s="103"/>
      <c r="J161" s="102"/>
      <c r="K161" s="103"/>
      <c r="O161" s="104"/>
    </row>
    <row r="162" spans="1:104" x14ac:dyDescent="0.2">
      <c r="A162" s="105">
        <v>71</v>
      </c>
      <c r="B162" s="106" t="s">
        <v>251</v>
      </c>
      <c r="C162" s="107" t="s">
        <v>252</v>
      </c>
      <c r="D162" s="108" t="s">
        <v>71</v>
      </c>
      <c r="E162" s="180">
        <v>390</v>
      </c>
      <c r="F162" s="110"/>
      <c r="G162" s="111">
        <f>E162*F162</f>
        <v>0</v>
      </c>
      <c r="H162" s="112">
        <v>0.188000000000102</v>
      </c>
      <c r="I162" s="113">
        <f>E162*H162</f>
        <v>73.320000000039784</v>
      </c>
      <c r="J162" s="112">
        <v>0</v>
      </c>
      <c r="K162" s="113">
        <f>E162*J162</f>
        <v>0</v>
      </c>
      <c r="O162" s="104"/>
      <c r="Z162" s="114"/>
      <c r="AA162" s="114">
        <v>1</v>
      </c>
      <c r="AB162" s="114">
        <v>1</v>
      </c>
      <c r="AC162" s="114">
        <v>1</v>
      </c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CA162" s="114">
        <v>1</v>
      </c>
      <c r="CB162" s="114">
        <v>1</v>
      </c>
      <c r="CZ162" s="71">
        <v>1</v>
      </c>
    </row>
    <row r="163" spans="1:104" x14ac:dyDescent="0.2">
      <c r="A163" s="115"/>
      <c r="B163" s="116"/>
      <c r="C163" s="221" t="s">
        <v>385</v>
      </c>
      <c r="D163" s="222"/>
      <c r="E163" s="181">
        <v>390</v>
      </c>
      <c r="F163" s="161"/>
      <c r="G163" s="120"/>
      <c r="H163" s="121"/>
      <c r="I163" s="117"/>
      <c r="K163" s="117"/>
      <c r="M163" s="118" t="s">
        <v>253</v>
      </c>
      <c r="O163" s="10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22" t="str">
        <f>C162</f>
        <v>Osazení stojat. obrub.bet. s opěrou,lože z C 16/20</v>
      </c>
      <c r="BE163" s="114"/>
      <c r="BF163" s="114"/>
      <c r="BG163" s="114"/>
      <c r="BH163" s="114"/>
      <c r="BI163" s="114"/>
      <c r="BJ163" s="114"/>
      <c r="BK163" s="114"/>
    </row>
    <row r="164" spans="1:104" x14ac:dyDescent="0.2">
      <c r="A164" s="105">
        <v>72</v>
      </c>
      <c r="B164" s="106" t="s">
        <v>254</v>
      </c>
      <c r="C164" s="107" t="s">
        <v>255</v>
      </c>
      <c r="D164" s="108" t="s">
        <v>71</v>
      </c>
      <c r="E164" s="180">
        <v>113.9</v>
      </c>
      <c r="F164" s="110"/>
      <c r="G164" s="111">
        <f>E164*F164</f>
        <v>0</v>
      </c>
      <c r="H164" s="112">
        <v>0</v>
      </c>
      <c r="I164" s="113">
        <f>E164*H164</f>
        <v>0</v>
      </c>
      <c r="J164" s="112">
        <v>0</v>
      </c>
      <c r="K164" s="113">
        <f>E164*J164</f>
        <v>0</v>
      </c>
      <c r="O164" s="104"/>
      <c r="Z164" s="114"/>
      <c r="AA164" s="114">
        <v>1</v>
      </c>
      <c r="AB164" s="114">
        <v>1</v>
      </c>
      <c r="AC164" s="114">
        <v>1</v>
      </c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CA164" s="114">
        <v>1</v>
      </c>
      <c r="CB164" s="114">
        <v>1</v>
      </c>
      <c r="CZ164" s="71">
        <v>1</v>
      </c>
    </row>
    <row r="165" spans="1:104" x14ac:dyDescent="0.2">
      <c r="A165" s="105">
        <v>73</v>
      </c>
      <c r="B165" s="106" t="s">
        <v>256</v>
      </c>
      <c r="C165" s="107" t="s">
        <v>257</v>
      </c>
      <c r="D165" s="108" t="s">
        <v>71</v>
      </c>
      <c r="E165" s="180">
        <v>113.9</v>
      </c>
      <c r="F165" s="110"/>
      <c r="G165" s="111">
        <f>E165*F165</f>
        <v>0</v>
      </c>
      <c r="H165" s="112">
        <v>0</v>
      </c>
      <c r="I165" s="113">
        <f>E165*H165</f>
        <v>0</v>
      </c>
      <c r="J165" s="112">
        <v>0</v>
      </c>
      <c r="K165" s="113">
        <f>E165*J165</f>
        <v>0</v>
      </c>
      <c r="O165" s="104"/>
      <c r="Z165" s="114"/>
      <c r="AA165" s="114">
        <v>1</v>
      </c>
      <c r="AB165" s="114">
        <v>1</v>
      </c>
      <c r="AC165" s="114">
        <v>1</v>
      </c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CA165" s="114">
        <v>1</v>
      </c>
      <c r="CB165" s="114">
        <v>1</v>
      </c>
      <c r="CZ165" s="71">
        <v>1</v>
      </c>
    </row>
    <row r="166" spans="1:104" x14ac:dyDescent="0.2">
      <c r="A166" s="115"/>
      <c r="B166" s="116"/>
      <c r="C166" s="221" t="s">
        <v>258</v>
      </c>
      <c r="D166" s="222"/>
      <c r="E166" s="181">
        <v>106</v>
      </c>
      <c r="F166" s="161"/>
      <c r="G166" s="120"/>
      <c r="H166" s="121"/>
      <c r="I166" s="117"/>
      <c r="K166" s="117"/>
      <c r="M166" s="118" t="s">
        <v>258</v>
      </c>
      <c r="O166" s="10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22" t="str">
        <f>C165</f>
        <v>Řezání stávajícího živičného krytu tl. 10 - 15 cm</v>
      </c>
      <c r="BE166" s="114"/>
      <c r="BF166" s="114"/>
      <c r="BG166" s="114"/>
      <c r="BH166" s="114"/>
      <c r="BI166" s="114"/>
      <c r="BJ166" s="114"/>
      <c r="BK166" s="114"/>
    </row>
    <row r="167" spans="1:104" x14ac:dyDescent="0.2">
      <c r="A167" s="115"/>
      <c r="B167" s="116"/>
      <c r="C167" s="221" t="s">
        <v>259</v>
      </c>
      <c r="D167" s="222"/>
      <c r="E167" s="181">
        <v>7.9</v>
      </c>
      <c r="F167" s="161"/>
      <c r="G167" s="120"/>
      <c r="H167" s="121"/>
      <c r="I167" s="117"/>
      <c r="K167" s="117"/>
      <c r="M167" s="118" t="s">
        <v>259</v>
      </c>
      <c r="O167" s="10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22" t="str">
        <f>C166</f>
        <v>67,0+27,0+7,0+5,0</v>
      </c>
      <c r="BE167" s="114"/>
      <c r="BF167" s="114"/>
      <c r="BG167" s="114"/>
      <c r="BH167" s="114"/>
      <c r="BI167" s="114"/>
      <c r="BJ167" s="114"/>
      <c r="BK167" s="114"/>
    </row>
    <row r="168" spans="1:104" x14ac:dyDescent="0.2">
      <c r="A168" s="105">
        <v>74</v>
      </c>
      <c r="B168" s="106" t="s">
        <v>260</v>
      </c>
      <c r="C168" s="107" t="s">
        <v>261</v>
      </c>
      <c r="D168" s="108" t="s">
        <v>71</v>
      </c>
      <c r="E168" s="180">
        <v>5.0999999999999996</v>
      </c>
      <c r="F168" s="110"/>
      <c r="G168" s="111">
        <f>E168*F168</f>
        <v>0</v>
      </c>
      <c r="H168" s="112">
        <v>0</v>
      </c>
      <c r="I168" s="113">
        <f>E168*H168</f>
        <v>0</v>
      </c>
      <c r="J168" s="112">
        <v>0</v>
      </c>
      <c r="K168" s="113">
        <f>E168*J168</f>
        <v>0</v>
      </c>
      <c r="O168" s="104"/>
      <c r="Z168" s="114"/>
      <c r="AA168" s="114">
        <v>1</v>
      </c>
      <c r="AB168" s="114">
        <v>1</v>
      </c>
      <c r="AC168" s="114">
        <v>1</v>
      </c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CA168" s="114">
        <v>1</v>
      </c>
      <c r="CB168" s="114">
        <v>1</v>
      </c>
      <c r="CZ168" s="71">
        <v>1</v>
      </c>
    </row>
    <row r="169" spans="1:104" x14ac:dyDescent="0.2">
      <c r="A169" s="105">
        <v>75</v>
      </c>
      <c r="B169" s="106" t="s">
        <v>262</v>
      </c>
      <c r="C169" s="107" t="s">
        <v>263</v>
      </c>
      <c r="D169" s="108" t="s">
        <v>170</v>
      </c>
      <c r="E169" s="180">
        <v>285.83</v>
      </c>
      <c r="F169" s="110"/>
      <c r="G169" s="111">
        <f>E169*F169</f>
        <v>0</v>
      </c>
      <c r="H169" s="112">
        <v>6.0000000000002301E-2</v>
      </c>
      <c r="I169" s="113">
        <f>E169*H169</f>
        <v>17.149800000000656</v>
      </c>
      <c r="J169" s="112"/>
      <c r="K169" s="113">
        <f>E169*J169</f>
        <v>0</v>
      </c>
      <c r="O169" s="104"/>
      <c r="Z169" s="114"/>
      <c r="AA169" s="114">
        <v>3</v>
      </c>
      <c r="AB169" s="114">
        <v>1</v>
      </c>
      <c r="AC169" s="114">
        <v>59217421</v>
      </c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CA169" s="114">
        <v>3</v>
      </c>
      <c r="CB169" s="114">
        <v>1</v>
      </c>
      <c r="CZ169" s="71">
        <v>1</v>
      </c>
    </row>
    <row r="170" spans="1:104" x14ac:dyDescent="0.2">
      <c r="A170" s="115"/>
      <c r="B170" s="116"/>
      <c r="C170" s="221" t="s">
        <v>386</v>
      </c>
      <c r="D170" s="222"/>
      <c r="E170" s="181">
        <v>285.83</v>
      </c>
      <c r="F170" s="161"/>
      <c r="G170" s="120"/>
      <c r="H170" s="121"/>
      <c r="I170" s="117"/>
      <c r="K170" s="117"/>
      <c r="M170" s="118" t="s">
        <v>264</v>
      </c>
      <c r="O170" s="10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22" t="str">
        <f>C169</f>
        <v>Obrubník chodníkový ABO 14-10 1000/100/250</v>
      </c>
      <c r="BE170" s="114"/>
      <c r="BF170" s="114"/>
      <c r="BG170" s="114"/>
      <c r="BH170" s="114"/>
      <c r="BI170" s="114"/>
      <c r="BJ170" s="114"/>
      <c r="BK170" s="114"/>
    </row>
    <row r="171" spans="1:104" x14ac:dyDescent="0.2">
      <c r="A171" s="105">
        <v>76</v>
      </c>
      <c r="B171" s="106" t="s">
        <v>265</v>
      </c>
      <c r="C171" s="107" t="s">
        <v>266</v>
      </c>
      <c r="D171" s="108" t="s">
        <v>170</v>
      </c>
      <c r="E171" s="180">
        <v>67.67</v>
      </c>
      <c r="F171" s="110"/>
      <c r="G171" s="111">
        <f>E171*F171</f>
        <v>0</v>
      </c>
      <c r="H171" s="112">
        <v>8.2099999999968504E-2</v>
      </c>
      <c r="I171" s="113">
        <f>E171*H171</f>
        <v>5.5557069999978692</v>
      </c>
      <c r="J171" s="112"/>
      <c r="K171" s="113">
        <f>E171*J171</f>
        <v>0</v>
      </c>
      <c r="O171" s="104"/>
      <c r="Z171" s="114"/>
      <c r="AA171" s="114">
        <v>3</v>
      </c>
      <c r="AB171" s="114">
        <v>1</v>
      </c>
      <c r="AC171" s="114">
        <v>59217472</v>
      </c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CA171" s="114">
        <v>3</v>
      </c>
      <c r="CB171" s="114">
        <v>1</v>
      </c>
      <c r="CZ171" s="71">
        <v>1</v>
      </c>
    </row>
    <row r="172" spans="1:104" x14ac:dyDescent="0.2">
      <c r="A172" s="115"/>
      <c r="B172" s="116"/>
      <c r="C172" s="221" t="s">
        <v>267</v>
      </c>
      <c r="D172" s="222"/>
      <c r="E172" s="181">
        <v>67.67</v>
      </c>
      <c r="F172" s="161"/>
      <c r="G172" s="120"/>
      <c r="H172" s="121"/>
      <c r="I172" s="117"/>
      <c r="K172" s="117"/>
      <c r="M172" s="118" t="s">
        <v>267</v>
      </c>
      <c r="O172" s="10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22" t="str">
        <f>C171</f>
        <v>Obrubník silniční 1000/150/250 šedý</v>
      </c>
      <c r="BE172" s="114"/>
      <c r="BF172" s="114"/>
      <c r="BG172" s="114"/>
      <c r="BH172" s="114"/>
      <c r="BI172" s="114"/>
      <c r="BJ172" s="114"/>
      <c r="BK172" s="114"/>
    </row>
    <row r="173" spans="1:104" x14ac:dyDescent="0.2">
      <c r="A173" s="105">
        <v>77</v>
      </c>
      <c r="B173" s="106" t="s">
        <v>268</v>
      </c>
      <c r="C173" s="107" t="s">
        <v>269</v>
      </c>
      <c r="D173" s="108" t="s">
        <v>170</v>
      </c>
      <c r="E173" s="180">
        <v>27.27</v>
      </c>
      <c r="F173" s="110"/>
      <c r="G173" s="111">
        <f>E173*F173</f>
        <v>0</v>
      </c>
      <c r="H173" s="112">
        <v>4.8299999999983398E-2</v>
      </c>
      <c r="I173" s="113">
        <f>E173*H173</f>
        <v>1.3171409999995471</v>
      </c>
      <c r="J173" s="112"/>
      <c r="K173" s="113">
        <f>E173*J173</f>
        <v>0</v>
      </c>
      <c r="O173" s="104"/>
      <c r="Z173" s="114"/>
      <c r="AA173" s="114">
        <v>3</v>
      </c>
      <c r="AB173" s="114">
        <v>1</v>
      </c>
      <c r="AC173" s="114">
        <v>59217476</v>
      </c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CA173" s="114">
        <v>3</v>
      </c>
      <c r="CB173" s="114">
        <v>1</v>
      </c>
      <c r="CZ173" s="71">
        <v>1</v>
      </c>
    </row>
    <row r="174" spans="1:104" x14ac:dyDescent="0.2">
      <c r="A174" s="115"/>
      <c r="B174" s="116"/>
      <c r="C174" s="221" t="s">
        <v>270</v>
      </c>
      <c r="D174" s="222"/>
      <c r="E174" s="181">
        <v>27.27</v>
      </c>
      <c r="F174" s="161"/>
      <c r="G174" s="120"/>
      <c r="H174" s="121"/>
      <c r="I174" s="117"/>
      <c r="K174" s="117"/>
      <c r="M174" s="118" t="s">
        <v>270</v>
      </c>
      <c r="O174" s="10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22" t="str">
        <f>C173</f>
        <v>Obrubník silniční nájezdový 1000/150/150 šedý</v>
      </c>
      <c r="BE174" s="114"/>
      <c r="BF174" s="114"/>
      <c r="BG174" s="114"/>
      <c r="BH174" s="114"/>
      <c r="BI174" s="114"/>
      <c r="BJ174" s="114"/>
      <c r="BK174" s="114"/>
    </row>
    <row r="175" spans="1:104" x14ac:dyDescent="0.2">
      <c r="A175" s="105">
        <v>78</v>
      </c>
      <c r="B175" s="106" t="s">
        <v>271</v>
      </c>
      <c r="C175" s="107" t="s">
        <v>272</v>
      </c>
      <c r="D175" s="108" t="s">
        <v>170</v>
      </c>
      <c r="E175" s="180">
        <v>5.05</v>
      </c>
      <c r="F175" s="110"/>
      <c r="G175" s="111">
        <f>E175*F175</f>
        <v>0</v>
      </c>
      <c r="H175" s="112">
        <v>6.7000000000007304E-2</v>
      </c>
      <c r="I175" s="113">
        <f>E175*H175</f>
        <v>0.3383500000000369</v>
      </c>
      <c r="J175" s="112"/>
      <c r="K175" s="113">
        <f>E175*J175</f>
        <v>0</v>
      </c>
      <c r="O175" s="104"/>
      <c r="Z175" s="114"/>
      <c r="AA175" s="114">
        <v>3</v>
      </c>
      <c r="AB175" s="114">
        <v>1</v>
      </c>
      <c r="AC175" s="114">
        <v>59217480</v>
      </c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CA175" s="114">
        <v>3</v>
      </c>
      <c r="CB175" s="114">
        <v>1</v>
      </c>
      <c r="CZ175" s="71">
        <v>1</v>
      </c>
    </row>
    <row r="176" spans="1:104" x14ac:dyDescent="0.2">
      <c r="A176" s="115"/>
      <c r="B176" s="116"/>
      <c r="C176" s="221" t="s">
        <v>273</v>
      </c>
      <c r="D176" s="222"/>
      <c r="E176" s="181">
        <v>5.05</v>
      </c>
      <c r="F176" s="161"/>
      <c r="G176" s="120"/>
      <c r="H176" s="121"/>
      <c r="I176" s="117"/>
      <c r="K176" s="117"/>
      <c r="M176" s="118" t="s">
        <v>273</v>
      </c>
      <c r="O176" s="10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22" t="str">
        <f>C175</f>
        <v>Obrubník silniční přechodový L 1000/150/150-250</v>
      </c>
      <c r="BE176" s="114"/>
      <c r="BF176" s="114"/>
      <c r="BG176" s="114"/>
      <c r="BH176" s="114"/>
      <c r="BI176" s="114"/>
      <c r="BJ176" s="114"/>
      <c r="BK176" s="114"/>
    </row>
    <row r="177" spans="1:104" x14ac:dyDescent="0.2">
      <c r="A177" s="105">
        <v>79</v>
      </c>
      <c r="B177" s="106" t="s">
        <v>274</v>
      </c>
      <c r="C177" s="107" t="s">
        <v>275</v>
      </c>
      <c r="D177" s="108" t="s">
        <v>170</v>
      </c>
      <c r="E177" s="180">
        <v>7.07</v>
      </c>
      <c r="F177" s="110"/>
      <c r="G177" s="111">
        <f>E177*F177</f>
        <v>0</v>
      </c>
      <c r="H177" s="112">
        <v>6.7000000000007304E-2</v>
      </c>
      <c r="I177" s="113">
        <f>E177*H177</f>
        <v>0.47369000000005168</v>
      </c>
      <c r="J177" s="112"/>
      <c r="K177" s="113">
        <f>E177*J177</f>
        <v>0</v>
      </c>
      <c r="O177" s="104"/>
      <c r="Z177" s="114"/>
      <c r="AA177" s="114">
        <v>3</v>
      </c>
      <c r="AB177" s="114">
        <v>1</v>
      </c>
      <c r="AC177" s="114">
        <v>59217481</v>
      </c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CA177" s="114">
        <v>3</v>
      </c>
      <c r="CB177" s="114">
        <v>1</v>
      </c>
      <c r="CZ177" s="71">
        <v>1</v>
      </c>
    </row>
    <row r="178" spans="1:104" x14ac:dyDescent="0.2">
      <c r="A178" s="115"/>
      <c r="B178" s="116"/>
      <c r="C178" s="221" t="s">
        <v>276</v>
      </c>
      <c r="D178" s="222"/>
      <c r="E178" s="181">
        <v>7.07</v>
      </c>
      <c r="F178" s="161"/>
      <c r="G178" s="120"/>
      <c r="H178" s="121"/>
      <c r="I178" s="117"/>
      <c r="K178" s="117"/>
      <c r="M178" s="118" t="s">
        <v>276</v>
      </c>
      <c r="O178" s="10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22" t="str">
        <f>C177</f>
        <v>Obrubník silniční přechodový P 1000/150/150-250</v>
      </c>
      <c r="BE178" s="114"/>
      <c r="BF178" s="114"/>
      <c r="BG178" s="114"/>
      <c r="BH178" s="114"/>
      <c r="BI178" s="114"/>
      <c r="BJ178" s="114"/>
      <c r="BK178" s="114"/>
    </row>
    <row r="179" spans="1:104" x14ac:dyDescent="0.2">
      <c r="A179" s="105">
        <v>80</v>
      </c>
      <c r="B179" s="106" t="s">
        <v>277</v>
      </c>
      <c r="C179" s="107" t="s">
        <v>278</v>
      </c>
      <c r="D179" s="108" t="s">
        <v>170</v>
      </c>
      <c r="E179" s="180">
        <v>1.01</v>
      </c>
      <c r="F179" s="110"/>
      <c r="G179" s="111">
        <f>E179*F179</f>
        <v>0</v>
      </c>
      <c r="H179" s="112">
        <v>7.5000000000045502E-2</v>
      </c>
      <c r="I179" s="113">
        <f>E179*H179</f>
        <v>7.5750000000045961E-2</v>
      </c>
      <c r="J179" s="112"/>
      <c r="K179" s="113">
        <f>E179*J179</f>
        <v>0</v>
      </c>
      <c r="O179" s="104"/>
      <c r="Z179" s="114"/>
      <c r="AA179" s="114">
        <v>3</v>
      </c>
      <c r="AB179" s="114">
        <v>1</v>
      </c>
      <c r="AC179" s="114">
        <v>59217494</v>
      </c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CA179" s="114">
        <v>3</v>
      </c>
      <c r="CB179" s="114">
        <v>1</v>
      </c>
      <c r="CZ179" s="71">
        <v>1</v>
      </c>
    </row>
    <row r="180" spans="1:104" x14ac:dyDescent="0.2">
      <c r="A180" s="115"/>
      <c r="B180" s="116"/>
      <c r="C180" s="221" t="s">
        <v>279</v>
      </c>
      <c r="D180" s="222"/>
      <c r="E180" s="181">
        <v>1.01</v>
      </c>
      <c r="F180" s="119"/>
      <c r="G180" s="120"/>
      <c r="H180" s="121"/>
      <c r="I180" s="117"/>
      <c r="K180" s="117"/>
      <c r="M180" s="118" t="s">
        <v>279</v>
      </c>
      <c r="O180" s="10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22" t="str">
        <f>C179</f>
        <v>Obrubník silniční oblouk R 0,5 780/100/250</v>
      </c>
      <c r="BE180" s="114"/>
      <c r="BF180" s="114"/>
      <c r="BG180" s="114"/>
      <c r="BH180" s="114"/>
      <c r="BI180" s="114"/>
      <c r="BJ180" s="114"/>
      <c r="BK180" s="114"/>
    </row>
    <row r="181" spans="1:104" x14ac:dyDescent="0.2">
      <c r="A181" s="123" t="s">
        <v>34</v>
      </c>
      <c r="B181" s="124" t="s">
        <v>249</v>
      </c>
      <c r="C181" s="125" t="s">
        <v>250</v>
      </c>
      <c r="D181" s="126"/>
      <c r="E181" s="182"/>
      <c r="F181" s="127"/>
      <c r="G181" s="128">
        <f>SUM(G161:G180)</f>
        <v>0</v>
      </c>
      <c r="H181" s="129"/>
      <c r="I181" s="130">
        <f>SUM(I161:I180)</f>
        <v>98.230438000037978</v>
      </c>
      <c r="J181" s="131"/>
      <c r="K181" s="130">
        <f>SUM(K161:K180)</f>
        <v>0</v>
      </c>
      <c r="O181" s="104"/>
      <c r="X181" s="132">
        <f>K181</f>
        <v>0</v>
      </c>
      <c r="Y181" s="132">
        <f>I181</f>
        <v>98.230438000037978</v>
      </c>
      <c r="Z181" s="133">
        <f>G181</f>
        <v>0</v>
      </c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34"/>
      <c r="BB181" s="134"/>
      <c r="BC181" s="134"/>
      <c r="BD181" s="134"/>
      <c r="BE181" s="134"/>
      <c r="BF181" s="134"/>
      <c r="BG181" s="114"/>
      <c r="BH181" s="114"/>
      <c r="BI181" s="114"/>
      <c r="BJ181" s="114"/>
      <c r="BK181" s="114"/>
    </row>
    <row r="182" spans="1:104" ht="14.25" customHeight="1" x14ac:dyDescent="0.2">
      <c r="A182" s="96" t="s">
        <v>29</v>
      </c>
      <c r="B182" s="97" t="s">
        <v>280</v>
      </c>
      <c r="C182" s="98" t="s">
        <v>281</v>
      </c>
      <c r="D182" s="99"/>
      <c r="E182" s="179"/>
      <c r="F182" s="100"/>
      <c r="G182" s="101"/>
      <c r="H182" s="102"/>
      <c r="I182" s="103"/>
      <c r="J182" s="102"/>
      <c r="K182" s="103"/>
      <c r="O182" s="104"/>
    </row>
    <row r="183" spans="1:104" x14ac:dyDescent="0.2">
      <c r="A183" s="105">
        <v>81</v>
      </c>
      <c r="B183" s="106" t="s">
        <v>282</v>
      </c>
      <c r="C183" s="107" t="s">
        <v>283</v>
      </c>
      <c r="D183" s="108" t="s">
        <v>170</v>
      </c>
      <c r="E183" s="180">
        <v>2</v>
      </c>
      <c r="F183" s="110"/>
      <c r="G183" s="111">
        <f>E183*F183</f>
        <v>0</v>
      </c>
      <c r="H183" s="112">
        <v>1.12000000000023E-3</v>
      </c>
      <c r="I183" s="113">
        <f>E183*H183</f>
        <v>2.2400000000004599E-3</v>
      </c>
      <c r="J183" s="112">
        <v>0</v>
      </c>
      <c r="K183" s="113">
        <f>E183*J183</f>
        <v>0</v>
      </c>
      <c r="O183" s="104"/>
      <c r="Z183" s="114"/>
      <c r="AA183" s="114">
        <v>1</v>
      </c>
      <c r="AB183" s="114">
        <v>1</v>
      </c>
      <c r="AC183" s="114">
        <v>1</v>
      </c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CA183" s="114">
        <v>1</v>
      </c>
      <c r="CB183" s="114">
        <v>1</v>
      </c>
      <c r="CZ183" s="71">
        <v>1</v>
      </c>
    </row>
    <row r="184" spans="1:104" x14ac:dyDescent="0.2">
      <c r="A184" s="105">
        <v>82</v>
      </c>
      <c r="B184" s="106" t="s">
        <v>284</v>
      </c>
      <c r="C184" s="107" t="s">
        <v>285</v>
      </c>
      <c r="D184" s="108" t="s">
        <v>245</v>
      </c>
      <c r="E184" s="180">
        <v>2</v>
      </c>
      <c r="F184" s="110"/>
      <c r="G184" s="111">
        <f>E184*F184</f>
        <v>0</v>
      </c>
      <c r="H184" s="112">
        <v>0</v>
      </c>
      <c r="I184" s="113">
        <f>E184*H184</f>
        <v>0</v>
      </c>
      <c r="J184" s="112"/>
      <c r="K184" s="113">
        <f>E184*J184</f>
        <v>0</v>
      </c>
      <c r="O184" s="104"/>
      <c r="Z184" s="114"/>
      <c r="AA184" s="114">
        <v>12</v>
      </c>
      <c r="AB184" s="114">
        <v>1</v>
      </c>
      <c r="AC184" s="114">
        <v>551</v>
      </c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CA184" s="114">
        <v>12</v>
      </c>
      <c r="CB184" s="114">
        <v>1</v>
      </c>
      <c r="CZ184" s="71">
        <v>1</v>
      </c>
    </row>
    <row r="185" spans="1:104" x14ac:dyDescent="0.2">
      <c r="A185" s="123" t="s">
        <v>34</v>
      </c>
      <c r="B185" s="124" t="s">
        <v>280</v>
      </c>
      <c r="C185" s="125" t="s">
        <v>281</v>
      </c>
      <c r="D185" s="126"/>
      <c r="E185" s="182"/>
      <c r="F185" s="127"/>
      <c r="G185" s="128">
        <f>SUM(G182:G184)</f>
        <v>0</v>
      </c>
      <c r="H185" s="129"/>
      <c r="I185" s="130">
        <f>SUM(I182:I184)</f>
        <v>2.2400000000004599E-3</v>
      </c>
      <c r="J185" s="131"/>
      <c r="K185" s="130">
        <f>SUM(K182:K184)</f>
        <v>0</v>
      </c>
      <c r="O185" s="104"/>
      <c r="X185" s="132">
        <f>K185</f>
        <v>0</v>
      </c>
      <c r="Y185" s="132">
        <f>I185</f>
        <v>2.2400000000004599E-3</v>
      </c>
      <c r="Z185" s="133">
        <f>G185</f>
        <v>0</v>
      </c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34"/>
      <c r="BB185" s="134"/>
      <c r="BC185" s="134"/>
      <c r="BD185" s="134"/>
      <c r="BE185" s="134"/>
      <c r="BF185" s="134"/>
      <c r="BG185" s="114"/>
      <c r="BH185" s="114"/>
      <c r="BI185" s="114"/>
      <c r="BJ185" s="114"/>
      <c r="BK185" s="114"/>
    </row>
    <row r="186" spans="1:104" ht="14.25" customHeight="1" x14ac:dyDescent="0.2">
      <c r="A186" s="96" t="s">
        <v>29</v>
      </c>
      <c r="B186" s="97" t="s">
        <v>286</v>
      </c>
      <c r="C186" s="98" t="s">
        <v>287</v>
      </c>
      <c r="D186" s="99"/>
      <c r="E186" s="179"/>
      <c r="F186" s="100"/>
      <c r="G186" s="101"/>
      <c r="H186" s="102"/>
      <c r="I186" s="103"/>
      <c r="J186" s="102"/>
      <c r="K186" s="103"/>
      <c r="O186" s="104"/>
    </row>
    <row r="187" spans="1:104" x14ac:dyDescent="0.2">
      <c r="A187" s="105">
        <v>83</v>
      </c>
      <c r="B187" s="106" t="s">
        <v>288</v>
      </c>
      <c r="C187" s="107" t="s">
        <v>289</v>
      </c>
      <c r="D187" s="108" t="s">
        <v>170</v>
      </c>
      <c r="E187" s="180">
        <v>8</v>
      </c>
      <c r="F187" s="110"/>
      <c r="G187" s="111">
        <f>E187*F187</f>
        <v>0</v>
      </c>
      <c r="H187" s="112">
        <v>0</v>
      </c>
      <c r="I187" s="113">
        <f>E187*H187</f>
        <v>0</v>
      </c>
      <c r="J187" s="112">
        <v>0</v>
      </c>
      <c r="K187" s="113">
        <f>E187*J187</f>
        <v>0</v>
      </c>
      <c r="O187" s="104"/>
      <c r="Z187" s="114"/>
      <c r="AA187" s="114">
        <v>1</v>
      </c>
      <c r="AB187" s="114">
        <v>1</v>
      </c>
      <c r="AC187" s="114">
        <v>1</v>
      </c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CA187" s="114">
        <v>1</v>
      </c>
      <c r="CB187" s="114">
        <v>1</v>
      </c>
      <c r="CZ187" s="71">
        <v>1</v>
      </c>
    </row>
    <row r="188" spans="1:104" x14ac:dyDescent="0.2">
      <c r="A188" s="115"/>
      <c r="B188" s="116"/>
      <c r="C188" s="221" t="s">
        <v>203</v>
      </c>
      <c r="D188" s="222"/>
      <c r="E188" s="181">
        <v>8</v>
      </c>
      <c r="F188" s="119"/>
      <c r="G188" s="120"/>
      <c r="H188" s="121"/>
      <c r="I188" s="117"/>
      <c r="K188" s="117"/>
      <c r="M188" s="118" t="s">
        <v>203</v>
      </c>
      <c r="O188" s="10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22" t="str">
        <f>C187</f>
        <v>Chemické kotvy, beton, hl. 170 mm, M8, malta</v>
      </c>
      <c r="BE188" s="114"/>
      <c r="BF188" s="114"/>
      <c r="BG188" s="114"/>
      <c r="BH188" s="114"/>
      <c r="BI188" s="114"/>
      <c r="BJ188" s="114"/>
      <c r="BK188" s="114"/>
    </row>
    <row r="189" spans="1:104" x14ac:dyDescent="0.2">
      <c r="A189" s="105">
        <v>84</v>
      </c>
      <c r="B189" s="106" t="s">
        <v>290</v>
      </c>
      <c r="C189" s="107" t="s">
        <v>291</v>
      </c>
      <c r="D189" s="108" t="s">
        <v>170</v>
      </c>
      <c r="E189" s="180">
        <v>8</v>
      </c>
      <c r="F189" s="110"/>
      <c r="G189" s="111">
        <f>E189*F189</f>
        <v>0</v>
      </c>
      <c r="H189" s="112">
        <v>0</v>
      </c>
      <c r="I189" s="113">
        <f>E189*H189</f>
        <v>0</v>
      </c>
      <c r="J189" s="112"/>
      <c r="K189" s="113">
        <f>E189*J189</f>
        <v>0</v>
      </c>
      <c r="O189" s="104"/>
      <c r="Z189" s="114"/>
      <c r="AA189" s="114">
        <v>3</v>
      </c>
      <c r="AB189" s="114">
        <v>1</v>
      </c>
      <c r="AC189" s="114">
        <v>19115110</v>
      </c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CA189" s="114">
        <v>3</v>
      </c>
      <c r="CB189" s="114">
        <v>1</v>
      </c>
      <c r="CZ189" s="71">
        <v>1</v>
      </c>
    </row>
    <row r="190" spans="1:104" x14ac:dyDescent="0.2">
      <c r="A190" s="105">
        <v>85</v>
      </c>
      <c r="B190" s="106" t="s">
        <v>292</v>
      </c>
      <c r="C190" s="107" t="s">
        <v>293</v>
      </c>
      <c r="D190" s="108" t="s">
        <v>170</v>
      </c>
      <c r="E190" s="180">
        <v>8</v>
      </c>
      <c r="F190" s="110"/>
      <c r="G190" s="111">
        <f>E190*F190</f>
        <v>0</v>
      </c>
      <c r="H190" s="112">
        <v>0</v>
      </c>
      <c r="I190" s="113">
        <f>E190*H190</f>
        <v>0</v>
      </c>
      <c r="J190" s="112"/>
      <c r="K190" s="113">
        <f>E190*J190</f>
        <v>0</v>
      </c>
      <c r="O190" s="104"/>
      <c r="Z190" s="114"/>
      <c r="AA190" s="114">
        <v>3</v>
      </c>
      <c r="AB190" s="114">
        <v>1</v>
      </c>
      <c r="AC190" s="114">
        <v>311110160000</v>
      </c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CA190" s="114">
        <v>3</v>
      </c>
      <c r="CB190" s="114">
        <v>1</v>
      </c>
      <c r="CZ190" s="71">
        <v>1</v>
      </c>
    </row>
    <row r="191" spans="1:104" x14ac:dyDescent="0.2">
      <c r="A191" s="105">
        <v>86</v>
      </c>
      <c r="B191" s="106" t="s">
        <v>294</v>
      </c>
      <c r="C191" s="107" t="s">
        <v>295</v>
      </c>
      <c r="D191" s="108" t="s">
        <v>170</v>
      </c>
      <c r="E191" s="180">
        <v>8</v>
      </c>
      <c r="F191" s="110"/>
      <c r="G191" s="111">
        <f>E191*F191</f>
        <v>0</v>
      </c>
      <c r="H191" s="112">
        <v>0</v>
      </c>
      <c r="I191" s="113">
        <f>E191*H191</f>
        <v>0</v>
      </c>
      <c r="J191" s="112"/>
      <c r="K191" s="113">
        <f>E191*J191</f>
        <v>0</v>
      </c>
      <c r="O191" s="104"/>
      <c r="Z191" s="114"/>
      <c r="AA191" s="114">
        <v>3</v>
      </c>
      <c r="AB191" s="114">
        <v>1</v>
      </c>
      <c r="AC191" s="114">
        <v>311202160000</v>
      </c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CA191" s="114">
        <v>3</v>
      </c>
      <c r="CB191" s="114">
        <v>1</v>
      </c>
      <c r="CZ191" s="71">
        <v>1</v>
      </c>
    </row>
    <row r="192" spans="1:104" x14ac:dyDescent="0.2">
      <c r="A192" s="105">
        <v>87</v>
      </c>
      <c r="B192" s="106" t="s">
        <v>296</v>
      </c>
      <c r="C192" s="107" t="s">
        <v>297</v>
      </c>
      <c r="D192" s="108" t="s">
        <v>71</v>
      </c>
      <c r="E192" s="180">
        <v>1.6</v>
      </c>
      <c r="F192" s="110"/>
      <c r="G192" s="111">
        <f>E192*F192</f>
        <v>0</v>
      </c>
      <c r="H192" s="112">
        <v>3.1999999999987599E-4</v>
      </c>
      <c r="I192" s="113">
        <f>E192*H192</f>
        <v>5.1199999999980157E-4</v>
      </c>
      <c r="J192" s="112"/>
      <c r="K192" s="113">
        <f>E192*J192</f>
        <v>0</v>
      </c>
      <c r="O192" s="104"/>
      <c r="Z192" s="114"/>
      <c r="AA192" s="114">
        <v>3</v>
      </c>
      <c r="AB192" s="114">
        <v>1</v>
      </c>
      <c r="AC192" s="114">
        <v>31179125</v>
      </c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CA192" s="114">
        <v>3</v>
      </c>
      <c r="CB192" s="114">
        <v>1</v>
      </c>
      <c r="CZ192" s="71">
        <v>1</v>
      </c>
    </row>
    <row r="193" spans="1:104" x14ac:dyDescent="0.2">
      <c r="A193" s="115"/>
      <c r="B193" s="116"/>
      <c r="C193" s="221" t="s">
        <v>298</v>
      </c>
      <c r="D193" s="222"/>
      <c r="E193" s="181">
        <v>1.6</v>
      </c>
      <c r="F193" s="119"/>
      <c r="G193" s="120"/>
      <c r="H193" s="121"/>
      <c r="I193" s="117"/>
      <c r="K193" s="117"/>
      <c r="M193" s="118" t="s">
        <v>298</v>
      </c>
      <c r="O193" s="10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22" t="str">
        <f>C192</f>
        <v>Tyč závitová M8, DIN 975, poz.</v>
      </c>
      <c r="BE193" s="114"/>
      <c r="BF193" s="114"/>
      <c r="BG193" s="114"/>
      <c r="BH193" s="114"/>
      <c r="BI193" s="114"/>
      <c r="BJ193" s="114"/>
      <c r="BK193" s="114"/>
    </row>
    <row r="194" spans="1:104" x14ac:dyDescent="0.2">
      <c r="A194" s="123" t="s">
        <v>34</v>
      </c>
      <c r="B194" s="124" t="s">
        <v>286</v>
      </c>
      <c r="C194" s="125" t="s">
        <v>287</v>
      </c>
      <c r="D194" s="126"/>
      <c r="E194" s="182"/>
      <c r="F194" s="127"/>
      <c r="G194" s="128">
        <f>SUM(G186:G193)</f>
        <v>0</v>
      </c>
      <c r="H194" s="129"/>
      <c r="I194" s="130">
        <f>SUM(I186:I193)</f>
        <v>5.1199999999980157E-4</v>
      </c>
      <c r="J194" s="131"/>
      <c r="K194" s="130">
        <f>SUM(K186:K193)</f>
        <v>0</v>
      </c>
      <c r="O194" s="104"/>
      <c r="X194" s="132">
        <f>K194</f>
        <v>0</v>
      </c>
      <c r="Y194" s="132">
        <f>I194</f>
        <v>5.1199999999980157E-4</v>
      </c>
      <c r="Z194" s="133">
        <f>G194</f>
        <v>0</v>
      </c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34"/>
      <c r="BB194" s="134"/>
      <c r="BC194" s="134"/>
      <c r="BD194" s="134"/>
      <c r="BE194" s="134"/>
      <c r="BF194" s="134"/>
      <c r="BG194" s="114"/>
      <c r="BH194" s="114"/>
      <c r="BI194" s="114"/>
      <c r="BJ194" s="114"/>
      <c r="BK194" s="114"/>
    </row>
    <row r="195" spans="1:104" ht="14.25" customHeight="1" x14ac:dyDescent="0.2">
      <c r="A195" s="96" t="s">
        <v>29</v>
      </c>
      <c r="B195" s="97" t="s">
        <v>299</v>
      </c>
      <c r="C195" s="98" t="s">
        <v>300</v>
      </c>
      <c r="D195" s="99"/>
      <c r="E195" s="179"/>
      <c r="F195" s="100"/>
      <c r="G195" s="101"/>
      <c r="H195" s="102"/>
      <c r="I195" s="103"/>
      <c r="J195" s="102"/>
      <c r="K195" s="103"/>
      <c r="O195" s="104"/>
    </row>
    <row r="196" spans="1:104" x14ac:dyDescent="0.2">
      <c r="A196" s="105">
        <v>88</v>
      </c>
      <c r="B196" s="106" t="s">
        <v>301</v>
      </c>
      <c r="C196" s="107" t="s">
        <v>302</v>
      </c>
      <c r="D196" s="108" t="s">
        <v>71</v>
      </c>
      <c r="E196" s="180">
        <v>1.36</v>
      </c>
      <c r="F196" s="110"/>
      <c r="G196" s="111">
        <f>E196*F196</f>
        <v>0</v>
      </c>
      <c r="H196" s="112">
        <v>0</v>
      </c>
      <c r="I196" s="113">
        <f>E196*H196</f>
        <v>0</v>
      </c>
      <c r="J196" s="112">
        <v>-5.6000000000011596E-4</v>
      </c>
      <c r="K196" s="113">
        <f>E196*J196</f>
        <v>-7.6160000000015772E-4</v>
      </c>
      <c r="O196" s="104"/>
      <c r="Z196" s="114"/>
      <c r="AA196" s="114">
        <v>1</v>
      </c>
      <c r="AB196" s="114">
        <v>0</v>
      </c>
      <c r="AC196" s="114">
        <v>0</v>
      </c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CA196" s="114">
        <v>1</v>
      </c>
      <c r="CB196" s="114">
        <v>0</v>
      </c>
      <c r="CZ196" s="71">
        <v>1</v>
      </c>
    </row>
    <row r="197" spans="1:104" x14ac:dyDescent="0.2">
      <c r="A197" s="115"/>
      <c r="B197" s="116"/>
      <c r="C197" s="221" t="s">
        <v>303</v>
      </c>
      <c r="D197" s="222"/>
      <c r="E197" s="181">
        <v>1.36</v>
      </c>
      <c r="F197" s="119"/>
      <c r="G197" s="120"/>
      <c r="H197" s="121"/>
      <c r="I197" s="117"/>
      <c r="K197" s="117"/>
      <c r="M197" s="118" t="s">
        <v>303</v>
      </c>
      <c r="O197" s="10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22" t="str">
        <f>C196</f>
        <v>Vrtání jádrové do prostého betonu d 14 - 18 mm</v>
      </c>
      <c r="BE197" s="114"/>
      <c r="BF197" s="114"/>
      <c r="BG197" s="114"/>
      <c r="BH197" s="114"/>
      <c r="BI197" s="114"/>
      <c r="BJ197" s="114"/>
      <c r="BK197" s="114"/>
    </row>
    <row r="198" spans="1:104" x14ac:dyDescent="0.2">
      <c r="A198" s="105">
        <v>89</v>
      </c>
      <c r="B198" s="106" t="s">
        <v>304</v>
      </c>
      <c r="C198" s="107" t="s">
        <v>305</v>
      </c>
      <c r="D198" s="108" t="s">
        <v>33</v>
      </c>
      <c r="E198" s="180">
        <v>3</v>
      </c>
      <c r="F198" s="110"/>
      <c r="G198" s="111">
        <f>E198*F198</f>
        <v>0</v>
      </c>
      <c r="H198" s="112">
        <v>0</v>
      </c>
      <c r="I198" s="113">
        <f>E198*H198</f>
        <v>0</v>
      </c>
      <c r="J198" s="112">
        <v>0</v>
      </c>
      <c r="K198" s="113">
        <f>E198*J198</f>
        <v>0</v>
      </c>
      <c r="O198" s="104"/>
      <c r="Z198" s="114"/>
      <c r="AA198" s="114">
        <v>1</v>
      </c>
      <c r="AB198" s="114">
        <v>1</v>
      </c>
      <c r="AC198" s="114">
        <v>1</v>
      </c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CA198" s="114">
        <v>1</v>
      </c>
      <c r="CB198" s="114">
        <v>1</v>
      </c>
      <c r="CZ198" s="71">
        <v>1</v>
      </c>
    </row>
    <row r="199" spans="1:104" x14ac:dyDescent="0.2">
      <c r="A199" s="123" t="s">
        <v>34</v>
      </c>
      <c r="B199" s="124" t="s">
        <v>299</v>
      </c>
      <c r="C199" s="125" t="s">
        <v>300</v>
      </c>
      <c r="D199" s="126"/>
      <c r="E199" s="182"/>
      <c r="F199" s="127"/>
      <c r="G199" s="128">
        <f>SUM(G195:G198)</f>
        <v>0</v>
      </c>
      <c r="H199" s="129"/>
      <c r="I199" s="130">
        <f>SUM(I195:I198)</f>
        <v>0</v>
      </c>
      <c r="J199" s="131"/>
      <c r="K199" s="130">
        <f>SUM(K195:K198)</f>
        <v>-7.6160000000015772E-4</v>
      </c>
      <c r="O199" s="104"/>
      <c r="X199" s="132">
        <f>K199</f>
        <v>-7.6160000000015772E-4</v>
      </c>
      <c r="Y199" s="132">
        <f>I199</f>
        <v>0</v>
      </c>
      <c r="Z199" s="133">
        <f>G199</f>
        <v>0</v>
      </c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34"/>
      <c r="BB199" s="134"/>
      <c r="BC199" s="134"/>
      <c r="BD199" s="134"/>
      <c r="BE199" s="134"/>
      <c r="BF199" s="134"/>
      <c r="BG199" s="114"/>
      <c r="BH199" s="114"/>
      <c r="BI199" s="114"/>
      <c r="BJ199" s="114"/>
      <c r="BK199" s="114"/>
    </row>
    <row r="200" spans="1:104" ht="14.25" customHeight="1" x14ac:dyDescent="0.2">
      <c r="A200" s="96" t="s">
        <v>29</v>
      </c>
      <c r="B200" s="97" t="s">
        <v>306</v>
      </c>
      <c r="C200" s="98" t="s">
        <v>307</v>
      </c>
      <c r="D200" s="99"/>
      <c r="E200" s="179"/>
      <c r="F200" s="100"/>
      <c r="G200" s="101"/>
      <c r="H200" s="102"/>
      <c r="I200" s="103"/>
      <c r="J200" s="102"/>
      <c r="K200" s="103"/>
      <c r="O200" s="104"/>
    </row>
    <row r="201" spans="1:104" x14ac:dyDescent="0.2">
      <c r="A201" s="105">
        <v>90</v>
      </c>
      <c r="B201" s="106" t="s">
        <v>308</v>
      </c>
      <c r="C201" s="107" t="s">
        <v>309</v>
      </c>
      <c r="D201" s="108" t="s">
        <v>124</v>
      </c>
      <c r="E201" s="180">
        <v>479.37</v>
      </c>
      <c r="F201" s="110"/>
      <c r="G201" s="111">
        <f>E201*F201</f>
        <v>0</v>
      </c>
      <c r="H201" s="112">
        <v>0</v>
      </c>
      <c r="I201" s="113">
        <f>E201*H201</f>
        <v>0</v>
      </c>
      <c r="J201" s="112"/>
      <c r="K201" s="113">
        <f>E201*J201</f>
        <v>0</v>
      </c>
      <c r="O201" s="104"/>
      <c r="Z201" s="114"/>
      <c r="AA201" s="114">
        <v>7</v>
      </c>
      <c r="AB201" s="114">
        <v>1</v>
      </c>
      <c r="AC201" s="114">
        <v>2</v>
      </c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CA201" s="114">
        <v>7</v>
      </c>
      <c r="CB201" s="114">
        <v>1</v>
      </c>
      <c r="CZ201" s="71">
        <v>1</v>
      </c>
    </row>
    <row r="202" spans="1:104" x14ac:dyDescent="0.2">
      <c r="A202" s="123" t="s">
        <v>34</v>
      </c>
      <c r="B202" s="124" t="s">
        <v>306</v>
      </c>
      <c r="C202" s="125" t="s">
        <v>307</v>
      </c>
      <c r="D202" s="126"/>
      <c r="E202" s="182"/>
      <c r="F202" s="127"/>
      <c r="G202" s="128">
        <f>SUM(G200:G201)</f>
        <v>0</v>
      </c>
      <c r="H202" s="129"/>
      <c r="I202" s="130">
        <f>SUM(I200:I201)</f>
        <v>0</v>
      </c>
      <c r="J202" s="131"/>
      <c r="K202" s="130">
        <f>SUM(K200:K201)</f>
        <v>0</v>
      </c>
      <c r="O202" s="104"/>
      <c r="X202" s="132">
        <f>K202</f>
        <v>0</v>
      </c>
      <c r="Y202" s="132">
        <f>I202</f>
        <v>0</v>
      </c>
      <c r="Z202" s="133">
        <f>G202</f>
        <v>0</v>
      </c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34"/>
      <c r="BB202" s="134"/>
      <c r="BC202" s="134"/>
      <c r="BD202" s="134"/>
      <c r="BE202" s="134"/>
      <c r="BF202" s="134"/>
      <c r="BG202" s="114"/>
      <c r="BH202" s="114"/>
      <c r="BI202" s="114"/>
      <c r="BJ202" s="114"/>
      <c r="BK202" s="114"/>
    </row>
    <row r="203" spans="1:104" ht="14.25" customHeight="1" x14ac:dyDescent="0.2">
      <c r="A203" s="96" t="s">
        <v>29</v>
      </c>
      <c r="B203" s="97" t="s">
        <v>310</v>
      </c>
      <c r="C203" s="98" t="s">
        <v>311</v>
      </c>
      <c r="D203" s="99"/>
      <c r="E203" s="179"/>
      <c r="F203" s="100"/>
      <c r="G203" s="101"/>
      <c r="H203" s="102"/>
      <c r="I203" s="103"/>
      <c r="J203" s="102"/>
      <c r="K203" s="103"/>
      <c r="O203" s="104"/>
    </row>
    <row r="204" spans="1:104" x14ac:dyDescent="0.2">
      <c r="A204" s="105">
        <v>91</v>
      </c>
      <c r="B204" s="106" t="s">
        <v>312</v>
      </c>
      <c r="C204" s="107" t="s">
        <v>313</v>
      </c>
      <c r="D204" s="108" t="s">
        <v>33</v>
      </c>
      <c r="E204" s="180">
        <v>2.2799999999999998</v>
      </c>
      <c r="F204" s="110"/>
      <c r="G204" s="111">
        <f>E204*F204</f>
        <v>0</v>
      </c>
      <c r="H204" s="112">
        <v>7.9999999999968998E-5</v>
      </c>
      <c r="I204" s="113">
        <f>E204*H204</f>
        <v>1.823999999999293E-4</v>
      </c>
      <c r="J204" s="112">
        <v>0</v>
      </c>
      <c r="K204" s="113">
        <f>E204*J204</f>
        <v>0</v>
      </c>
      <c r="O204" s="104"/>
      <c r="Z204" s="114"/>
      <c r="AA204" s="114">
        <v>1</v>
      </c>
      <c r="AB204" s="114">
        <v>7</v>
      </c>
      <c r="AC204" s="114">
        <v>7</v>
      </c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CA204" s="114">
        <v>1</v>
      </c>
      <c r="CB204" s="114">
        <v>7</v>
      </c>
      <c r="CZ204" s="71">
        <v>2</v>
      </c>
    </row>
    <row r="205" spans="1:104" x14ac:dyDescent="0.2">
      <c r="A205" s="115"/>
      <c r="B205" s="116"/>
      <c r="C205" s="221" t="s">
        <v>387</v>
      </c>
      <c r="D205" s="222"/>
      <c r="E205" s="181">
        <v>2.2799999999999998</v>
      </c>
      <c r="F205" s="161"/>
      <c r="G205" s="120"/>
      <c r="H205" s="121"/>
      <c r="I205" s="117"/>
      <c r="K205" s="117"/>
      <c r="M205" s="118" t="s">
        <v>314</v>
      </c>
      <c r="O205" s="10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22" t="str">
        <f>C204</f>
        <v>Prov. izolace nopovou fólií svisle, vč.uchyc.prvků</v>
      </c>
      <c r="BE205" s="114"/>
      <c r="BF205" s="114"/>
      <c r="BG205" s="114"/>
      <c r="BH205" s="114"/>
      <c r="BI205" s="114"/>
      <c r="BJ205" s="114"/>
      <c r="BK205" s="114"/>
    </row>
    <row r="206" spans="1:104" x14ac:dyDescent="0.2">
      <c r="A206" s="105">
        <v>92</v>
      </c>
      <c r="B206" s="106" t="s">
        <v>315</v>
      </c>
      <c r="C206" s="107" t="s">
        <v>316</v>
      </c>
      <c r="D206" s="108" t="s">
        <v>33</v>
      </c>
      <c r="E206" s="180">
        <v>2.6185999999999998</v>
      </c>
      <c r="F206" s="110"/>
      <c r="G206" s="111">
        <f>E206*F206</f>
        <v>0</v>
      </c>
      <c r="H206" s="112">
        <v>1.99999999999978E-4</v>
      </c>
      <c r="I206" s="113">
        <f>E206*H206</f>
        <v>5.2371999999994241E-4</v>
      </c>
      <c r="J206" s="112"/>
      <c r="K206" s="113">
        <f>E206*J206</f>
        <v>0</v>
      </c>
      <c r="O206" s="104"/>
      <c r="Z206" s="114"/>
      <c r="AA206" s="114">
        <v>3</v>
      </c>
      <c r="AB206" s="114">
        <v>7</v>
      </c>
      <c r="AC206" s="114">
        <v>28323115</v>
      </c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CA206" s="114">
        <v>3</v>
      </c>
      <c r="CB206" s="114">
        <v>7</v>
      </c>
      <c r="CZ206" s="71">
        <v>2</v>
      </c>
    </row>
    <row r="207" spans="1:104" x14ac:dyDescent="0.2">
      <c r="A207" s="115"/>
      <c r="B207" s="116"/>
      <c r="C207" s="221" t="s">
        <v>388</v>
      </c>
      <c r="D207" s="222"/>
      <c r="E207" s="181">
        <v>2.6185999999999998</v>
      </c>
      <c r="F207" s="161"/>
      <c r="G207" s="120"/>
      <c r="H207" s="121"/>
      <c r="I207" s="117"/>
      <c r="K207" s="117"/>
      <c r="M207" s="118" t="s">
        <v>317</v>
      </c>
      <c r="O207" s="10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22" t="str">
        <f>C206</f>
        <v>Fólie nopová tl. 0,6 mm š. 1000 mm</v>
      </c>
      <c r="BE207" s="114"/>
      <c r="BF207" s="114"/>
      <c r="BG207" s="114"/>
      <c r="BH207" s="114"/>
      <c r="BI207" s="114"/>
      <c r="BJ207" s="114"/>
      <c r="BK207" s="114"/>
    </row>
    <row r="208" spans="1:104" x14ac:dyDescent="0.2">
      <c r="A208" s="105">
        <v>93</v>
      </c>
      <c r="B208" s="106" t="s">
        <v>318</v>
      </c>
      <c r="C208" s="107" t="s">
        <v>319</v>
      </c>
      <c r="D208" s="108" t="s">
        <v>124</v>
      </c>
      <c r="E208" s="180">
        <v>7.0600000000000003E-4</v>
      </c>
      <c r="F208" s="110"/>
      <c r="G208" s="111">
        <f>E208*F208</f>
        <v>0</v>
      </c>
      <c r="H208" s="112">
        <v>0</v>
      </c>
      <c r="I208" s="113">
        <f>E208*H208</f>
        <v>0</v>
      </c>
      <c r="J208" s="112"/>
      <c r="K208" s="113">
        <f>E208*J208</f>
        <v>0</v>
      </c>
      <c r="O208" s="104"/>
      <c r="Z208" s="114"/>
      <c r="AA208" s="114">
        <v>7</v>
      </c>
      <c r="AB208" s="114">
        <v>1001</v>
      </c>
      <c r="AC208" s="114">
        <v>5</v>
      </c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CA208" s="114">
        <v>7</v>
      </c>
      <c r="CB208" s="114">
        <v>1001</v>
      </c>
      <c r="CZ208" s="71">
        <v>2</v>
      </c>
    </row>
    <row r="209" spans="1:104" x14ac:dyDescent="0.2">
      <c r="A209" s="123" t="s">
        <v>34</v>
      </c>
      <c r="B209" s="124" t="s">
        <v>310</v>
      </c>
      <c r="C209" s="125" t="s">
        <v>311</v>
      </c>
      <c r="D209" s="126"/>
      <c r="E209" s="182"/>
      <c r="F209" s="127"/>
      <c r="G209" s="128">
        <f>SUM(G203:G208)</f>
        <v>0</v>
      </c>
      <c r="H209" s="129"/>
      <c r="I209" s="130">
        <f>SUM(I203:I208)</f>
        <v>7.0611999999987171E-4</v>
      </c>
      <c r="J209" s="131"/>
      <c r="K209" s="130">
        <f>SUM(K203:K208)</f>
        <v>0</v>
      </c>
      <c r="O209" s="104"/>
      <c r="X209" s="132">
        <f>K209</f>
        <v>0</v>
      </c>
      <c r="Y209" s="132">
        <f>I209</f>
        <v>7.0611999999987171E-4</v>
      </c>
      <c r="Z209" s="133">
        <f>G209</f>
        <v>0</v>
      </c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34"/>
      <c r="BB209" s="134"/>
      <c r="BC209" s="134"/>
      <c r="BD209" s="134"/>
      <c r="BE209" s="134"/>
      <c r="BF209" s="134"/>
      <c r="BG209" s="114"/>
      <c r="BH209" s="114"/>
      <c r="BI209" s="114"/>
      <c r="BJ209" s="114"/>
      <c r="BK209" s="114"/>
    </row>
    <row r="210" spans="1:104" ht="14.25" customHeight="1" x14ac:dyDescent="0.2">
      <c r="A210" s="96" t="s">
        <v>29</v>
      </c>
      <c r="B210" s="97" t="s">
        <v>320</v>
      </c>
      <c r="C210" s="98" t="s">
        <v>321</v>
      </c>
      <c r="D210" s="99"/>
      <c r="E210" s="179"/>
      <c r="F210" s="100"/>
      <c r="G210" s="101"/>
      <c r="H210" s="102"/>
      <c r="I210" s="103"/>
      <c r="J210" s="102"/>
      <c r="K210" s="103"/>
      <c r="O210" s="104"/>
    </row>
    <row r="211" spans="1:104" x14ac:dyDescent="0.2">
      <c r="A211" s="105">
        <v>94</v>
      </c>
      <c r="B211" s="106" t="s">
        <v>322</v>
      </c>
      <c r="C211" s="107" t="s">
        <v>323</v>
      </c>
      <c r="D211" s="108" t="s">
        <v>124</v>
      </c>
      <c r="E211" s="180">
        <v>73.407600000000002</v>
      </c>
      <c r="F211" s="110"/>
      <c r="G211" s="111">
        <f>E211*F211</f>
        <v>0</v>
      </c>
      <c r="H211" s="112">
        <v>0</v>
      </c>
      <c r="I211" s="113">
        <f>E211*H211</f>
        <v>0</v>
      </c>
      <c r="J211" s="112">
        <v>0</v>
      </c>
      <c r="K211" s="113">
        <f>E211*J211</f>
        <v>0</v>
      </c>
      <c r="O211" s="104"/>
      <c r="Z211" s="114"/>
      <c r="AA211" s="114">
        <v>1</v>
      </c>
      <c r="AB211" s="114">
        <v>10</v>
      </c>
      <c r="AC211" s="114">
        <v>10</v>
      </c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CA211" s="114">
        <v>1</v>
      </c>
      <c r="CB211" s="114">
        <v>10</v>
      </c>
      <c r="CZ211" s="71">
        <v>1</v>
      </c>
    </row>
    <row r="212" spans="1:104" x14ac:dyDescent="0.2">
      <c r="A212" s="115"/>
      <c r="B212" s="116"/>
      <c r="C212" s="221" t="s">
        <v>324</v>
      </c>
      <c r="D212" s="222"/>
      <c r="E212" s="181">
        <v>73.407600000000002</v>
      </c>
      <c r="F212" s="161"/>
      <c r="G212" s="120"/>
      <c r="H212" s="121"/>
      <c r="I212" s="117"/>
      <c r="K212" s="117"/>
      <c r="M212" s="118" t="s">
        <v>324</v>
      </c>
      <c r="O212" s="10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22" t="str">
        <f>C211</f>
        <v>Poplatek za skládku suti</v>
      </c>
      <c r="BE212" s="114"/>
      <c r="BF212" s="114"/>
      <c r="BG212" s="114"/>
      <c r="BH212" s="114"/>
      <c r="BI212" s="114"/>
      <c r="BJ212" s="114"/>
      <c r="BK212" s="114"/>
    </row>
    <row r="213" spans="1:104" x14ac:dyDescent="0.2">
      <c r="A213" s="105">
        <v>95</v>
      </c>
      <c r="B213" s="106" t="s">
        <v>325</v>
      </c>
      <c r="C213" s="107" t="s">
        <v>326</v>
      </c>
      <c r="D213" s="108" t="s">
        <v>124</v>
      </c>
      <c r="E213" s="180">
        <v>20.594899999999999</v>
      </c>
      <c r="F213" s="110"/>
      <c r="G213" s="111">
        <f t="shared" ref="G213:G219" si="5">E213*F213</f>
        <v>0</v>
      </c>
      <c r="H213" s="112">
        <v>0</v>
      </c>
      <c r="I213" s="113">
        <f t="shared" ref="I213:I219" si="6">E213*H213</f>
        <v>0</v>
      </c>
      <c r="J213" s="112">
        <v>0</v>
      </c>
      <c r="K213" s="113">
        <f t="shared" ref="K213:K219" si="7">E213*J213</f>
        <v>0</v>
      </c>
      <c r="O213" s="104"/>
      <c r="Z213" s="114"/>
      <c r="AA213" s="114">
        <v>1</v>
      </c>
      <c r="AB213" s="114">
        <v>3</v>
      </c>
      <c r="AC213" s="114">
        <v>3</v>
      </c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CA213" s="114">
        <v>1</v>
      </c>
      <c r="CB213" s="114">
        <v>3</v>
      </c>
      <c r="CZ213" s="71">
        <v>1</v>
      </c>
    </row>
    <row r="214" spans="1:104" x14ac:dyDescent="0.2">
      <c r="A214" s="105">
        <v>96</v>
      </c>
      <c r="B214" s="106" t="s">
        <v>327</v>
      </c>
      <c r="C214" s="107" t="s">
        <v>328</v>
      </c>
      <c r="D214" s="108" t="s">
        <v>124</v>
      </c>
      <c r="E214" s="180">
        <v>10.1761</v>
      </c>
      <c r="F214" s="110"/>
      <c r="G214" s="111">
        <f t="shared" si="5"/>
        <v>0</v>
      </c>
      <c r="H214" s="112">
        <v>0</v>
      </c>
      <c r="I214" s="113">
        <f t="shared" si="6"/>
        <v>0</v>
      </c>
      <c r="J214" s="112">
        <v>0</v>
      </c>
      <c r="K214" s="113">
        <f t="shared" si="7"/>
        <v>0</v>
      </c>
      <c r="O214" s="104"/>
      <c r="Z214" s="114"/>
      <c r="AA214" s="114">
        <v>1</v>
      </c>
      <c r="AB214" s="114">
        <v>10</v>
      </c>
      <c r="AC214" s="114">
        <v>10</v>
      </c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CA214" s="114">
        <v>1</v>
      </c>
      <c r="CB214" s="114">
        <v>10</v>
      </c>
      <c r="CZ214" s="71">
        <v>1</v>
      </c>
    </row>
    <row r="215" spans="1:104" x14ac:dyDescent="0.2">
      <c r="A215" s="105">
        <v>97</v>
      </c>
      <c r="B215" s="106" t="s">
        <v>329</v>
      </c>
      <c r="C215" s="107" t="s">
        <v>330</v>
      </c>
      <c r="D215" s="108" t="s">
        <v>124</v>
      </c>
      <c r="E215" s="180">
        <v>108.399362</v>
      </c>
      <c r="F215" s="110"/>
      <c r="G215" s="111">
        <f t="shared" si="5"/>
        <v>0</v>
      </c>
      <c r="H215" s="112">
        <v>0</v>
      </c>
      <c r="I215" s="113">
        <f t="shared" si="6"/>
        <v>0</v>
      </c>
      <c r="J215" s="112"/>
      <c r="K215" s="113">
        <f t="shared" si="7"/>
        <v>0</v>
      </c>
      <c r="O215" s="104"/>
      <c r="Z215" s="114"/>
      <c r="AA215" s="114">
        <v>8</v>
      </c>
      <c r="AB215" s="114">
        <v>0</v>
      </c>
      <c r="AC215" s="114">
        <v>3</v>
      </c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CA215" s="114">
        <v>8</v>
      </c>
      <c r="CB215" s="114">
        <v>0</v>
      </c>
      <c r="CZ215" s="71">
        <v>1</v>
      </c>
    </row>
    <row r="216" spans="1:104" x14ac:dyDescent="0.2">
      <c r="A216" s="105">
        <v>98</v>
      </c>
      <c r="B216" s="106" t="s">
        <v>331</v>
      </c>
      <c r="C216" s="107" t="s">
        <v>332</v>
      </c>
      <c r="D216" s="108" t="s">
        <v>124</v>
      </c>
      <c r="E216" s="180">
        <v>541.99680798999998</v>
      </c>
      <c r="F216" s="110"/>
      <c r="G216" s="111">
        <f t="shared" si="5"/>
        <v>0</v>
      </c>
      <c r="H216" s="112">
        <v>0</v>
      </c>
      <c r="I216" s="113">
        <f t="shared" si="6"/>
        <v>0</v>
      </c>
      <c r="J216" s="112"/>
      <c r="K216" s="113">
        <f t="shared" si="7"/>
        <v>0</v>
      </c>
      <c r="O216" s="104"/>
      <c r="Z216" s="114"/>
      <c r="AA216" s="114">
        <v>8</v>
      </c>
      <c r="AB216" s="114">
        <v>0</v>
      </c>
      <c r="AC216" s="114">
        <v>3</v>
      </c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CA216" s="114">
        <v>8</v>
      </c>
      <c r="CB216" s="114">
        <v>0</v>
      </c>
      <c r="CZ216" s="71">
        <v>1</v>
      </c>
    </row>
    <row r="217" spans="1:104" x14ac:dyDescent="0.2">
      <c r="A217" s="105">
        <v>99</v>
      </c>
      <c r="B217" s="106" t="s">
        <v>333</v>
      </c>
      <c r="C217" s="107" t="s">
        <v>334</v>
      </c>
      <c r="D217" s="108" t="s">
        <v>124</v>
      </c>
      <c r="E217" s="180">
        <v>108.399362</v>
      </c>
      <c r="F217" s="110"/>
      <c r="G217" s="111">
        <f t="shared" si="5"/>
        <v>0</v>
      </c>
      <c r="H217" s="112">
        <v>0</v>
      </c>
      <c r="I217" s="113">
        <f t="shared" si="6"/>
        <v>0</v>
      </c>
      <c r="J217" s="112"/>
      <c r="K217" s="113">
        <f t="shared" si="7"/>
        <v>0</v>
      </c>
      <c r="O217" s="104"/>
      <c r="Z217" s="114"/>
      <c r="AA217" s="114">
        <v>8</v>
      </c>
      <c r="AB217" s="114">
        <v>0</v>
      </c>
      <c r="AC217" s="114">
        <v>3</v>
      </c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CA217" s="114">
        <v>8</v>
      </c>
      <c r="CB217" s="114">
        <v>0</v>
      </c>
      <c r="CZ217" s="71">
        <v>1</v>
      </c>
    </row>
    <row r="218" spans="1:104" x14ac:dyDescent="0.2">
      <c r="A218" s="105"/>
      <c r="B218" s="106" t="s">
        <v>322</v>
      </c>
      <c r="C218" s="107" t="s">
        <v>351</v>
      </c>
      <c r="D218" s="108" t="s">
        <v>124</v>
      </c>
      <c r="E218" s="180">
        <v>4.2199999999993496</v>
      </c>
      <c r="F218" s="110"/>
      <c r="G218" s="111">
        <f>E218*F218</f>
        <v>0</v>
      </c>
      <c r="H218" s="112"/>
      <c r="I218" s="113"/>
      <c r="J218" s="112"/>
      <c r="K218" s="113"/>
      <c r="O218" s="10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CA218" s="114"/>
      <c r="CB218" s="114"/>
    </row>
    <row r="219" spans="1:104" x14ac:dyDescent="0.2">
      <c r="A219" s="105">
        <v>100</v>
      </c>
      <c r="B219" s="106" t="s">
        <v>335</v>
      </c>
      <c r="C219" s="107" t="s">
        <v>336</v>
      </c>
      <c r="D219" s="108" t="s">
        <v>124</v>
      </c>
      <c r="E219" s="180">
        <v>108.399362</v>
      </c>
      <c r="F219" s="110"/>
      <c r="G219" s="111">
        <f t="shared" si="5"/>
        <v>0</v>
      </c>
      <c r="H219" s="112">
        <v>0</v>
      </c>
      <c r="I219" s="113">
        <f t="shared" si="6"/>
        <v>0</v>
      </c>
      <c r="J219" s="112"/>
      <c r="K219" s="113">
        <f t="shared" si="7"/>
        <v>0</v>
      </c>
      <c r="O219" s="104"/>
      <c r="Z219" s="114"/>
      <c r="AA219" s="114">
        <v>8</v>
      </c>
      <c r="AB219" s="114">
        <v>0</v>
      </c>
      <c r="AC219" s="114">
        <v>3</v>
      </c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CA219" s="114">
        <v>8</v>
      </c>
      <c r="CB219" s="114">
        <v>0</v>
      </c>
      <c r="CZ219" s="71">
        <v>1</v>
      </c>
    </row>
    <row r="220" spans="1:104" x14ac:dyDescent="0.2">
      <c r="A220" s="123" t="s">
        <v>34</v>
      </c>
      <c r="B220" s="124" t="s">
        <v>320</v>
      </c>
      <c r="C220" s="125" t="s">
        <v>389</v>
      </c>
      <c r="D220" s="126"/>
      <c r="E220" s="182"/>
      <c r="F220" s="127"/>
      <c r="G220" s="128">
        <f>SUM(G210:G219)</f>
        <v>0</v>
      </c>
      <c r="H220" s="129"/>
      <c r="I220" s="130">
        <f>SUM(I203:I212)</f>
        <v>1.4122399999997434E-3</v>
      </c>
      <c r="J220" s="131"/>
      <c r="K220" s="130">
        <f>SUM(K203:K212)</f>
        <v>0</v>
      </c>
      <c r="O220" s="104"/>
      <c r="X220" s="132">
        <f>K220</f>
        <v>0</v>
      </c>
      <c r="Y220" s="132">
        <f>I220</f>
        <v>1.4122399999997434E-3</v>
      </c>
      <c r="Z220" s="133">
        <f>G220</f>
        <v>0</v>
      </c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34"/>
      <c r="BB220" s="134"/>
      <c r="BC220" s="134"/>
      <c r="BD220" s="134"/>
      <c r="BE220" s="134"/>
      <c r="BF220" s="134"/>
      <c r="BG220" s="114"/>
      <c r="BH220" s="114"/>
      <c r="BI220" s="114"/>
      <c r="BJ220" s="114"/>
      <c r="BK220" s="114"/>
    </row>
    <row r="221" spans="1:104" x14ac:dyDescent="0.2">
      <c r="A221" s="208" t="s">
        <v>29</v>
      </c>
      <c r="B221" s="209" t="s">
        <v>352</v>
      </c>
      <c r="C221" s="210" t="s">
        <v>353</v>
      </c>
      <c r="D221" s="138"/>
      <c r="E221" s="183"/>
      <c r="F221" s="211"/>
      <c r="G221" s="212"/>
      <c r="H221" s="162"/>
      <c r="I221" s="113"/>
      <c r="J221" s="163"/>
      <c r="K221" s="113"/>
      <c r="O221" s="10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CA221" s="114"/>
      <c r="CB221" s="114"/>
    </row>
    <row r="222" spans="1:104" x14ac:dyDescent="0.2">
      <c r="A222" s="105">
        <v>95</v>
      </c>
      <c r="B222" s="106" t="s">
        <v>356</v>
      </c>
      <c r="C222" s="107" t="s">
        <v>390</v>
      </c>
      <c r="D222" s="108" t="s">
        <v>355</v>
      </c>
      <c r="E222" s="109">
        <v>1</v>
      </c>
      <c r="F222" s="110"/>
      <c r="G222" s="111">
        <f t="shared" ref="G222:G226" si="8">E222*F222</f>
        <v>0</v>
      </c>
      <c r="H222" s="162"/>
      <c r="I222" s="113"/>
      <c r="J222" s="163"/>
      <c r="K222" s="113"/>
      <c r="O222" s="10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CA222" s="114"/>
      <c r="CB222" s="114"/>
    </row>
    <row r="223" spans="1:104" ht="45" x14ac:dyDescent="0.2">
      <c r="A223" s="105">
        <v>96</v>
      </c>
      <c r="B223" s="106" t="s">
        <v>357</v>
      </c>
      <c r="C223" s="107" t="s">
        <v>409</v>
      </c>
      <c r="D223" s="108" t="s">
        <v>355</v>
      </c>
      <c r="E223" s="109">
        <v>1</v>
      </c>
      <c r="F223" s="110"/>
      <c r="G223" s="111">
        <f t="shared" si="8"/>
        <v>0</v>
      </c>
      <c r="H223" s="162"/>
      <c r="I223" s="113"/>
      <c r="J223" s="163"/>
      <c r="K223" s="113"/>
      <c r="O223" s="10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CA223" s="114"/>
      <c r="CB223" s="114"/>
    </row>
    <row r="224" spans="1:104" ht="33.75" x14ac:dyDescent="0.2">
      <c r="A224" s="105">
        <v>97</v>
      </c>
      <c r="B224" s="106" t="s">
        <v>359</v>
      </c>
      <c r="C224" s="107" t="s">
        <v>394</v>
      </c>
      <c r="D224" s="108" t="s">
        <v>355</v>
      </c>
      <c r="E224" s="109">
        <v>1</v>
      </c>
      <c r="F224" s="110"/>
      <c r="G224" s="111">
        <f t="shared" si="8"/>
        <v>0</v>
      </c>
      <c r="H224" s="162"/>
      <c r="I224" s="113"/>
      <c r="J224" s="163"/>
      <c r="K224" s="113"/>
      <c r="O224" s="10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CA224" s="114"/>
      <c r="CB224" s="114"/>
    </row>
    <row r="225" spans="1:80" ht="22.5" x14ac:dyDescent="0.2">
      <c r="A225" s="105">
        <v>98</v>
      </c>
      <c r="B225" s="106" t="s">
        <v>360</v>
      </c>
      <c r="C225" s="107" t="s">
        <v>391</v>
      </c>
      <c r="D225" s="108" t="s">
        <v>355</v>
      </c>
      <c r="E225" s="109">
        <v>1</v>
      </c>
      <c r="F225" s="110"/>
      <c r="G225" s="111">
        <f t="shared" si="8"/>
        <v>0</v>
      </c>
      <c r="H225" s="162"/>
      <c r="I225" s="113"/>
      <c r="J225" s="163"/>
      <c r="K225" s="113"/>
      <c r="O225" s="10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CA225" s="114"/>
      <c r="CB225" s="114"/>
    </row>
    <row r="226" spans="1:80" ht="94.5" customHeight="1" x14ac:dyDescent="0.2">
      <c r="A226" s="105">
        <v>99</v>
      </c>
      <c r="B226" s="106" t="s">
        <v>371</v>
      </c>
      <c r="C226" s="107" t="s">
        <v>430</v>
      </c>
      <c r="D226" s="108" t="s">
        <v>372</v>
      </c>
      <c r="E226" s="109">
        <v>1</v>
      </c>
      <c r="F226" s="110"/>
      <c r="G226" s="111">
        <f t="shared" si="8"/>
        <v>0</v>
      </c>
      <c r="H226" s="162"/>
      <c r="I226" s="113"/>
      <c r="J226" s="163"/>
      <c r="K226" s="113"/>
      <c r="O226" s="10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CA226" s="114"/>
      <c r="CB226" s="114"/>
    </row>
    <row r="227" spans="1:80" x14ac:dyDescent="0.2">
      <c r="A227" s="123" t="s">
        <v>34</v>
      </c>
      <c r="B227" s="124" t="s">
        <v>352</v>
      </c>
      <c r="C227" s="125" t="s">
        <v>353</v>
      </c>
      <c r="D227" s="126"/>
      <c r="E227" s="182"/>
      <c r="F227" s="127"/>
      <c r="G227" s="128">
        <f>SUM(G221:G226)</f>
        <v>0</v>
      </c>
      <c r="H227" s="129"/>
      <c r="I227" s="130">
        <f>SUM(I210:I219)</f>
        <v>0</v>
      </c>
      <c r="J227" s="131"/>
      <c r="K227" s="130">
        <f>SUM(K210:K219)</f>
        <v>0</v>
      </c>
      <c r="O227" s="104"/>
      <c r="X227" s="132">
        <f>K227</f>
        <v>0</v>
      </c>
      <c r="Y227" s="132">
        <f>I227</f>
        <v>0</v>
      </c>
      <c r="Z227" s="133">
        <f>G227</f>
        <v>0</v>
      </c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34"/>
      <c r="BB227" s="134"/>
      <c r="BC227" s="134"/>
      <c r="BD227" s="134"/>
      <c r="BE227" s="134"/>
      <c r="BF227" s="134"/>
      <c r="BG227" s="114"/>
      <c r="BH227" s="114"/>
      <c r="BI227" s="114"/>
      <c r="BJ227" s="114"/>
      <c r="BK227" s="114"/>
    </row>
    <row r="228" spans="1:80" x14ac:dyDescent="0.2">
      <c r="A228" s="135" t="s">
        <v>35</v>
      </c>
      <c r="B228" s="136" t="s">
        <v>36</v>
      </c>
      <c r="C228" s="137"/>
      <c r="D228" s="138"/>
      <c r="E228" s="183"/>
      <c r="F228" s="139"/>
      <c r="G228" s="140">
        <f>SUM(G227+G220+G209+G202+G199+G194+G185+G181+G160+G126+G81+G75)</f>
        <v>0</v>
      </c>
      <c r="H228" s="141"/>
      <c r="I228" s="142">
        <f>SUM(Y7:Y228)</f>
        <v>487.88640916006659</v>
      </c>
      <c r="J228" s="141"/>
      <c r="K228" s="142">
        <f>SUM(X7:X228)</f>
        <v>-108.39936159998528</v>
      </c>
      <c r="O228" s="104"/>
      <c r="BA228" s="143"/>
      <c r="BB228" s="143"/>
      <c r="BC228" s="143"/>
      <c r="BD228" s="143"/>
      <c r="BE228" s="143"/>
      <c r="BF228" s="143"/>
    </row>
    <row r="229" spans="1:80" x14ac:dyDescent="0.2">
      <c r="E229" s="184"/>
    </row>
    <row r="230" spans="1:80" x14ac:dyDescent="0.2">
      <c r="E230" s="184"/>
    </row>
    <row r="231" spans="1:80" x14ac:dyDescent="0.2">
      <c r="E231" s="184"/>
    </row>
    <row r="232" spans="1:80" x14ac:dyDescent="0.2">
      <c r="E232" s="184"/>
    </row>
    <row r="233" spans="1:80" x14ac:dyDescent="0.2">
      <c r="E233" s="184"/>
    </row>
    <row r="234" spans="1:80" x14ac:dyDescent="0.2">
      <c r="E234" s="184"/>
    </row>
    <row r="235" spans="1:80" x14ac:dyDescent="0.2">
      <c r="E235" s="184"/>
    </row>
    <row r="236" spans="1:80" x14ac:dyDescent="0.2">
      <c r="E236" s="184"/>
    </row>
    <row r="237" spans="1:80" x14ac:dyDescent="0.2">
      <c r="E237" s="184"/>
    </row>
    <row r="238" spans="1:80" x14ac:dyDescent="0.2">
      <c r="E238" s="184"/>
    </row>
    <row r="239" spans="1:80" x14ac:dyDescent="0.2">
      <c r="E239" s="184"/>
    </row>
    <row r="240" spans="1:80" x14ac:dyDescent="0.2">
      <c r="E240" s="184"/>
    </row>
    <row r="241" spans="5:5" x14ac:dyDescent="0.2">
      <c r="E241" s="184"/>
    </row>
    <row r="242" spans="5:5" x14ac:dyDescent="0.2">
      <c r="E242" s="184"/>
    </row>
    <row r="243" spans="5:5" x14ac:dyDescent="0.2">
      <c r="E243" s="184"/>
    </row>
    <row r="244" spans="5:5" x14ac:dyDescent="0.2">
      <c r="E244" s="184"/>
    </row>
    <row r="245" spans="5:5" x14ac:dyDescent="0.2">
      <c r="E245" s="184"/>
    </row>
    <row r="246" spans="5:5" x14ac:dyDescent="0.2">
      <c r="E246" s="184"/>
    </row>
    <row r="247" spans="5:5" x14ac:dyDescent="0.2">
      <c r="E247" s="184"/>
    </row>
    <row r="248" spans="5:5" x14ac:dyDescent="0.2">
      <c r="E248" s="184"/>
    </row>
    <row r="249" spans="5:5" x14ac:dyDescent="0.2">
      <c r="E249" s="184"/>
    </row>
    <row r="250" spans="5:5" x14ac:dyDescent="0.2">
      <c r="E250" s="184"/>
    </row>
    <row r="251" spans="5:5" x14ac:dyDescent="0.2">
      <c r="E251" s="184"/>
    </row>
    <row r="252" spans="5:5" x14ac:dyDescent="0.2">
      <c r="E252" s="184"/>
    </row>
    <row r="253" spans="5:5" x14ac:dyDescent="0.2">
      <c r="E253" s="184"/>
    </row>
    <row r="254" spans="5:5" x14ac:dyDescent="0.2">
      <c r="E254" s="184"/>
    </row>
    <row r="255" spans="5:5" x14ac:dyDescent="0.2">
      <c r="E255" s="184"/>
    </row>
    <row r="256" spans="5:5" x14ac:dyDescent="0.2">
      <c r="E256" s="184"/>
    </row>
    <row r="257" spans="5:5" x14ac:dyDescent="0.2">
      <c r="E257" s="184"/>
    </row>
    <row r="258" spans="5:5" x14ac:dyDescent="0.2">
      <c r="E258" s="184"/>
    </row>
    <row r="259" spans="5:5" x14ac:dyDescent="0.2">
      <c r="E259" s="184"/>
    </row>
    <row r="260" spans="5:5" x14ac:dyDescent="0.2">
      <c r="E260" s="184"/>
    </row>
    <row r="261" spans="5:5" x14ac:dyDescent="0.2">
      <c r="E261" s="184"/>
    </row>
    <row r="262" spans="5:5" x14ac:dyDescent="0.2">
      <c r="E262" s="184"/>
    </row>
    <row r="263" spans="5:5" x14ac:dyDescent="0.2">
      <c r="E263" s="184"/>
    </row>
    <row r="264" spans="5:5" x14ac:dyDescent="0.2">
      <c r="E264" s="184"/>
    </row>
    <row r="265" spans="5:5" x14ac:dyDescent="0.2">
      <c r="E265" s="184"/>
    </row>
    <row r="266" spans="5:5" x14ac:dyDescent="0.2">
      <c r="E266" s="184"/>
    </row>
    <row r="267" spans="5:5" x14ac:dyDescent="0.2">
      <c r="E267" s="184"/>
    </row>
    <row r="268" spans="5:5" x14ac:dyDescent="0.2">
      <c r="E268" s="184"/>
    </row>
    <row r="269" spans="5:5" x14ac:dyDescent="0.2">
      <c r="E269" s="184"/>
    </row>
    <row r="270" spans="5:5" x14ac:dyDescent="0.2">
      <c r="E270" s="184"/>
    </row>
    <row r="271" spans="5:5" x14ac:dyDescent="0.2">
      <c r="E271" s="184"/>
    </row>
    <row r="272" spans="5:5" x14ac:dyDescent="0.2">
      <c r="E272" s="184"/>
    </row>
    <row r="273" spans="1:7" x14ac:dyDescent="0.2">
      <c r="E273" s="184"/>
    </row>
    <row r="274" spans="1:7" x14ac:dyDescent="0.2">
      <c r="E274" s="184"/>
    </row>
    <row r="275" spans="1:7" x14ac:dyDescent="0.2">
      <c r="E275" s="184"/>
    </row>
    <row r="276" spans="1:7" x14ac:dyDescent="0.2">
      <c r="E276" s="184"/>
    </row>
    <row r="277" spans="1:7" x14ac:dyDescent="0.2">
      <c r="E277" s="184"/>
    </row>
    <row r="278" spans="1:7" x14ac:dyDescent="0.2">
      <c r="E278" s="184"/>
    </row>
    <row r="279" spans="1:7" x14ac:dyDescent="0.2">
      <c r="E279" s="184"/>
    </row>
    <row r="280" spans="1:7" x14ac:dyDescent="0.2">
      <c r="E280" s="184"/>
    </row>
    <row r="281" spans="1:7" x14ac:dyDescent="0.2">
      <c r="A281" s="144"/>
      <c r="B281" s="144"/>
    </row>
    <row r="282" spans="1:7" x14ac:dyDescent="0.2">
      <c r="C282" s="145"/>
      <c r="D282" s="145"/>
      <c r="E282" s="185"/>
      <c r="F282" s="145"/>
      <c r="G282" s="147"/>
    </row>
    <row r="283" spans="1:7" x14ac:dyDescent="0.2">
      <c r="A283" s="144"/>
      <c r="B283" s="144"/>
    </row>
    <row r="1200" spans="1:7" x14ac:dyDescent="0.2">
      <c r="A1200" s="148"/>
      <c r="B1200" s="149"/>
      <c r="C1200" s="150" t="s">
        <v>37</v>
      </c>
      <c r="D1200" s="151"/>
      <c r="F1200" s="90"/>
      <c r="G1200" s="117">
        <v>100000</v>
      </c>
    </row>
    <row r="1201" spans="1:7" x14ac:dyDescent="0.2">
      <c r="A1201" s="148"/>
      <c r="B1201" s="149"/>
      <c r="C1201" s="150" t="s">
        <v>38</v>
      </c>
      <c r="D1201" s="151"/>
      <c r="F1201" s="90"/>
      <c r="G1201" s="117">
        <v>100000</v>
      </c>
    </row>
    <row r="1202" spans="1:7" x14ac:dyDescent="0.2">
      <c r="A1202" s="148"/>
      <c r="B1202" s="149"/>
      <c r="C1202" s="150" t="s">
        <v>39</v>
      </c>
      <c r="D1202" s="151"/>
      <c r="F1202" s="90"/>
      <c r="G1202" s="117">
        <v>100000</v>
      </c>
    </row>
    <row r="1203" spans="1:7" x14ac:dyDescent="0.2">
      <c r="A1203" s="148"/>
      <c r="B1203" s="149"/>
      <c r="C1203" s="150" t="s">
        <v>40</v>
      </c>
      <c r="D1203" s="151"/>
      <c r="F1203" s="90"/>
      <c r="G1203" s="117">
        <v>100000</v>
      </c>
    </row>
    <row r="1204" spans="1:7" x14ac:dyDescent="0.2">
      <c r="A1204" s="148"/>
      <c r="B1204" s="149"/>
      <c r="C1204" s="150" t="s">
        <v>41</v>
      </c>
      <c r="D1204" s="151"/>
      <c r="F1204" s="90"/>
      <c r="G1204" s="117">
        <v>100000</v>
      </c>
    </row>
    <row r="1205" spans="1:7" x14ac:dyDescent="0.2">
      <c r="A1205" s="148"/>
      <c r="B1205" s="149"/>
      <c r="C1205" s="150" t="s">
        <v>42</v>
      </c>
      <c r="D1205" s="151"/>
      <c r="F1205" s="90"/>
      <c r="G1205" s="117">
        <v>100000</v>
      </c>
    </row>
    <row r="1206" spans="1:7" x14ac:dyDescent="0.2">
      <c r="A1206" s="148"/>
      <c r="B1206" s="149"/>
      <c r="C1206" s="150" t="s">
        <v>43</v>
      </c>
      <c r="D1206" s="151"/>
      <c r="F1206" s="90"/>
      <c r="G1206" s="117">
        <v>100000</v>
      </c>
    </row>
  </sheetData>
  <mergeCells count="85">
    <mergeCell ref="C70:D70"/>
    <mergeCell ref="C69:D69"/>
    <mergeCell ref="C18:D18"/>
    <mergeCell ref="C19:D19"/>
    <mergeCell ref="A1:G1"/>
    <mergeCell ref="C13:D13"/>
    <mergeCell ref="C14:D14"/>
    <mergeCell ref="C15:D15"/>
    <mergeCell ref="C16:D16"/>
    <mergeCell ref="C17:D17"/>
    <mergeCell ref="C30:D30"/>
    <mergeCell ref="C31:D31"/>
    <mergeCell ref="C33:D33"/>
    <mergeCell ref="C35:D35"/>
    <mergeCell ref="C20:D20"/>
    <mergeCell ref="C23:D23"/>
    <mergeCell ref="C24:D24"/>
    <mergeCell ref="C29:D29"/>
    <mergeCell ref="C41:D41"/>
    <mergeCell ref="C43:D43"/>
    <mergeCell ref="C44:D44"/>
    <mergeCell ref="C46:D46"/>
    <mergeCell ref="C36:D36"/>
    <mergeCell ref="C37:D37"/>
    <mergeCell ref="C38:D38"/>
    <mergeCell ref="C39:D39"/>
    <mergeCell ref="C59:D59"/>
    <mergeCell ref="C60:D60"/>
    <mergeCell ref="C62:D62"/>
    <mergeCell ref="C65:D65"/>
    <mergeCell ref="C49:D49"/>
    <mergeCell ref="C52:D52"/>
    <mergeCell ref="C54:D54"/>
    <mergeCell ref="C58:D58"/>
    <mergeCell ref="C64:D64"/>
    <mergeCell ref="C92:D92"/>
    <mergeCell ref="C94:D94"/>
    <mergeCell ref="C73:D73"/>
    <mergeCell ref="C74:D74"/>
    <mergeCell ref="C78:D78"/>
    <mergeCell ref="C80:D80"/>
    <mergeCell ref="C84:D84"/>
    <mergeCell ref="C85:D85"/>
    <mergeCell ref="C86:D86"/>
    <mergeCell ref="C88:D88"/>
    <mergeCell ref="C89:D89"/>
    <mergeCell ref="C90:D90"/>
    <mergeCell ref="C105:D105"/>
    <mergeCell ref="C109:D109"/>
    <mergeCell ref="C111:D111"/>
    <mergeCell ref="C113:D113"/>
    <mergeCell ref="C96:D96"/>
    <mergeCell ref="C97:D97"/>
    <mergeCell ref="C99:D99"/>
    <mergeCell ref="C103:D103"/>
    <mergeCell ref="C138:D138"/>
    <mergeCell ref="C146:D146"/>
    <mergeCell ref="C115:D115"/>
    <mergeCell ref="C117:D117"/>
    <mergeCell ref="C119:D119"/>
    <mergeCell ref="C121:D121"/>
    <mergeCell ref="C123:D123"/>
    <mergeCell ref="C125:D125"/>
    <mergeCell ref="C129:D129"/>
    <mergeCell ref="C131:D131"/>
    <mergeCell ref="C133:D133"/>
    <mergeCell ref="C135:D135"/>
    <mergeCell ref="C176:D176"/>
    <mergeCell ref="C178:D178"/>
    <mergeCell ref="C180:D180"/>
    <mergeCell ref="C152:D152"/>
    <mergeCell ref="C154:D154"/>
    <mergeCell ref="C159:D159"/>
    <mergeCell ref="C163:D163"/>
    <mergeCell ref="C166:D166"/>
    <mergeCell ref="C167:D167"/>
    <mergeCell ref="C170:D170"/>
    <mergeCell ref="C172:D172"/>
    <mergeCell ref="C174:D174"/>
    <mergeCell ref="C212:D212"/>
    <mergeCell ref="C205:D205"/>
    <mergeCell ref="C207:D207"/>
    <mergeCell ref="C197:D197"/>
    <mergeCell ref="C188:D188"/>
    <mergeCell ref="C193:D193"/>
  </mergeCells>
  <phoneticPr fontId="0" type="noConversion"/>
  <printOptions gridLinesSet="0"/>
  <pageMargins left="0.59055118110236227" right="0.19685039370078741" top="0.39370078740157483" bottom="0.39370078740157483" header="0" footer="0.19685039370078741"/>
  <pageSetup paperSize="9" scale="88" fitToHeight="0" orientation="portrait" r:id="rId1"/>
  <headerFooter alignWithMargins="0">
    <oddFooter>&amp;L&amp;9Zpracováno programem &amp;"Arial CE,Tučné"BUILDpower,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CZ1013"/>
  <sheetViews>
    <sheetView showGridLines="0" showZeros="0" zoomScaleNormal="100" workbookViewId="0">
      <selection activeCell="F40" sqref="F40"/>
    </sheetView>
  </sheetViews>
  <sheetFormatPr defaultColWidth="9.140625" defaultRowHeight="12.75" x14ac:dyDescent="0.2"/>
  <cols>
    <col min="1" max="1" width="4.42578125" style="71" customWidth="1"/>
    <col min="2" max="2" width="11.5703125" style="71" customWidth="1"/>
    <col min="3" max="3" width="40.42578125" style="71" customWidth="1"/>
    <col min="4" max="4" width="5.5703125" style="71" customWidth="1"/>
    <col min="5" max="5" width="8.5703125" style="90" customWidth="1"/>
    <col min="6" max="6" width="9.85546875" style="71" customWidth="1"/>
    <col min="7" max="7" width="13.85546875" style="71" customWidth="1"/>
    <col min="8" max="8" width="11" style="71" hidden="1" customWidth="1"/>
    <col min="9" max="9" width="9.7109375" style="71" hidden="1" customWidth="1"/>
    <col min="10" max="10" width="11.28515625" style="71" hidden="1" customWidth="1"/>
    <col min="11" max="11" width="10.42578125" style="71" hidden="1" customWidth="1"/>
    <col min="12" max="12" width="75.42578125" style="71" customWidth="1"/>
    <col min="13" max="13" width="45.28515625" style="71" customWidth="1"/>
    <col min="14" max="55" width="9.140625" style="71"/>
    <col min="56" max="56" width="62.28515625" style="71" customWidth="1"/>
    <col min="57" max="16384" width="9.140625" style="71"/>
  </cols>
  <sheetData>
    <row r="1" spans="1:80" ht="15" customHeight="1" x14ac:dyDescent="0.25">
      <c r="A1" s="223" t="s">
        <v>15</v>
      </c>
      <c r="B1" s="223"/>
      <c r="C1" s="223"/>
      <c r="D1" s="223"/>
      <c r="E1" s="223"/>
      <c r="F1" s="223"/>
      <c r="G1" s="223"/>
    </row>
    <row r="2" spans="1:80" ht="3" customHeight="1" thickBot="1" x14ac:dyDescent="0.25">
      <c r="B2" s="72"/>
      <c r="C2" s="73"/>
      <c r="D2" s="73"/>
      <c r="E2" s="74"/>
      <c r="F2" s="73"/>
      <c r="G2" s="73"/>
    </row>
    <row r="3" spans="1:80" ht="13.5" customHeight="1" thickTop="1" x14ac:dyDescent="0.2">
      <c r="A3" s="75" t="s">
        <v>16</v>
      </c>
      <c r="B3" s="76"/>
      <c r="C3" s="77"/>
      <c r="D3" s="78" t="s">
        <v>375</v>
      </c>
      <c r="E3" s="79"/>
      <c r="F3" s="80"/>
      <c r="G3" s="81"/>
    </row>
    <row r="4" spans="1:80" ht="13.5" customHeight="1" thickBot="1" x14ac:dyDescent="0.25">
      <c r="A4" s="82" t="s">
        <v>17</v>
      </c>
      <c r="B4" s="83"/>
      <c r="C4" s="84"/>
      <c r="D4" s="85" t="s">
        <v>380</v>
      </c>
      <c r="E4" s="86"/>
      <c r="F4" s="87"/>
      <c r="G4" s="88"/>
    </row>
    <row r="5" spans="1:80" ht="13.5" thickTop="1" x14ac:dyDescent="0.2">
      <c r="A5" s="89"/>
    </row>
    <row r="6" spans="1:80" s="95" customFormat="1" ht="26.25" customHeight="1" x14ac:dyDescent="0.2">
      <c r="A6" s="91" t="s">
        <v>18</v>
      </c>
      <c r="B6" s="92" t="s">
        <v>19</v>
      </c>
      <c r="C6" s="92" t="s">
        <v>20</v>
      </c>
      <c r="D6" s="92" t="s">
        <v>21</v>
      </c>
      <c r="E6" s="92" t="s">
        <v>22</v>
      </c>
      <c r="F6" s="92" t="s">
        <v>23</v>
      </c>
      <c r="G6" s="93" t="s">
        <v>24</v>
      </c>
      <c r="H6" s="94" t="s">
        <v>25</v>
      </c>
      <c r="I6" s="94" t="s">
        <v>26</v>
      </c>
      <c r="J6" s="94" t="s">
        <v>27</v>
      </c>
      <c r="K6" s="94" t="s">
        <v>28</v>
      </c>
    </row>
    <row r="7" spans="1:80" ht="14.25" customHeight="1" x14ac:dyDescent="0.2">
      <c r="A7" s="96" t="s">
        <v>29</v>
      </c>
      <c r="B7" s="97" t="s">
        <v>352</v>
      </c>
      <c r="C7" s="98" t="s">
        <v>353</v>
      </c>
      <c r="D7" s="99"/>
      <c r="E7" s="100"/>
      <c r="F7" s="100"/>
      <c r="G7" s="101"/>
      <c r="H7" s="102"/>
      <c r="I7" s="103"/>
      <c r="J7" s="102"/>
      <c r="K7" s="103"/>
      <c r="O7" s="104"/>
    </row>
    <row r="8" spans="1:80" ht="33.75" x14ac:dyDescent="0.2">
      <c r="A8" s="105">
        <v>1</v>
      </c>
      <c r="B8" s="106" t="s">
        <v>354</v>
      </c>
      <c r="C8" s="107" t="s">
        <v>392</v>
      </c>
      <c r="D8" s="108" t="s">
        <v>355</v>
      </c>
      <c r="E8" s="109">
        <v>1</v>
      </c>
      <c r="F8" s="110"/>
      <c r="G8" s="111">
        <f t="shared" ref="G8:G33" si="0">E8*F8</f>
        <v>0</v>
      </c>
      <c r="H8" s="112"/>
      <c r="I8" s="113"/>
      <c r="J8" s="112"/>
      <c r="K8" s="113"/>
      <c r="O8" s="10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CA8" s="114"/>
      <c r="CB8" s="114"/>
    </row>
    <row r="9" spans="1:80" ht="22.5" x14ac:dyDescent="0.2">
      <c r="A9" s="105">
        <v>2</v>
      </c>
      <c r="B9" s="106" t="s">
        <v>356</v>
      </c>
      <c r="C9" s="107" t="s">
        <v>393</v>
      </c>
      <c r="D9" s="108" t="s">
        <v>355</v>
      </c>
      <c r="E9" s="109">
        <v>1</v>
      </c>
      <c r="F9" s="110"/>
      <c r="G9" s="111">
        <f t="shared" si="0"/>
        <v>0</v>
      </c>
      <c r="H9" s="112"/>
      <c r="I9" s="113"/>
      <c r="J9" s="112"/>
      <c r="K9" s="113"/>
      <c r="O9" s="10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CA9" s="114"/>
      <c r="CB9" s="114"/>
    </row>
    <row r="10" spans="1:80" ht="22.5" x14ac:dyDescent="0.2">
      <c r="A10" s="105">
        <v>3</v>
      </c>
      <c r="B10" s="106" t="s">
        <v>357</v>
      </c>
      <c r="C10" s="107" t="s">
        <v>395</v>
      </c>
      <c r="D10" s="108" t="s">
        <v>355</v>
      </c>
      <c r="E10" s="109">
        <v>1</v>
      </c>
      <c r="F10" s="110"/>
      <c r="G10" s="111">
        <f t="shared" si="0"/>
        <v>0</v>
      </c>
      <c r="H10" s="112"/>
      <c r="I10" s="113"/>
      <c r="J10" s="112"/>
      <c r="K10" s="113"/>
      <c r="O10" s="10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CA10" s="114"/>
      <c r="CB10" s="114"/>
    </row>
    <row r="11" spans="1:80" ht="67.5" x14ac:dyDescent="0.2">
      <c r="A11" s="105">
        <v>4</v>
      </c>
      <c r="B11" s="106" t="s">
        <v>358</v>
      </c>
      <c r="C11" s="107" t="s">
        <v>396</v>
      </c>
      <c r="D11" s="108" t="s">
        <v>355</v>
      </c>
      <c r="E11" s="109">
        <v>1</v>
      </c>
      <c r="F11" s="110"/>
      <c r="G11" s="111">
        <f t="shared" si="0"/>
        <v>0</v>
      </c>
      <c r="H11" s="112"/>
      <c r="I11" s="113"/>
      <c r="J11" s="112"/>
      <c r="K11" s="113"/>
      <c r="O11" s="10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CA11" s="114"/>
      <c r="CB11" s="114"/>
    </row>
    <row r="12" spans="1:80" ht="33.75" x14ac:dyDescent="0.2">
      <c r="A12" s="105">
        <v>5</v>
      </c>
      <c r="B12" s="106" t="s">
        <v>359</v>
      </c>
      <c r="C12" s="107" t="s">
        <v>397</v>
      </c>
      <c r="D12" s="108" t="s">
        <v>355</v>
      </c>
      <c r="E12" s="109">
        <v>1</v>
      </c>
      <c r="F12" s="110"/>
      <c r="G12" s="111">
        <f t="shared" si="0"/>
        <v>0</v>
      </c>
      <c r="H12" s="112"/>
      <c r="I12" s="113"/>
      <c r="J12" s="112"/>
      <c r="K12" s="113"/>
      <c r="O12" s="10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CA12" s="114"/>
      <c r="CB12" s="114"/>
    </row>
    <row r="13" spans="1:80" ht="33.75" x14ac:dyDescent="0.2">
      <c r="A13" s="105">
        <v>6</v>
      </c>
      <c r="B13" s="106" t="s">
        <v>360</v>
      </c>
      <c r="C13" s="107" t="s">
        <v>398</v>
      </c>
      <c r="D13" s="108" t="s">
        <v>355</v>
      </c>
      <c r="E13" s="109">
        <v>1</v>
      </c>
      <c r="F13" s="110"/>
      <c r="G13" s="111">
        <f t="shared" si="0"/>
        <v>0</v>
      </c>
      <c r="H13" s="112"/>
      <c r="I13" s="113"/>
      <c r="J13" s="112"/>
      <c r="K13" s="113"/>
      <c r="O13" s="10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CA13" s="114"/>
      <c r="CB13" s="114"/>
    </row>
    <row r="14" spans="1:80" ht="22.5" x14ac:dyDescent="0.2">
      <c r="A14" s="105">
        <v>7</v>
      </c>
      <c r="B14" s="106" t="s">
        <v>361</v>
      </c>
      <c r="C14" s="107" t="s">
        <v>399</v>
      </c>
      <c r="D14" s="108" t="s">
        <v>355</v>
      </c>
      <c r="E14" s="109">
        <v>1</v>
      </c>
      <c r="F14" s="110"/>
      <c r="G14" s="111">
        <f t="shared" si="0"/>
        <v>0</v>
      </c>
      <c r="H14" s="112"/>
      <c r="I14" s="113"/>
      <c r="J14" s="112"/>
      <c r="K14" s="113"/>
      <c r="O14" s="10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CA14" s="114"/>
      <c r="CB14" s="114"/>
    </row>
    <row r="15" spans="1:80" ht="22.5" x14ac:dyDescent="0.2">
      <c r="A15" s="105">
        <v>8</v>
      </c>
      <c r="B15" s="106" t="s">
        <v>362</v>
      </c>
      <c r="C15" s="107" t="s">
        <v>400</v>
      </c>
      <c r="D15" s="108" t="s">
        <v>355</v>
      </c>
      <c r="E15" s="109">
        <v>1</v>
      </c>
      <c r="F15" s="110"/>
      <c r="G15" s="111">
        <f t="shared" si="0"/>
        <v>0</v>
      </c>
      <c r="H15" s="112"/>
      <c r="I15" s="113"/>
      <c r="J15" s="112"/>
      <c r="K15" s="113"/>
      <c r="O15" s="10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CA15" s="114"/>
      <c r="CB15" s="114"/>
    </row>
    <row r="16" spans="1:80" ht="22.5" x14ac:dyDescent="0.2">
      <c r="A16" s="105">
        <v>9</v>
      </c>
      <c r="B16" s="106" t="s">
        <v>363</v>
      </c>
      <c r="C16" s="107" t="s">
        <v>401</v>
      </c>
      <c r="D16" s="108" t="s">
        <v>355</v>
      </c>
      <c r="E16" s="109">
        <v>1</v>
      </c>
      <c r="F16" s="110"/>
      <c r="G16" s="111">
        <f t="shared" si="0"/>
        <v>0</v>
      </c>
      <c r="H16" s="112"/>
      <c r="I16" s="113"/>
      <c r="J16" s="112"/>
      <c r="K16" s="113"/>
      <c r="O16" s="10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CA16" s="114"/>
      <c r="CB16" s="114"/>
    </row>
    <row r="17" spans="1:80" ht="22.5" x14ac:dyDescent="0.2">
      <c r="A17" s="105">
        <v>10</v>
      </c>
      <c r="B17" s="106" t="s">
        <v>364</v>
      </c>
      <c r="C17" s="107" t="s">
        <v>402</v>
      </c>
      <c r="D17" s="108" t="s">
        <v>355</v>
      </c>
      <c r="E17" s="109">
        <v>1</v>
      </c>
      <c r="F17" s="110"/>
      <c r="G17" s="111">
        <f t="shared" si="0"/>
        <v>0</v>
      </c>
      <c r="H17" s="112"/>
      <c r="I17" s="113"/>
      <c r="J17" s="112"/>
      <c r="K17" s="113"/>
      <c r="O17" s="10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CA17" s="114"/>
      <c r="CB17" s="114"/>
    </row>
    <row r="18" spans="1:80" ht="22.5" x14ac:dyDescent="0.2">
      <c r="A18" s="105">
        <v>11</v>
      </c>
      <c r="B18" s="106" t="s">
        <v>365</v>
      </c>
      <c r="C18" s="107" t="s">
        <v>403</v>
      </c>
      <c r="D18" s="108" t="s">
        <v>355</v>
      </c>
      <c r="E18" s="109">
        <v>1</v>
      </c>
      <c r="F18" s="110"/>
      <c r="G18" s="111">
        <f t="shared" si="0"/>
        <v>0</v>
      </c>
      <c r="H18" s="112"/>
      <c r="I18" s="113"/>
      <c r="J18" s="112"/>
      <c r="K18" s="113"/>
      <c r="O18" s="10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CA18" s="114"/>
      <c r="CB18" s="114"/>
    </row>
    <row r="19" spans="1:80" ht="22.5" x14ac:dyDescent="0.2">
      <c r="A19" s="105">
        <v>12</v>
      </c>
      <c r="B19" s="106" t="s">
        <v>366</v>
      </c>
      <c r="C19" s="107" t="s">
        <v>404</v>
      </c>
      <c r="D19" s="108" t="s">
        <v>355</v>
      </c>
      <c r="E19" s="109">
        <v>1</v>
      </c>
      <c r="F19" s="110"/>
      <c r="G19" s="111">
        <f t="shared" si="0"/>
        <v>0</v>
      </c>
      <c r="H19" s="112"/>
      <c r="I19" s="113"/>
      <c r="J19" s="112"/>
      <c r="K19" s="113"/>
      <c r="O19" s="10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CA19" s="114"/>
      <c r="CB19" s="114"/>
    </row>
    <row r="20" spans="1:80" ht="22.5" x14ac:dyDescent="0.2">
      <c r="A20" s="105">
        <v>13</v>
      </c>
      <c r="B20" s="106" t="s">
        <v>367</v>
      </c>
      <c r="C20" s="107" t="s">
        <v>405</v>
      </c>
      <c r="D20" s="108" t="s">
        <v>355</v>
      </c>
      <c r="E20" s="109">
        <v>1</v>
      </c>
      <c r="F20" s="110"/>
      <c r="G20" s="111">
        <f t="shared" si="0"/>
        <v>0</v>
      </c>
      <c r="H20" s="112"/>
      <c r="I20" s="113"/>
      <c r="J20" s="112"/>
      <c r="K20" s="113"/>
      <c r="O20" s="10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CA20" s="114"/>
      <c r="CB20" s="114"/>
    </row>
    <row r="21" spans="1:80" ht="22.5" x14ac:dyDescent="0.2">
      <c r="A21" s="105">
        <v>14</v>
      </c>
      <c r="B21" s="106" t="s">
        <v>368</v>
      </c>
      <c r="C21" s="107" t="s">
        <v>406</v>
      </c>
      <c r="D21" s="108" t="s">
        <v>355</v>
      </c>
      <c r="E21" s="109">
        <v>1</v>
      </c>
      <c r="F21" s="110"/>
      <c r="G21" s="111">
        <f t="shared" si="0"/>
        <v>0</v>
      </c>
      <c r="H21" s="112"/>
      <c r="I21" s="113"/>
      <c r="J21" s="112"/>
      <c r="K21" s="113"/>
      <c r="O21" s="10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CA21" s="114"/>
      <c r="CB21" s="114"/>
    </row>
    <row r="22" spans="1:80" ht="45" x14ac:dyDescent="0.2">
      <c r="A22" s="105">
        <v>15</v>
      </c>
      <c r="B22" s="106" t="s">
        <v>420</v>
      </c>
      <c r="C22" s="107" t="s">
        <v>407</v>
      </c>
      <c r="D22" s="108" t="s">
        <v>355</v>
      </c>
      <c r="E22" s="109">
        <v>1</v>
      </c>
      <c r="F22" s="110"/>
      <c r="G22" s="111">
        <f t="shared" si="0"/>
        <v>0</v>
      </c>
      <c r="H22" s="112"/>
      <c r="I22" s="113"/>
      <c r="J22" s="112"/>
      <c r="K22" s="113"/>
      <c r="O22" s="10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CA22" s="114"/>
      <c r="CB22" s="114"/>
    </row>
    <row r="23" spans="1:80" ht="22.5" x14ac:dyDescent="0.2">
      <c r="A23" s="105">
        <v>16</v>
      </c>
      <c r="B23" s="106" t="s">
        <v>421</v>
      </c>
      <c r="C23" s="107" t="s">
        <v>408</v>
      </c>
      <c r="D23" s="108" t="s">
        <v>355</v>
      </c>
      <c r="E23" s="109">
        <v>1</v>
      </c>
      <c r="F23" s="110"/>
      <c r="G23" s="111">
        <f t="shared" si="0"/>
        <v>0</v>
      </c>
      <c r="H23" s="112"/>
      <c r="I23" s="113"/>
      <c r="J23" s="112"/>
      <c r="K23" s="113"/>
      <c r="O23" s="10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CA23" s="114"/>
      <c r="CB23" s="114"/>
    </row>
    <row r="24" spans="1:80" x14ac:dyDescent="0.2">
      <c r="A24" s="105">
        <v>17</v>
      </c>
      <c r="B24" s="106" t="s">
        <v>422</v>
      </c>
      <c r="C24" s="107" t="s">
        <v>410</v>
      </c>
      <c r="D24" s="108" t="s">
        <v>355</v>
      </c>
      <c r="E24" s="109">
        <v>1</v>
      </c>
      <c r="F24" s="110"/>
      <c r="G24" s="111">
        <f t="shared" si="0"/>
        <v>0</v>
      </c>
      <c r="H24" s="112"/>
      <c r="I24" s="113"/>
      <c r="J24" s="112"/>
      <c r="K24" s="113"/>
      <c r="O24" s="10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CA24" s="114"/>
      <c r="CB24" s="114"/>
    </row>
    <row r="25" spans="1:80" ht="67.5" x14ac:dyDescent="0.2">
      <c r="A25" s="105">
        <v>18</v>
      </c>
      <c r="B25" s="106" t="s">
        <v>369</v>
      </c>
      <c r="C25" s="107" t="s">
        <v>411</v>
      </c>
      <c r="D25" s="108" t="s">
        <v>355</v>
      </c>
      <c r="E25" s="109">
        <v>1</v>
      </c>
      <c r="F25" s="110"/>
      <c r="G25" s="111">
        <f t="shared" si="0"/>
        <v>0</v>
      </c>
      <c r="H25" s="112"/>
      <c r="I25" s="113"/>
      <c r="J25" s="112"/>
      <c r="K25" s="113"/>
      <c r="O25" s="10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CA25" s="114"/>
      <c r="CB25" s="114"/>
    </row>
    <row r="26" spans="1:80" ht="22.5" x14ac:dyDescent="0.2">
      <c r="A26" s="105">
        <v>19</v>
      </c>
      <c r="B26" s="106" t="s">
        <v>423</v>
      </c>
      <c r="C26" s="107" t="s">
        <v>412</v>
      </c>
      <c r="D26" s="108" t="s">
        <v>355</v>
      </c>
      <c r="E26" s="109">
        <v>1</v>
      </c>
      <c r="F26" s="110"/>
      <c r="G26" s="111">
        <f t="shared" si="0"/>
        <v>0</v>
      </c>
      <c r="H26" s="112"/>
      <c r="I26" s="113"/>
      <c r="J26" s="112"/>
      <c r="K26" s="113"/>
      <c r="O26" s="10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CA26" s="114"/>
      <c r="CB26" s="114"/>
    </row>
    <row r="27" spans="1:80" ht="56.25" x14ac:dyDescent="0.2">
      <c r="A27" s="105">
        <v>20</v>
      </c>
      <c r="B27" s="106" t="s">
        <v>424</v>
      </c>
      <c r="C27" s="107" t="s">
        <v>413</v>
      </c>
      <c r="D27" s="108" t="s">
        <v>355</v>
      </c>
      <c r="E27" s="109">
        <v>1</v>
      </c>
      <c r="F27" s="110"/>
      <c r="G27" s="111">
        <f t="shared" si="0"/>
        <v>0</v>
      </c>
      <c r="H27" s="112"/>
      <c r="I27" s="113"/>
      <c r="J27" s="112"/>
      <c r="K27" s="113"/>
      <c r="O27" s="10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CA27" s="114"/>
      <c r="CB27" s="114"/>
    </row>
    <row r="28" spans="1:80" ht="56.25" x14ac:dyDescent="0.2">
      <c r="A28" s="105">
        <v>21</v>
      </c>
      <c r="B28" s="106" t="s">
        <v>370</v>
      </c>
      <c r="C28" s="107" t="s">
        <v>414</v>
      </c>
      <c r="D28" s="108" t="s">
        <v>355</v>
      </c>
      <c r="E28" s="109">
        <v>1</v>
      </c>
      <c r="F28" s="110"/>
      <c r="G28" s="111">
        <f t="shared" si="0"/>
        <v>0</v>
      </c>
      <c r="H28" s="112"/>
      <c r="I28" s="113"/>
      <c r="J28" s="112"/>
      <c r="K28" s="113"/>
      <c r="O28" s="10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CA28" s="114"/>
      <c r="CB28" s="114"/>
    </row>
    <row r="29" spans="1:80" ht="22.5" x14ac:dyDescent="0.2">
      <c r="A29" s="105">
        <v>22</v>
      </c>
      <c r="B29" s="106" t="s">
        <v>425</v>
      </c>
      <c r="C29" s="107" t="s">
        <v>415</v>
      </c>
      <c r="D29" s="108" t="s">
        <v>355</v>
      </c>
      <c r="E29" s="109">
        <v>1</v>
      </c>
      <c r="F29" s="110"/>
      <c r="G29" s="111">
        <f t="shared" si="0"/>
        <v>0</v>
      </c>
      <c r="H29" s="112"/>
      <c r="I29" s="113"/>
      <c r="J29" s="112"/>
      <c r="K29" s="113"/>
      <c r="O29" s="10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CA29" s="114"/>
      <c r="CB29" s="114"/>
    </row>
    <row r="30" spans="1:80" ht="33.75" x14ac:dyDescent="0.2">
      <c r="A30" s="105">
        <v>23</v>
      </c>
      <c r="B30" s="106" t="s">
        <v>426</v>
      </c>
      <c r="C30" s="107" t="s">
        <v>416</v>
      </c>
      <c r="D30" s="108" t="s">
        <v>355</v>
      </c>
      <c r="E30" s="109">
        <v>1</v>
      </c>
      <c r="F30" s="110"/>
      <c r="G30" s="111">
        <f t="shared" si="0"/>
        <v>0</v>
      </c>
      <c r="H30" s="112"/>
      <c r="I30" s="113"/>
      <c r="J30" s="112"/>
      <c r="K30" s="113"/>
      <c r="O30" s="10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CA30" s="114"/>
      <c r="CB30" s="114"/>
    </row>
    <row r="31" spans="1:80" ht="45" x14ac:dyDescent="0.2">
      <c r="A31" s="105">
        <v>24</v>
      </c>
      <c r="B31" s="106" t="s">
        <v>427</v>
      </c>
      <c r="C31" s="107" t="s">
        <v>417</v>
      </c>
      <c r="D31" s="108" t="s">
        <v>355</v>
      </c>
      <c r="E31" s="109">
        <v>1</v>
      </c>
      <c r="F31" s="110"/>
      <c r="G31" s="111">
        <f t="shared" si="0"/>
        <v>0</v>
      </c>
      <c r="H31" s="112"/>
      <c r="I31" s="113"/>
      <c r="J31" s="112"/>
      <c r="K31" s="113"/>
      <c r="O31" s="10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CA31" s="114"/>
      <c r="CB31" s="114"/>
    </row>
    <row r="32" spans="1:80" ht="22.5" x14ac:dyDescent="0.2">
      <c r="A32" s="105">
        <v>25</v>
      </c>
      <c r="B32" s="106" t="s">
        <v>428</v>
      </c>
      <c r="C32" s="107" t="s">
        <v>418</v>
      </c>
      <c r="D32" s="108" t="s">
        <v>355</v>
      </c>
      <c r="E32" s="109">
        <v>1</v>
      </c>
      <c r="F32" s="110"/>
      <c r="G32" s="111">
        <f t="shared" si="0"/>
        <v>0</v>
      </c>
      <c r="H32" s="112"/>
      <c r="I32" s="113"/>
      <c r="J32" s="112"/>
      <c r="K32" s="113"/>
      <c r="O32" s="10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CA32" s="114"/>
      <c r="CB32" s="114"/>
    </row>
    <row r="33" spans="1:104" ht="33.75" x14ac:dyDescent="0.2">
      <c r="A33" s="105">
        <v>26</v>
      </c>
      <c r="B33" s="106" t="s">
        <v>429</v>
      </c>
      <c r="C33" s="107" t="s">
        <v>419</v>
      </c>
      <c r="D33" s="108" t="s">
        <v>355</v>
      </c>
      <c r="E33" s="109">
        <v>1</v>
      </c>
      <c r="F33" s="110"/>
      <c r="G33" s="111">
        <f t="shared" si="0"/>
        <v>0</v>
      </c>
      <c r="H33" s="112">
        <v>0</v>
      </c>
      <c r="I33" s="113">
        <f t="shared" ref="I33" si="1">E33*H33</f>
        <v>0</v>
      </c>
      <c r="J33" s="112"/>
      <c r="K33" s="113">
        <f t="shared" ref="K33" si="2">E33*J33</f>
        <v>0</v>
      </c>
      <c r="O33" s="104"/>
      <c r="Z33" s="114"/>
      <c r="AA33" s="114">
        <v>12</v>
      </c>
      <c r="AB33" s="114">
        <v>0</v>
      </c>
      <c r="AC33" s="114">
        <v>4</v>
      </c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CA33" s="114">
        <v>12</v>
      </c>
      <c r="CB33" s="114">
        <v>0</v>
      </c>
      <c r="CZ33" s="71">
        <v>1</v>
      </c>
    </row>
    <row r="34" spans="1:104" x14ac:dyDescent="0.2">
      <c r="A34" s="105">
        <v>27</v>
      </c>
      <c r="B34" s="106" t="s">
        <v>371</v>
      </c>
      <c r="C34" s="125" t="s">
        <v>353</v>
      </c>
      <c r="D34" s="126"/>
      <c r="E34" s="127"/>
      <c r="F34" s="127"/>
      <c r="G34" s="128">
        <f>SUM(G7:G33)</f>
        <v>0</v>
      </c>
      <c r="H34" s="129"/>
      <c r="I34" s="130">
        <f>SUM(I7:I33)</f>
        <v>0</v>
      </c>
      <c r="J34" s="131"/>
      <c r="K34" s="130">
        <f>SUM(K7:K33)</f>
        <v>0</v>
      </c>
      <c r="O34" s="104"/>
      <c r="X34" s="132">
        <f>K34</f>
        <v>0</v>
      </c>
      <c r="Y34" s="132">
        <f>I34</f>
        <v>0</v>
      </c>
      <c r="Z34" s="133">
        <f>G34</f>
        <v>0</v>
      </c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34"/>
      <c r="BB34" s="134"/>
      <c r="BC34" s="134"/>
      <c r="BD34" s="134"/>
      <c r="BE34" s="134"/>
      <c r="BF34" s="134"/>
      <c r="BG34" s="114"/>
      <c r="BH34" s="114"/>
      <c r="BI34" s="114"/>
      <c r="BJ34" s="114"/>
      <c r="BK34" s="114"/>
    </row>
    <row r="35" spans="1:104" x14ac:dyDescent="0.2">
      <c r="A35" s="135" t="s">
        <v>35</v>
      </c>
      <c r="B35" s="136" t="s">
        <v>36</v>
      </c>
      <c r="C35" s="137"/>
      <c r="D35" s="138"/>
      <c r="E35" s="139"/>
      <c r="F35" s="139"/>
      <c r="G35" s="140">
        <f>SUM(G34)</f>
        <v>0</v>
      </c>
      <c r="H35" s="141"/>
      <c r="I35" s="142">
        <f>SUM(Y7:Y35)</f>
        <v>0</v>
      </c>
      <c r="J35" s="141"/>
      <c r="K35" s="142">
        <f>SUM(X7:X35)</f>
        <v>0</v>
      </c>
      <c r="O35" s="104"/>
      <c r="BA35" s="143"/>
      <c r="BB35" s="143"/>
      <c r="BC35" s="143"/>
      <c r="BD35" s="143"/>
      <c r="BE35" s="143"/>
      <c r="BF35" s="143"/>
    </row>
    <row r="36" spans="1:104" x14ac:dyDescent="0.2">
      <c r="E36" s="71"/>
    </row>
    <row r="37" spans="1:104" x14ac:dyDescent="0.2">
      <c r="E37" s="71"/>
    </row>
    <row r="38" spans="1:104" x14ac:dyDescent="0.2">
      <c r="E38" s="71"/>
    </row>
    <row r="39" spans="1:104" x14ac:dyDescent="0.2">
      <c r="E39" s="71"/>
    </row>
    <row r="40" spans="1:104" x14ac:dyDescent="0.2">
      <c r="E40" s="71"/>
    </row>
    <row r="41" spans="1:104" x14ac:dyDescent="0.2">
      <c r="E41" s="71"/>
    </row>
    <row r="42" spans="1:104" x14ac:dyDescent="0.2">
      <c r="E42" s="71"/>
    </row>
    <row r="43" spans="1:104" x14ac:dyDescent="0.2">
      <c r="E43" s="71"/>
    </row>
    <row r="44" spans="1:104" x14ac:dyDescent="0.2">
      <c r="E44" s="71"/>
    </row>
    <row r="45" spans="1:104" x14ac:dyDescent="0.2">
      <c r="E45" s="71"/>
    </row>
    <row r="46" spans="1:104" x14ac:dyDescent="0.2">
      <c r="E46" s="71"/>
    </row>
    <row r="47" spans="1:104" x14ac:dyDescent="0.2">
      <c r="E47" s="71"/>
    </row>
    <row r="48" spans="1:104" x14ac:dyDescent="0.2">
      <c r="E48" s="71"/>
    </row>
    <row r="49" spans="5:5" x14ac:dyDescent="0.2">
      <c r="E49" s="71"/>
    </row>
    <row r="50" spans="5:5" x14ac:dyDescent="0.2">
      <c r="E50" s="71"/>
    </row>
    <row r="51" spans="5:5" x14ac:dyDescent="0.2">
      <c r="E51" s="71"/>
    </row>
    <row r="52" spans="5:5" x14ac:dyDescent="0.2">
      <c r="E52" s="71"/>
    </row>
    <row r="53" spans="5:5" x14ac:dyDescent="0.2">
      <c r="E53" s="71"/>
    </row>
    <row r="54" spans="5:5" x14ac:dyDescent="0.2">
      <c r="E54" s="71"/>
    </row>
    <row r="55" spans="5:5" x14ac:dyDescent="0.2">
      <c r="E55" s="71"/>
    </row>
    <row r="56" spans="5:5" x14ac:dyDescent="0.2">
      <c r="E56" s="71"/>
    </row>
    <row r="57" spans="5:5" x14ac:dyDescent="0.2">
      <c r="E57" s="71"/>
    </row>
    <row r="58" spans="5:5" x14ac:dyDescent="0.2">
      <c r="E58" s="71"/>
    </row>
    <row r="59" spans="5:5" x14ac:dyDescent="0.2">
      <c r="E59" s="71"/>
    </row>
    <row r="60" spans="5:5" x14ac:dyDescent="0.2">
      <c r="E60" s="71"/>
    </row>
    <row r="61" spans="5:5" x14ac:dyDescent="0.2">
      <c r="E61" s="71"/>
    </row>
    <row r="62" spans="5:5" x14ac:dyDescent="0.2">
      <c r="E62" s="71"/>
    </row>
    <row r="63" spans="5:5" x14ac:dyDescent="0.2">
      <c r="E63" s="71"/>
    </row>
    <row r="64" spans="5:5" x14ac:dyDescent="0.2">
      <c r="E64" s="71"/>
    </row>
    <row r="65" spans="5:5" x14ac:dyDescent="0.2">
      <c r="E65" s="71"/>
    </row>
    <row r="66" spans="5:5" x14ac:dyDescent="0.2">
      <c r="E66" s="71"/>
    </row>
    <row r="67" spans="5:5" x14ac:dyDescent="0.2">
      <c r="E67" s="71"/>
    </row>
    <row r="68" spans="5:5" x14ac:dyDescent="0.2">
      <c r="E68" s="71"/>
    </row>
    <row r="69" spans="5:5" x14ac:dyDescent="0.2">
      <c r="E69" s="71"/>
    </row>
    <row r="70" spans="5:5" x14ac:dyDescent="0.2">
      <c r="E70" s="71"/>
    </row>
    <row r="71" spans="5:5" x14ac:dyDescent="0.2">
      <c r="E71" s="71"/>
    </row>
    <row r="72" spans="5:5" x14ac:dyDescent="0.2">
      <c r="E72" s="71"/>
    </row>
    <row r="73" spans="5:5" x14ac:dyDescent="0.2">
      <c r="E73" s="71"/>
    </row>
    <row r="74" spans="5:5" x14ac:dyDescent="0.2">
      <c r="E74" s="71"/>
    </row>
    <row r="75" spans="5:5" x14ac:dyDescent="0.2">
      <c r="E75" s="71"/>
    </row>
    <row r="76" spans="5:5" x14ac:dyDescent="0.2">
      <c r="E76" s="71"/>
    </row>
    <row r="77" spans="5:5" x14ac:dyDescent="0.2">
      <c r="E77" s="71"/>
    </row>
    <row r="78" spans="5:5" x14ac:dyDescent="0.2">
      <c r="E78" s="71"/>
    </row>
    <row r="79" spans="5:5" x14ac:dyDescent="0.2">
      <c r="E79" s="71"/>
    </row>
    <row r="80" spans="5:5" x14ac:dyDescent="0.2">
      <c r="E80" s="71"/>
    </row>
    <row r="81" spans="1:7" x14ac:dyDescent="0.2">
      <c r="E81" s="71"/>
    </row>
    <row r="82" spans="1:7" x14ac:dyDescent="0.2">
      <c r="E82" s="71"/>
    </row>
    <row r="83" spans="1:7" x14ac:dyDescent="0.2">
      <c r="E83" s="71"/>
    </row>
    <row r="84" spans="1:7" x14ac:dyDescent="0.2">
      <c r="E84" s="71"/>
    </row>
    <row r="85" spans="1:7" x14ac:dyDescent="0.2">
      <c r="E85" s="71"/>
    </row>
    <row r="86" spans="1:7" x14ac:dyDescent="0.2">
      <c r="E86" s="71"/>
    </row>
    <row r="87" spans="1:7" x14ac:dyDescent="0.2">
      <c r="E87" s="71"/>
    </row>
    <row r="88" spans="1:7" x14ac:dyDescent="0.2">
      <c r="A88" s="144"/>
      <c r="B88" s="144"/>
    </row>
    <row r="89" spans="1:7" x14ac:dyDescent="0.2">
      <c r="C89" s="145"/>
      <c r="D89" s="145"/>
      <c r="E89" s="146"/>
      <c r="F89" s="145"/>
      <c r="G89" s="147"/>
    </row>
    <row r="90" spans="1:7" x14ac:dyDescent="0.2">
      <c r="A90" s="144"/>
      <c r="B90" s="144"/>
    </row>
    <row r="1007" spans="1:7" x14ac:dyDescent="0.2">
      <c r="A1007" s="148"/>
      <c r="B1007" s="149"/>
      <c r="C1007" s="150" t="s">
        <v>37</v>
      </c>
      <c r="D1007" s="151"/>
      <c r="F1007" s="90"/>
      <c r="G1007" s="117">
        <v>100000</v>
      </c>
    </row>
    <row r="1008" spans="1:7" x14ac:dyDescent="0.2">
      <c r="A1008" s="148"/>
      <c r="B1008" s="149"/>
      <c r="C1008" s="150" t="s">
        <v>38</v>
      </c>
      <c r="D1008" s="151"/>
      <c r="F1008" s="90"/>
      <c r="G1008" s="117">
        <v>100000</v>
      </c>
    </row>
    <row r="1009" spans="1:7" x14ac:dyDescent="0.2">
      <c r="A1009" s="148"/>
      <c r="B1009" s="149"/>
      <c r="C1009" s="150" t="s">
        <v>39</v>
      </c>
      <c r="D1009" s="151"/>
      <c r="F1009" s="90"/>
      <c r="G1009" s="117">
        <v>100000</v>
      </c>
    </row>
    <row r="1010" spans="1:7" x14ac:dyDescent="0.2">
      <c r="A1010" s="148"/>
      <c r="B1010" s="149"/>
      <c r="C1010" s="150" t="s">
        <v>40</v>
      </c>
      <c r="D1010" s="151"/>
      <c r="F1010" s="90"/>
      <c r="G1010" s="117">
        <v>100000</v>
      </c>
    </row>
    <row r="1011" spans="1:7" x14ac:dyDescent="0.2">
      <c r="A1011" s="148"/>
      <c r="B1011" s="149"/>
      <c r="C1011" s="150" t="s">
        <v>41</v>
      </c>
      <c r="D1011" s="151"/>
      <c r="F1011" s="90"/>
      <c r="G1011" s="117">
        <v>100000</v>
      </c>
    </row>
    <row r="1012" spans="1:7" x14ac:dyDescent="0.2">
      <c r="A1012" s="148"/>
      <c r="B1012" s="149"/>
      <c r="C1012" s="150" t="s">
        <v>42</v>
      </c>
      <c r="D1012" s="151"/>
      <c r="F1012" s="90"/>
      <c r="G1012" s="117">
        <v>100000</v>
      </c>
    </row>
    <row r="1013" spans="1:7" x14ac:dyDescent="0.2">
      <c r="A1013" s="148"/>
      <c r="B1013" s="149"/>
      <c r="C1013" s="150" t="s">
        <v>43</v>
      </c>
      <c r="D1013" s="151"/>
      <c r="F1013" s="90"/>
      <c r="G1013" s="117">
        <v>100000</v>
      </c>
    </row>
  </sheetData>
  <mergeCells count="1">
    <mergeCell ref="A1:G1"/>
  </mergeCells>
  <phoneticPr fontId="0" type="noConversion"/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SO-01.1.1</vt:lpstr>
      <vt:lpstr>SO-03 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'SO-01.1.1'!Názvy_tisku</vt:lpstr>
      <vt:lpstr>'SO-03 '!Názvy_tisku</vt:lpstr>
      <vt:lpstr>Stavba!Objednatel</vt:lpstr>
      <vt:lpstr>Stavba!Objekt</vt:lpstr>
      <vt:lpstr>'SO-01.1.1'!Oblast_tisku</vt:lpstr>
      <vt:lpstr>'SO-03 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SazbaDPH1</vt:lpstr>
      <vt:lpstr>SazbaDPH2</vt:lpstr>
      <vt:lpstr>'SO-03 '!SloupecCC</vt:lpstr>
      <vt:lpstr>SloupecCC</vt:lpstr>
      <vt:lpstr>'SO-03 '!SloupecCDH</vt:lpstr>
      <vt:lpstr>SloupecCDH</vt:lpstr>
      <vt:lpstr>'SO-03 '!SloupecCisloPol</vt:lpstr>
      <vt:lpstr>SloupecCisloPol</vt:lpstr>
      <vt:lpstr>'SO-03 '!SloupecCH</vt:lpstr>
      <vt:lpstr>SloupecCH</vt:lpstr>
      <vt:lpstr>'SO-03 '!SloupecJC</vt:lpstr>
      <vt:lpstr>SloupecJC</vt:lpstr>
      <vt:lpstr>'SO-03 '!SloupecJDH</vt:lpstr>
      <vt:lpstr>SloupecJDH</vt:lpstr>
      <vt:lpstr>'SO-03 '!SloupecJDM</vt:lpstr>
      <vt:lpstr>SloupecJDM</vt:lpstr>
      <vt:lpstr>'SO-03 '!SloupecJH</vt:lpstr>
      <vt:lpstr>SloupecJH</vt:lpstr>
      <vt:lpstr>'SO-03 '!SloupecMJ</vt:lpstr>
      <vt:lpstr>SloupecMJ</vt:lpstr>
      <vt:lpstr>'SO-03 '!SloupecMnozstvi</vt:lpstr>
      <vt:lpstr>SloupecMnozstvi</vt:lpstr>
      <vt:lpstr>'SO-03 '!SloupecNazPol</vt:lpstr>
      <vt:lpstr>SloupecNazPol</vt:lpstr>
      <vt:lpstr>'SO-03 '!SloupecPC</vt:lpstr>
      <vt:lpstr>SloupecPC</vt:lpstr>
      <vt:lpstr>Stavba!StavbaCelkem</vt:lpstr>
      <vt:lpstr>Stavba!Zhotovitel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INp servis s.r.o. - info</cp:lastModifiedBy>
  <cp:lastPrinted>2023-10-09T09:28:39Z</cp:lastPrinted>
  <dcterms:created xsi:type="dcterms:W3CDTF">2023-06-21T07:23:13Z</dcterms:created>
  <dcterms:modified xsi:type="dcterms:W3CDTF">2024-05-14T11:36:30Z</dcterms:modified>
</cp:coreProperties>
</file>