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S:\7000\_INTERNI\Jihlava\0371 - JZ tangenta\PDPS\Rozpracovane\F_DOK_CAST\11_NAKLADY\"/>
    </mc:Choice>
  </mc:AlternateContent>
  <xr:revisionPtr revIDLastSave="0" documentId="8_{7807FEE2-76C7-4094-89A7-494CBDF58500}" xr6:coauthVersionLast="47" xr6:coauthVersionMax="47" xr10:uidLastSave="{00000000-0000-0000-0000-000000000000}"/>
  <bookViews>
    <workbookView xWindow="585" yWindow="1410" windowWidth="35775" windowHeight="17145" xr2:uid="{00000000-000D-0000-FFFF-FFFF00000000}"/>
  </bookViews>
  <sheets>
    <sheet name="Rekapitulace stavby" sheetId="1" r:id="rId1"/>
    <sheet name="PS 001.1 -  Střídavá část..." sheetId="2" r:id="rId2"/>
    <sheet name="PS 001.2 - Trakční techno..." sheetId="3" r:id="rId3"/>
    <sheet name="PS 001.3 - Vlastní spotřeba" sheetId="4" r:id="rId4"/>
    <sheet name="PS 001.4 - LPH" sheetId="5" r:id="rId5"/>
    <sheet name="PS 001.5 - Uzemnění a hro..." sheetId="6" r:id="rId6"/>
    <sheet name="PS 001.6 - Stavební elekt..." sheetId="7" r:id="rId7"/>
    <sheet name="PS 001.7 - Dálkové ovládání" sheetId="8" r:id="rId8"/>
    <sheet name="PS 001.8 - Kontejner" sheetId="9" r:id="rId9"/>
    <sheet name="SO 001 - Příprava území" sheetId="10" r:id="rId10"/>
    <sheet name="SO 101 - Zpevněné plochy ..." sheetId="11" r:id="rId11"/>
    <sheet name="SO 651 - Trolejové vedení..." sheetId="12" r:id="rId12"/>
    <sheet name="SO 652 - Trolejové vedení..." sheetId="13" r:id="rId13"/>
    <sheet name="SO 653 - Trolejové vedení..." sheetId="14" r:id="rId14"/>
    <sheet name="SO 654 - Trolejové vedení..." sheetId="15" r:id="rId15"/>
    <sheet name="SO 655-red - Trolejové ve..." sheetId="16" r:id="rId16"/>
    <sheet name="SO 661 - Trakční kabelové..." sheetId="17" r:id="rId17"/>
    <sheet name="SO 662 - Trakční kabelové..." sheetId="18" r:id="rId18"/>
    <sheet name="SO 664B - Trakční kabelov..." sheetId="19" r:id="rId19"/>
    <sheet name="SO 664A - Trakční kabelov..." sheetId="20" r:id="rId20"/>
    <sheet name="SO 665 - Trakční kabelové..." sheetId="21" r:id="rId21"/>
    <sheet name="F09 - DIO" sheetId="22" r:id="rId22"/>
    <sheet name="VRN - Vedlejší rozpočtové..." sheetId="23" r:id="rId23"/>
  </sheets>
  <definedNames>
    <definedName name="_xlnm._FilterDatabase" localSheetId="21" hidden="1">'F09 - DIO'!$C$127:$K$131</definedName>
    <definedName name="_xlnm._FilterDatabase" localSheetId="1" hidden="1">'PS 001.1 -  Střídavá část...'!$C$136:$K$205</definedName>
    <definedName name="_xlnm._FilterDatabase" localSheetId="2" hidden="1">'PS 001.2 - Trakční techno...'!$C$141:$K$245</definedName>
    <definedName name="_xlnm._FilterDatabase" localSheetId="3" hidden="1">'PS 001.3 - Vlastní spotřeba'!$C$135:$K$172</definedName>
    <definedName name="_xlnm._FilterDatabase" localSheetId="4" hidden="1">'PS 001.4 - LPH'!$C$131:$K$170</definedName>
    <definedName name="_xlnm._FilterDatabase" localSheetId="5" hidden="1">'PS 001.5 - Uzemnění a hro...'!$C$134:$K$218</definedName>
    <definedName name="_xlnm._FilterDatabase" localSheetId="6" hidden="1">'PS 001.6 - Stavební elekt...'!$C$133:$K$178</definedName>
    <definedName name="_xlnm._FilterDatabase" localSheetId="7" hidden="1">'PS 001.7 - Dálkové ovládání'!$C$133:$K$153</definedName>
    <definedName name="_xlnm._FilterDatabase" localSheetId="8" hidden="1">'PS 001.8 - Kontejner'!$C$135:$K$189</definedName>
    <definedName name="_xlnm._FilterDatabase" localSheetId="9" hidden="1">'SO 001 - Příprava území'!$C$127:$K$166</definedName>
    <definedName name="_xlnm._FilterDatabase" localSheetId="10" hidden="1">'SO 101 - Zpevněné plochy ...'!$C$130:$K$221</definedName>
    <definedName name="_xlnm._FilterDatabase" localSheetId="11" hidden="1">'SO 651 - Trolejové vedení...'!$C$136:$K$634</definedName>
    <definedName name="_xlnm._FilterDatabase" localSheetId="12" hidden="1">'SO 652 - Trolejové vedení...'!$C$131:$K$443</definedName>
    <definedName name="_xlnm._FilterDatabase" localSheetId="13" hidden="1">'SO 653 - Trolejové vedení...'!$C$131:$K$373</definedName>
    <definedName name="_xlnm._FilterDatabase" localSheetId="14" hidden="1">'SO 654 - Trolejové vedení...'!$C$132:$K$504</definedName>
    <definedName name="_xlnm._FilterDatabase" localSheetId="15" hidden="1">'SO 655-red - Trolejové ve...'!$C$131:$K$466</definedName>
    <definedName name="_xlnm._FilterDatabase" localSheetId="16" hidden="1">'SO 661 - Trakční kabelové...'!$C$129:$K$428</definedName>
    <definedName name="_xlnm._FilterDatabase" localSheetId="17" hidden="1">'SO 662 - Trakční kabelové...'!$C$129:$K$397</definedName>
    <definedName name="_xlnm._FilterDatabase" localSheetId="19" hidden="1">'SO 664A - Trakční kabelov...'!$C$129:$K$245</definedName>
    <definedName name="_xlnm._FilterDatabase" localSheetId="18" hidden="1">'SO 664B - Trakční kabelov...'!$C$129:$K$343</definedName>
    <definedName name="_xlnm._FilterDatabase" localSheetId="20" hidden="1">'SO 665 - Trakční kabelové...'!$C$129:$K$374</definedName>
    <definedName name="_xlnm._FilterDatabase" localSheetId="22" hidden="1">'VRN - Vedlejší rozpočtové...'!$C$130:$K$152</definedName>
    <definedName name="_xlnm.Print_Titles" localSheetId="21">'F09 - DIO'!$127:$127</definedName>
    <definedName name="_xlnm.Print_Titles" localSheetId="1">'PS 001.1 -  Střídavá část...'!$136:$136</definedName>
    <definedName name="_xlnm.Print_Titles" localSheetId="2">'PS 001.2 - Trakční techno...'!$141:$141</definedName>
    <definedName name="_xlnm.Print_Titles" localSheetId="3">'PS 001.3 - Vlastní spotřeba'!$135:$135</definedName>
    <definedName name="_xlnm.Print_Titles" localSheetId="4">'PS 001.4 - LPH'!$131:$131</definedName>
    <definedName name="_xlnm.Print_Titles" localSheetId="5">'PS 001.5 - Uzemnění a hro...'!$134:$134</definedName>
    <definedName name="_xlnm.Print_Titles" localSheetId="6">'PS 001.6 - Stavební elekt...'!$133:$133</definedName>
    <definedName name="_xlnm.Print_Titles" localSheetId="7">'PS 001.7 - Dálkové ovládání'!$133:$133</definedName>
    <definedName name="_xlnm.Print_Titles" localSheetId="8">'PS 001.8 - Kontejner'!$135:$135</definedName>
    <definedName name="_xlnm.Print_Titles" localSheetId="0">'Rekapitulace stavby'!$92:$92</definedName>
    <definedName name="_xlnm.Print_Titles" localSheetId="9">'SO 001 - Příprava území'!$127:$127</definedName>
    <definedName name="_xlnm.Print_Titles" localSheetId="10">'SO 101 - Zpevněné plochy ...'!$130:$130</definedName>
    <definedName name="_xlnm.Print_Titles" localSheetId="11">'SO 651 - Trolejové vedení...'!$136:$136</definedName>
    <definedName name="_xlnm.Print_Titles" localSheetId="12">'SO 652 - Trolejové vedení...'!$131:$131</definedName>
    <definedName name="_xlnm.Print_Titles" localSheetId="13">'SO 653 - Trolejové vedení...'!$131:$131</definedName>
    <definedName name="_xlnm.Print_Titles" localSheetId="14">'SO 654 - Trolejové vedení...'!$132:$132</definedName>
    <definedName name="_xlnm.Print_Titles" localSheetId="15">'SO 655-red - Trolejové ve...'!$131:$131</definedName>
    <definedName name="_xlnm.Print_Titles" localSheetId="16">'SO 661 - Trakční kabelové...'!$129:$129</definedName>
    <definedName name="_xlnm.Print_Titles" localSheetId="17">'SO 662 - Trakční kabelové...'!$129:$129</definedName>
    <definedName name="_xlnm.Print_Titles" localSheetId="19">'SO 664A - Trakční kabelov...'!$129:$129</definedName>
    <definedName name="_xlnm.Print_Titles" localSheetId="18">'SO 664B - Trakční kabelov...'!$129:$129</definedName>
    <definedName name="_xlnm.Print_Titles" localSheetId="20">'SO 665 - Trakční kabelové...'!$129:$129</definedName>
    <definedName name="_xlnm.Print_Titles" localSheetId="22">'VRN - Vedlejší rozpočtové...'!$130:$130</definedName>
    <definedName name="_xlnm.Print_Area" localSheetId="21">'F09 - DIO'!$C$4:$J$76,'F09 - DIO'!$C$82:$J$109,'F09 - DIO'!$C$115:$K$131</definedName>
    <definedName name="_xlnm.Print_Area" localSheetId="1">'PS 001.1 -  Střídavá část...'!$C$4:$J$76,'PS 001.1 -  Střídavá část...'!$C$82:$J$118,'PS 001.1 -  Střídavá část...'!$C$124:$K$205</definedName>
    <definedName name="_xlnm.Print_Area" localSheetId="2">'PS 001.2 - Trakční techno...'!$C$4:$J$76,'PS 001.2 - Trakční techno...'!$C$82:$J$123,'PS 001.2 - Trakční techno...'!$C$129:$K$245</definedName>
    <definedName name="_xlnm.Print_Area" localSheetId="3">'PS 001.3 - Vlastní spotřeba'!$C$4:$J$76,'PS 001.3 - Vlastní spotřeba'!$C$82:$J$117,'PS 001.3 - Vlastní spotřeba'!$C$123:$K$172</definedName>
    <definedName name="_xlnm.Print_Area" localSheetId="4">'PS 001.4 - LPH'!$C$4:$J$76,'PS 001.4 - LPH'!$C$82:$J$113,'PS 001.4 - LPH'!$C$119:$K$170</definedName>
    <definedName name="_xlnm.Print_Area" localSheetId="5">'PS 001.5 - Uzemnění a hro...'!$C$4:$J$76,'PS 001.5 - Uzemnění a hro...'!$C$82:$J$116,'PS 001.5 - Uzemnění a hro...'!$C$122:$K$218</definedName>
    <definedName name="_xlnm.Print_Area" localSheetId="6">'PS 001.6 - Stavební elekt...'!$C$4:$J$76,'PS 001.6 - Stavební elekt...'!$C$82:$J$115,'PS 001.6 - Stavební elekt...'!$C$121:$K$178</definedName>
    <definedName name="_xlnm.Print_Area" localSheetId="7">'PS 001.7 - Dálkové ovládání'!$C$4:$J$76,'PS 001.7 - Dálkové ovládání'!$C$82:$J$115,'PS 001.7 - Dálkové ovládání'!$C$121:$K$153</definedName>
    <definedName name="_xlnm.Print_Area" localSheetId="8">'PS 001.8 - Kontejner'!$C$4:$J$76,'PS 001.8 - Kontejner'!$C$82:$J$117,'PS 001.8 - Kontejner'!$C$123:$K$189</definedName>
    <definedName name="_xlnm.Print_Area" localSheetId="0">'Rekapitulace stavby'!$D$4:$AO$76,'Rekapitulace stavby'!$C$82:$AQ$117</definedName>
    <definedName name="_xlnm.Print_Area" localSheetId="9">'SO 001 - Příprava území'!$C$4:$J$76,'SO 001 - Příprava území'!$C$82:$J$109,'SO 001 - Příprava území'!$C$115:$K$166</definedName>
    <definedName name="_xlnm.Print_Area" localSheetId="10">'SO 101 - Zpevněné plochy ...'!$C$4:$J$76,'SO 101 - Zpevněné plochy ...'!$C$82:$J$112,'SO 101 - Zpevněné plochy ...'!$C$118:$K$221</definedName>
    <definedName name="_xlnm.Print_Area" localSheetId="11">'SO 651 - Trolejové vedení...'!$C$4:$J$76,'SO 651 - Trolejové vedení...'!$C$82:$J$118,'SO 651 - Trolejové vedení...'!$C$124:$K$634</definedName>
    <definedName name="_xlnm.Print_Area" localSheetId="12">'SO 652 - Trolejové vedení...'!$C$4:$J$76,'SO 652 - Trolejové vedení...'!$C$82:$J$113,'SO 652 - Trolejové vedení...'!$C$119:$K$443</definedName>
    <definedName name="_xlnm.Print_Area" localSheetId="13">'SO 653 - Trolejové vedení...'!$C$4:$J$76,'SO 653 - Trolejové vedení...'!$C$82:$J$113,'SO 653 - Trolejové vedení...'!$C$119:$K$373</definedName>
    <definedName name="_xlnm.Print_Area" localSheetId="14">'SO 654 - Trolejové vedení...'!$C$4:$J$76,'SO 654 - Trolejové vedení...'!$C$82:$J$114,'SO 654 - Trolejové vedení...'!$C$120:$K$504</definedName>
    <definedName name="_xlnm.Print_Area" localSheetId="15">'SO 655-red - Trolejové ve...'!$C$4:$J$76,'SO 655-red - Trolejové ve...'!$C$82:$J$113,'SO 655-red - Trolejové ve...'!$C$119:$K$466</definedName>
    <definedName name="_xlnm.Print_Area" localSheetId="16">'SO 661 - Trakční kabelové...'!$C$4:$J$76,'SO 661 - Trakční kabelové...'!$C$82:$J$111,'SO 661 - Trakční kabelové...'!$C$117:$K$428</definedName>
    <definedName name="_xlnm.Print_Area" localSheetId="17">'SO 662 - Trakční kabelové...'!$C$4:$J$76,'SO 662 - Trakční kabelové...'!$C$82:$J$111,'SO 662 - Trakční kabelové...'!$C$117:$K$397</definedName>
    <definedName name="_xlnm.Print_Area" localSheetId="19">'SO 664A - Trakční kabelov...'!$C$4:$J$76,'SO 664A - Trakční kabelov...'!$C$82:$J$111,'SO 664A - Trakční kabelov...'!$C$117:$K$245</definedName>
    <definedName name="_xlnm.Print_Area" localSheetId="18">'SO 664B - Trakční kabelov...'!$C$4:$J$76,'SO 664B - Trakční kabelov...'!$C$82:$J$111,'SO 664B - Trakční kabelov...'!$C$117:$K$343</definedName>
    <definedName name="_xlnm.Print_Area" localSheetId="20">'SO 665 - Trakční kabelové...'!$C$4:$J$76,'SO 665 - Trakční kabelové...'!$C$82:$J$111,'SO 665 - Trakční kabelové...'!$C$117:$K$374</definedName>
    <definedName name="_xlnm.Print_Area" localSheetId="22">'VRN - Vedlejší rozpočtové...'!$C$4:$J$76,'VRN - Vedlejší rozpočtové...'!$C$82:$J$112,'VRN - Vedlejší rozpočtové...'!$C$118:$K$152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9" i="23" l="1"/>
  <c r="J38" i="23"/>
  <c r="AY116" i="1"/>
  <c r="J37" i="23"/>
  <c r="AX116" i="1"/>
  <c r="BI151" i="23"/>
  <c r="BH151" i="23"/>
  <c r="BG151" i="23"/>
  <c r="BF151" i="23"/>
  <c r="T151" i="23"/>
  <c r="R151" i="23"/>
  <c r="P151" i="23"/>
  <c r="BI149" i="23"/>
  <c r="BH149" i="23"/>
  <c r="BG149" i="23"/>
  <c r="BF149" i="23"/>
  <c r="T149" i="23"/>
  <c r="R149" i="23"/>
  <c r="P149" i="23"/>
  <c r="BI148" i="23"/>
  <c r="BH148" i="23"/>
  <c r="BG148" i="23"/>
  <c r="BF148" i="23"/>
  <c r="T148" i="23"/>
  <c r="R148" i="23"/>
  <c r="P148" i="23"/>
  <c r="BI146" i="23"/>
  <c r="BH146" i="23"/>
  <c r="BG146" i="23"/>
  <c r="BF146" i="23"/>
  <c r="T146" i="23"/>
  <c r="R146" i="23"/>
  <c r="P146" i="23"/>
  <c r="BI145" i="23"/>
  <c r="BH145" i="23"/>
  <c r="BG145" i="23"/>
  <c r="BF145" i="23"/>
  <c r="T145" i="23"/>
  <c r="R145" i="23"/>
  <c r="P145" i="23"/>
  <c r="BI143" i="23"/>
  <c r="BH143" i="23"/>
  <c r="BG143" i="23"/>
  <c r="BF143" i="23"/>
  <c r="T143" i="23"/>
  <c r="R143" i="23"/>
  <c r="P143" i="23"/>
  <c r="BI142" i="23"/>
  <c r="BH142" i="23"/>
  <c r="BG142" i="23"/>
  <c r="BF142" i="23"/>
  <c r="T142" i="23"/>
  <c r="R142" i="23"/>
  <c r="P142" i="23"/>
  <c r="BI141" i="23"/>
  <c r="BH141" i="23"/>
  <c r="BG141" i="23"/>
  <c r="BF141" i="23"/>
  <c r="T141" i="23"/>
  <c r="R141" i="23"/>
  <c r="P141" i="23"/>
  <c r="BI140" i="23"/>
  <c r="BH140" i="23"/>
  <c r="BG140" i="23"/>
  <c r="BF140" i="23"/>
  <c r="T140" i="23"/>
  <c r="R140" i="23"/>
  <c r="P140" i="23"/>
  <c r="BI137" i="23"/>
  <c r="BH137" i="23"/>
  <c r="BG137" i="23"/>
  <c r="BF137" i="23"/>
  <c r="T137" i="23"/>
  <c r="R137" i="23"/>
  <c r="P137" i="23"/>
  <c r="BI135" i="23"/>
  <c r="BH135" i="23"/>
  <c r="BG135" i="23"/>
  <c r="BF135" i="23"/>
  <c r="T135" i="23"/>
  <c r="R135" i="23"/>
  <c r="P135" i="23"/>
  <c r="BI134" i="23"/>
  <c r="BH134" i="23"/>
  <c r="BG134" i="23"/>
  <c r="BF134" i="23"/>
  <c r="T134" i="23"/>
  <c r="R134" i="23"/>
  <c r="P134" i="23"/>
  <c r="BI133" i="23"/>
  <c r="BH133" i="23"/>
  <c r="BG133" i="23"/>
  <c r="BF133" i="23"/>
  <c r="T133" i="23"/>
  <c r="R133" i="23"/>
  <c r="P133" i="23"/>
  <c r="J127" i="23"/>
  <c r="F127" i="23"/>
  <c r="F125" i="23"/>
  <c r="E123" i="23"/>
  <c r="BI110" i="23"/>
  <c r="BH110" i="23"/>
  <c r="BG110" i="23"/>
  <c r="BF110" i="23"/>
  <c r="BI109" i="23"/>
  <c r="BH109" i="23"/>
  <c r="BG109" i="23"/>
  <c r="BF109" i="23"/>
  <c r="BE109" i="23"/>
  <c r="BI108" i="23"/>
  <c r="BH108" i="23"/>
  <c r="BG108" i="23"/>
  <c r="BF108" i="23"/>
  <c r="BE108" i="23"/>
  <c r="BI107" i="23"/>
  <c r="BH107" i="23"/>
  <c r="BG107" i="23"/>
  <c r="BF107" i="23"/>
  <c r="BE107" i="23"/>
  <c r="BI106" i="23"/>
  <c r="BH106" i="23"/>
  <c r="BG106" i="23"/>
  <c r="BF106" i="23"/>
  <c r="BE106" i="23"/>
  <c r="BI105" i="23"/>
  <c r="BH105" i="23"/>
  <c r="BG105" i="23"/>
  <c r="BF105" i="23"/>
  <c r="BE105" i="23"/>
  <c r="J91" i="23"/>
  <c r="F91" i="23"/>
  <c r="F89" i="23"/>
  <c r="E87" i="23"/>
  <c r="J24" i="23"/>
  <c r="E24" i="23"/>
  <c r="J128" i="23"/>
  <c r="J23" i="23"/>
  <c r="J18" i="23"/>
  <c r="E18" i="23"/>
  <c r="F128" i="23" s="1"/>
  <c r="J17" i="23"/>
  <c r="J12" i="23"/>
  <c r="J125" i="23"/>
  <c r="E7" i="23"/>
  <c r="E85" i="23" s="1"/>
  <c r="J39" i="22"/>
  <c r="J38" i="22"/>
  <c r="AY115" i="1"/>
  <c r="J37" i="22"/>
  <c r="AX115" i="1"/>
  <c r="BI131" i="22"/>
  <c r="BH131" i="22"/>
  <c r="BG131" i="22"/>
  <c r="BF131" i="22"/>
  <c r="T131" i="22"/>
  <c r="T130" i="22"/>
  <c r="T129" i="22" s="1"/>
  <c r="T128" i="22" s="1"/>
  <c r="R131" i="22"/>
  <c r="R130" i="22" s="1"/>
  <c r="R129" i="22" s="1"/>
  <c r="R128" i="22" s="1"/>
  <c r="P131" i="22"/>
  <c r="P130" i="22" s="1"/>
  <c r="P129" i="22" s="1"/>
  <c r="P128" i="22" s="1"/>
  <c r="AU115" i="1" s="1"/>
  <c r="F124" i="22"/>
  <c r="F122" i="22"/>
  <c r="E120" i="22"/>
  <c r="BI107" i="22"/>
  <c r="BH107" i="22"/>
  <c r="BG107" i="22"/>
  <c r="BF107" i="22"/>
  <c r="BI106" i="22"/>
  <c r="BH106" i="22"/>
  <c r="BG106" i="22"/>
  <c r="BF106" i="22"/>
  <c r="BE106" i="22"/>
  <c r="BI105" i="22"/>
  <c r="BH105" i="22"/>
  <c r="BG105" i="22"/>
  <c r="BF105" i="22"/>
  <c r="BE105" i="22"/>
  <c r="BI104" i="22"/>
  <c r="BH104" i="22"/>
  <c r="BG104" i="22"/>
  <c r="BF104" i="22"/>
  <c r="BE104" i="22"/>
  <c r="BI103" i="22"/>
  <c r="BH103" i="22"/>
  <c r="BG103" i="22"/>
  <c r="BF103" i="22"/>
  <c r="BE103" i="22"/>
  <c r="BI102" i="22"/>
  <c r="BH102" i="22"/>
  <c r="BG102" i="22"/>
  <c r="BF102" i="22"/>
  <c r="BE102" i="22"/>
  <c r="F91" i="22"/>
  <c r="F89" i="22"/>
  <c r="E87" i="22"/>
  <c r="J24" i="22"/>
  <c r="E24" i="22"/>
  <c r="J92" i="22" s="1"/>
  <c r="J23" i="22"/>
  <c r="J21" i="22"/>
  <c r="E21" i="22"/>
  <c r="J124" i="22" s="1"/>
  <c r="J20" i="22"/>
  <c r="J18" i="22"/>
  <c r="E18" i="22"/>
  <c r="F125" i="22" s="1"/>
  <c r="J17" i="22"/>
  <c r="J12" i="22"/>
  <c r="J89" i="22"/>
  <c r="E7" i="22"/>
  <c r="E118" i="22"/>
  <c r="J39" i="21"/>
  <c r="J38" i="21"/>
  <c r="AY114" i="1" s="1"/>
  <c r="J37" i="21"/>
  <c r="AX114" i="1"/>
  <c r="BI374" i="21"/>
  <c r="BH374" i="21"/>
  <c r="BG374" i="21"/>
  <c r="BF374" i="21"/>
  <c r="T374" i="21"/>
  <c r="R374" i="21"/>
  <c r="P374" i="21"/>
  <c r="BI371" i="21"/>
  <c r="BH371" i="21"/>
  <c r="BG371" i="21"/>
  <c r="BF371" i="21"/>
  <c r="T371" i="21"/>
  <c r="R371" i="21"/>
  <c r="P371" i="21"/>
  <c r="BI368" i="21"/>
  <c r="BH368" i="21"/>
  <c r="BG368" i="21"/>
  <c r="BF368" i="21"/>
  <c r="T368" i="21"/>
  <c r="R368" i="21"/>
  <c r="P368" i="21"/>
  <c r="BI365" i="21"/>
  <c r="BH365" i="21"/>
  <c r="BG365" i="21"/>
  <c r="BF365" i="21"/>
  <c r="T365" i="21"/>
  <c r="R365" i="21"/>
  <c r="P365" i="21"/>
  <c r="BI363" i="21"/>
  <c r="BH363" i="21"/>
  <c r="BG363" i="21"/>
  <c r="BF363" i="21"/>
  <c r="T363" i="21"/>
  <c r="R363" i="21"/>
  <c r="P363" i="21"/>
  <c r="BI361" i="21"/>
  <c r="BH361" i="21"/>
  <c r="BG361" i="21"/>
  <c r="BF361" i="21"/>
  <c r="T361" i="21"/>
  <c r="R361" i="21"/>
  <c r="P361" i="21"/>
  <c r="BI359" i="21"/>
  <c r="BH359" i="21"/>
  <c r="BG359" i="21"/>
  <c r="BF359" i="21"/>
  <c r="T359" i="21"/>
  <c r="R359" i="21"/>
  <c r="P359" i="21"/>
  <c r="BI357" i="21"/>
  <c r="BH357" i="21"/>
  <c r="BG357" i="21"/>
  <c r="BF357" i="21"/>
  <c r="T357" i="21"/>
  <c r="R357" i="21"/>
  <c r="P357" i="21"/>
  <c r="BI355" i="21"/>
  <c r="BH355" i="21"/>
  <c r="BG355" i="21"/>
  <c r="BF355" i="21"/>
  <c r="T355" i="21"/>
  <c r="R355" i="21"/>
  <c r="P355" i="21"/>
  <c r="BI353" i="21"/>
  <c r="BH353" i="21"/>
  <c r="BG353" i="21"/>
  <c r="BF353" i="21"/>
  <c r="T353" i="21"/>
  <c r="R353" i="21"/>
  <c r="P353" i="21"/>
  <c r="BI351" i="21"/>
  <c r="BH351" i="21"/>
  <c r="BG351" i="21"/>
  <c r="BF351" i="21"/>
  <c r="T351" i="21"/>
  <c r="R351" i="21"/>
  <c r="P351" i="21"/>
  <c r="BI348" i="21"/>
  <c r="BH348" i="21"/>
  <c r="BG348" i="21"/>
  <c r="BF348" i="21"/>
  <c r="T348" i="21"/>
  <c r="R348" i="21"/>
  <c r="P348" i="21"/>
  <c r="BI345" i="21"/>
  <c r="BH345" i="21"/>
  <c r="BG345" i="21"/>
  <c r="BF345" i="21"/>
  <c r="T345" i="21"/>
  <c r="R345" i="21"/>
  <c r="P345" i="21"/>
  <c r="BI342" i="21"/>
  <c r="BH342" i="21"/>
  <c r="BG342" i="21"/>
  <c r="BF342" i="21"/>
  <c r="T342" i="21"/>
  <c r="R342" i="21"/>
  <c r="P342" i="21"/>
  <c r="BI340" i="21"/>
  <c r="BH340" i="21"/>
  <c r="BG340" i="21"/>
  <c r="BF340" i="21"/>
  <c r="T340" i="21"/>
  <c r="R340" i="21"/>
  <c r="P340" i="21"/>
  <c r="BI337" i="21"/>
  <c r="BH337" i="21"/>
  <c r="BG337" i="21"/>
  <c r="BF337" i="21"/>
  <c r="T337" i="21"/>
  <c r="R337" i="21"/>
  <c r="P337" i="21"/>
  <c r="BI334" i="21"/>
  <c r="BH334" i="21"/>
  <c r="BG334" i="21"/>
  <c r="BF334" i="21"/>
  <c r="T334" i="21"/>
  <c r="R334" i="21"/>
  <c r="P334" i="21"/>
  <c r="BI329" i="21"/>
  <c r="BH329" i="21"/>
  <c r="BG329" i="21"/>
  <c r="BF329" i="21"/>
  <c r="T329" i="21"/>
  <c r="R329" i="21"/>
  <c r="P329" i="21"/>
  <c r="BI326" i="21"/>
  <c r="BH326" i="21"/>
  <c r="BG326" i="21"/>
  <c r="BF326" i="21"/>
  <c r="T326" i="21"/>
  <c r="R326" i="21"/>
  <c r="P326" i="21"/>
  <c r="BI323" i="21"/>
  <c r="BH323" i="21"/>
  <c r="BG323" i="21"/>
  <c r="BF323" i="21"/>
  <c r="T323" i="21"/>
  <c r="R323" i="21"/>
  <c r="P323" i="21"/>
  <c r="BI320" i="21"/>
  <c r="BH320" i="21"/>
  <c r="BG320" i="21"/>
  <c r="BF320" i="21"/>
  <c r="T320" i="21"/>
  <c r="R320" i="21"/>
  <c r="P320" i="21"/>
  <c r="BI315" i="21"/>
  <c r="BH315" i="21"/>
  <c r="BG315" i="21"/>
  <c r="BF315" i="21"/>
  <c r="T315" i="21"/>
  <c r="R315" i="21"/>
  <c r="P315" i="21"/>
  <c r="BI312" i="21"/>
  <c r="BH312" i="21"/>
  <c r="BG312" i="21"/>
  <c r="BF312" i="21"/>
  <c r="T312" i="21"/>
  <c r="R312" i="21"/>
  <c r="P312" i="21"/>
  <c r="BI309" i="21"/>
  <c r="BH309" i="21"/>
  <c r="BG309" i="21"/>
  <c r="BF309" i="21"/>
  <c r="T309" i="21"/>
  <c r="R309" i="21"/>
  <c r="P309" i="21"/>
  <c r="BI307" i="21"/>
  <c r="BH307" i="21"/>
  <c r="BG307" i="21"/>
  <c r="BF307" i="21"/>
  <c r="T307" i="21"/>
  <c r="R307" i="21"/>
  <c r="P307" i="21"/>
  <c r="BI303" i="21"/>
  <c r="BH303" i="21"/>
  <c r="BG303" i="21"/>
  <c r="BF303" i="21"/>
  <c r="T303" i="21"/>
  <c r="R303" i="21"/>
  <c r="P303" i="21"/>
  <c r="BI300" i="21"/>
  <c r="BH300" i="21"/>
  <c r="BG300" i="21"/>
  <c r="BF300" i="21"/>
  <c r="T300" i="21"/>
  <c r="R300" i="21"/>
  <c r="P300" i="21"/>
  <c r="BI296" i="21"/>
  <c r="BH296" i="21"/>
  <c r="BG296" i="21"/>
  <c r="BF296" i="21"/>
  <c r="T296" i="21"/>
  <c r="R296" i="21"/>
  <c r="P296" i="21"/>
  <c r="BI293" i="21"/>
  <c r="BH293" i="21"/>
  <c r="BG293" i="21"/>
  <c r="BF293" i="21"/>
  <c r="T293" i="21"/>
  <c r="R293" i="21"/>
  <c r="P293" i="21"/>
  <c r="BI292" i="21"/>
  <c r="BH292" i="21"/>
  <c r="BG292" i="21"/>
  <c r="BF292" i="21"/>
  <c r="T292" i="21"/>
  <c r="R292" i="21"/>
  <c r="P292" i="21"/>
  <c r="BI280" i="21"/>
  <c r="BH280" i="21"/>
  <c r="BG280" i="21"/>
  <c r="BF280" i="21"/>
  <c r="T280" i="21"/>
  <c r="R280" i="21"/>
  <c r="P280" i="21"/>
  <c r="BI277" i="21"/>
  <c r="BH277" i="21"/>
  <c r="BG277" i="21"/>
  <c r="BF277" i="21"/>
  <c r="T277" i="21"/>
  <c r="R277" i="21"/>
  <c r="P277" i="21"/>
  <c r="BI271" i="21"/>
  <c r="BH271" i="21"/>
  <c r="BG271" i="21"/>
  <c r="BF271" i="21"/>
  <c r="T271" i="21"/>
  <c r="R271" i="21"/>
  <c r="P271" i="21"/>
  <c r="BI262" i="21"/>
  <c r="BH262" i="21"/>
  <c r="BG262" i="21"/>
  <c r="BF262" i="21"/>
  <c r="T262" i="21"/>
  <c r="R262" i="21"/>
  <c r="P262" i="21"/>
  <c r="BI254" i="21"/>
  <c r="BH254" i="21"/>
  <c r="BG254" i="21"/>
  <c r="BF254" i="21"/>
  <c r="T254" i="21"/>
  <c r="R254" i="21"/>
  <c r="P254" i="21"/>
  <c r="BI251" i="21"/>
  <c r="BH251" i="21"/>
  <c r="BG251" i="21"/>
  <c r="BF251" i="21"/>
  <c r="T251" i="21"/>
  <c r="R251" i="21"/>
  <c r="P251" i="21"/>
  <c r="BI250" i="21"/>
  <c r="BH250" i="21"/>
  <c r="BG250" i="21"/>
  <c r="BF250" i="21"/>
  <c r="T250" i="21"/>
  <c r="R250" i="21"/>
  <c r="P250" i="21"/>
  <c r="BI248" i="21"/>
  <c r="BH248" i="21"/>
  <c r="BG248" i="21"/>
  <c r="BF248" i="21"/>
  <c r="T248" i="21"/>
  <c r="R248" i="21"/>
  <c r="P248" i="21"/>
  <c r="BI246" i="21"/>
  <c r="BH246" i="21"/>
  <c r="BG246" i="21"/>
  <c r="BF246" i="21"/>
  <c r="T246" i="21"/>
  <c r="R246" i="21"/>
  <c r="P246" i="21"/>
  <c r="BI244" i="21"/>
  <c r="BH244" i="21"/>
  <c r="BG244" i="21"/>
  <c r="BF244" i="21"/>
  <c r="T244" i="21"/>
  <c r="R244" i="21"/>
  <c r="P244" i="21"/>
  <c r="BI241" i="21"/>
  <c r="BH241" i="21"/>
  <c r="BG241" i="21"/>
  <c r="BF241" i="21"/>
  <c r="T241" i="21"/>
  <c r="R241" i="21"/>
  <c r="P241" i="21"/>
  <c r="BI239" i="21"/>
  <c r="BH239" i="21"/>
  <c r="BG239" i="21"/>
  <c r="BF239" i="21"/>
  <c r="T239" i="21"/>
  <c r="R239" i="21"/>
  <c r="P239" i="21"/>
  <c r="BI235" i="21"/>
  <c r="BH235" i="21"/>
  <c r="BG235" i="21"/>
  <c r="BF235" i="21"/>
  <c r="T235" i="21"/>
  <c r="R235" i="21"/>
  <c r="P235" i="21"/>
  <c r="BI232" i="21"/>
  <c r="BH232" i="21"/>
  <c r="BG232" i="21"/>
  <c r="BF232" i="21"/>
  <c r="T232" i="21"/>
  <c r="R232" i="21"/>
  <c r="P232" i="21"/>
  <c r="BI230" i="21"/>
  <c r="BH230" i="21"/>
  <c r="BG230" i="21"/>
  <c r="BF230" i="21"/>
  <c r="T230" i="21"/>
  <c r="R230" i="21"/>
  <c r="P230" i="21"/>
  <c r="BI228" i="21"/>
  <c r="BH228" i="21"/>
  <c r="BG228" i="21"/>
  <c r="BF228" i="21"/>
  <c r="T228" i="21"/>
  <c r="R228" i="21"/>
  <c r="P228" i="21"/>
  <c r="BI226" i="21"/>
  <c r="BH226" i="21"/>
  <c r="BG226" i="21"/>
  <c r="BF226" i="21"/>
  <c r="T226" i="21"/>
  <c r="R226" i="21"/>
  <c r="P226" i="21"/>
  <c r="BI224" i="21"/>
  <c r="BH224" i="21"/>
  <c r="BG224" i="21"/>
  <c r="BF224" i="21"/>
  <c r="T224" i="21"/>
  <c r="R224" i="21"/>
  <c r="P224" i="21"/>
  <c r="BI222" i="21"/>
  <c r="BH222" i="21"/>
  <c r="BG222" i="21"/>
  <c r="BF222" i="21"/>
  <c r="T222" i="21"/>
  <c r="R222" i="21"/>
  <c r="P222" i="21"/>
  <c r="BI220" i="21"/>
  <c r="BH220" i="21"/>
  <c r="BG220" i="21"/>
  <c r="BF220" i="21"/>
  <c r="T220" i="21"/>
  <c r="R220" i="21"/>
  <c r="P220" i="21"/>
  <c r="BI218" i="21"/>
  <c r="BH218" i="21"/>
  <c r="BG218" i="21"/>
  <c r="BF218" i="21"/>
  <c r="T218" i="21"/>
  <c r="R218" i="21"/>
  <c r="P218" i="21"/>
  <c r="BI216" i="21"/>
  <c r="BH216" i="21"/>
  <c r="BG216" i="21"/>
  <c r="BF216" i="21"/>
  <c r="T216" i="21"/>
  <c r="R216" i="21"/>
  <c r="P216" i="21"/>
  <c r="BI214" i="21"/>
  <c r="BH214" i="21"/>
  <c r="BG214" i="21"/>
  <c r="BF214" i="21"/>
  <c r="T214" i="21"/>
  <c r="R214" i="21"/>
  <c r="P214" i="21"/>
  <c r="BI212" i="21"/>
  <c r="BH212" i="21"/>
  <c r="BG212" i="21"/>
  <c r="BF212" i="21"/>
  <c r="T212" i="21"/>
  <c r="R212" i="21"/>
  <c r="P212" i="21"/>
  <c r="BI210" i="21"/>
  <c r="BH210" i="21"/>
  <c r="BG210" i="21"/>
  <c r="BF210" i="21"/>
  <c r="T210" i="21"/>
  <c r="R210" i="21"/>
  <c r="P210" i="21"/>
  <c r="BI208" i="21"/>
  <c r="BH208" i="21"/>
  <c r="BG208" i="21"/>
  <c r="BF208" i="21"/>
  <c r="T208" i="21"/>
  <c r="R208" i="21"/>
  <c r="P208" i="21"/>
  <c r="BI205" i="21"/>
  <c r="BH205" i="21"/>
  <c r="BG205" i="21"/>
  <c r="BF205" i="21"/>
  <c r="T205" i="21"/>
  <c r="R205" i="21"/>
  <c r="P205" i="21"/>
  <c r="BI200" i="21"/>
  <c r="BH200" i="21"/>
  <c r="BG200" i="21"/>
  <c r="BF200" i="21"/>
  <c r="T200" i="21"/>
  <c r="R200" i="21"/>
  <c r="P200" i="21"/>
  <c r="BI192" i="21"/>
  <c r="BH192" i="21"/>
  <c r="BG192" i="21"/>
  <c r="BF192" i="21"/>
  <c r="T192" i="21"/>
  <c r="R192" i="21"/>
  <c r="P192" i="21"/>
  <c r="BI186" i="21"/>
  <c r="BH186" i="21"/>
  <c r="BG186" i="21"/>
  <c r="BF186" i="21"/>
  <c r="T186" i="21"/>
  <c r="R186" i="21"/>
  <c r="P186" i="21"/>
  <c r="BI178" i="21"/>
  <c r="BH178" i="21"/>
  <c r="BG178" i="21"/>
  <c r="BF178" i="21"/>
  <c r="T178" i="21"/>
  <c r="R178" i="21"/>
  <c r="P178" i="21"/>
  <c r="BI174" i="21"/>
  <c r="BH174" i="21"/>
  <c r="BG174" i="21"/>
  <c r="BF174" i="21"/>
  <c r="T174" i="21"/>
  <c r="R174" i="21"/>
  <c r="P174" i="21"/>
  <c r="BI173" i="21"/>
  <c r="BH173" i="21"/>
  <c r="BG173" i="21"/>
  <c r="BF173" i="21"/>
  <c r="T173" i="21"/>
  <c r="R173" i="21"/>
  <c r="P173" i="21"/>
  <c r="BI170" i="21"/>
  <c r="BH170" i="21"/>
  <c r="BG170" i="21"/>
  <c r="BF170" i="21"/>
  <c r="T170" i="21"/>
  <c r="R170" i="21"/>
  <c r="P170" i="21"/>
  <c r="BI168" i="21"/>
  <c r="BH168" i="21"/>
  <c r="BG168" i="21"/>
  <c r="BF168" i="21"/>
  <c r="T168" i="21"/>
  <c r="R168" i="21"/>
  <c r="P168" i="21"/>
  <c r="BI166" i="21"/>
  <c r="BH166" i="21"/>
  <c r="BG166" i="21"/>
  <c r="BF166" i="21"/>
  <c r="T166" i="21"/>
  <c r="R166" i="21"/>
  <c r="P166" i="21"/>
  <c r="BI163" i="21"/>
  <c r="BH163" i="21"/>
  <c r="BG163" i="21"/>
  <c r="BF163" i="21"/>
  <c r="T163" i="21"/>
  <c r="R163" i="21"/>
  <c r="P163" i="21"/>
  <c r="BI160" i="21"/>
  <c r="BH160" i="21"/>
  <c r="BG160" i="21"/>
  <c r="BF160" i="21"/>
  <c r="T160" i="21"/>
  <c r="R160" i="21"/>
  <c r="P160" i="21"/>
  <c r="BI157" i="21"/>
  <c r="BH157" i="21"/>
  <c r="BG157" i="21"/>
  <c r="BF157" i="21"/>
  <c r="T157" i="21"/>
  <c r="R157" i="21"/>
  <c r="P157" i="21"/>
  <c r="BI155" i="21"/>
  <c r="BH155" i="21"/>
  <c r="BG155" i="21"/>
  <c r="BF155" i="21"/>
  <c r="T155" i="21"/>
  <c r="R155" i="21"/>
  <c r="P155" i="21"/>
  <c r="BI152" i="21"/>
  <c r="BH152" i="21"/>
  <c r="BG152" i="21"/>
  <c r="BF152" i="21"/>
  <c r="T152" i="21"/>
  <c r="R152" i="21"/>
  <c r="P152" i="21"/>
  <c r="BI149" i="21"/>
  <c r="BH149" i="21"/>
  <c r="BG149" i="21"/>
  <c r="BF149" i="21"/>
  <c r="T149" i="21"/>
  <c r="R149" i="21"/>
  <c r="P149" i="21"/>
  <c r="BI146" i="21"/>
  <c r="BH146" i="21"/>
  <c r="BG146" i="21"/>
  <c r="BF146" i="21"/>
  <c r="T146" i="21"/>
  <c r="R146" i="21"/>
  <c r="P146" i="21"/>
  <c r="BI144" i="21"/>
  <c r="BH144" i="21"/>
  <c r="BG144" i="21"/>
  <c r="BF144" i="21"/>
  <c r="T144" i="21"/>
  <c r="R144" i="21"/>
  <c r="P144" i="21"/>
  <c r="BI141" i="21"/>
  <c r="BH141" i="21"/>
  <c r="BG141" i="21"/>
  <c r="BF141" i="21"/>
  <c r="T141" i="21"/>
  <c r="R141" i="21"/>
  <c r="P141" i="21"/>
  <c r="BI139" i="21"/>
  <c r="BH139" i="21"/>
  <c r="BG139" i="21"/>
  <c r="BF139" i="21"/>
  <c r="T139" i="21"/>
  <c r="R139" i="21"/>
  <c r="P139" i="21"/>
  <c r="BI136" i="21"/>
  <c r="BH136" i="21"/>
  <c r="BG136" i="21"/>
  <c r="BF136" i="21"/>
  <c r="T136" i="21"/>
  <c r="R136" i="21"/>
  <c r="P136" i="21"/>
  <c r="BI133" i="21"/>
  <c r="BH133" i="21"/>
  <c r="BG133" i="21"/>
  <c r="BF133" i="21"/>
  <c r="T133" i="21"/>
  <c r="R133" i="21"/>
  <c r="P133" i="21"/>
  <c r="F126" i="21"/>
  <c r="F124" i="21"/>
  <c r="E122" i="21"/>
  <c r="BI109" i="21"/>
  <c r="BH109" i="21"/>
  <c r="BG109" i="21"/>
  <c r="BF109" i="21"/>
  <c r="BI108" i="21"/>
  <c r="BH108" i="21"/>
  <c r="BG108" i="21"/>
  <c r="BF108" i="21"/>
  <c r="BE108" i="21"/>
  <c r="BI107" i="21"/>
  <c r="BH107" i="21"/>
  <c r="BG107" i="21"/>
  <c r="BF107" i="21"/>
  <c r="BE107" i="21"/>
  <c r="BI106" i="21"/>
  <c r="BH106" i="21"/>
  <c r="BG106" i="21"/>
  <c r="BF106" i="21"/>
  <c r="BE106" i="21"/>
  <c r="BI105" i="21"/>
  <c r="BH105" i="21"/>
  <c r="BG105" i="21"/>
  <c r="BF105" i="21"/>
  <c r="BE105" i="21"/>
  <c r="BI104" i="21"/>
  <c r="BH104" i="21"/>
  <c r="BG104" i="21"/>
  <c r="BF104" i="21"/>
  <c r="BE104" i="21"/>
  <c r="F91" i="21"/>
  <c r="F89" i="21"/>
  <c r="E87" i="21"/>
  <c r="J24" i="21"/>
  <c r="E24" i="21"/>
  <c r="J92" i="21"/>
  <c r="J23" i="21"/>
  <c r="J21" i="21"/>
  <c r="E21" i="21"/>
  <c r="J126" i="21" s="1"/>
  <c r="J20" i="21"/>
  <c r="J18" i="21"/>
  <c r="E18" i="21"/>
  <c r="F92" i="21"/>
  <c r="J17" i="21"/>
  <c r="J12" i="21"/>
  <c r="J124" i="21"/>
  <c r="E7" i="21"/>
  <c r="E85" i="21" s="1"/>
  <c r="J39" i="20"/>
  <c r="J38" i="20"/>
  <c r="AY113" i="1"/>
  <c r="J37" i="20"/>
  <c r="AX113" i="1" s="1"/>
  <c r="BI244" i="20"/>
  <c r="BH244" i="20"/>
  <c r="BG244" i="20"/>
  <c r="BF244" i="20"/>
  <c r="T244" i="20"/>
  <c r="R244" i="20"/>
  <c r="P244" i="20"/>
  <c r="BI242" i="20"/>
  <c r="BH242" i="20"/>
  <c r="BG242" i="20"/>
  <c r="BF242" i="20"/>
  <c r="T242" i="20"/>
  <c r="R242" i="20"/>
  <c r="P242" i="20"/>
  <c r="BI239" i="20"/>
  <c r="BH239" i="20"/>
  <c r="BG239" i="20"/>
  <c r="BF239" i="20"/>
  <c r="T239" i="20"/>
  <c r="R239" i="20"/>
  <c r="P239" i="20"/>
  <c r="BI237" i="20"/>
  <c r="BH237" i="20"/>
  <c r="BG237" i="20"/>
  <c r="BF237" i="20"/>
  <c r="T237" i="20"/>
  <c r="R237" i="20"/>
  <c r="P237" i="20"/>
  <c r="BI235" i="20"/>
  <c r="BH235" i="20"/>
  <c r="BG235" i="20"/>
  <c r="BF235" i="20"/>
  <c r="T235" i="20"/>
  <c r="R235" i="20"/>
  <c r="P235" i="20"/>
  <c r="BI232" i="20"/>
  <c r="BH232" i="20"/>
  <c r="BG232" i="20"/>
  <c r="BF232" i="20"/>
  <c r="T232" i="20"/>
  <c r="R232" i="20"/>
  <c r="P232" i="20"/>
  <c r="BI229" i="20"/>
  <c r="BH229" i="20"/>
  <c r="BG229" i="20"/>
  <c r="BF229" i="20"/>
  <c r="T229" i="20"/>
  <c r="R229" i="20"/>
  <c r="P229" i="20"/>
  <c r="BI226" i="20"/>
  <c r="BH226" i="20"/>
  <c r="BG226" i="20"/>
  <c r="BF226" i="20"/>
  <c r="T226" i="20"/>
  <c r="R226" i="20"/>
  <c r="P226" i="20"/>
  <c r="BI222" i="20"/>
  <c r="BH222" i="20"/>
  <c r="BG222" i="20"/>
  <c r="BF222" i="20"/>
  <c r="T222" i="20"/>
  <c r="R222" i="20"/>
  <c r="P222" i="20"/>
  <c r="BI219" i="20"/>
  <c r="BH219" i="20"/>
  <c r="BG219" i="20"/>
  <c r="BF219" i="20"/>
  <c r="T219" i="20"/>
  <c r="R219" i="20"/>
  <c r="P219" i="20"/>
  <c r="BI215" i="20"/>
  <c r="BH215" i="20"/>
  <c r="BG215" i="20"/>
  <c r="BF215" i="20"/>
  <c r="T215" i="20"/>
  <c r="R215" i="20"/>
  <c r="P215" i="20"/>
  <c r="BI212" i="20"/>
  <c r="BH212" i="20"/>
  <c r="BG212" i="20"/>
  <c r="BF212" i="20"/>
  <c r="T212" i="20"/>
  <c r="R212" i="20"/>
  <c r="P212" i="20"/>
  <c r="BI210" i="20"/>
  <c r="BH210" i="20"/>
  <c r="BG210" i="20"/>
  <c r="BF210" i="20"/>
  <c r="T210" i="20"/>
  <c r="R210" i="20"/>
  <c r="P210" i="20"/>
  <c r="BI209" i="20"/>
  <c r="BH209" i="20"/>
  <c r="BG209" i="20"/>
  <c r="BF209" i="20"/>
  <c r="T209" i="20"/>
  <c r="R209" i="20"/>
  <c r="P209" i="20"/>
  <c r="BI208" i="20"/>
  <c r="BH208" i="20"/>
  <c r="BG208" i="20"/>
  <c r="BF208" i="20"/>
  <c r="T208" i="20"/>
  <c r="R208" i="20"/>
  <c r="P208" i="20"/>
  <c r="BI200" i="20"/>
  <c r="BH200" i="20"/>
  <c r="BG200" i="20"/>
  <c r="BF200" i="20"/>
  <c r="T200" i="20"/>
  <c r="R200" i="20"/>
  <c r="P200" i="20"/>
  <c r="BI195" i="20"/>
  <c r="BH195" i="20"/>
  <c r="BG195" i="20"/>
  <c r="BF195" i="20"/>
  <c r="T195" i="20"/>
  <c r="R195" i="20"/>
  <c r="P195" i="20"/>
  <c r="BI189" i="20"/>
  <c r="BH189" i="20"/>
  <c r="BG189" i="20"/>
  <c r="BF189" i="20"/>
  <c r="T189" i="20"/>
  <c r="R189" i="20"/>
  <c r="P189" i="20"/>
  <c r="BI184" i="20"/>
  <c r="BH184" i="20"/>
  <c r="BG184" i="20"/>
  <c r="BF184" i="20"/>
  <c r="T184" i="20"/>
  <c r="R184" i="20"/>
  <c r="P184" i="20"/>
  <c r="BI182" i="20"/>
  <c r="BH182" i="20"/>
  <c r="BG182" i="20"/>
  <c r="BF182" i="20"/>
  <c r="T182" i="20"/>
  <c r="R182" i="20"/>
  <c r="P182" i="20"/>
  <c r="BI180" i="20"/>
  <c r="BH180" i="20"/>
  <c r="BG180" i="20"/>
  <c r="BF180" i="20"/>
  <c r="T180" i="20"/>
  <c r="R180" i="20"/>
  <c r="P180" i="20"/>
  <c r="BI178" i="20"/>
  <c r="BH178" i="20"/>
  <c r="BG178" i="20"/>
  <c r="BF178" i="20"/>
  <c r="T178" i="20"/>
  <c r="R178" i="20"/>
  <c r="P178" i="20"/>
  <c r="BI176" i="20"/>
  <c r="BH176" i="20"/>
  <c r="BG176" i="20"/>
  <c r="BF176" i="20"/>
  <c r="T176" i="20"/>
  <c r="R176" i="20"/>
  <c r="P176" i="20"/>
  <c r="BI173" i="20"/>
  <c r="BH173" i="20"/>
  <c r="BG173" i="20"/>
  <c r="BF173" i="20"/>
  <c r="T173" i="20"/>
  <c r="R173" i="20"/>
  <c r="P173" i="20"/>
  <c r="BI170" i="20"/>
  <c r="BH170" i="20"/>
  <c r="BG170" i="20"/>
  <c r="BF170" i="20"/>
  <c r="T170" i="20"/>
  <c r="R170" i="20"/>
  <c r="P170" i="20"/>
  <c r="BI168" i="20"/>
  <c r="BH168" i="20"/>
  <c r="BG168" i="20"/>
  <c r="BF168" i="20"/>
  <c r="T168" i="20"/>
  <c r="R168" i="20"/>
  <c r="P168" i="20"/>
  <c r="BI166" i="20"/>
  <c r="BH166" i="20"/>
  <c r="BG166" i="20"/>
  <c r="BF166" i="20"/>
  <c r="T166" i="20"/>
  <c r="R166" i="20"/>
  <c r="P166" i="20"/>
  <c r="BI163" i="20"/>
  <c r="BH163" i="20"/>
  <c r="BG163" i="20"/>
  <c r="BF163" i="20"/>
  <c r="T163" i="20"/>
  <c r="R163" i="20"/>
  <c r="P163" i="20"/>
  <c r="BI161" i="20"/>
  <c r="BH161" i="20"/>
  <c r="BG161" i="20"/>
  <c r="BF161" i="20"/>
  <c r="T161" i="20"/>
  <c r="R161" i="20"/>
  <c r="P161" i="20"/>
  <c r="BI157" i="20"/>
  <c r="BH157" i="20"/>
  <c r="BG157" i="20"/>
  <c r="BF157" i="20"/>
  <c r="T157" i="20"/>
  <c r="R157" i="20"/>
  <c r="P157" i="20"/>
  <c r="BI156" i="20"/>
  <c r="BH156" i="20"/>
  <c r="BG156" i="20"/>
  <c r="BF156" i="20"/>
  <c r="T156" i="20"/>
  <c r="R156" i="20"/>
  <c r="P156" i="20"/>
  <c r="BI154" i="20"/>
  <c r="BH154" i="20"/>
  <c r="BG154" i="20"/>
  <c r="BF154" i="20"/>
  <c r="T154" i="20"/>
  <c r="R154" i="20"/>
  <c r="P154" i="20"/>
  <c r="BI152" i="20"/>
  <c r="BH152" i="20"/>
  <c r="BG152" i="20"/>
  <c r="BF152" i="20"/>
  <c r="T152" i="20"/>
  <c r="R152" i="20"/>
  <c r="P152" i="20"/>
  <c r="BI149" i="20"/>
  <c r="BH149" i="20"/>
  <c r="BG149" i="20"/>
  <c r="BF149" i="20"/>
  <c r="T149" i="20"/>
  <c r="R149" i="20"/>
  <c r="P149" i="20"/>
  <c r="BI146" i="20"/>
  <c r="BH146" i="20"/>
  <c r="BG146" i="20"/>
  <c r="BF146" i="20"/>
  <c r="T146" i="20"/>
  <c r="R146" i="20"/>
  <c r="P146" i="20"/>
  <c r="BI143" i="20"/>
  <c r="BH143" i="20"/>
  <c r="BG143" i="20"/>
  <c r="BF143" i="20"/>
  <c r="T143" i="20"/>
  <c r="R143" i="20"/>
  <c r="P143" i="20"/>
  <c r="BI139" i="20"/>
  <c r="BH139" i="20"/>
  <c r="BG139" i="20"/>
  <c r="BF139" i="20"/>
  <c r="T139" i="20"/>
  <c r="R139" i="20"/>
  <c r="P139" i="20"/>
  <c r="BI136" i="20"/>
  <c r="BH136" i="20"/>
  <c r="BG136" i="20"/>
  <c r="BF136" i="20"/>
  <c r="T136" i="20"/>
  <c r="R136" i="20"/>
  <c r="P136" i="20"/>
  <c r="BI133" i="20"/>
  <c r="BH133" i="20"/>
  <c r="BG133" i="20"/>
  <c r="BF133" i="20"/>
  <c r="T133" i="20"/>
  <c r="R133" i="20"/>
  <c r="P133" i="20"/>
  <c r="F126" i="20"/>
  <c r="F124" i="20"/>
  <c r="E122" i="20"/>
  <c r="BI109" i="20"/>
  <c r="BH109" i="20"/>
  <c r="BG109" i="20"/>
  <c r="BF109" i="20"/>
  <c r="BI108" i="20"/>
  <c r="BH108" i="20"/>
  <c r="BG108" i="20"/>
  <c r="BF108" i="20"/>
  <c r="BE108" i="20"/>
  <c r="BI107" i="20"/>
  <c r="BH107" i="20"/>
  <c r="BG107" i="20"/>
  <c r="BF107" i="20"/>
  <c r="BE107" i="20"/>
  <c r="BI106" i="20"/>
  <c r="BH106" i="20"/>
  <c r="BG106" i="20"/>
  <c r="BF106" i="20"/>
  <c r="BE106" i="20"/>
  <c r="BI105" i="20"/>
  <c r="BH105" i="20"/>
  <c r="BG105" i="20"/>
  <c r="BF105" i="20"/>
  <c r="BE105" i="20"/>
  <c r="BI104" i="20"/>
  <c r="BH104" i="20"/>
  <c r="BG104" i="20"/>
  <c r="BF104" i="20"/>
  <c r="BE104" i="20"/>
  <c r="F91" i="20"/>
  <c r="F89" i="20"/>
  <c r="E87" i="20"/>
  <c r="J24" i="20"/>
  <c r="E24" i="20"/>
  <c r="J127" i="20"/>
  <c r="J23" i="20"/>
  <c r="J21" i="20"/>
  <c r="E21" i="20"/>
  <c r="J126" i="20" s="1"/>
  <c r="J20" i="20"/>
  <c r="J18" i="20"/>
  <c r="E18" i="20"/>
  <c r="F92" i="20"/>
  <c r="J17" i="20"/>
  <c r="J12" i="20"/>
  <c r="J89" i="20" s="1"/>
  <c r="E7" i="20"/>
  <c r="E120" i="20"/>
  <c r="J39" i="19"/>
  <c r="J38" i="19"/>
  <c r="AY112" i="1"/>
  <c r="J37" i="19"/>
  <c r="AX112" i="1"/>
  <c r="BI343" i="19"/>
  <c r="BH343" i="19"/>
  <c r="BG343" i="19"/>
  <c r="BF343" i="19"/>
  <c r="T343" i="19"/>
  <c r="R343" i="19"/>
  <c r="P343" i="19"/>
  <c r="BI340" i="19"/>
  <c r="BH340" i="19"/>
  <c r="BG340" i="19"/>
  <c r="BF340" i="19"/>
  <c r="T340" i="19"/>
  <c r="R340" i="19"/>
  <c r="P340" i="19"/>
  <c r="BI337" i="19"/>
  <c r="BH337" i="19"/>
  <c r="BG337" i="19"/>
  <c r="BF337" i="19"/>
  <c r="T337" i="19"/>
  <c r="R337" i="19"/>
  <c r="P337" i="19"/>
  <c r="BI335" i="19"/>
  <c r="BH335" i="19"/>
  <c r="BG335" i="19"/>
  <c r="BF335" i="19"/>
  <c r="T335" i="19"/>
  <c r="R335" i="19"/>
  <c r="P335" i="19"/>
  <c r="BI333" i="19"/>
  <c r="BH333" i="19"/>
  <c r="BG333" i="19"/>
  <c r="BF333" i="19"/>
  <c r="T333" i="19"/>
  <c r="R333" i="19"/>
  <c r="P333" i="19"/>
  <c r="BI331" i="19"/>
  <c r="BH331" i="19"/>
  <c r="BG331" i="19"/>
  <c r="BF331" i="19"/>
  <c r="T331" i="19"/>
  <c r="R331" i="19"/>
  <c r="P331" i="19"/>
  <c r="BI329" i="19"/>
  <c r="BH329" i="19"/>
  <c r="BG329" i="19"/>
  <c r="BF329" i="19"/>
  <c r="T329" i="19"/>
  <c r="R329" i="19"/>
  <c r="P329" i="19"/>
  <c r="BI327" i="19"/>
  <c r="BH327" i="19"/>
  <c r="BG327" i="19"/>
  <c r="BF327" i="19"/>
  <c r="T327" i="19"/>
  <c r="R327" i="19"/>
  <c r="P327" i="19"/>
  <c r="BI324" i="19"/>
  <c r="BH324" i="19"/>
  <c r="BG324" i="19"/>
  <c r="BF324" i="19"/>
  <c r="T324" i="19"/>
  <c r="R324" i="19"/>
  <c r="P324" i="19"/>
  <c r="BI321" i="19"/>
  <c r="BH321" i="19"/>
  <c r="BG321" i="19"/>
  <c r="BF321" i="19"/>
  <c r="T321" i="19"/>
  <c r="R321" i="19"/>
  <c r="P321" i="19"/>
  <c r="BI318" i="19"/>
  <c r="BH318" i="19"/>
  <c r="BG318" i="19"/>
  <c r="BF318" i="19"/>
  <c r="T318" i="19"/>
  <c r="R318" i="19"/>
  <c r="P318" i="19"/>
  <c r="BI316" i="19"/>
  <c r="BH316" i="19"/>
  <c r="BG316" i="19"/>
  <c r="BF316" i="19"/>
  <c r="T316" i="19"/>
  <c r="R316" i="19"/>
  <c r="P316" i="19"/>
  <c r="BI314" i="19"/>
  <c r="BH314" i="19"/>
  <c r="BG314" i="19"/>
  <c r="BF314" i="19"/>
  <c r="T314" i="19"/>
  <c r="R314" i="19"/>
  <c r="P314" i="19"/>
  <c r="BI311" i="19"/>
  <c r="BH311" i="19"/>
  <c r="BG311" i="19"/>
  <c r="BF311" i="19"/>
  <c r="T311" i="19"/>
  <c r="R311" i="19"/>
  <c r="P311" i="19"/>
  <c r="BI308" i="19"/>
  <c r="BH308" i="19"/>
  <c r="BG308" i="19"/>
  <c r="BF308" i="19"/>
  <c r="T308" i="19"/>
  <c r="R308" i="19"/>
  <c r="P308" i="19"/>
  <c r="BI305" i="19"/>
  <c r="BH305" i="19"/>
  <c r="BG305" i="19"/>
  <c r="BF305" i="19"/>
  <c r="T305" i="19"/>
  <c r="R305" i="19"/>
  <c r="P305" i="19"/>
  <c r="BI302" i="19"/>
  <c r="BH302" i="19"/>
  <c r="BG302" i="19"/>
  <c r="BF302" i="19"/>
  <c r="T302" i="19"/>
  <c r="R302" i="19"/>
  <c r="P302" i="19"/>
  <c r="BI299" i="19"/>
  <c r="BH299" i="19"/>
  <c r="BG299" i="19"/>
  <c r="BF299" i="19"/>
  <c r="T299" i="19"/>
  <c r="R299" i="19"/>
  <c r="P299" i="19"/>
  <c r="BI296" i="19"/>
  <c r="BH296" i="19"/>
  <c r="BG296" i="19"/>
  <c r="BF296" i="19"/>
  <c r="T296" i="19"/>
  <c r="R296" i="19"/>
  <c r="P296" i="19"/>
  <c r="BI291" i="19"/>
  <c r="BH291" i="19"/>
  <c r="BG291" i="19"/>
  <c r="BF291" i="19"/>
  <c r="T291" i="19"/>
  <c r="R291" i="19"/>
  <c r="P291" i="19"/>
  <c r="BI288" i="19"/>
  <c r="BH288" i="19"/>
  <c r="BG288" i="19"/>
  <c r="BF288" i="19"/>
  <c r="T288" i="19"/>
  <c r="R288" i="19"/>
  <c r="P288" i="19"/>
  <c r="BI285" i="19"/>
  <c r="BH285" i="19"/>
  <c r="BG285" i="19"/>
  <c r="BF285" i="19"/>
  <c r="T285" i="19"/>
  <c r="R285" i="19"/>
  <c r="P285" i="19"/>
  <c r="BI283" i="19"/>
  <c r="BH283" i="19"/>
  <c r="BG283" i="19"/>
  <c r="BF283" i="19"/>
  <c r="T283" i="19"/>
  <c r="R283" i="19"/>
  <c r="P283" i="19"/>
  <c r="BI279" i="19"/>
  <c r="BH279" i="19"/>
  <c r="BG279" i="19"/>
  <c r="BF279" i="19"/>
  <c r="T279" i="19"/>
  <c r="R279" i="19"/>
  <c r="P279" i="19"/>
  <c r="BI276" i="19"/>
  <c r="BH276" i="19"/>
  <c r="BG276" i="19"/>
  <c r="BF276" i="19"/>
  <c r="T276" i="19"/>
  <c r="R276" i="19"/>
  <c r="P276" i="19"/>
  <c r="BI272" i="19"/>
  <c r="BH272" i="19"/>
  <c r="BG272" i="19"/>
  <c r="BF272" i="19"/>
  <c r="T272" i="19"/>
  <c r="R272" i="19"/>
  <c r="P272" i="19"/>
  <c r="BI269" i="19"/>
  <c r="BH269" i="19"/>
  <c r="BG269" i="19"/>
  <c r="BF269" i="19"/>
  <c r="T269" i="19"/>
  <c r="R269" i="19"/>
  <c r="P269" i="19"/>
  <c r="BI268" i="19"/>
  <c r="BH268" i="19"/>
  <c r="BG268" i="19"/>
  <c r="BF268" i="19"/>
  <c r="T268" i="19"/>
  <c r="R268" i="19"/>
  <c r="P268" i="19"/>
  <c r="BI257" i="19"/>
  <c r="BH257" i="19"/>
  <c r="BG257" i="19"/>
  <c r="BF257" i="19"/>
  <c r="T257" i="19"/>
  <c r="R257" i="19"/>
  <c r="P257" i="19"/>
  <c r="BI254" i="19"/>
  <c r="BH254" i="19"/>
  <c r="BG254" i="19"/>
  <c r="BF254" i="19"/>
  <c r="T254" i="19"/>
  <c r="R254" i="19"/>
  <c r="P254" i="19"/>
  <c r="BI248" i="19"/>
  <c r="BH248" i="19"/>
  <c r="BG248" i="19"/>
  <c r="BF248" i="19"/>
  <c r="T248" i="19"/>
  <c r="R248" i="19"/>
  <c r="P248" i="19"/>
  <c r="BI240" i="19"/>
  <c r="BH240" i="19"/>
  <c r="BG240" i="19"/>
  <c r="BF240" i="19"/>
  <c r="T240" i="19"/>
  <c r="R240" i="19"/>
  <c r="P240" i="19"/>
  <c r="BI233" i="19"/>
  <c r="BH233" i="19"/>
  <c r="BG233" i="19"/>
  <c r="BF233" i="19"/>
  <c r="T233" i="19"/>
  <c r="R233" i="19"/>
  <c r="P233" i="19"/>
  <c r="BI232" i="19"/>
  <c r="BH232" i="19"/>
  <c r="BG232" i="19"/>
  <c r="BF232" i="19"/>
  <c r="T232" i="19"/>
  <c r="R232" i="19"/>
  <c r="P232" i="19"/>
  <c r="BI230" i="19"/>
  <c r="BH230" i="19"/>
  <c r="BG230" i="19"/>
  <c r="BF230" i="19"/>
  <c r="T230" i="19"/>
  <c r="R230" i="19"/>
  <c r="P230" i="19"/>
  <c r="BI228" i="19"/>
  <c r="BH228" i="19"/>
  <c r="BG228" i="19"/>
  <c r="BF228" i="19"/>
  <c r="T228" i="19"/>
  <c r="R228" i="19"/>
  <c r="P228" i="19"/>
  <c r="BI225" i="19"/>
  <c r="BH225" i="19"/>
  <c r="BG225" i="19"/>
  <c r="BF225" i="19"/>
  <c r="T225" i="19"/>
  <c r="R225" i="19"/>
  <c r="P225" i="19"/>
  <c r="BI222" i="19"/>
  <c r="BH222" i="19"/>
  <c r="BG222" i="19"/>
  <c r="BF222" i="19"/>
  <c r="T222" i="19"/>
  <c r="R222" i="19"/>
  <c r="P222" i="19"/>
  <c r="BI220" i="19"/>
  <c r="BH220" i="19"/>
  <c r="BG220" i="19"/>
  <c r="BF220" i="19"/>
  <c r="T220" i="19"/>
  <c r="R220" i="19"/>
  <c r="P220" i="19"/>
  <c r="BI216" i="19"/>
  <c r="BH216" i="19"/>
  <c r="BG216" i="19"/>
  <c r="BF216" i="19"/>
  <c r="T216" i="19"/>
  <c r="R216" i="19"/>
  <c r="P216" i="19"/>
  <c r="BI213" i="19"/>
  <c r="BH213" i="19"/>
  <c r="BG213" i="19"/>
  <c r="BF213" i="19"/>
  <c r="T213" i="19"/>
  <c r="R213" i="19"/>
  <c r="P213" i="19"/>
  <c r="BI211" i="19"/>
  <c r="BH211" i="19"/>
  <c r="BG211" i="19"/>
  <c r="BF211" i="19"/>
  <c r="T211" i="19"/>
  <c r="R211" i="19"/>
  <c r="P211" i="19"/>
  <c r="BI208" i="19"/>
  <c r="BH208" i="19"/>
  <c r="BG208" i="19"/>
  <c r="BF208" i="19"/>
  <c r="T208" i="19"/>
  <c r="R208" i="19"/>
  <c r="P208" i="19"/>
  <c r="BI206" i="19"/>
  <c r="BH206" i="19"/>
  <c r="BG206" i="19"/>
  <c r="BF206" i="19"/>
  <c r="T206" i="19"/>
  <c r="R206" i="19"/>
  <c r="P206" i="19"/>
  <c r="BI204" i="19"/>
  <c r="BH204" i="19"/>
  <c r="BG204" i="19"/>
  <c r="BF204" i="19"/>
  <c r="T204" i="19"/>
  <c r="R204" i="19"/>
  <c r="P204" i="19"/>
  <c r="BI202" i="19"/>
  <c r="BH202" i="19"/>
  <c r="BG202" i="19"/>
  <c r="BF202" i="19"/>
  <c r="T202" i="19"/>
  <c r="R202" i="19"/>
  <c r="P202" i="19"/>
  <c r="BI200" i="19"/>
  <c r="BH200" i="19"/>
  <c r="BG200" i="19"/>
  <c r="BF200" i="19"/>
  <c r="T200" i="19"/>
  <c r="R200" i="19"/>
  <c r="P200" i="19"/>
  <c r="BI198" i="19"/>
  <c r="BH198" i="19"/>
  <c r="BG198" i="19"/>
  <c r="BF198" i="19"/>
  <c r="T198" i="19"/>
  <c r="R198" i="19"/>
  <c r="P198" i="19"/>
  <c r="BI196" i="19"/>
  <c r="BH196" i="19"/>
  <c r="BG196" i="19"/>
  <c r="BF196" i="19"/>
  <c r="T196" i="19"/>
  <c r="R196" i="19"/>
  <c r="P196" i="19"/>
  <c r="BI194" i="19"/>
  <c r="BH194" i="19"/>
  <c r="BG194" i="19"/>
  <c r="BF194" i="19"/>
  <c r="T194" i="19"/>
  <c r="R194" i="19"/>
  <c r="P194" i="19"/>
  <c r="BI192" i="19"/>
  <c r="BH192" i="19"/>
  <c r="BG192" i="19"/>
  <c r="BF192" i="19"/>
  <c r="T192" i="19"/>
  <c r="R192" i="19"/>
  <c r="P192" i="19"/>
  <c r="BI189" i="19"/>
  <c r="BH189" i="19"/>
  <c r="BG189" i="19"/>
  <c r="BF189" i="19"/>
  <c r="T189" i="19"/>
  <c r="R189" i="19"/>
  <c r="P189" i="19"/>
  <c r="BI186" i="19"/>
  <c r="BH186" i="19"/>
  <c r="BG186" i="19"/>
  <c r="BF186" i="19"/>
  <c r="T186" i="19"/>
  <c r="R186" i="19"/>
  <c r="P186" i="19"/>
  <c r="BI184" i="19"/>
  <c r="BH184" i="19"/>
  <c r="BG184" i="19"/>
  <c r="BF184" i="19"/>
  <c r="T184" i="19"/>
  <c r="R184" i="19"/>
  <c r="P184" i="19"/>
  <c r="BI179" i="19"/>
  <c r="BH179" i="19"/>
  <c r="BG179" i="19"/>
  <c r="BF179" i="19"/>
  <c r="T179" i="19"/>
  <c r="R179" i="19"/>
  <c r="P179" i="19"/>
  <c r="BI176" i="19"/>
  <c r="BH176" i="19"/>
  <c r="BG176" i="19"/>
  <c r="BF176" i="19"/>
  <c r="T176" i="19"/>
  <c r="R176" i="19"/>
  <c r="P176" i="19"/>
  <c r="BI174" i="19"/>
  <c r="BH174" i="19"/>
  <c r="BG174" i="19"/>
  <c r="BF174" i="19"/>
  <c r="T174" i="19"/>
  <c r="R174" i="19"/>
  <c r="P174" i="19"/>
  <c r="BI170" i="19"/>
  <c r="BH170" i="19"/>
  <c r="BG170" i="19"/>
  <c r="BF170" i="19"/>
  <c r="T170" i="19"/>
  <c r="R170" i="19"/>
  <c r="P170" i="19"/>
  <c r="BI163" i="19"/>
  <c r="BH163" i="19"/>
  <c r="BG163" i="19"/>
  <c r="BF163" i="19"/>
  <c r="T163" i="19"/>
  <c r="R163" i="19"/>
  <c r="P163" i="19"/>
  <c r="BI162" i="19"/>
  <c r="BH162" i="19"/>
  <c r="BG162" i="19"/>
  <c r="BF162" i="19"/>
  <c r="T162" i="19"/>
  <c r="R162" i="19"/>
  <c r="P162" i="19"/>
  <c r="BI160" i="19"/>
  <c r="BH160" i="19"/>
  <c r="BG160" i="19"/>
  <c r="BF160" i="19"/>
  <c r="T160" i="19"/>
  <c r="R160" i="19"/>
  <c r="P160" i="19"/>
  <c r="BI158" i="19"/>
  <c r="BH158" i="19"/>
  <c r="BG158" i="19"/>
  <c r="BF158" i="19"/>
  <c r="T158" i="19"/>
  <c r="R158" i="19"/>
  <c r="P158" i="19"/>
  <c r="BI155" i="19"/>
  <c r="BH155" i="19"/>
  <c r="BG155" i="19"/>
  <c r="BF155" i="19"/>
  <c r="T155" i="19"/>
  <c r="R155" i="19"/>
  <c r="P155" i="19"/>
  <c r="BI152" i="19"/>
  <c r="BH152" i="19"/>
  <c r="BG152" i="19"/>
  <c r="BF152" i="19"/>
  <c r="T152" i="19"/>
  <c r="R152" i="19"/>
  <c r="P152" i="19"/>
  <c r="BI149" i="19"/>
  <c r="BH149" i="19"/>
  <c r="BG149" i="19"/>
  <c r="BF149" i="19"/>
  <c r="T149" i="19"/>
  <c r="R149" i="19"/>
  <c r="P149" i="19"/>
  <c r="BI146" i="19"/>
  <c r="BH146" i="19"/>
  <c r="BG146" i="19"/>
  <c r="BF146" i="19"/>
  <c r="T146" i="19"/>
  <c r="R146" i="19"/>
  <c r="P146" i="19"/>
  <c r="BI143" i="19"/>
  <c r="BH143" i="19"/>
  <c r="BG143" i="19"/>
  <c r="BF143" i="19"/>
  <c r="T143" i="19"/>
  <c r="R143" i="19"/>
  <c r="P143" i="19"/>
  <c r="BI139" i="19"/>
  <c r="BH139" i="19"/>
  <c r="BG139" i="19"/>
  <c r="BF139" i="19"/>
  <c r="T139" i="19"/>
  <c r="R139" i="19"/>
  <c r="P139" i="19"/>
  <c r="BI136" i="19"/>
  <c r="BH136" i="19"/>
  <c r="BG136" i="19"/>
  <c r="BF136" i="19"/>
  <c r="T136" i="19"/>
  <c r="R136" i="19"/>
  <c r="P136" i="19"/>
  <c r="BI133" i="19"/>
  <c r="BH133" i="19"/>
  <c r="BG133" i="19"/>
  <c r="BF133" i="19"/>
  <c r="T133" i="19"/>
  <c r="R133" i="19"/>
  <c r="P133" i="19"/>
  <c r="F126" i="19"/>
  <c r="F124" i="19"/>
  <c r="E122" i="19"/>
  <c r="BI109" i="19"/>
  <c r="BH109" i="19"/>
  <c r="BG109" i="19"/>
  <c r="BF109" i="19"/>
  <c r="BI108" i="19"/>
  <c r="BH108" i="19"/>
  <c r="BG108" i="19"/>
  <c r="BF108" i="19"/>
  <c r="BE108" i="19"/>
  <c r="BI107" i="19"/>
  <c r="BH107" i="19"/>
  <c r="BG107" i="19"/>
  <c r="BF107" i="19"/>
  <c r="BE107" i="19"/>
  <c r="BI106" i="19"/>
  <c r="BH106" i="19"/>
  <c r="BG106" i="19"/>
  <c r="BF106" i="19"/>
  <c r="BE106" i="19"/>
  <c r="BI105" i="19"/>
  <c r="BH105" i="19"/>
  <c r="BG105" i="19"/>
  <c r="BF105" i="19"/>
  <c r="BE105" i="19"/>
  <c r="BI104" i="19"/>
  <c r="BH104" i="19"/>
  <c r="BG104" i="19"/>
  <c r="BF104" i="19"/>
  <c r="BE104" i="19"/>
  <c r="F91" i="19"/>
  <c r="F89" i="19"/>
  <c r="E87" i="19"/>
  <c r="J24" i="19"/>
  <c r="E24" i="19"/>
  <c r="J127" i="19" s="1"/>
  <c r="J23" i="19"/>
  <c r="J21" i="19"/>
  <c r="E21" i="19"/>
  <c r="J91" i="19"/>
  <c r="J20" i="19"/>
  <c r="J18" i="19"/>
  <c r="E18" i="19"/>
  <c r="F127" i="19" s="1"/>
  <c r="J17" i="19"/>
  <c r="J12" i="19"/>
  <c r="J124" i="19" s="1"/>
  <c r="E7" i="19"/>
  <c r="E85" i="19"/>
  <c r="J39" i="18"/>
  <c r="J38" i="18"/>
  <c r="AY111" i="1"/>
  <c r="J37" i="18"/>
  <c r="AX111" i="1"/>
  <c r="BI395" i="18"/>
  <c r="BH395" i="18"/>
  <c r="BG395" i="18"/>
  <c r="BF395" i="18"/>
  <c r="T395" i="18"/>
  <c r="R395" i="18"/>
  <c r="P395" i="18"/>
  <c r="BI394" i="18"/>
  <c r="BH394" i="18"/>
  <c r="BG394" i="18"/>
  <c r="BF394" i="18"/>
  <c r="T394" i="18"/>
  <c r="R394" i="18"/>
  <c r="P394" i="18"/>
  <c r="BI391" i="18"/>
  <c r="BH391" i="18"/>
  <c r="BG391" i="18"/>
  <c r="BF391" i="18"/>
  <c r="T391" i="18"/>
  <c r="R391" i="18"/>
  <c r="P391" i="18"/>
  <c r="BI388" i="18"/>
  <c r="BH388" i="18"/>
  <c r="BG388" i="18"/>
  <c r="BF388" i="18"/>
  <c r="T388" i="18"/>
  <c r="R388" i="18"/>
  <c r="P388" i="18"/>
  <c r="BI383" i="18"/>
  <c r="BH383" i="18"/>
  <c r="BG383" i="18"/>
  <c r="BF383" i="18"/>
  <c r="T383" i="18"/>
  <c r="R383" i="18"/>
  <c r="P383" i="18"/>
  <c r="BI381" i="18"/>
  <c r="BH381" i="18"/>
  <c r="BG381" i="18"/>
  <c r="BF381" i="18"/>
  <c r="T381" i="18"/>
  <c r="R381" i="18"/>
  <c r="P381" i="18"/>
  <c r="BI379" i="18"/>
  <c r="BH379" i="18"/>
  <c r="BG379" i="18"/>
  <c r="BF379" i="18"/>
  <c r="T379" i="18"/>
  <c r="R379" i="18"/>
  <c r="P379" i="18"/>
  <c r="BI377" i="18"/>
  <c r="BH377" i="18"/>
  <c r="BG377" i="18"/>
  <c r="BF377" i="18"/>
  <c r="T377" i="18"/>
  <c r="R377" i="18"/>
  <c r="P377" i="18"/>
  <c r="BI375" i="18"/>
  <c r="BH375" i="18"/>
  <c r="BG375" i="18"/>
  <c r="BF375" i="18"/>
  <c r="T375" i="18"/>
  <c r="R375" i="18"/>
  <c r="P375" i="18"/>
  <c r="BI372" i="18"/>
  <c r="BH372" i="18"/>
  <c r="BG372" i="18"/>
  <c r="BF372" i="18"/>
  <c r="T372" i="18"/>
  <c r="R372" i="18"/>
  <c r="P372" i="18"/>
  <c r="BI367" i="18"/>
  <c r="BH367" i="18"/>
  <c r="BG367" i="18"/>
  <c r="BF367" i="18"/>
  <c r="T367" i="18"/>
  <c r="R367" i="18"/>
  <c r="P367" i="18"/>
  <c r="BI362" i="18"/>
  <c r="BH362" i="18"/>
  <c r="BG362" i="18"/>
  <c r="BF362" i="18"/>
  <c r="T362" i="18"/>
  <c r="R362" i="18"/>
  <c r="P362" i="18"/>
  <c r="BI360" i="18"/>
  <c r="BH360" i="18"/>
  <c r="BG360" i="18"/>
  <c r="BF360" i="18"/>
  <c r="T360" i="18"/>
  <c r="R360" i="18"/>
  <c r="P360" i="18"/>
  <c r="BI358" i="18"/>
  <c r="BH358" i="18"/>
  <c r="BG358" i="18"/>
  <c r="BF358" i="18"/>
  <c r="T358" i="18"/>
  <c r="R358" i="18"/>
  <c r="P358" i="18"/>
  <c r="BI356" i="18"/>
  <c r="BH356" i="18"/>
  <c r="BG356" i="18"/>
  <c r="BF356" i="18"/>
  <c r="T356" i="18"/>
  <c r="R356" i="18"/>
  <c r="P356" i="18"/>
  <c r="BI353" i="18"/>
  <c r="BH353" i="18"/>
  <c r="BG353" i="18"/>
  <c r="BF353" i="18"/>
  <c r="T353" i="18"/>
  <c r="R353" i="18"/>
  <c r="P353" i="18"/>
  <c r="BI349" i="18"/>
  <c r="BH349" i="18"/>
  <c r="BG349" i="18"/>
  <c r="BF349" i="18"/>
  <c r="T349" i="18"/>
  <c r="R349" i="18"/>
  <c r="P349" i="18"/>
  <c r="BI346" i="18"/>
  <c r="BH346" i="18"/>
  <c r="BG346" i="18"/>
  <c r="BF346" i="18"/>
  <c r="T346" i="18"/>
  <c r="R346" i="18"/>
  <c r="P346" i="18"/>
  <c r="BI343" i="18"/>
  <c r="BH343" i="18"/>
  <c r="BG343" i="18"/>
  <c r="BF343" i="18"/>
  <c r="T343" i="18"/>
  <c r="R343" i="18"/>
  <c r="P343" i="18"/>
  <c r="BI340" i="18"/>
  <c r="BH340" i="18"/>
  <c r="BG340" i="18"/>
  <c r="BF340" i="18"/>
  <c r="T340" i="18"/>
  <c r="R340" i="18"/>
  <c r="P340" i="18"/>
  <c r="BI337" i="18"/>
  <c r="BH337" i="18"/>
  <c r="BG337" i="18"/>
  <c r="BF337" i="18"/>
  <c r="T337" i="18"/>
  <c r="R337" i="18"/>
  <c r="P337" i="18"/>
  <c r="BI334" i="18"/>
  <c r="BH334" i="18"/>
  <c r="BG334" i="18"/>
  <c r="BF334" i="18"/>
  <c r="T334" i="18"/>
  <c r="R334" i="18"/>
  <c r="P334" i="18"/>
  <c r="BI331" i="18"/>
  <c r="BH331" i="18"/>
  <c r="BG331" i="18"/>
  <c r="BF331" i="18"/>
  <c r="T331" i="18"/>
  <c r="R331" i="18"/>
  <c r="P331" i="18"/>
  <c r="BI327" i="18"/>
  <c r="BH327" i="18"/>
  <c r="BG327" i="18"/>
  <c r="BF327" i="18"/>
  <c r="T327" i="18"/>
  <c r="R327" i="18"/>
  <c r="P327" i="18"/>
  <c r="BI324" i="18"/>
  <c r="BH324" i="18"/>
  <c r="BG324" i="18"/>
  <c r="BF324" i="18"/>
  <c r="T324" i="18"/>
  <c r="R324" i="18"/>
  <c r="P324" i="18"/>
  <c r="BI321" i="18"/>
  <c r="BH321" i="18"/>
  <c r="BG321" i="18"/>
  <c r="BF321" i="18"/>
  <c r="T321" i="18"/>
  <c r="R321" i="18"/>
  <c r="P321" i="18"/>
  <c r="BI319" i="18"/>
  <c r="BH319" i="18"/>
  <c r="BG319" i="18"/>
  <c r="BF319" i="18"/>
  <c r="T319" i="18"/>
  <c r="R319" i="18"/>
  <c r="P319" i="18"/>
  <c r="BI315" i="18"/>
  <c r="BH315" i="18"/>
  <c r="BG315" i="18"/>
  <c r="BF315" i="18"/>
  <c r="T315" i="18"/>
  <c r="R315" i="18"/>
  <c r="P315" i="18"/>
  <c r="BI312" i="18"/>
  <c r="BH312" i="18"/>
  <c r="BG312" i="18"/>
  <c r="BF312" i="18"/>
  <c r="T312" i="18"/>
  <c r="R312" i="18"/>
  <c r="P312" i="18"/>
  <c r="BI310" i="18"/>
  <c r="BH310" i="18"/>
  <c r="BG310" i="18"/>
  <c r="BF310" i="18"/>
  <c r="T310" i="18"/>
  <c r="R310" i="18"/>
  <c r="P310" i="18"/>
  <c r="BI308" i="18"/>
  <c r="BH308" i="18"/>
  <c r="BG308" i="18"/>
  <c r="BF308" i="18"/>
  <c r="T308" i="18"/>
  <c r="R308" i="18"/>
  <c r="P308" i="18"/>
  <c r="BI306" i="18"/>
  <c r="BH306" i="18"/>
  <c r="BG306" i="18"/>
  <c r="BF306" i="18"/>
  <c r="T306" i="18"/>
  <c r="R306" i="18"/>
  <c r="P306" i="18"/>
  <c r="BI304" i="18"/>
  <c r="BH304" i="18"/>
  <c r="BG304" i="18"/>
  <c r="BF304" i="18"/>
  <c r="T304" i="18"/>
  <c r="R304" i="18"/>
  <c r="P304" i="18"/>
  <c r="BI302" i="18"/>
  <c r="BH302" i="18"/>
  <c r="BG302" i="18"/>
  <c r="BF302" i="18"/>
  <c r="T302" i="18"/>
  <c r="R302" i="18"/>
  <c r="P302" i="18"/>
  <c r="BI300" i="18"/>
  <c r="BH300" i="18"/>
  <c r="BG300" i="18"/>
  <c r="BF300" i="18"/>
  <c r="T300" i="18"/>
  <c r="R300" i="18"/>
  <c r="P300" i="18"/>
  <c r="BI298" i="18"/>
  <c r="BH298" i="18"/>
  <c r="BG298" i="18"/>
  <c r="BF298" i="18"/>
  <c r="T298" i="18"/>
  <c r="R298" i="18"/>
  <c r="P298" i="18"/>
  <c r="BI297" i="18"/>
  <c r="BH297" i="18"/>
  <c r="BG297" i="18"/>
  <c r="BF297" i="18"/>
  <c r="T297" i="18"/>
  <c r="R297" i="18"/>
  <c r="P297" i="18"/>
  <c r="BI296" i="18"/>
  <c r="BH296" i="18"/>
  <c r="BG296" i="18"/>
  <c r="BF296" i="18"/>
  <c r="T296" i="18"/>
  <c r="R296" i="18"/>
  <c r="P296" i="18"/>
  <c r="BI294" i="18"/>
  <c r="BH294" i="18"/>
  <c r="BG294" i="18"/>
  <c r="BF294" i="18"/>
  <c r="T294" i="18"/>
  <c r="R294" i="18"/>
  <c r="P294" i="18"/>
  <c r="BI292" i="18"/>
  <c r="BH292" i="18"/>
  <c r="BG292" i="18"/>
  <c r="BF292" i="18"/>
  <c r="T292" i="18"/>
  <c r="R292" i="18"/>
  <c r="P292" i="18"/>
  <c r="BI290" i="18"/>
  <c r="BH290" i="18"/>
  <c r="BG290" i="18"/>
  <c r="BF290" i="18"/>
  <c r="T290" i="18"/>
  <c r="R290" i="18"/>
  <c r="P290" i="18"/>
  <c r="BI286" i="18"/>
  <c r="BH286" i="18"/>
  <c r="BG286" i="18"/>
  <c r="BF286" i="18"/>
  <c r="T286" i="18"/>
  <c r="R286" i="18"/>
  <c r="P286" i="18"/>
  <c r="BI283" i="18"/>
  <c r="BH283" i="18"/>
  <c r="BG283" i="18"/>
  <c r="BF283" i="18"/>
  <c r="T283" i="18"/>
  <c r="R283" i="18"/>
  <c r="P283" i="18"/>
  <c r="BI280" i="18"/>
  <c r="BH280" i="18"/>
  <c r="BG280" i="18"/>
  <c r="BF280" i="18"/>
  <c r="T280" i="18"/>
  <c r="R280" i="18"/>
  <c r="P280" i="18"/>
  <c r="BI279" i="18"/>
  <c r="BH279" i="18"/>
  <c r="BG279" i="18"/>
  <c r="BF279" i="18"/>
  <c r="T279" i="18"/>
  <c r="R279" i="18"/>
  <c r="P279" i="18"/>
  <c r="BI268" i="18"/>
  <c r="BH268" i="18"/>
  <c r="BG268" i="18"/>
  <c r="BF268" i="18"/>
  <c r="T268" i="18"/>
  <c r="R268" i="18"/>
  <c r="P268" i="18"/>
  <c r="BI265" i="18"/>
  <c r="BH265" i="18"/>
  <c r="BG265" i="18"/>
  <c r="BF265" i="18"/>
  <c r="T265" i="18"/>
  <c r="R265" i="18"/>
  <c r="P265" i="18"/>
  <c r="BI262" i="18"/>
  <c r="BH262" i="18"/>
  <c r="BG262" i="18"/>
  <c r="BF262" i="18"/>
  <c r="T262" i="18"/>
  <c r="R262" i="18"/>
  <c r="P262" i="18"/>
  <c r="BI256" i="18"/>
  <c r="BH256" i="18"/>
  <c r="BG256" i="18"/>
  <c r="BF256" i="18"/>
  <c r="T256" i="18"/>
  <c r="R256" i="18"/>
  <c r="P256" i="18"/>
  <c r="BI247" i="18"/>
  <c r="BH247" i="18"/>
  <c r="BG247" i="18"/>
  <c r="BF247" i="18"/>
  <c r="T247" i="18"/>
  <c r="R247" i="18"/>
  <c r="P247" i="18"/>
  <c r="BI239" i="18"/>
  <c r="BH239" i="18"/>
  <c r="BG239" i="18"/>
  <c r="BF239" i="18"/>
  <c r="T239" i="18"/>
  <c r="R239" i="18"/>
  <c r="P239" i="18"/>
  <c r="BI236" i="18"/>
  <c r="BH236" i="18"/>
  <c r="BG236" i="18"/>
  <c r="BF236" i="18"/>
  <c r="T236" i="18"/>
  <c r="R236" i="18"/>
  <c r="P236" i="18"/>
  <c r="BI235" i="18"/>
  <c r="BH235" i="18"/>
  <c r="BG235" i="18"/>
  <c r="BF235" i="18"/>
  <c r="T235" i="18"/>
  <c r="R235" i="18"/>
  <c r="P235" i="18"/>
  <c r="BI233" i="18"/>
  <c r="BH233" i="18"/>
  <c r="BG233" i="18"/>
  <c r="BF233" i="18"/>
  <c r="T233" i="18"/>
  <c r="R233" i="18"/>
  <c r="P233" i="18"/>
  <c r="BI231" i="18"/>
  <c r="BH231" i="18"/>
  <c r="BG231" i="18"/>
  <c r="BF231" i="18"/>
  <c r="T231" i="18"/>
  <c r="R231" i="18"/>
  <c r="P231" i="18"/>
  <c r="BI229" i="18"/>
  <c r="BH229" i="18"/>
  <c r="BG229" i="18"/>
  <c r="BF229" i="18"/>
  <c r="T229" i="18"/>
  <c r="R229" i="18"/>
  <c r="P229" i="18"/>
  <c r="BI226" i="18"/>
  <c r="BH226" i="18"/>
  <c r="BG226" i="18"/>
  <c r="BF226" i="18"/>
  <c r="T226" i="18"/>
  <c r="R226" i="18"/>
  <c r="P226" i="18"/>
  <c r="BI224" i="18"/>
  <c r="BH224" i="18"/>
  <c r="BG224" i="18"/>
  <c r="BF224" i="18"/>
  <c r="T224" i="18"/>
  <c r="R224" i="18"/>
  <c r="P224" i="18"/>
  <c r="BI219" i="18"/>
  <c r="BH219" i="18"/>
  <c r="BG219" i="18"/>
  <c r="BF219" i="18"/>
  <c r="T219" i="18"/>
  <c r="R219" i="18"/>
  <c r="P219" i="18"/>
  <c r="BI216" i="18"/>
  <c r="BH216" i="18"/>
  <c r="BG216" i="18"/>
  <c r="BF216" i="18"/>
  <c r="T216" i="18"/>
  <c r="R216" i="18"/>
  <c r="P216" i="18"/>
  <c r="BI213" i="18"/>
  <c r="BH213" i="18"/>
  <c r="BG213" i="18"/>
  <c r="BF213" i="18"/>
  <c r="T213" i="18"/>
  <c r="R213" i="18"/>
  <c r="P213" i="18"/>
  <c r="BI211" i="18"/>
  <c r="BH211" i="18"/>
  <c r="BG211" i="18"/>
  <c r="BF211" i="18"/>
  <c r="T211" i="18"/>
  <c r="R211" i="18"/>
  <c r="P211" i="18"/>
  <c r="BI209" i="18"/>
  <c r="BH209" i="18"/>
  <c r="BG209" i="18"/>
  <c r="BF209" i="18"/>
  <c r="T209" i="18"/>
  <c r="R209" i="18"/>
  <c r="P209" i="18"/>
  <c r="BI207" i="18"/>
  <c r="BH207" i="18"/>
  <c r="BG207" i="18"/>
  <c r="BF207" i="18"/>
  <c r="T207" i="18"/>
  <c r="R207" i="18"/>
  <c r="P207" i="18"/>
  <c r="BI205" i="18"/>
  <c r="BH205" i="18"/>
  <c r="BG205" i="18"/>
  <c r="BF205" i="18"/>
  <c r="T205" i="18"/>
  <c r="R205" i="18"/>
  <c r="P205" i="18"/>
  <c r="BI203" i="18"/>
  <c r="BH203" i="18"/>
  <c r="BG203" i="18"/>
  <c r="BF203" i="18"/>
  <c r="T203" i="18"/>
  <c r="R203" i="18"/>
  <c r="P203" i="18"/>
  <c r="BI201" i="18"/>
  <c r="BH201" i="18"/>
  <c r="BG201" i="18"/>
  <c r="BF201" i="18"/>
  <c r="T201" i="18"/>
  <c r="R201" i="18"/>
  <c r="P201" i="18"/>
  <c r="BI199" i="18"/>
  <c r="BH199" i="18"/>
  <c r="BG199" i="18"/>
  <c r="BF199" i="18"/>
  <c r="T199" i="18"/>
  <c r="R199" i="18"/>
  <c r="P199" i="18"/>
  <c r="BI197" i="18"/>
  <c r="BH197" i="18"/>
  <c r="BG197" i="18"/>
  <c r="BF197" i="18"/>
  <c r="T197" i="18"/>
  <c r="R197" i="18"/>
  <c r="P197" i="18"/>
  <c r="BI196" i="18"/>
  <c r="BH196" i="18"/>
  <c r="BG196" i="18"/>
  <c r="BF196" i="18"/>
  <c r="T196" i="18"/>
  <c r="R196" i="18"/>
  <c r="P196" i="18"/>
  <c r="BI194" i="18"/>
  <c r="BH194" i="18"/>
  <c r="BG194" i="18"/>
  <c r="BF194" i="18"/>
  <c r="T194" i="18"/>
  <c r="R194" i="18"/>
  <c r="P194" i="18"/>
  <c r="BI191" i="18"/>
  <c r="BH191" i="18"/>
  <c r="BG191" i="18"/>
  <c r="BF191" i="18"/>
  <c r="T191" i="18"/>
  <c r="R191" i="18"/>
  <c r="P191" i="18"/>
  <c r="BI188" i="18"/>
  <c r="BH188" i="18"/>
  <c r="BG188" i="18"/>
  <c r="BF188" i="18"/>
  <c r="T188" i="18"/>
  <c r="R188" i="18"/>
  <c r="P188" i="18"/>
  <c r="BI183" i="18"/>
  <c r="BH183" i="18"/>
  <c r="BG183" i="18"/>
  <c r="BF183" i="18"/>
  <c r="T183" i="18"/>
  <c r="R183" i="18"/>
  <c r="P183" i="18"/>
  <c r="BI177" i="18"/>
  <c r="BH177" i="18"/>
  <c r="BG177" i="18"/>
  <c r="BF177" i="18"/>
  <c r="T177" i="18"/>
  <c r="R177" i="18"/>
  <c r="P177" i="18"/>
  <c r="BI171" i="18"/>
  <c r="BH171" i="18"/>
  <c r="BG171" i="18"/>
  <c r="BF171" i="18"/>
  <c r="T171" i="18"/>
  <c r="R171" i="18"/>
  <c r="P171" i="18"/>
  <c r="BI165" i="18"/>
  <c r="BH165" i="18"/>
  <c r="BG165" i="18"/>
  <c r="BF165" i="18"/>
  <c r="T165" i="18"/>
  <c r="R165" i="18"/>
  <c r="P165" i="18"/>
  <c r="BI161" i="18"/>
  <c r="BH161" i="18"/>
  <c r="BG161" i="18"/>
  <c r="BF161" i="18"/>
  <c r="T161" i="18"/>
  <c r="R161" i="18"/>
  <c r="P161" i="18"/>
  <c r="BI160" i="18"/>
  <c r="BH160" i="18"/>
  <c r="BG160" i="18"/>
  <c r="BF160" i="18"/>
  <c r="T160" i="18"/>
  <c r="R160" i="18"/>
  <c r="P160" i="18"/>
  <c r="BI158" i="18"/>
  <c r="BH158" i="18"/>
  <c r="BG158" i="18"/>
  <c r="BF158" i="18"/>
  <c r="T158" i="18"/>
  <c r="R158" i="18"/>
  <c r="P158" i="18"/>
  <c r="BI156" i="18"/>
  <c r="BH156" i="18"/>
  <c r="BG156" i="18"/>
  <c r="BF156" i="18"/>
  <c r="T156" i="18"/>
  <c r="R156" i="18"/>
  <c r="P156" i="18"/>
  <c r="BI153" i="18"/>
  <c r="BH153" i="18"/>
  <c r="BG153" i="18"/>
  <c r="BF153" i="18"/>
  <c r="T153" i="18"/>
  <c r="R153" i="18"/>
  <c r="P153" i="18"/>
  <c r="BI150" i="18"/>
  <c r="BH150" i="18"/>
  <c r="BG150" i="18"/>
  <c r="BF150" i="18"/>
  <c r="T150" i="18"/>
  <c r="R150" i="18"/>
  <c r="P150" i="18"/>
  <c r="BI147" i="18"/>
  <c r="BH147" i="18"/>
  <c r="BG147" i="18"/>
  <c r="BF147" i="18"/>
  <c r="T147" i="18"/>
  <c r="R147" i="18"/>
  <c r="P147" i="18"/>
  <c r="BI144" i="18"/>
  <c r="BH144" i="18"/>
  <c r="BG144" i="18"/>
  <c r="BF144" i="18"/>
  <c r="T144" i="18"/>
  <c r="R144" i="18"/>
  <c r="P144" i="18"/>
  <c r="BI141" i="18"/>
  <c r="BH141" i="18"/>
  <c r="BG141" i="18"/>
  <c r="BF141" i="18"/>
  <c r="T141" i="18"/>
  <c r="R141" i="18"/>
  <c r="P141" i="18"/>
  <c r="BI139" i="18"/>
  <c r="BH139" i="18"/>
  <c r="BG139" i="18"/>
  <c r="BF139" i="18"/>
  <c r="T139" i="18"/>
  <c r="R139" i="18"/>
  <c r="P139" i="18"/>
  <c r="BI136" i="18"/>
  <c r="BH136" i="18"/>
  <c r="BG136" i="18"/>
  <c r="BF136" i="18"/>
  <c r="T136" i="18"/>
  <c r="R136" i="18"/>
  <c r="P136" i="18"/>
  <c r="BI133" i="18"/>
  <c r="BH133" i="18"/>
  <c r="BG133" i="18"/>
  <c r="BF133" i="18"/>
  <c r="T133" i="18"/>
  <c r="R133" i="18"/>
  <c r="P133" i="18"/>
  <c r="F126" i="18"/>
  <c r="F124" i="18"/>
  <c r="E122" i="18"/>
  <c r="BI109" i="18"/>
  <c r="BH109" i="18"/>
  <c r="BG109" i="18"/>
  <c r="BF109" i="18"/>
  <c r="BI108" i="18"/>
  <c r="BH108" i="18"/>
  <c r="BG108" i="18"/>
  <c r="BF108" i="18"/>
  <c r="BE108" i="18"/>
  <c r="BI107" i="18"/>
  <c r="BH107" i="18"/>
  <c r="BG107" i="18"/>
  <c r="BF107" i="18"/>
  <c r="BE107" i="18"/>
  <c r="BI106" i="18"/>
  <c r="BH106" i="18"/>
  <c r="BG106" i="18"/>
  <c r="BF106" i="18"/>
  <c r="BE106" i="18"/>
  <c r="BI105" i="18"/>
  <c r="BH105" i="18"/>
  <c r="BG105" i="18"/>
  <c r="BF105" i="18"/>
  <c r="BE105" i="18"/>
  <c r="BI104" i="18"/>
  <c r="BH104" i="18"/>
  <c r="BG104" i="18"/>
  <c r="BF104" i="18"/>
  <c r="BE104" i="18"/>
  <c r="F91" i="18"/>
  <c r="F89" i="18"/>
  <c r="E87" i="18"/>
  <c r="J24" i="18"/>
  <c r="E24" i="18"/>
  <c r="J92" i="18" s="1"/>
  <c r="J23" i="18"/>
  <c r="J21" i="18"/>
  <c r="E21" i="18"/>
  <c r="J126" i="18" s="1"/>
  <c r="J20" i="18"/>
  <c r="J18" i="18"/>
  <c r="E18" i="18"/>
  <c r="F127" i="18" s="1"/>
  <c r="J17" i="18"/>
  <c r="J12" i="18"/>
  <c r="J124" i="18" s="1"/>
  <c r="E7" i="18"/>
  <c r="E120" i="18"/>
  <c r="J39" i="17"/>
  <c r="J38" i="17"/>
  <c r="AY110" i="1" s="1"/>
  <c r="J37" i="17"/>
  <c r="AX110" i="1" s="1"/>
  <c r="BI427" i="17"/>
  <c r="BH427" i="17"/>
  <c r="BG427" i="17"/>
  <c r="BF427" i="17"/>
  <c r="T427" i="17"/>
  <c r="R427" i="17"/>
  <c r="P427" i="17"/>
  <c r="BI425" i="17"/>
  <c r="BH425" i="17"/>
  <c r="BG425" i="17"/>
  <c r="BF425" i="17"/>
  <c r="T425" i="17"/>
  <c r="R425" i="17"/>
  <c r="P425" i="17"/>
  <c r="BI423" i="17"/>
  <c r="BH423" i="17"/>
  <c r="BG423" i="17"/>
  <c r="BF423" i="17"/>
  <c r="T423" i="17"/>
  <c r="R423" i="17"/>
  <c r="P423" i="17"/>
  <c r="BI419" i="17"/>
  <c r="BH419" i="17"/>
  <c r="BG419" i="17"/>
  <c r="BF419" i="17"/>
  <c r="T419" i="17"/>
  <c r="R419" i="17"/>
  <c r="P419" i="17"/>
  <c r="BI416" i="17"/>
  <c r="BH416" i="17"/>
  <c r="BG416" i="17"/>
  <c r="BF416" i="17"/>
  <c r="T416" i="17"/>
  <c r="R416" i="17"/>
  <c r="P416" i="17"/>
  <c r="BI411" i="17"/>
  <c r="BH411" i="17"/>
  <c r="BG411" i="17"/>
  <c r="BF411" i="17"/>
  <c r="T411" i="17"/>
  <c r="R411" i="17"/>
  <c r="P411" i="17"/>
  <c r="BI409" i="17"/>
  <c r="BH409" i="17"/>
  <c r="BG409" i="17"/>
  <c r="BF409" i="17"/>
  <c r="T409" i="17"/>
  <c r="R409" i="17"/>
  <c r="P409" i="17"/>
  <c r="BI407" i="17"/>
  <c r="BH407" i="17"/>
  <c r="BG407" i="17"/>
  <c r="BF407" i="17"/>
  <c r="T407" i="17"/>
  <c r="R407" i="17"/>
  <c r="P407" i="17"/>
  <c r="BI405" i="17"/>
  <c r="BH405" i="17"/>
  <c r="BG405" i="17"/>
  <c r="BF405" i="17"/>
  <c r="T405" i="17"/>
  <c r="R405" i="17"/>
  <c r="P405" i="17"/>
  <c r="BI402" i="17"/>
  <c r="BH402" i="17"/>
  <c r="BG402" i="17"/>
  <c r="BF402" i="17"/>
  <c r="T402" i="17"/>
  <c r="R402" i="17"/>
  <c r="P402" i="17"/>
  <c r="BI399" i="17"/>
  <c r="BH399" i="17"/>
  <c r="BG399" i="17"/>
  <c r="BF399" i="17"/>
  <c r="T399" i="17"/>
  <c r="R399" i="17"/>
  <c r="P399" i="17"/>
  <c r="BI396" i="17"/>
  <c r="BH396" i="17"/>
  <c r="BG396" i="17"/>
  <c r="BF396" i="17"/>
  <c r="T396" i="17"/>
  <c r="R396" i="17"/>
  <c r="P396" i="17"/>
  <c r="BI391" i="17"/>
  <c r="BH391" i="17"/>
  <c r="BG391" i="17"/>
  <c r="BF391" i="17"/>
  <c r="T391" i="17"/>
  <c r="R391" i="17"/>
  <c r="P391" i="17"/>
  <c r="BI388" i="17"/>
  <c r="BH388" i="17"/>
  <c r="BG388" i="17"/>
  <c r="BF388" i="17"/>
  <c r="T388" i="17"/>
  <c r="R388" i="17"/>
  <c r="P388" i="17"/>
  <c r="BI383" i="17"/>
  <c r="BH383" i="17"/>
  <c r="BG383" i="17"/>
  <c r="BF383" i="17"/>
  <c r="T383" i="17"/>
  <c r="R383" i="17"/>
  <c r="P383" i="17"/>
  <c r="BI378" i="17"/>
  <c r="BH378" i="17"/>
  <c r="BG378" i="17"/>
  <c r="BF378" i="17"/>
  <c r="T378" i="17"/>
  <c r="R378" i="17"/>
  <c r="P378" i="17"/>
  <c r="BI375" i="17"/>
  <c r="BH375" i="17"/>
  <c r="BG375" i="17"/>
  <c r="BF375" i="17"/>
  <c r="T375" i="17"/>
  <c r="R375" i="17"/>
  <c r="P375" i="17"/>
  <c r="BI372" i="17"/>
  <c r="BH372" i="17"/>
  <c r="BG372" i="17"/>
  <c r="BF372" i="17"/>
  <c r="T372" i="17"/>
  <c r="R372" i="17"/>
  <c r="P372" i="17"/>
  <c r="BI369" i="17"/>
  <c r="BH369" i="17"/>
  <c r="BG369" i="17"/>
  <c r="BF369" i="17"/>
  <c r="T369" i="17"/>
  <c r="R369" i="17"/>
  <c r="P369" i="17"/>
  <c r="BI364" i="17"/>
  <c r="BH364" i="17"/>
  <c r="BG364" i="17"/>
  <c r="BF364" i="17"/>
  <c r="T364" i="17"/>
  <c r="R364" i="17"/>
  <c r="P364" i="17"/>
  <c r="BI361" i="17"/>
  <c r="BH361" i="17"/>
  <c r="BG361" i="17"/>
  <c r="BF361" i="17"/>
  <c r="T361" i="17"/>
  <c r="R361" i="17"/>
  <c r="P361" i="17"/>
  <c r="BI358" i="17"/>
  <c r="BH358" i="17"/>
  <c r="BG358" i="17"/>
  <c r="BF358" i="17"/>
  <c r="T358" i="17"/>
  <c r="R358" i="17"/>
  <c r="P358" i="17"/>
  <c r="BI356" i="17"/>
  <c r="BH356" i="17"/>
  <c r="BG356" i="17"/>
  <c r="BF356" i="17"/>
  <c r="T356" i="17"/>
  <c r="R356" i="17"/>
  <c r="P356" i="17"/>
  <c r="BI354" i="17"/>
  <c r="BH354" i="17"/>
  <c r="BG354" i="17"/>
  <c r="BF354" i="17"/>
  <c r="T354" i="17"/>
  <c r="R354" i="17"/>
  <c r="P354" i="17"/>
  <c r="BI350" i="17"/>
  <c r="BH350" i="17"/>
  <c r="BG350" i="17"/>
  <c r="BF350" i="17"/>
  <c r="T350" i="17"/>
  <c r="R350" i="17"/>
  <c r="P350" i="17"/>
  <c r="BI347" i="17"/>
  <c r="BH347" i="17"/>
  <c r="BG347" i="17"/>
  <c r="BF347" i="17"/>
  <c r="T347" i="17"/>
  <c r="R347" i="17"/>
  <c r="P347" i="17"/>
  <c r="BI345" i="17"/>
  <c r="BH345" i="17"/>
  <c r="BG345" i="17"/>
  <c r="BF345" i="17"/>
  <c r="T345" i="17"/>
  <c r="R345" i="17"/>
  <c r="P345" i="17"/>
  <c r="BI343" i="17"/>
  <c r="BH343" i="17"/>
  <c r="BG343" i="17"/>
  <c r="BF343" i="17"/>
  <c r="T343" i="17"/>
  <c r="R343" i="17"/>
  <c r="P343" i="17"/>
  <c r="BI342" i="17"/>
  <c r="BH342" i="17"/>
  <c r="BG342" i="17"/>
  <c r="BF342" i="17"/>
  <c r="T342" i="17"/>
  <c r="R342" i="17"/>
  <c r="P342" i="17"/>
  <c r="BI340" i="17"/>
  <c r="BH340" i="17"/>
  <c r="BG340" i="17"/>
  <c r="BF340" i="17"/>
  <c r="T340" i="17"/>
  <c r="R340" i="17"/>
  <c r="P340" i="17"/>
  <c r="BI338" i="17"/>
  <c r="BH338" i="17"/>
  <c r="BG338" i="17"/>
  <c r="BF338" i="17"/>
  <c r="T338" i="17"/>
  <c r="R338" i="17"/>
  <c r="P338" i="17"/>
  <c r="BI336" i="17"/>
  <c r="BH336" i="17"/>
  <c r="BG336" i="17"/>
  <c r="BF336" i="17"/>
  <c r="T336" i="17"/>
  <c r="R336" i="17"/>
  <c r="P336" i="17"/>
  <c r="BI331" i="17"/>
  <c r="BH331" i="17"/>
  <c r="BG331" i="17"/>
  <c r="BF331" i="17"/>
  <c r="T331" i="17"/>
  <c r="R331" i="17"/>
  <c r="P331" i="17"/>
  <c r="BI326" i="17"/>
  <c r="BH326" i="17"/>
  <c r="BG326" i="17"/>
  <c r="BF326" i="17"/>
  <c r="T326" i="17"/>
  <c r="R326" i="17"/>
  <c r="P326" i="17"/>
  <c r="BI325" i="17"/>
  <c r="BH325" i="17"/>
  <c r="BG325" i="17"/>
  <c r="BF325" i="17"/>
  <c r="T325" i="17"/>
  <c r="R325" i="17"/>
  <c r="P325" i="17"/>
  <c r="BI322" i="17"/>
  <c r="BH322" i="17"/>
  <c r="BG322" i="17"/>
  <c r="BF322" i="17"/>
  <c r="T322" i="17"/>
  <c r="R322" i="17"/>
  <c r="P322" i="17"/>
  <c r="BI320" i="17"/>
  <c r="BH320" i="17"/>
  <c r="BG320" i="17"/>
  <c r="BF320" i="17"/>
  <c r="T320" i="17"/>
  <c r="R320" i="17"/>
  <c r="P320" i="17"/>
  <c r="BI315" i="17"/>
  <c r="BH315" i="17"/>
  <c r="BG315" i="17"/>
  <c r="BF315" i="17"/>
  <c r="T315" i="17"/>
  <c r="R315" i="17"/>
  <c r="P315" i="17"/>
  <c r="BI313" i="17"/>
  <c r="BH313" i="17"/>
  <c r="BG313" i="17"/>
  <c r="BF313" i="17"/>
  <c r="T313" i="17"/>
  <c r="R313" i="17"/>
  <c r="P313" i="17"/>
  <c r="BI310" i="17"/>
  <c r="BH310" i="17"/>
  <c r="BG310" i="17"/>
  <c r="BF310" i="17"/>
  <c r="T310" i="17"/>
  <c r="R310" i="17"/>
  <c r="P310" i="17"/>
  <c r="BI307" i="17"/>
  <c r="BH307" i="17"/>
  <c r="BG307" i="17"/>
  <c r="BF307" i="17"/>
  <c r="T307" i="17"/>
  <c r="R307" i="17"/>
  <c r="P307" i="17"/>
  <c r="BI304" i="17"/>
  <c r="BH304" i="17"/>
  <c r="BG304" i="17"/>
  <c r="BF304" i="17"/>
  <c r="T304" i="17"/>
  <c r="R304" i="17"/>
  <c r="P304" i="17"/>
  <c r="BI301" i="17"/>
  <c r="BH301" i="17"/>
  <c r="BG301" i="17"/>
  <c r="BF301" i="17"/>
  <c r="T301" i="17"/>
  <c r="R301" i="17"/>
  <c r="P301" i="17"/>
  <c r="BI299" i="17"/>
  <c r="BH299" i="17"/>
  <c r="BG299" i="17"/>
  <c r="BF299" i="17"/>
  <c r="T299" i="17"/>
  <c r="R299" i="17"/>
  <c r="P299" i="17"/>
  <c r="BI297" i="17"/>
  <c r="BH297" i="17"/>
  <c r="BG297" i="17"/>
  <c r="BF297" i="17"/>
  <c r="T297" i="17"/>
  <c r="R297" i="17"/>
  <c r="P297" i="17"/>
  <c r="BI294" i="17"/>
  <c r="BH294" i="17"/>
  <c r="BG294" i="17"/>
  <c r="BF294" i="17"/>
  <c r="T294" i="17"/>
  <c r="R294" i="17"/>
  <c r="P294" i="17"/>
  <c r="BI282" i="17"/>
  <c r="BH282" i="17"/>
  <c r="BG282" i="17"/>
  <c r="BF282" i="17"/>
  <c r="T282" i="17"/>
  <c r="R282" i="17"/>
  <c r="P282" i="17"/>
  <c r="BI279" i="17"/>
  <c r="BH279" i="17"/>
  <c r="BG279" i="17"/>
  <c r="BF279" i="17"/>
  <c r="T279" i="17"/>
  <c r="R279" i="17"/>
  <c r="P279" i="17"/>
  <c r="BI273" i="17"/>
  <c r="BH273" i="17"/>
  <c r="BG273" i="17"/>
  <c r="BF273" i="17"/>
  <c r="T273" i="17"/>
  <c r="R273" i="17"/>
  <c r="P273" i="17"/>
  <c r="BI265" i="17"/>
  <c r="BH265" i="17"/>
  <c r="BG265" i="17"/>
  <c r="BF265" i="17"/>
  <c r="T265" i="17"/>
  <c r="R265" i="17"/>
  <c r="P265" i="17"/>
  <c r="BI258" i="17"/>
  <c r="BH258" i="17"/>
  <c r="BG258" i="17"/>
  <c r="BF258" i="17"/>
  <c r="T258" i="17"/>
  <c r="R258" i="17"/>
  <c r="P258" i="17"/>
  <c r="BI255" i="17"/>
  <c r="BH255" i="17"/>
  <c r="BG255" i="17"/>
  <c r="BF255" i="17"/>
  <c r="T255" i="17"/>
  <c r="R255" i="17"/>
  <c r="P255" i="17"/>
  <c r="BI251" i="17"/>
  <c r="BH251" i="17"/>
  <c r="BG251" i="17"/>
  <c r="BF251" i="17"/>
  <c r="T251" i="17"/>
  <c r="R251" i="17"/>
  <c r="P251" i="17"/>
  <c r="BI245" i="17"/>
  <c r="BH245" i="17"/>
  <c r="BG245" i="17"/>
  <c r="BF245" i="17"/>
  <c r="T245" i="17"/>
  <c r="R245" i="17"/>
  <c r="P245" i="17"/>
  <c r="BI243" i="17"/>
  <c r="BH243" i="17"/>
  <c r="BG243" i="17"/>
  <c r="BF243" i="17"/>
  <c r="T243" i="17"/>
  <c r="R243" i="17"/>
  <c r="P243" i="17"/>
  <c r="BI241" i="17"/>
  <c r="BH241" i="17"/>
  <c r="BG241" i="17"/>
  <c r="BF241" i="17"/>
  <c r="T241" i="17"/>
  <c r="R241" i="17"/>
  <c r="P241" i="17"/>
  <c r="BI239" i="17"/>
  <c r="BH239" i="17"/>
  <c r="BG239" i="17"/>
  <c r="BF239" i="17"/>
  <c r="T239" i="17"/>
  <c r="R239" i="17"/>
  <c r="P239" i="17"/>
  <c r="BI237" i="17"/>
  <c r="BH237" i="17"/>
  <c r="BG237" i="17"/>
  <c r="BF237" i="17"/>
  <c r="T237" i="17"/>
  <c r="R237" i="17"/>
  <c r="P237" i="17"/>
  <c r="BI235" i="17"/>
  <c r="BH235" i="17"/>
  <c r="BG235" i="17"/>
  <c r="BF235" i="17"/>
  <c r="T235" i="17"/>
  <c r="R235" i="17"/>
  <c r="P235" i="17"/>
  <c r="BI233" i="17"/>
  <c r="BH233" i="17"/>
  <c r="BG233" i="17"/>
  <c r="BF233" i="17"/>
  <c r="T233" i="17"/>
  <c r="R233" i="17"/>
  <c r="P233" i="17"/>
  <c r="BI232" i="17"/>
  <c r="BH232" i="17"/>
  <c r="BG232" i="17"/>
  <c r="BF232" i="17"/>
  <c r="T232" i="17"/>
  <c r="R232" i="17"/>
  <c r="P232" i="17"/>
  <c r="BI230" i="17"/>
  <c r="BH230" i="17"/>
  <c r="BG230" i="17"/>
  <c r="BF230" i="17"/>
  <c r="T230" i="17"/>
  <c r="R230" i="17"/>
  <c r="P230" i="17"/>
  <c r="BI228" i="17"/>
  <c r="BH228" i="17"/>
  <c r="BG228" i="17"/>
  <c r="BF228" i="17"/>
  <c r="T228" i="17"/>
  <c r="R228" i="17"/>
  <c r="P228" i="17"/>
  <c r="BI226" i="17"/>
  <c r="BH226" i="17"/>
  <c r="BG226" i="17"/>
  <c r="BF226" i="17"/>
  <c r="T226" i="17"/>
  <c r="R226" i="17"/>
  <c r="P226" i="17"/>
  <c r="BI220" i="17"/>
  <c r="BH220" i="17"/>
  <c r="BG220" i="17"/>
  <c r="BF220" i="17"/>
  <c r="T220" i="17"/>
  <c r="R220" i="17"/>
  <c r="P220" i="17"/>
  <c r="BI217" i="17"/>
  <c r="BH217" i="17"/>
  <c r="BG217" i="17"/>
  <c r="BF217" i="17"/>
  <c r="T217" i="17"/>
  <c r="R217" i="17"/>
  <c r="P217" i="17"/>
  <c r="BI210" i="17"/>
  <c r="BH210" i="17"/>
  <c r="BG210" i="17"/>
  <c r="BF210" i="17"/>
  <c r="T210" i="17"/>
  <c r="R210" i="17"/>
  <c r="P210" i="17"/>
  <c r="BI209" i="17"/>
  <c r="BH209" i="17"/>
  <c r="BG209" i="17"/>
  <c r="BF209" i="17"/>
  <c r="T209" i="17"/>
  <c r="R209" i="17"/>
  <c r="P209" i="17"/>
  <c r="BI206" i="17"/>
  <c r="BH206" i="17"/>
  <c r="BG206" i="17"/>
  <c r="BF206" i="17"/>
  <c r="T206" i="17"/>
  <c r="R206" i="17"/>
  <c r="P206" i="17"/>
  <c r="BI203" i="17"/>
  <c r="BH203" i="17"/>
  <c r="BG203" i="17"/>
  <c r="BF203" i="17"/>
  <c r="T203" i="17"/>
  <c r="R203" i="17"/>
  <c r="P203" i="17"/>
  <c r="BI201" i="17"/>
  <c r="BH201" i="17"/>
  <c r="BG201" i="17"/>
  <c r="BF201" i="17"/>
  <c r="T201" i="17"/>
  <c r="R201" i="17"/>
  <c r="P201" i="17"/>
  <c r="BI199" i="17"/>
  <c r="BH199" i="17"/>
  <c r="BG199" i="17"/>
  <c r="BF199" i="17"/>
  <c r="T199" i="17"/>
  <c r="R199" i="17"/>
  <c r="P199" i="17"/>
  <c r="BI198" i="17"/>
  <c r="BH198" i="17"/>
  <c r="BG198" i="17"/>
  <c r="BF198" i="17"/>
  <c r="T198" i="17"/>
  <c r="R198" i="17"/>
  <c r="P198" i="17"/>
  <c r="BI197" i="17"/>
  <c r="BH197" i="17"/>
  <c r="BG197" i="17"/>
  <c r="BF197" i="17"/>
  <c r="T197" i="17"/>
  <c r="R197" i="17"/>
  <c r="P197" i="17"/>
  <c r="BI195" i="17"/>
  <c r="BH195" i="17"/>
  <c r="BG195" i="17"/>
  <c r="BF195" i="17"/>
  <c r="T195" i="17"/>
  <c r="R195" i="17"/>
  <c r="P195" i="17"/>
  <c r="BI194" i="17"/>
  <c r="BH194" i="17"/>
  <c r="BG194" i="17"/>
  <c r="BF194" i="17"/>
  <c r="T194" i="17"/>
  <c r="R194" i="17"/>
  <c r="P194" i="17"/>
  <c r="BI193" i="17"/>
  <c r="BH193" i="17"/>
  <c r="BG193" i="17"/>
  <c r="BF193" i="17"/>
  <c r="T193" i="17"/>
  <c r="R193" i="17"/>
  <c r="P193" i="17"/>
  <c r="BI191" i="17"/>
  <c r="BH191" i="17"/>
  <c r="BG191" i="17"/>
  <c r="BF191" i="17"/>
  <c r="T191" i="17"/>
  <c r="R191" i="17"/>
  <c r="P191" i="17"/>
  <c r="BI190" i="17"/>
  <c r="BH190" i="17"/>
  <c r="BG190" i="17"/>
  <c r="BF190" i="17"/>
  <c r="T190" i="17"/>
  <c r="R190" i="17"/>
  <c r="P190" i="17"/>
  <c r="BI189" i="17"/>
  <c r="BH189" i="17"/>
  <c r="BG189" i="17"/>
  <c r="BF189" i="17"/>
  <c r="T189" i="17"/>
  <c r="R189" i="17"/>
  <c r="P189" i="17"/>
  <c r="BI188" i="17"/>
  <c r="BH188" i="17"/>
  <c r="BG188" i="17"/>
  <c r="BF188" i="17"/>
  <c r="T188" i="17"/>
  <c r="R188" i="17"/>
  <c r="P188" i="17"/>
  <c r="BI187" i="17"/>
  <c r="BH187" i="17"/>
  <c r="BG187" i="17"/>
  <c r="BF187" i="17"/>
  <c r="T187" i="17"/>
  <c r="R187" i="17"/>
  <c r="P187" i="17"/>
  <c r="BI186" i="17"/>
  <c r="BH186" i="17"/>
  <c r="BG186" i="17"/>
  <c r="BF186" i="17"/>
  <c r="T186" i="17"/>
  <c r="R186" i="17"/>
  <c r="P186" i="17"/>
  <c r="BI185" i="17"/>
  <c r="BH185" i="17"/>
  <c r="BG185" i="17"/>
  <c r="BF185" i="17"/>
  <c r="T185" i="17"/>
  <c r="R185" i="17"/>
  <c r="P185" i="17"/>
  <c r="BI184" i="17"/>
  <c r="BH184" i="17"/>
  <c r="BG184" i="17"/>
  <c r="BF184" i="17"/>
  <c r="T184" i="17"/>
  <c r="R184" i="17"/>
  <c r="P184" i="17"/>
  <c r="BI183" i="17"/>
  <c r="BH183" i="17"/>
  <c r="BG183" i="17"/>
  <c r="BF183" i="17"/>
  <c r="T183" i="17"/>
  <c r="R183" i="17"/>
  <c r="P183" i="17"/>
  <c r="BI182" i="17"/>
  <c r="BH182" i="17"/>
  <c r="BG182" i="17"/>
  <c r="BF182" i="17"/>
  <c r="T182" i="17"/>
  <c r="R182" i="17"/>
  <c r="P182" i="17"/>
  <c r="BI181" i="17"/>
  <c r="BH181" i="17"/>
  <c r="BG181" i="17"/>
  <c r="BF181" i="17"/>
  <c r="T181" i="17"/>
  <c r="R181" i="17"/>
  <c r="P181" i="17"/>
  <c r="BI178" i="17"/>
  <c r="BH178" i="17"/>
  <c r="BG178" i="17"/>
  <c r="BF178" i="17"/>
  <c r="T178" i="17"/>
  <c r="R178" i="17"/>
  <c r="P178" i="17"/>
  <c r="BI175" i="17"/>
  <c r="BH175" i="17"/>
  <c r="BG175" i="17"/>
  <c r="BF175" i="17"/>
  <c r="T175" i="17"/>
  <c r="R175" i="17"/>
  <c r="P175" i="17"/>
  <c r="BI172" i="17"/>
  <c r="BH172" i="17"/>
  <c r="BG172" i="17"/>
  <c r="BF172" i="17"/>
  <c r="T172" i="17"/>
  <c r="R172" i="17"/>
  <c r="P172" i="17"/>
  <c r="BI169" i="17"/>
  <c r="BH169" i="17"/>
  <c r="BG169" i="17"/>
  <c r="BF169" i="17"/>
  <c r="T169" i="17"/>
  <c r="R169" i="17"/>
  <c r="P169" i="17"/>
  <c r="BI166" i="17"/>
  <c r="BH166" i="17"/>
  <c r="BG166" i="17"/>
  <c r="BF166" i="17"/>
  <c r="T166" i="17"/>
  <c r="R166" i="17"/>
  <c r="P166" i="17"/>
  <c r="BI163" i="17"/>
  <c r="BH163" i="17"/>
  <c r="BG163" i="17"/>
  <c r="BF163" i="17"/>
  <c r="T163" i="17"/>
  <c r="R163" i="17"/>
  <c r="P163" i="17"/>
  <c r="BI160" i="17"/>
  <c r="BH160" i="17"/>
  <c r="BG160" i="17"/>
  <c r="BF160" i="17"/>
  <c r="T160" i="17"/>
  <c r="R160" i="17"/>
  <c r="P160" i="17"/>
  <c r="BI157" i="17"/>
  <c r="BH157" i="17"/>
  <c r="BG157" i="17"/>
  <c r="BF157" i="17"/>
  <c r="T157" i="17"/>
  <c r="R157" i="17"/>
  <c r="P157" i="17"/>
  <c r="BI154" i="17"/>
  <c r="BH154" i="17"/>
  <c r="BG154" i="17"/>
  <c r="BF154" i="17"/>
  <c r="T154" i="17"/>
  <c r="R154" i="17"/>
  <c r="P154" i="17"/>
  <c r="BI151" i="17"/>
  <c r="BH151" i="17"/>
  <c r="BG151" i="17"/>
  <c r="BF151" i="17"/>
  <c r="T151" i="17"/>
  <c r="R151" i="17"/>
  <c r="P151" i="17"/>
  <c r="BI148" i="17"/>
  <c r="BH148" i="17"/>
  <c r="BG148" i="17"/>
  <c r="BF148" i="17"/>
  <c r="T148" i="17"/>
  <c r="R148" i="17"/>
  <c r="P148" i="17"/>
  <c r="BI147" i="17"/>
  <c r="BH147" i="17"/>
  <c r="BG147" i="17"/>
  <c r="BF147" i="17"/>
  <c r="T147" i="17"/>
  <c r="R147" i="17"/>
  <c r="P147" i="17"/>
  <c r="BI145" i="17"/>
  <c r="BH145" i="17"/>
  <c r="BG145" i="17"/>
  <c r="BF145" i="17"/>
  <c r="T145" i="17"/>
  <c r="R145" i="17"/>
  <c r="P145" i="17"/>
  <c r="BI142" i="17"/>
  <c r="BH142" i="17"/>
  <c r="BG142" i="17"/>
  <c r="BF142" i="17"/>
  <c r="T142" i="17"/>
  <c r="R142" i="17"/>
  <c r="P142" i="17"/>
  <c r="BI139" i="17"/>
  <c r="BH139" i="17"/>
  <c r="BG139" i="17"/>
  <c r="BF139" i="17"/>
  <c r="T139" i="17"/>
  <c r="R139" i="17"/>
  <c r="P139" i="17"/>
  <c r="BI136" i="17"/>
  <c r="BH136" i="17"/>
  <c r="BG136" i="17"/>
  <c r="BF136" i="17"/>
  <c r="T136" i="17"/>
  <c r="R136" i="17"/>
  <c r="P136" i="17"/>
  <c r="BI133" i="17"/>
  <c r="BH133" i="17"/>
  <c r="BG133" i="17"/>
  <c r="BF133" i="17"/>
  <c r="T133" i="17"/>
  <c r="R133" i="17"/>
  <c r="P133" i="17"/>
  <c r="F126" i="17"/>
  <c r="F124" i="17"/>
  <c r="E122" i="17"/>
  <c r="BI109" i="17"/>
  <c r="BH109" i="17"/>
  <c r="BG109" i="17"/>
  <c r="BF109" i="17"/>
  <c r="BI108" i="17"/>
  <c r="BH108" i="17"/>
  <c r="BG108" i="17"/>
  <c r="BF108" i="17"/>
  <c r="BE108" i="17"/>
  <c r="BI107" i="17"/>
  <c r="BH107" i="17"/>
  <c r="BG107" i="17"/>
  <c r="BF107" i="17"/>
  <c r="BE107" i="17"/>
  <c r="BI106" i="17"/>
  <c r="BH106" i="17"/>
  <c r="BG106" i="17"/>
  <c r="BF106" i="17"/>
  <c r="BE106" i="17"/>
  <c r="BI105" i="17"/>
  <c r="BH105" i="17"/>
  <c r="BG105" i="17"/>
  <c r="BF105" i="17"/>
  <c r="BE105" i="17"/>
  <c r="BI104" i="17"/>
  <c r="BH104" i="17"/>
  <c r="BG104" i="17"/>
  <c r="BF104" i="17"/>
  <c r="BE104" i="17"/>
  <c r="F91" i="17"/>
  <c r="F89" i="17"/>
  <c r="E87" i="17"/>
  <c r="J24" i="17"/>
  <c r="E24" i="17"/>
  <c r="J92" i="17"/>
  <c r="J23" i="17"/>
  <c r="J21" i="17"/>
  <c r="E21" i="17"/>
  <c r="J126" i="17" s="1"/>
  <c r="J20" i="17"/>
  <c r="J18" i="17"/>
  <c r="E18" i="17"/>
  <c r="F127" i="17"/>
  <c r="J17" i="17"/>
  <c r="J12" i="17"/>
  <c r="J124" i="17"/>
  <c r="E7" i="17"/>
  <c r="E120" i="17"/>
  <c r="J39" i="16"/>
  <c r="J38" i="16"/>
  <c r="AY109" i="1"/>
  <c r="J37" i="16"/>
  <c r="AX109" i="1"/>
  <c r="BI464" i="16"/>
  <c r="BH464" i="16"/>
  <c r="BG464" i="16"/>
  <c r="BF464" i="16"/>
  <c r="T464" i="16"/>
  <c r="R464" i="16"/>
  <c r="P464" i="16"/>
  <c r="BI461" i="16"/>
  <c r="BH461" i="16"/>
  <c r="BG461" i="16"/>
  <c r="BF461" i="16"/>
  <c r="T461" i="16"/>
  <c r="R461" i="16"/>
  <c r="P461" i="16"/>
  <c r="BI458" i="16"/>
  <c r="BH458" i="16"/>
  <c r="BG458" i="16"/>
  <c r="BF458" i="16"/>
  <c r="T458" i="16"/>
  <c r="R458" i="16"/>
  <c r="P458" i="16"/>
  <c r="BI456" i="16"/>
  <c r="BH456" i="16"/>
  <c r="BG456" i="16"/>
  <c r="BF456" i="16"/>
  <c r="T456" i="16"/>
  <c r="R456" i="16"/>
  <c r="P456" i="16"/>
  <c r="BI453" i="16"/>
  <c r="BH453" i="16"/>
  <c r="BG453" i="16"/>
  <c r="BF453" i="16"/>
  <c r="T453" i="16"/>
  <c r="R453" i="16"/>
  <c r="P453" i="16"/>
  <c r="BI448" i="16"/>
  <c r="BH448" i="16"/>
  <c r="BG448" i="16"/>
  <c r="BF448" i="16"/>
  <c r="T448" i="16"/>
  <c r="R448" i="16"/>
  <c r="P448" i="16"/>
  <c r="BI445" i="16"/>
  <c r="BH445" i="16"/>
  <c r="BG445" i="16"/>
  <c r="BF445" i="16"/>
  <c r="T445" i="16"/>
  <c r="R445" i="16"/>
  <c r="P445" i="16"/>
  <c r="BI442" i="16"/>
  <c r="BH442" i="16"/>
  <c r="BG442" i="16"/>
  <c r="BF442" i="16"/>
  <c r="T442" i="16"/>
  <c r="R442" i="16"/>
  <c r="P442" i="16"/>
  <c r="BI437" i="16"/>
  <c r="BH437" i="16"/>
  <c r="BG437" i="16"/>
  <c r="BF437" i="16"/>
  <c r="T437" i="16"/>
  <c r="R437" i="16"/>
  <c r="P437" i="16"/>
  <c r="BI434" i="16"/>
  <c r="BH434" i="16"/>
  <c r="BG434" i="16"/>
  <c r="BF434" i="16"/>
  <c r="T434" i="16"/>
  <c r="R434" i="16"/>
  <c r="P434" i="16"/>
  <c r="BI431" i="16"/>
  <c r="BH431" i="16"/>
  <c r="BG431" i="16"/>
  <c r="BF431" i="16"/>
  <c r="T431" i="16"/>
  <c r="R431" i="16"/>
  <c r="P431" i="16"/>
  <c r="BI427" i="16"/>
  <c r="BH427" i="16"/>
  <c r="BG427" i="16"/>
  <c r="BF427" i="16"/>
  <c r="T427" i="16"/>
  <c r="R427" i="16"/>
  <c r="P427" i="16"/>
  <c r="BI424" i="16"/>
  <c r="BH424" i="16"/>
  <c r="BG424" i="16"/>
  <c r="BF424" i="16"/>
  <c r="T424" i="16"/>
  <c r="R424" i="16"/>
  <c r="P424" i="16"/>
  <c r="BI418" i="16"/>
  <c r="BH418" i="16"/>
  <c r="BG418" i="16"/>
  <c r="BF418" i="16"/>
  <c r="T418" i="16"/>
  <c r="R418" i="16"/>
  <c r="P418" i="16"/>
  <c r="BI411" i="16"/>
  <c r="BH411" i="16"/>
  <c r="BG411" i="16"/>
  <c r="BF411" i="16"/>
  <c r="T411" i="16"/>
  <c r="R411" i="16"/>
  <c r="P411" i="16"/>
  <c r="BI407" i="16"/>
  <c r="BH407" i="16"/>
  <c r="BG407" i="16"/>
  <c r="BF407" i="16"/>
  <c r="T407" i="16"/>
  <c r="R407" i="16"/>
  <c r="P407" i="16"/>
  <c r="BI403" i="16"/>
  <c r="BH403" i="16"/>
  <c r="BG403" i="16"/>
  <c r="BF403" i="16"/>
  <c r="T403" i="16"/>
  <c r="R403" i="16"/>
  <c r="P403" i="16"/>
  <c r="BI398" i="16"/>
  <c r="BH398" i="16"/>
  <c r="BG398" i="16"/>
  <c r="BF398" i="16"/>
  <c r="T398" i="16"/>
  <c r="R398" i="16"/>
  <c r="P398" i="16"/>
  <c r="BI394" i="16"/>
  <c r="BH394" i="16"/>
  <c r="BG394" i="16"/>
  <c r="BF394" i="16"/>
  <c r="T394" i="16"/>
  <c r="R394" i="16"/>
  <c r="P394" i="16"/>
  <c r="BI393" i="16"/>
  <c r="BH393" i="16"/>
  <c r="BG393" i="16"/>
  <c r="BF393" i="16"/>
  <c r="T393" i="16"/>
  <c r="R393" i="16"/>
  <c r="P393" i="16"/>
  <c r="BI391" i="16"/>
  <c r="BH391" i="16"/>
  <c r="BG391" i="16"/>
  <c r="BF391" i="16"/>
  <c r="T391" i="16"/>
  <c r="R391" i="16"/>
  <c r="P391" i="16"/>
  <c r="BI389" i="16"/>
  <c r="BH389" i="16"/>
  <c r="BG389" i="16"/>
  <c r="BF389" i="16"/>
  <c r="T389" i="16"/>
  <c r="R389" i="16"/>
  <c r="P389" i="16"/>
  <c r="BI387" i="16"/>
  <c r="BH387" i="16"/>
  <c r="BG387" i="16"/>
  <c r="BF387" i="16"/>
  <c r="T387" i="16"/>
  <c r="R387" i="16"/>
  <c r="P387" i="16"/>
  <c r="BI382" i="16"/>
  <c r="BH382" i="16"/>
  <c r="BG382" i="16"/>
  <c r="BF382" i="16"/>
  <c r="T382" i="16"/>
  <c r="R382" i="16"/>
  <c r="P382" i="16"/>
  <c r="BI377" i="16"/>
  <c r="BH377" i="16"/>
  <c r="BG377" i="16"/>
  <c r="BF377" i="16"/>
  <c r="T377" i="16"/>
  <c r="R377" i="16"/>
  <c r="P377" i="16"/>
  <c r="BI371" i="16"/>
  <c r="BH371" i="16"/>
  <c r="BG371" i="16"/>
  <c r="BF371" i="16"/>
  <c r="T371" i="16"/>
  <c r="R371" i="16"/>
  <c r="P371" i="16"/>
  <c r="BI368" i="16"/>
  <c r="BH368" i="16"/>
  <c r="BG368" i="16"/>
  <c r="BF368" i="16"/>
  <c r="T368" i="16"/>
  <c r="R368" i="16"/>
  <c r="P368" i="16"/>
  <c r="BI363" i="16"/>
  <c r="BH363" i="16"/>
  <c r="BG363" i="16"/>
  <c r="BF363" i="16"/>
  <c r="T363" i="16"/>
  <c r="R363" i="16"/>
  <c r="P363" i="16"/>
  <c r="BI357" i="16"/>
  <c r="BH357" i="16"/>
  <c r="BG357" i="16"/>
  <c r="BF357" i="16"/>
  <c r="T357" i="16"/>
  <c r="R357" i="16"/>
  <c r="P357" i="16"/>
  <c r="BI352" i="16"/>
  <c r="BH352" i="16"/>
  <c r="BG352" i="16"/>
  <c r="BF352" i="16"/>
  <c r="T352" i="16"/>
  <c r="R352" i="16"/>
  <c r="P352" i="16"/>
  <c r="BI349" i="16"/>
  <c r="BH349" i="16"/>
  <c r="BG349" i="16"/>
  <c r="BF349" i="16"/>
  <c r="T349" i="16"/>
  <c r="R349" i="16"/>
  <c r="P349" i="16"/>
  <c r="BI345" i="16"/>
  <c r="BH345" i="16"/>
  <c r="BG345" i="16"/>
  <c r="BF345" i="16"/>
  <c r="T345" i="16"/>
  <c r="R345" i="16"/>
  <c r="P345" i="16"/>
  <c r="BI342" i="16"/>
  <c r="BH342" i="16"/>
  <c r="BG342" i="16"/>
  <c r="BF342" i="16"/>
  <c r="T342" i="16"/>
  <c r="R342" i="16"/>
  <c r="P342" i="16"/>
  <c r="BI337" i="16"/>
  <c r="BH337" i="16"/>
  <c r="BG337" i="16"/>
  <c r="BF337" i="16"/>
  <c r="T337" i="16"/>
  <c r="R337" i="16"/>
  <c r="P337" i="16"/>
  <c r="BI330" i="16"/>
  <c r="BH330" i="16"/>
  <c r="BG330" i="16"/>
  <c r="BF330" i="16"/>
  <c r="T330" i="16"/>
  <c r="R330" i="16"/>
  <c r="P330" i="16"/>
  <c r="BI328" i="16"/>
  <c r="BH328" i="16"/>
  <c r="BG328" i="16"/>
  <c r="BF328" i="16"/>
  <c r="T328" i="16"/>
  <c r="R328" i="16"/>
  <c r="P328" i="16"/>
  <c r="BI324" i="16"/>
  <c r="BH324" i="16"/>
  <c r="BG324" i="16"/>
  <c r="BF324" i="16"/>
  <c r="T324" i="16"/>
  <c r="R324" i="16"/>
  <c r="P324" i="16"/>
  <c r="BI319" i="16"/>
  <c r="BH319" i="16"/>
  <c r="BG319" i="16"/>
  <c r="BF319" i="16"/>
  <c r="T319" i="16"/>
  <c r="R319" i="16"/>
  <c r="P319" i="16"/>
  <c r="BI314" i="16"/>
  <c r="BH314" i="16"/>
  <c r="BG314" i="16"/>
  <c r="BF314" i="16"/>
  <c r="T314" i="16"/>
  <c r="R314" i="16"/>
  <c r="P314" i="16"/>
  <c r="BI309" i="16"/>
  <c r="BH309" i="16"/>
  <c r="BG309" i="16"/>
  <c r="BF309" i="16"/>
  <c r="T309" i="16"/>
  <c r="R309" i="16"/>
  <c r="P309" i="16"/>
  <c r="BI308" i="16"/>
  <c r="BH308" i="16"/>
  <c r="BG308" i="16"/>
  <c r="BF308" i="16"/>
  <c r="T308" i="16"/>
  <c r="R308" i="16"/>
  <c r="P308" i="16"/>
  <c r="BI306" i="16"/>
  <c r="BH306" i="16"/>
  <c r="BG306" i="16"/>
  <c r="BF306" i="16"/>
  <c r="T306" i="16"/>
  <c r="R306" i="16"/>
  <c r="P306" i="16"/>
  <c r="BI305" i="16"/>
  <c r="BH305" i="16"/>
  <c r="BG305" i="16"/>
  <c r="BF305" i="16"/>
  <c r="T305" i="16"/>
  <c r="R305" i="16"/>
  <c r="P305" i="16"/>
  <c r="BI300" i="16"/>
  <c r="BH300" i="16"/>
  <c r="BG300" i="16"/>
  <c r="BF300" i="16"/>
  <c r="T300" i="16"/>
  <c r="R300" i="16"/>
  <c r="P300" i="16"/>
  <c r="BI299" i="16"/>
  <c r="BH299" i="16"/>
  <c r="BG299" i="16"/>
  <c r="BF299" i="16"/>
  <c r="T299" i="16"/>
  <c r="R299" i="16"/>
  <c r="P299" i="16"/>
  <c r="BI298" i="16"/>
  <c r="BH298" i="16"/>
  <c r="BG298" i="16"/>
  <c r="BF298" i="16"/>
  <c r="T298" i="16"/>
  <c r="R298" i="16"/>
  <c r="P298" i="16"/>
  <c r="BI297" i="16"/>
  <c r="BH297" i="16"/>
  <c r="BG297" i="16"/>
  <c r="BF297" i="16"/>
  <c r="T297" i="16"/>
  <c r="R297" i="16"/>
  <c r="P297" i="16"/>
  <c r="BI296" i="16"/>
  <c r="BH296" i="16"/>
  <c r="BG296" i="16"/>
  <c r="BF296" i="16"/>
  <c r="T296" i="16"/>
  <c r="R296" i="16"/>
  <c r="P296" i="16"/>
  <c r="BI295" i="16"/>
  <c r="BH295" i="16"/>
  <c r="BG295" i="16"/>
  <c r="BF295" i="16"/>
  <c r="T295" i="16"/>
  <c r="R295" i="16"/>
  <c r="P295" i="16"/>
  <c r="BI294" i="16"/>
  <c r="BH294" i="16"/>
  <c r="BG294" i="16"/>
  <c r="BF294" i="16"/>
  <c r="T294" i="16"/>
  <c r="R294" i="16"/>
  <c r="P294" i="16"/>
  <c r="BI293" i="16"/>
  <c r="BH293" i="16"/>
  <c r="BG293" i="16"/>
  <c r="BF293" i="16"/>
  <c r="T293" i="16"/>
  <c r="R293" i="16"/>
  <c r="P293" i="16"/>
  <c r="BI292" i="16"/>
  <c r="BH292" i="16"/>
  <c r="BG292" i="16"/>
  <c r="BF292" i="16"/>
  <c r="T292" i="16"/>
  <c r="R292" i="16"/>
  <c r="P292" i="16"/>
  <c r="BI291" i="16"/>
  <c r="BH291" i="16"/>
  <c r="BG291" i="16"/>
  <c r="BF291" i="16"/>
  <c r="T291" i="16"/>
  <c r="R291" i="16"/>
  <c r="P291" i="16"/>
  <c r="BI290" i="16"/>
  <c r="BH290" i="16"/>
  <c r="BG290" i="16"/>
  <c r="BF290" i="16"/>
  <c r="T290" i="16"/>
  <c r="R290" i="16"/>
  <c r="P290" i="16"/>
  <c r="BI289" i="16"/>
  <c r="BH289" i="16"/>
  <c r="BG289" i="16"/>
  <c r="BF289" i="16"/>
  <c r="T289" i="16"/>
  <c r="R289" i="16"/>
  <c r="P289" i="16"/>
  <c r="BI288" i="16"/>
  <c r="BH288" i="16"/>
  <c r="BG288" i="16"/>
  <c r="BF288" i="16"/>
  <c r="T288" i="16"/>
  <c r="R288" i="16"/>
  <c r="P288" i="16"/>
  <c r="BI287" i="16"/>
  <c r="BH287" i="16"/>
  <c r="BG287" i="16"/>
  <c r="BF287" i="16"/>
  <c r="T287" i="16"/>
  <c r="R287" i="16"/>
  <c r="P287" i="16"/>
  <c r="BI286" i="16"/>
  <c r="BH286" i="16"/>
  <c r="BG286" i="16"/>
  <c r="BF286" i="16"/>
  <c r="T286" i="16"/>
  <c r="R286" i="16"/>
  <c r="P286" i="16"/>
  <c r="BI285" i="16"/>
  <c r="BH285" i="16"/>
  <c r="BG285" i="16"/>
  <c r="BF285" i="16"/>
  <c r="T285" i="16"/>
  <c r="R285" i="16"/>
  <c r="P285" i="16"/>
  <c r="BI284" i="16"/>
  <c r="BH284" i="16"/>
  <c r="BG284" i="16"/>
  <c r="BF284" i="16"/>
  <c r="T284" i="16"/>
  <c r="R284" i="16"/>
  <c r="P284" i="16"/>
  <c r="BI283" i="16"/>
  <c r="BH283" i="16"/>
  <c r="BG283" i="16"/>
  <c r="BF283" i="16"/>
  <c r="T283" i="16"/>
  <c r="R283" i="16"/>
  <c r="P283" i="16"/>
  <c r="BI282" i="16"/>
  <c r="BH282" i="16"/>
  <c r="BG282" i="16"/>
  <c r="BF282" i="16"/>
  <c r="T282" i="16"/>
  <c r="R282" i="16"/>
  <c r="P282" i="16"/>
  <c r="BI281" i="16"/>
  <c r="BH281" i="16"/>
  <c r="BG281" i="16"/>
  <c r="BF281" i="16"/>
  <c r="T281" i="16"/>
  <c r="R281" i="16"/>
  <c r="P281" i="16"/>
  <c r="BI280" i="16"/>
  <c r="BH280" i="16"/>
  <c r="BG280" i="16"/>
  <c r="BF280" i="16"/>
  <c r="T280" i="16"/>
  <c r="R280" i="16"/>
  <c r="P280" i="16"/>
  <c r="BI279" i="16"/>
  <c r="BH279" i="16"/>
  <c r="BG279" i="16"/>
  <c r="BF279" i="16"/>
  <c r="T279" i="16"/>
  <c r="R279" i="16"/>
  <c r="P279" i="16"/>
  <c r="BI278" i="16"/>
  <c r="BH278" i="16"/>
  <c r="BG278" i="16"/>
  <c r="BF278" i="16"/>
  <c r="T278" i="16"/>
  <c r="R278" i="16"/>
  <c r="P278" i="16"/>
  <c r="BI277" i="16"/>
  <c r="BH277" i="16"/>
  <c r="BG277" i="16"/>
  <c r="BF277" i="16"/>
  <c r="T277" i="16"/>
  <c r="R277" i="16"/>
  <c r="P277" i="16"/>
  <c r="BI276" i="16"/>
  <c r="BH276" i="16"/>
  <c r="BG276" i="16"/>
  <c r="BF276" i="16"/>
  <c r="T276" i="16"/>
  <c r="R276" i="16"/>
  <c r="P276" i="16"/>
  <c r="BI275" i="16"/>
  <c r="BH275" i="16"/>
  <c r="BG275" i="16"/>
  <c r="BF275" i="16"/>
  <c r="T275" i="16"/>
  <c r="R275" i="16"/>
  <c r="P275" i="16"/>
  <c r="BI274" i="16"/>
  <c r="BH274" i="16"/>
  <c r="BG274" i="16"/>
  <c r="BF274" i="16"/>
  <c r="T274" i="16"/>
  <c r="R274" i="16"/>
  <c r="P274" i="16"/>
  <c r="BI273" i="16"/>
  <c r="BH273" i="16"/>
  <c r="BG273" i="16"/>
  <c r="BF273" i="16"/>
  <c r="T273" i="16"/>
  <c r="R273" i="16"/>
  <c r="P273" i="16"/>
  <c r="BI272" i="16"/>
  <c r="BH272" i="16"/>
  <c r="BG272" i="16"/>
  <c r="BF272" i="16"/>
  <c r="T272" i="16"/>
  <c r="R272" i="16"/>
  <c r="P272" i="16"/>
  <c r="BI271" i="16"/>
  <c r="BH271" i="16"/>
  <c r="BG271" i="16"/>
  <c r="BF271" i="16"/>
  <c r="T271" i="16"/>
  <c r="R271" i="16"/>
  <c r="P271" i="16"/>
  <c r="BI270" i="16"/>
  <c r="BH270" i="16"/>
  <c r="BG270" i="16"/>
  <c r="BF270" i="16"/>
  <c r="T270" i="16"/>
  <c r="R270" i="16"/>
  <c r="P270" i="16"/>
  <c r="BI269" i="16"/>
  <c r="BH269" i="16"/>
  <c r="BG269" i="16"/>
  <c r="BF269" i="16"/>
  <c r="T269" i="16"/>
  <c r="R269" i="16"/>
  <c r="P269" i="16"/>
  <c r="BI268" i="16"/>
  <c r="BH268" i="16"/>
  <c r="BG268" i="16"/>
  <c r="BF268" i="16"/>
  <c r="T268" i="16"/>
  <c r="R268" i="16"/>
  <c r="P268" i="16"/>
  <c r="BI267" i="16"/>
  <c r="BH267" i="16"/>
  <c r="BG267" i="16"/>
  <c r="BF267" i="16"/>
  <c r="T267" i="16"/>
  <c r="R267" i="16"/>
  <c r="P267" i="16"/>
  <c r="BI266" i="16"/>
  <c r="BH266" i="16"/>
  <c r="BG266" i="16"/>
  <c r="BF266" i="16"/>
  <c r="T266" i="16"/>
  <c r="R266" i="16"/>
  <c r="P266" i="16"/>
  <c r="BI265" i="16"/>
  <c r="BH265" i="16"/>
  <c r="BG265" i="16"/>
  <c r="BF265" i="16"/>
  <c r="T265" i="16"/>
  <c r="R265" i="16"/>
  <c r="P265" i="16"/>
  <c r="BI264" i="16"/>
  <c r="BH264" i="16"/>
  <c r="BG264" i="16"/>
  <c r="BF264" i="16"/>
  <c r="T264" i="16"/>
  <c r="R264" i="16"/>
  <c r="P264" i="16"/>
  <c r="BI263" i="16"/>
  <c r="BH263" i="16"/>
  <c r="BG263" i="16"/>
  <c r="BF263" i="16"/>
  <c r="T263" i="16"/>
  <c r="R263" i="16"/>
  <c r="P263" i="16"/>
  <c r="BI262" i="16"/>
  <c r="BH262" i="16"/>
  <c r="BG262" i="16"/>
  <c r="BF262" i="16"/>
  <c r="T262" i="16"/>
  <c r="R262" i="16"/>
  <c r="P262" i="16"/>
  <c r="BI261" i="16"/>
  <c r="BH261" i="16"/>
  <c r="BG261" i="16"/>
  <c r="BF261" i="16"/>
  <c r="T261" i="16"/>
  <c r="R261" i="16"/>
  <c r="P261" i="16"/>
  <c r="BI260" i="16"/>
  <c r="BH260" i="16"/>
  <c r="BG260" i="16"/>
  <c r="BF260" i="16"/>
  <c r="T260" i="16"/>
  <c r="R260" i="16"/>
  <c r="P260" i="16"/>
  <c r="BI259" i="16"/>
  <c r="BH259" i="16"/>
  <c r="BG259" i="16"/>
  <c r="BF259" i="16"/>
  <c r="T259" i="16"/>
  <c r="R259" i="16"/>
  <c r="P259" i="16"/>
  <c r="BI258" i="16"/>
  <c r="BH258" i="16"/>
  <c r="BG258" i="16"/>
  <c r="BF258" i="16"/>
  <c r="T258" i="16"/>
  <c r="R258" i="16"/>
  <c r="P258" i="16"/>
  <c r="BI257" i="16"/>
  <c r="BH257" i="16"/>
  <c r="BG257" i="16"/>
  <c r="BF257" i="16"/>
  <c r="T257" i="16"/>
  <c r="R257" i="16"/>
  <c r="P257" i="16"/>
  <c r="BI256" i="16"/>
  <c r="BH256" i="16"/>
  <c r="BG256" i="16"/>
  <c r="BF256" i="16"/>
  <c r="T256" i="16"/>
  <c r="R256" i="16"/>
  <c r="P256" i="16"/>
  <c r="BI255" i="16"/>
  <c r="BH255" i="16"/>
  <c r="BG255" i="16"/>
  <c r="BF255" i="16"/>
  <c r="T255" i="16"/>
  <c r="R255" i="16"/>
  <c r="P255" i="16"/>
  <c r="BI254" i="16"/>
  <c r="BH254" i="16"/>
  <c r="BG254" i="16"/>
  <c r="BF254" i="16"/>
  <c r="T254" i="16"/>
  <c r="R254" i="16"/>
  <c r="P254" i="16"/>
  <c r="BI252" i="16"/>
  <c r="BH252" i="16"/>
  <c r="BG252" i="16"/>
  <c r="BF252" i="16"/>
  <c r="T252" i="16"/>
  <c r="R252" i="16"/>
  <c r="P252" i="16"/>
  <c r="BI251" i="16"/>
  <c r="BH251" i="16"/>
  <c r="BG251" i="16"/>
  <c r="BF251" i="16"/>
  <c r="T251" i="16"/>
  <c r="R251" i="16"/>
  <c r="P251" i="16"/>
  <c r="BI250" i="16"/>
  <c r="BH250" i="16"/>
  <c r="BG250" i="16"/>
  <c r="BF250" i="16"/>
  <c r="T250" i="16"/>
  <c r="R250" i="16"/>
  <c r="P250" i="16"/>
  <c r="BI249" i="16"/>
  <c r="BH249" i="16"/>
  <c r="BG249" i="16"/>
  <c r="BF249" i="16"/>
  <c r="T249" i="16"/>
  <c r="R249" i="16"/>
  <c r="P249" i="16"/>
  <c r="BI248" i="16"/>
  <c r="BH248" i="16"/>
  <c r="BG248" i="16"/>
  <c r="BF248" i="16"/>
  <c r="T248" i="16"/>
  <c r="R248" i="16"/>
  <c r="P248" i="16"/>
  <c r="BI247" i="16"/>
  <c r="BH247" i="16"/>
  <c r="BG247" i="16"/>
  <c r="BF247" i="16"/>
  <c r="T247" i="16"/>
  <c r="R247" i="16"/>
  <c r="P247" i="16"/>
  <c r="BI246" i="16"/>
  <c r="BH246" i="16"/>
  <c r="BG246" i="16"/>
  <c r="BF246" i="16"/>
  <c r="T246" i="16"/>
  <c r="R246" i="16"/>
  <c r="P246" i="16"/>
  <c r="BI245" i="16"/>
  <c r="BH245" i="16"/>
  <c r="BG245" i="16"/>
  <c r="BF245" i="16"/>
  <c r="T245" i="16"/>
  <c r="R245" i="16"/>
  <c r="P245" i="16"/>
  <c r="BI244" i="16"/>
  <c r="BH244" i="16"/>
  <c r="BG244" i="16"/>
  <c r="BF244" i="16"/>
  <c r="T244" i="16"/>
  <c r="R244" i="16"/>
  <c r="P244" i="16"/>
  <c r="BI243" i="16"/>
  <c r="BH243" i="16"/>
  <c r="BG243" i="16"/>
  <c r="BF243" i="16"/>
  <c r="T243" i="16"/>
  <c r="R243" i="16"/>
  <c r="P243" i="16"/>
  <c r="BI242" i="16"/>
  <c r="BH242" i="16"/>
  <c r="BG242" i="16"/>
  <c r="BF242" i="16"/>
  <c r="T242" i="16"/>
  <c r="R242" i="16"/>
  <c r="P242" i="16"/>
  <c r="BI241" i="16"/>
  <c r="BH241" i="16"/>
  <c r="BG241" i="16"/>
  <c r="BF241" i="16"/>
  <c r="T241" i="16"/>
  <c r="R241" i="16"/>
  <c r="P241" i="16"/>
  <c r="BI240" i="16"/>
  <c r="BH240" i="16"/>
  <c r="BG240" i="16"/>
  <c r="BF240" i="16"/>
  <c r="T240" i="16"/>
  <c r="R240" i="16"/>
  <c r="P240" i="16"/>
  <c r="BI239" i="16"/>
  <c r="BH239" i="16"/>
  <c r="BG239" i="16"/>
  <c r="BF239" i="16"/>
  <c r="T239" i="16"/>
  <c r="R239" i="16"/>
  <c r="P239" i="16"/>
  <c r="BI238" i="16"/>
  <c r="BH238" i="16"/>
  <c r="BG238" i="16"/>
  <c r="BF238" i="16"/>
  <c r="T238" i="16"/>
  <c r="R238" i="16"/>
  <c r="P238" i="16"/>
  <c r="BI237" i="16"/>
  <c r="BH237" i="16"/>
  <c r="BG237" i="16"/>
  <c r="BF237" i="16"/>
  <c r="T237" i="16"/>
  <c r="R237" i="16"/>
  <c r="P237" i="16"/>
  <c r="BI236" i="16"/>
  <c r="BH236" i="16"/>
  <c r="BG236" i="16"/>
  <c r="BF236" i="16"/>
  <c r="T236" i="16"/>
  <c r="R236" i="16"/>
  <c r="P236" i="16"/>
  <c r="BI235" i="16"/>
  <c r="BH235" i="16"/>
  <c r="BG235" i="16"/>
  <c r="BF235" i="16"/>
  <c r="T235" i="16"/>
  <c r="R235" i="16"/>
  <c r="P235" i="16"/>
  <c r="BI234" i="16"/>
  <c r="BH234" i="16"/>
  <c r="BG234" i="16"/>
  <c r="BF234" i="16"/>
  <c r="T234" i="16"/>
  <c r="R234" i="16"/>
  <c r="P234" i="16"/>
  <c r="BI233" i="16"/>
  <c r="BH233" i="16"/>
  <c r="BG233" i="16"/>
  <c r="BF233" i="16"/>
  <c r="T233" i="16"/>
  <c r="R233" i="16"/>
  <c r="P233" i="16"/>
  <c r="BI232" i="16"/>
  <c r="BH232" i="16"/>
  <c r="BG232" i="16"/>
  <c r="BF232" i="16"/>
  <c r="T232" i="16"/>
  <c r="R232" i="16"/>
  <c r="P232" i="16"/>
  <c r="BI231" i="16"/>
  <c r="BH231" i="16"/>
  <c r="BG231" i="16"/>
  <c r="BF231" i="16"/>
  <c r="T231" i="16"/>
  <c r="R231" i="16"/>
  <c r="P231" i="16"/>
  <c r="BI230" i="16"/>
  <c r="BH230" i="16"/>
  <c r="BG230" i="16"/>
  <c r="BF230" i="16"/>
  <c r="T230" i="16"/>
  <c r="R230" i="16"/>
  <c r="P230" i="16"/>
  <c r="BI229" i="16"/>
  <c r="BH229" i="16"/>
  <c r="BG229" i="16"/>
  <c r="BF229" i="16"/>
  <c r="T229" i="16"/>
  <c r="R229" i="16"/>
  <c r="P229" i="16"/>
  <c r="BI228" i="16"/>
  <c r="BH228" i="16"/>
  <c r="BG228" i="16"/>
  <c r="BF228" i="16"/>
  <c r="T228" i="16"/>
  <c r="R228" i="16"/>
  <c r="P228" i="16"/>
  <c r="BI227" i="16"/>
  <c r="BH227" i="16"/>
  <c r="BG227" i="16"/>
  <c r="BF227" i="16"/>
  <c r="T227" i="16"/>
  <c r="R227" i="16"/>
  <c r="P227" i="16"/>
  <c r="BI226" i="16"/>
  <c r="BH226" i="16"/>
  <c r="BG226" i="16"/>
  <c r="BF226" i="16"/>
  <c r="T226" i="16"/>
  <c r="R226" i="16"/>
  <c r="P226" i="16"/>
  <c r="BI225" i="16"/>
  <c r="BH225" i="16"/>
  <c r="BG225" i="16"/>
  <c r="BF225" i="16"/>
  <c r="T225" i="16"/>
  <c r="R225" i="16"/>
  <c r="P225" i="16"/>
  <c r="BI224" i="16"/>
  <c r="BH224" i="16"/>
  <c r="BG224" i="16"/>
  <c r="BF224" i="16"/>
  <c r="T224" i="16"/>
  <c r="R224" i="16"/>
  <c r="P224" i="16"/>
  <c r="BI223" i="16"/>
  <c r="BH223" i="16"/>
  <c r="BG223" i="16"/>
  <c r="BF223" i="16"/>
  <c r="T223" i="16"/>
  <c r="R223" i="16"/>
  <c r="P223" i="16"/>
  <c r="BI222" i="16"/>
  <c r="BH222" i="16"/>
  <c r="BG222" i="16"/>
  <c r="BF222" i="16"/>
  <c r="T222" i="16"/>
  <c r="R222" i="16"/>
  <c r="P222" i="16"/>
  <c r="BI221" i="16"/>
  <c r="BH221" i="16"/>
  <c r="BG221" i="16"/>
  <c r="BF221" i="16"/>
  <c r="T221" i="16"/>
  <c r="R221" i="16"/>
  <c r="P221" i="16"/>
  <c r="BI220" i="16"/>
  <c r="BH220" i="16"/>
  <c r="BG220" i="16"/>
  <c r="BF220" i="16"/>
  <c r="T220" i="16"/>
  <c r="R220" i="16"/>
  <c r="P220" i="16"/>
  <c r="BI219" i="16"/>
  <c r="BH219" i="16"/>
  <c r="BG219" i="16"/>
  <c r="BF219" i="16"/>
  <c r="T219" i="16"/>
  <c r="R219" i="16"/>
  <c r="P219" i="16"/>
  <c r="BI218" i="16"/>
  <c r="BH218" i="16"/>
  <c r="BG218" i="16"/>
  <c r="BF218" i="16"/>
  <c r="T218" i="16"/>
  <c r="R218" i="16"/>
  <c r="P218" i="16"/>
  <c r="BI217" i="16"/>
  <c r="BH217" i="16"/>
  <c r="BG217" i="16"/>
  <c r="BF217" i="16"/>
  <c r="T217" i="16"/>
  <c r="R217" i="16"/>
  <c r="P217" i="16"/>
  <c r="BI216" i="16"/>
  <c r="BH216" i="16"/>
  <c r="BG216" i="16"/>
  <c r="BF216" i="16"/>
  <c r="T216" i="16"/>
  <c r="R216" i="16"/>
  <c r="P216" i="16"/>
  <c r="BI215" i="16"/>
  <c r="BH215" i="16"/>
  <c r="BG215" i="16"/>
  <c r="BF215" i="16"/>
  <c r="T215" i="16"/>
  <c r="R215" i="16"/>
  <c r="P215" i="16"/>
  <c r="BI214" i="16"/>
  <c r="BH214" i="16"/>
  <c r="BG214" i="16"/>
  <c r="BF214" i="16"/>
  <c r="T214" i="16"/>
  <c r="R214" i="16"/>
  <c r="P214" i="16"/>
  <c r="BI213" i="16"/>
  <c r="BH213" i="16"/>
  <c r="BG213" i="16"/>
  <c r="BF213" i="16"/>
  <c r="T213" i="16"/>
  <c r="R213" i="16"/>
  <c r="P213" i="16"/>
  <c r="BI212" i="16"/>
  <c r="BH212" i="16"/>
  <c r="BG212" i="16"/>
  <c r="BF212" i="16"/>
  <c r="T212" i="16"/>
  <c r="R212" i="16"/>
  <c r="P212" i="16"/>
  <c r="BI211" i="16"/>
  <c r="BH211" i="16"/>
  <c r="BG211" i="16"/>
  <c r="BF211" i="16"/>
  <c r="T211" i="16"/>
  <c r="R211" i="16"/>
  <c r="P211" i="16"/>
  <c r="BI210" i="16"/>
  <c r="BH210" i="16"/>
  <c r="BG210" i="16"/>
  <c r="BF210" i="16"/>
  <c r="T210" i="16"/>
  <c r="R210" i="16"/>
  <c r="P210" i="16"/>
  <c r="BI209" i="16"/>
  <c r="BH209" i="16"/>
  <c r="BG209" i="16"/>
  <c r="BF209" i="16"/>
  <c r="T209" i="16"/>
  <c r="R209" i="16"/>
  <c r="P209" i="16"/>
  <c r="BI208" i="16"/>
  <c r="BH208" i="16"/>
  <c r="BG208" i="16"/>
  <c r="BF208" i="16"/>
  <c r="T208" i="16"/>
  <c r="R208" i="16"/>
  <c r="P208" i="16"/>
  <c r="BI207" i="16"/>
  <c r="BH207" i="16"/>
  <c r="BG207" i="16"/>
  <c r="BF207" i="16"/>
  <c r="T207" i="16"/>
  <c r="R207" i="16"/>
  <c r="P207" i="16"/>
  <c r="BI206" i="16"/>
  <c r="BH206" i="16"/>
  <c r="BG206" i="16"/>
  <c r="BF206" i="16"/>
  <c r="T206" i="16"/>
  <c r="R206" i="16"/>
  <c r="P206" i="16"/>
  <c r="BI205" i="16"/>
  <c r="BH205" i="16"/>
  <c r="BG205" i="16"/>
  <c r="BF205" i="16"/>
  <c r="T205" i="16"/>
  <c r="R205" i="16"/>
  <c r="P205" i="16"/>
  <c r="BI204" i="16"/>
  <c r="BH204" i="16"/>
  <c r="BG204" i="16"/>
  <c r="BF204" i="16"/>
  <c r="T204" i="16"/>
  <c r="R204" i="16"/>
  <c r="P204" i="16"/>
  <c r="BI203" i="16"/>
  <c r="BH203" i="16"/>
  <c r="BG203" i="16"/>
  <c r="BF203" i="16"/>
  <c r="T203" i="16"/>
  <c r="R203" i="16"/>
  <c r="P203" i="16"/>
  <c r="BI202" i="16"/>
  <c r="BH202" i="16"/>
  <c r="BG202" i="16"/>
  <c r="BF202" i="16"/>
  <c r="T202" i="16"/>
  <c r="R202" i="16"/>
  <c r="P202" i="16"/>
  <c r="BI200" i="16"/>
  <c r="BH200" i="16"/>
  <c r="BG200" i="16"/>
  <c r="BF200" i="16"/>
  <c r="T200" i="16"/>
  <c r="R200" i="16"/>
  <c r="P200" i="16"/>
  <c r="BI198" i="16"/>
  <c r="BH198" i="16"/>
  <c r="BG198" i="16"/>
  <c r="BF198" i="16"/>
  <c r="T198" i="16"/>
  <c r="R198" i="16"/>
  <c r="P198" i="16"/>
  <c r="BI196" i="16"/>
  <c r="BH196" i="16"/>
  <c r="BG196" i="16"/>
  <c r="BF196" i="16"/>
  <c r="T196" i="16"/>
  <c r="R196" i="16"/>
  <c r="P196" i="16"/>
  <c r="BI194" i="16"/>
  <c r="BH194" i="16"/>
  <c r="BG194" i="16"/>
  <c r="BF194" i="16"/>
  <c r="T194" i="16"/>
  <c r="R194" i="16"/>
  <c r="P194" i="16"/>
  <c r="BI192" i="16"/>
  <c r="BH192" i="16"/>
  <c r="BG192" i="16"/>
  <c r="BF192" i="16"/>
  <c r="T192" i="16"/>
  <c r="R192" i="16"/>
  <c r="P192" i="16"/>
  <c r="BI190" i="16"/>
  <c r="BH190" i="16"/>
  <c r="BG190" i="16"/>
  <c r="BF190" i="16"/>
  <c r="T190" i="16"/>
  <c r="R190" i="16"/>
  <c r="P190" i="16"/>
  <c r="BI187" i="16"/>
  <c r="BH187" i="16"/>
  <c r="BG187" i="16"/>
  <c r="BF187" i="16"/>
  <c r="T187" i="16"/>
  <c r="R187" i="16"/>
  <c r="P187" i="16"/>
  <c r="BI185" i="16"/>
  <c r="BH185" i="16"/>
  <c r="BG185" i="16"/>
  <c r="BF185" i="16"/>
  <c r="T185" i="16"/>
  <c r="R185" i="16"/>
  <c r="P185" i="16"/>
  <c r="BI184" i="16"/>
  <c r="BH184" i="16"/>
  <c r="BG184" i="16"/>
  <c r="BF184" i="16"/>
  <c r="T184" i="16"/>
  <c r="R184" i="16"/>
  <c r="P184" i="16"/>
  <c r="BI183" i="16"/>
  <c r="BH183" i="16"/>
  <c r="BG183" i="16"/>
  <c r="BF183" i="16"/>
  <c r="T183" i="16"/>
  <c r="R183" i="16"/>
  <c r="P183" i="16"/>
  <c r="BI181" i="16"/>
  <c r="BH181" i="16"/>
  <c r="BG181" i="16"/>
  <c r="BF181" i="16"/>
  <c r="T181" i="16"/>
  <c r="R181" i="16"/>
  <c r="P181" i="16"/>
  <c r="BI179" i="16"/>
  <c r="BH179" i="16"/>
  <c r="BG179" i="16"/>
  <c r="BF179" i="16"/>
  <c r="T179" i="16"/>
  <c r="R179" i="16"/>
  <c r="P179" i="16"/>
  <c r="BI178" i="16"/>
  <c r="BH178" i="16"/>
  <c r="BG178" i="16"/>
  <c r="BF178" i="16"/>
  <c r="T178" i="16"/>
  <c r="R178" i="16"/>
  <c r="P178" i="16"/>
  <c r="BI175" i="16"/>
  <c r="BH175" i="16"/>
  <c r="BG175" i="16"/>
  <c r="BF175" i="16"/>
  <c r="T175" i="16"/>
  <c r="R175" i="16"/>
  <c r="P175" i="16"/>
  <c r="BI172" i="16"/>
  <c r="BH172" i="16"/>
  <c r="BG172" i="16"/>
  <c r="BF172" i="16"/>
  <c r="T172" i="16"/>
  <c r="R172" i="16"/>
  <c r="P172" i="16"/>
  <c r="BI171" i="16"/>
  <c r="BH171" i="16"/>
  <c r="BG171" i="16"/>
  <c r="BF171" i="16"/>
  <c r="T171" i="16"/>
  <c r="R171" i="16"/>
  <c r="P171" i="16"/>
  <c r="BI170" i="16"/>
  <c r="BH170" i="16"/>
  <c r="BG170" i="16"/>
  <c r="BF170" i="16"/>
  <c r="T170" i="16"/>
  <c r="R170" i="16"/>
  <c r="P170" i="16"/>
  <c r="BI169" i="16"/>
  <c r="BH169" i="16"/>
  <c r="BG169" i="16"/>
  <c r="BF169" i="16"/>
  <c r="T169" i="16"/>
  <c r="R169" i="16"/>
  <c r="P169" i="16"/>
  <c r="BI168" i="16"/>
  <c r="BH168" i="16"/>
  <c r="BG168" i="16"/>
  <c r="BF168" i="16"/>
  <c r="T168" i="16"/>
  <c r="R168" i="16"/>
  <c r="P168" i="16"/>
  <c r="BI165" i="16"/>
  <c r="BH165" i="16"/>
  <c r="BG165" i="16"/>
  <c r="BF165" i="16"/>
  <c r="T165" i="16"/>
  <c r="R165" i="16"/>
  <c r="P165" i="16"/>
  <c r="BI164" i="16"/>
  <c r="BH164" i="16"/>
  <c r="BG164" i="16"/>
  <c r="BF164" i="16"/>
  <c r="T164" i="16"/>
  <c r="R164" i="16"/>
  <c r="P164" i="16"/>
  <c r="BI162" i="16"/>
  <c r="BH162" i="16"/>
  <c r="BG162" i="16"/>
  <c r="BF162" i="16"/>
  <c r="T162" i="16"/>
  <c r="R162" i="16"/>
  <c r="P162" i="16"/>
  <c r="BI160" i="16"/>
  <c r="BH160" i="16"/>
  <c r="BG160" i="16"/>
  <c r="BF160" i="16"/>
  <c r="T160" i="16"/>
  <c r="R160" i="16"/>
  <c r="P160" i="16"/>
  <c r="BI158" i="16"/>
  <c r="BH158" i="16"/>
  <c r="BG158" i="16"/>
  <c r="BF158" i="16"/>
  <c r="T158" i="16"/>
  <c r="R158" i="16"/>
  <c r="P158" i="16"/>
  <c r="BI156" i="16"/>
  <c r="BH156" i="16"/>
  <c r="BG156" i="16"/>
  <c r="BF156" i="16"/>
  <c r="T156" i="16"/>
  <c r="R156" i="16"/>
  <c r="P156" i="16"/>
  <c r="BI154" i="16"/>
  <c r="BH154" i="16"/>
  <c r="BG154" i="16"/>
  <c r="BF154" i="16"/>
  <c r="T154" i="16"/>
  <c r="R154" i="16"/>
  <c r="P154" i="16"/>
  <c r="BI152" i="16"/>
  <c r="BH152" i="16"/>
  <c r="BG152" i="16"/>
  <c r="BF152" i="16"/>
  <c r="T152" i="16"/>
  <c r="R152" i="16"/>
  <c r="P152" i="16"/>
  <c r="BI150" i="16"/>
  <c r="BH150" i="16"/>
  <c r="BG150" i="16"/>
  <c r="BF150" i="16"/>
  <c r="T150" i="16"/>
  <c r="R150" i="16"/>
  <c r="P150" i="16"/>
  <c r="BI148" i="16"/>
  <c r="BH148" i="16"/>
  <c r="BG148" i="16"/>
  <c r="BF148" i="16"/>
  <c r="T148" i="16"/>
  <c r="R148" i="16"/>
  <c r="P148" i="16"/>
  <c r="BI147" i="16"/>
  <c r="BH147" i="16"/>
  <c r="BG147" i="16"/>
  <c r="BF147" i="16"/>
  <c r="T147" i="16"/>
  <c r="R147" i="16"/>
  <c r="P147" i="16"/>
  <c r="BI146" i="16"/>
  <c r="BH146" i="16"/>
  <c r="BG146" i="16"/>
  <c r="BF146" i="16"/>
  <c r="T146" i="16"/>
  <c r="R146" i="16"/>
  <c r="P146" i="16"/>
  <c r="BI144" i="16"/>
  <c r="BH144" i="16"/>
  <c r="BG144" i="16"/>
  <c r="BF144" i="16"/>
  <c r="T144" i="16"/>
  <c r="R144" i="16"/>
  <c r="P144" i="16"/>
  <c r="BI142" i="16"/>
  <c r="BH142" i="16"/>
  <c r="BG142" i="16"/>
  <c r="BF142" i="16"/>
  <c r="T142" i="16"/>
  <c r="R142" i="16"/>
  <c r="P142" i="16"/>
  <c r="BI141" i="16"/>
  <c r="BH141" i="16"/>
  <c r="BG141" i="16"/>
  <c r="BF141" i="16"/>
  <c r="T141" i="16"/>
  <c r="R141" i="16"/>
  <c r="P141" i="16"/>
  <c r="BI139" i="16"/>
  <c r="BH139" i="16"/>
  <c r="BG139" i="16"/>
  <c r="BF139" i="16"/>
  <c r="T139" i="16"/>
  <c r="R139" i="16"/>
  <c r="P139" i="16"/>
  <c r="BI138" i="16"/>
  <c r="BH138" i="16"/>
  <c r="BG138" i="16"/>
  <c r="BF138" i="16"/>
  <c r="T138" i="16"/>
  <c r="R138" i="16"/>
  <c r="P138" i="16"/>
  <c r="BI137" i="16"/>
  <c r="BH137" i="16"/>
  <c r="BG137" i="16"/>
  <c r="BF137" i="16"/>
  <c r="T137" i="16"/>
  <c r="R137" i="16"/>
  <c r="P137" i="16"/>
  <c r="BI136" i="16"/>
  <c r="BH136" i="16"/>
  <c r="BG136" i="16"/>
  <c r="BF136" i="16"/>
  <c r="T136" i="16"/>
  <c r="R136" i="16"/>
  <c r="P136" i="16"/>
  <c r="BI135" i="16"/>
  <c r="BH135" i="16"/>
  <c r="BG135" i="16"/>
  <c r="BF135" i="16"/>
  <c r="T135" i="16"/>
  <c r="R135" i="16"/>
  <c r="P135" i="16"/>
  <c r="F128" i="16"/>
  <c r="F126" i="16"/>
  <c r="E124" i="16"/>
  <c r="BI111" i="16"/>
  <c r="BH111" i="16"/>
  <c r="BG111" i="16"/>
  <c r="BF111" i="16"/>
  <c r="BI110" i="16"/>
  <c r="BH110" i="16"/>
  <c r="BG110" i="16"/>
  <c r="BF110" i="16"/>
  <c r="BE110" i="16"/>
  <c r="BI109" i="16"/>
  <c r="BH109" i="16"/>
  <c r="BG109" i="16"/>
  <c r="BF109" i="16"/>
  <c r="BE109" i="16"/>
  <c r="BI108" i="16"/>
  <c r="BH108" i="16"/>
  <c r="BG108" i="16"/>
  <c r="BF108" i="16"/>
  <c r="BE108" i="16"/>
  <c r="BI107" i="16"/>
  <c r="BH107" i="16"/>
  <c r="BG107" i="16"/>
  <c r="BF107" i="16"/>
  <c r="BE107" i="16"/>
  <c r="BI106" i="16"/>
  <c r="BH106" i="16"/>
  <c r="BG106" i="16"/>
  <c r="BF106" i="16"/>
  <c r="BE106" i="16"/>
  <c r="F91" i="16"/>
  <c r="F89" i="16"/>
  <c r="E87" i="16"/>
  <c r="J24" i="16"/>
  <c r="E24" i="16"/>
  <c r="J92" i="16" s="1"/>
  <c r="J23" i="16"/>
  <c r="J21" i="16"/>
  <c r="E21" i="16"/>
  <c r="J128" i="16"/>
  <c r="J20" i="16"/>
  <c r="J18" i="16"/>
  <c r="E18" i="16"/>
  <c r="F129" i="16" s="1"/>
  <c r="J17" i="16"/>
  <c r="J12" i="16"/>
  <c r="J126" i="16"/>
  <c r="E7" i="16"/>
  <c r="E122" i="16" s="1"/>
  <c r="J39" i="15"/>
  <c r="J38" i="15"/>
  <c r="AY108" i="1" s="1"/>
  <c r="J37" i="15"/>
  <c r="AX108" i="1"/>
  <c r="BI503" i="15"/>
  <c r="BH503" i="15"/>
  <c r="BG503" i="15"/>
  <c r="BF503" i="15"/>
  <c r="T503" i="15"/>
  <c r="R503" i="15"/>
  <c r="P503" i="15"/>
  <c r="BI501" i="15"/>
  <c r="BH501" i="15"/>
  <c r="BG501" i="15"/>
  <c r="BF501" i="15"/>
  <c r="T501" i="15"/>
  <c r="R501" i="15"/>
  <c r="P501" i="15"/>
  <c r="BI499" i="15"/>
  <c r="BH499" i="15"/>
  <c r="BG499" i="15"/>
  <c r="BF499" i="15"/>
  <c r="T499" i="15"/>
  <c r="R499" i="15"/>
  <c r="P499" i="15"/>
  <c r="BI496" i="15"/>
  <c r="BH496" i="15"/>
  <c r="BG496" i="15"/>
  <c r="BF496" i="15"/>
  <c r="T496" i="15"/>
  <c r="R496" i="15"/>
  <c r="P496" i="15"/>
  <c r="BI493" i="15"/>
  <c r="BH493" i="15"/>
  <c r="BG493" i="15"/>
  <c r="BF493" i="15"/>
  <c r="T493" i="15"/>
  <c r="R493" i="15"/>
  <c r="P493" i="15"/>
  <c r="BI490" i="15"/>
  <c r="BH490" i="15"/>
  <c r="BG490" i="15"/>
  <c r="BF490" i="15"/>
  <c r="T490" i="15"/>
  <c r="R490" i="15"/>
  <c r="P490" i="15"/>
  <c r="BI488" i="15"/>
  <c r="BH488" i="15"/>
  <c r="BG488" i="15"/>
  <c r="BF488" i="15"/>
  <c r="T488" i="15"/>
  <c r="R488" i="15"/>
  <c r="P488" i="15"/>
  <c r="BI485" i="15"/>
  <c r="BH485" i="15"/>
  <c r="BG485" i="15"/>
  <c r="BF485" i="15"/>
  <c r="T485" i="15"/>
  <c r="R485" i="15"/>
  <c r="P485" i="15"/>
  <c r="BI480" i="15"/>
  <c r="BH480" i="15"/>
  <c r="BG480" i="15"/>
  <c r="BF480" i="15"/>
  <c r="T480" i="15"/>
  <c r="R480" i="15"/>
  <c r="P480" i="15"/>
  <c r="BI477" i="15"/>
  <c r="BH477" i="15"/>
  <c r="BG477" i="15"/>
  <c r="BF477" i="15"/>
  <c r="T477" i="15"/>
  <c r="R477" i="15"/>
  <c r="P477" i="15"/>
  <c r="BI474" i="15"/>
  <c r="BH474" i="15"/>
  <c r="BG474" i="15"/>
  <c r="BF474" i="15"/>
  <c r="T474" i="15"/>
  <c r="R474" i="15"/>
  <c r="P474" i="15"/>
  <c r="BI469" i="15"/>
  <c r="BH469" i="15"/>
  <c r="BG469" i="15"/>
  <c r="BF469" i="15"/>
  <c r="T469" i="15"/>
  <c r="R469" i="15"/>
  <c r="P469" i="15"/>
  <c r="BI466" i="15"/>
  <c r="BH466" i="15"/>
  <c r="BG466" i="15"/>
  <c r="BF466" i="15"/>
  <c r="T466" i="15"/>
  <c r="R466" i="15"/>
  <c r="P466" i="15"/>
  <c r="BI463" i="15"/>
  <c r="BH463" i="15"/>
  <c r="BG463" i="15"/>
  <c r="BF463" i="15"/>
  <c r="T463" i="15"/>
  <c r="R463" i="15"/>
  <c r="P463" i="15"/>
  <c r="BI459" i="15"/>
  <c r="BH459" i="15"/>
  <c r="BG459" i="15"/>
  <c r="BF459" i="15"/>
  <c r="T459" i="15"/>
  <c r="R459" i="15"/>
  <c r="P459" i="15"/>
  <c r="BI456" i="15"/>
  <c r="BH456" i="15"/>
  <c r="BG456" i="15"/>
  <c r="BF456" i="15"/>
  <c r="T456" i="15"/>
  <c r="R456" i="15"/>
  <c r="P456" i="15"/>
  <c r="BI453" i="15"/>
  <c r="BH453" i="15"/>
  <c r="BG453" i="15"/>
  <c r="BF453" i="15"/>
  <c r="T453" i="15"/>
  <c r="R453" i="15"/>
  <c r="P453" i="15"/>
  <c r="BI450" i="15"/>
  <c r="BH450" i="15"/>
  <c r="BG450" i="15"/>
  <c r="BF450" i="15"/>
  <c r="T450" i="15"/>
  <c r="R450" i="15"/>
  <c r="P450" i="15"/>
  <c r="BI446" i="15"/>
  <c r="BH446" i="15"/>
  <c r="BG446" i="15"/>
  <c r="BF446" i="15"/>
  <c r="T446" i="15"/>
  <c r="R446" i="15"/>
  <c r="P446" i="15"/>
  <c r="BI440" i="15"/>
  <c r="BH440" i="15"/>
  <c r="BG440" i="15"/>
  <c r="BF440" i="15"/>
  <c r="T440" i="15"/>
  <c r="R440" i="15"/>
  <c r="P440" i="15"/>
  <c r="BI435" i="15"/>
  <c r="BH435" i="15"/>
  <c r="BG435" i="15"/>
  <c r="BF435" i="15"/>
  <c r="T435" i="15"/>
  <c r="R435" i="15"/>
  <c r="P435" i="15"/>
  <c r="BI430" i="15"/>
  <c r="BH430" i="15"/>
  <c r="BG430" i="15"/>
  <c r="BF430" i="15"/>
  <c r="T430" i="15"/>
  <c r="R430" i="15"/>
  <c r="P430" i="15"/>
  <c r="BI426" i="15"/>
  <c r="BH426" i="15"/>
  <c r="BG426" i="15"/>
  <c r="BF426" i="15"/>
  <c r="T426" i="15"/>
  <c r="R426" i="15"/>
  <c r="P426" i="15"/>
  <c r="BI424" i="15"/>
  <c r="BH424" i="15"/>
  <c r="BG424" i="15"/>
  <c r="BF424" i="15"/>
  <c r="T424" i="15"/>
  <c r="R424" i="15"/>
  <c r="P424" i="15"/>
  <c r="BI421" i="15"/>
  <c r="BH421" i="15"/>
  <c r="BG421" i="15"/>
  <c r="BF421" i="15"/>
  <c r="T421" i="15"/>
  <c r="R421" i="15"/>
  <c r="P421" i="15"/>
  <c r="BI420" i="15"/>
  <c r="BH420" i="15"/>
  <c r="BG420" i="15"/>
  <c r="BF420" i="15"/>
  <c r="T420" i="15"/>
  <c r="R420" i="15"/>
  <c r="P420" i="15"/>
  <c r="BI418" i="15"/>
  <c r="BH418" i="15"/>
  <c r="BG418" i="15"/>
  <c r="BF418" i="15"/>
  <c r="T418" i="15"/>
  <c r="R418" i="15"/>
  <c r="P418" i="15"/>
  <c r="BI416" i="15"/>
  <c r="BH416" i="15"/>
  <c r="BG416" i="15"/>
  <c r="BF416" i="15"/>
  <c r="T416" i="15"/>
  <c r="R416" i="15"/>
  <c r="P416" i="15"/>
  <c r="BI414" i="15"/>
  <c r="BH414" i="15"/>
  <c r="BG414" i="15"/>
  <c r="BF414" i="15"/>
  <c r="T414" i="15"/>
  <c r="R414" i="15"/>
  <c r="P414" i="15"/>
  <c r="BI409" i="15"/>
  <c r="BH409" i="15"/>
  <c r="BG409" i="15"/>
  <c r="BF409" i="15"/>
  <c r="T409" i="15"/>
  <c r="R409" i="15"/>
  <c r="P409" i="15"/>
  <c r="BI404" i="15"/>
  <c r="BH404" i="15"/>
  <c r="BG404" i="15"/>
  <c r="BF404" i="15"/>
  <c r="T404" i="15"/>
  <c r="R404" i="15"/>
  <c r="P404" i="15"/>
  <c r="BI401" i="15"/>
  <c r="BH401" i="15"/>
  <c r="BG401" i="15"/>
  <c r="BF401" i="15"/>
  <c r="T401" i="15"/>
  <c r="R401" i="15"/>
  <c r="P401" i="15"/>
  <c r="BI398" i="15"/>
  <c r="BH398" i="15"/>
  <c r="BG398" i="15"/>
  <c r="BF398" i="15"/>
  <c r="T398" i="15"/>
  <c r="R398" i="15"/>
  <c r="P398" i="15"/>
  <c r="BI395" i="15"/>
  <c r="BH395" i="15"/>
  <c r="BG395" i="15"/>
  <c r="BF395" i="15"/>
  <c r="T395" i="15"/>
  <c r="R395" i="15"/>
  <c r="P395" i="15"/>
  <c r="BI389" i="15"/>
  <c r="BH389" i="15"/>
  <c r="BG389" i="15"/>
  <c r="BF389" i="15"/>
  <c r="T389" i="15"/>
  <c r="R389" i="15"/>
  <c r="P389" i="15"/>
  <c r="BI384" i="15"/>
  <c r="BH384" i="15"/>
  <c r="BG384" i="15"/>
  <c r="BF384" i="15"/>
  <c r="T384" i="15"/>
  <c r="R384" i="15"/>
  <c r="P384" i="15"/>
  <c r="BI379" i="15"/>
  <c r="BH379" i="15"/>
  <c r="BG379" i="15"/>
  <c r="BF379" i="15"/>
  <c r="T379" i="15"/>
  <c r="R379" i="15"/>
  <c r="P379" i="15"/>
  <c r="BI375" i="15"/>
  <c r="BH375" i="15"/>
  <c r="BG375" i="15"/>
  <c r="BF375" i="15"/>
  <c r="T375" i="15"/>
  <c r="R375" i="15"/>
  <c r="P375" i="15"/>
  <c r="BI372" i="15"/>
  <c r="BH372" i="15"/>
  <c r="BG372" i="15"/>
  <c r="BF372" i="15"/>
  <c r="T372" i="15"/>
  <c r="R372" i="15"/>
  <c r="P372" i="15"/>
  <c r="BI366" i="15"/>
  <c r="BH366" i="15"/>
  <c r="BG366" i="15"/>
  <c r="BF366" i="15"/>
  <c r="T366" i="15"/>
  <c r="R366" i="15"/>
  <c r="P366" i="15"/>
  <c r="BI354" i="15"/>
  <c r="BH354" i="15"/>
  <c r="BG354" i="15"/>
  <c r="BF354" i="15"/>
  <c r="T354" i="15"/>
  <c r="R354" i="15"/>
  <c r="P354" i="15"/>
  <c r="BI352" i="15"/>
  <c r="BH352" i="15"/>
  <c r="BG352" i="15"/>
  <c r="BF352" i="15"/>
  <c r="T352" i="15"/>
  <c r="R352" i="15"/>
  <c r="P352" i="15"/>
  <c r="BI350" i="15"/>
  <c r="BH350" i="15"/>
  <c r="BG350" i="15"/>
  <c r="BF350" i="15"/>
  <c r="T350" i="15"/>
  <c r="R350" i="15"/>
  <c r="P350" i="15"/>
  <c r="BI346" i="15"/>
  <c r="BH346" i="15"/>
  <c r="BG346" i="15"/>
  <c r="BF346" i="15"/>
  <c r="T346" i="15"/>
  <c r="R346" i="15"/>
  <c r="P346" i="15"/>
  <c r="BI341" i="15"/>
  <c r="BH341" i="15"/>
  <c r="BG341" i="15"/>
  <c r="BF341" i="15"/>
  <c r="T341" i="15"/>
  <c r="R341" i="15"/>
  <c r="P341" i="15"/>
  <c r="BI336" i="15"/>
  <c r="BH336" i="15"/>
  <c r="BG336" i="15"/>
  <c r="BF336" i="15"/>
  <c r="T336" i="15"/>
  <c r="R336" i="15"/>
  <c r="P336" i="15"/>
  <c r="BI331" i="15"/>
  <c r="BH331" i="15"/>
  <c r="BG331" i="15"/>
  <c r="BF331" i="15"/>
  <c r="T331" i="15"/>
  <c r="R331" i="15"/>
  <c r="P331" i="15"/>
  <c r="BI330" i="15"/>
  <c r="BH330" i="15"/>
  <c r="BG330" i="15"/>
  <c r="BF330" i="15"/>
  <c r="T330" i="15"/>
  <c r="R330" i="15"/>
  <c r="P330" i="15"/>
  <c r="BI327" i="15"/>
  <c r="BH327" i="15"/>
  <c r="BG327" i="15"/>
  <c r="BF327" i="15"/>
  <c r="T327" i="15"/>
  <c r="R327" i="15"/>
  <c r="P327" i="15"/>
  <c r="BI326" i="15"/>
  <c r="BH326" i="15"/>
  <c r="BG326" i="15"/>
  <c r="BF326" i="15"/>
  <c r="T326" i="15"/>
  <c r="R326" i="15"/>
  <c r="P326" i="15"/>
  <c r="BI325" i="15"/>
  <c r="BH325" i="15"/>
  <c r="BG325" i="15"/>
  <c r="BF325" i="15"/>
  <c r="T325" i="15"/>
  <c r="R325" i="15"/>
  <c r="P325" i="15"/>
  <c r="BI324" i="15"/>
  <c r="BH324" i="15"/>
  <c r="BG324" i="15"/>
  <c r="BF324" i="15"/>
  <c r="T324" i="15"/>
  <c r="R324" i="15"/>
  <c r="P324" i="15"/>
  <c r="BI323" i="15"/>
  <c r="BH323" i="15"/>
  <c r="BG323" i="15"/>
  <c r="BF323" i="15"/>
  <c r="T323" i="15"/>
  <c r="R323" i="15"/>
  <c r="P323" i="15"/>
  <c r="BI322" i="15"/>
  <c r="BH322" i="15"/>
  <c r="BG322" i="15"/>
  <c r="BF322" i="15"/>
  <c r="T322" i="15"/>
  <c r="R322" i="15"/>
  <c r="P322" i="15"/>
  <c r="BI321" i="15"/>
  <c r="BH321" i="15"/>
  <c r="BG321" i="15"/>
  <c r="BF321" i="15"/>
  <c r="T321" i="15"/>
  <c r="R321" i="15"/>
  <c r="P321" i="15"/>
  <c r="BI320" i="15"/>
  <c r="BH320" i="15"/>
  <c r="BG320" i="15"/>
  <c r="BF320" i="15"/>
  <c r="T320" i="15"/>
  <c r="R320" i="15"/>
  <c r="P320" i="15"/>
  <c r="BI319" i="15"/>
  <c r="BH319" i="15"/>
  <c r="BG319" i="15"/>
  <c r="BF319" i="15"/>
  <c r="T319" i="15"/>
  <c r="R319" i="15"/>
  <c r="P319" i="15"/>
  <c r="BI318" i="15"/>
  <c r="BH318" i="15"/>
  <c r="BG318" i="15"/>
  <c r="BF318" i="15"/>
  <c r="T318" i="15"/>
  <c r="R318" i="15"/>
  <c r="P318" i="15"/>
  <c r="BI317" i="15"/>
  <c r="BH317" i="15"/>
  <c r="BG317" i="15"/>
  <c r="BF317" i="15"/>
  <c r="T317" i="15"/>
  <c r="R317" i="15"/>
  <c r="P317" i="15"/>
  <c r="BI316" i="15"/>
  <c r="BH316" i="15"/>
  <c r="BG316" i="15"/>
  <c r="BF316" i="15"/>
  <c r="T316" i="15"/>
  <c r="R316" i="15"/>
  <c r="P316" i="15"/>
  <c r="BI315" i="15"/>
  <c r="BH315" i="15"/>
  <c r="BG315" i="15"/>
  <c r="BF315" i="15"/>
  <c r="T315" i="15"/>
  <c r="R315" i="15"/>
  <c r="P315" i="15"/>
  <c r="BI313" i="15"/>
  <c r="BH313" i="15"/>
  <c r="BG313" i="15"/>
  <c r="BF313" i="15"/>
  <c r="T313" i="15"/>
  <c r="R313" i="15"/>
  <c r="P313" i="15"/>
  <c r="BI312" i="15"/>
  <c r="BH312" i="15"/>
  <c r="BG312" i="15"/>
  <c r="BF312" i="15"/>
  <c r="T312" i="15"/>
  <c r="R312" i="15"/>
  <c r="P312" i="15"/>
  <c r="BI310" i="15"/>
  <c r="BH310" i="15"/>
  <c r="BG310" i="15"/>
  <c r="BF310" i="15"/>
  <c r="T310" i="15"/>
  <c r="R310" i="15"/>
  <c r="P310" i="15"/>
  <c r="BI309" i="15"/>
  <c r="BH309" i="15"/>
  <c r="BG309" i="15"/>
  <c r="BF309" i="15"/>
  <c r="T309" i="15"/>
  <c r="R309" i="15"/>
  <c r="P309" i="15"/>
  <c r="BI307" i="15"/>
  <c r="BH307" i="15"/>
  <c r="BG307" i="15"/>
  <c r="BF307" i="15"/>
  <c r="T307" i="15"/>
  <c r="R307" i="15"/>
  <c r="P307" i="15"/>
  <c r="BI306" i="15"/>
  <c r="BH306" i="15"/>
  <c r="BG306" i="15"/>
  <c r="BF306" i="15"/>
  <c r="T306" i="15"/>
  <c r="R306" i="15"/>
  <c r="P306" i="15"/>
  <c r="BI305" i="15"/>
  <c r="BH305" i="15"/>
  <c r="BG305" i="15"/>
  <c r="BF305" i="15"/>
  <c r="T305" i="15"/>
  <c r="R305" i="15"/>
  <c r="P305" i="15"/>
  <c r="BI304" i="15"/>
  <c r="BH304" i="15"/>
  <c r="BG304" i="15"/>
  <c r="BF304" i="15"/>
  <c r="T304" i="15"/>
  <c r="R304" i="15"/>
  <c r="P304" i="15"/>
  <c r="BI303" i="15"/>
  <c r="BH303" i="15"/>
  <c r="BG303" i="15"/>
  <c r="BF303" i="15"/>
  <c r="T303" i="15"/>
  <c r="R303" i="15"/>
  <c r="P303" i="15"/>
  <c r="BI302" i="15"/>
  <c r="BH302" i="15"/>
  <c r="BG302" i="15"/>
  <c r="BF302" i="15"/>
  <c r="T302" i="15"/>
  <c r="R302" i="15"/>
  <c r="P302" i="15"/>
  <c r="BI301" i="15"/>
  <c r="BH301" i="15"/>
  <c r="BG301" i="15"/>
  <c r="BF301" i="15"/>
  <c r="T301" i="15"/>
  <c r="R301" i="15"/>
  <c r="P301" i="15"/>
  <c r="BI300" i="15"/>
  <c r="BH300" i="15"/>
  <c r="BG300" i="15"/>
  <c r="BF300" i="15"/>
  <c r="T300" i="15"/>
  <c r="R300" i="15"/>
  <c r="P300" i="15"/>
  <c r="BI299" i="15"/>
  <c r="BH299" i="15"/>
  <c r="BG299" i="15"/>
  <c r="BF299" i="15"/>
  <c r="T299" i="15"/>
  <c r="R299" i="15"/>
  <c r="P299" i="15"/>
  <c r="BI298" i="15"/>
  <c r="BH298" i="15"/>
  <c r="BG298" i="15"/>
  <c r="BF298" i="15"/>
  <c r="T298" i="15"/>
  <c r="R298" i="15"/>
  <c r="P298" i="15"/>
  <c r="BI297" i="15"/>
  <c r="BH297" i="15"/>
  <c r="BG297" i="15"/>
  <c r="BF297" i="15"/>
  <c r="T297" i="15"/>
  <c r="R297" i="15"/>
  <c r="P297" i="15"/>
  <c r="BI293" i="15"/>
  <c r="BH293" i="15"/>
  <c r="BG293" i="15"/>
  <c r="BF293" i="15"/>
  <c r="T293" i="15"/>
  <c r="R293" i="15"/>
  <c r="P293" i="15"/>
  <c r="BI292" i="15"/>
  <c r="BH292" i="15"/>
  <c r="BG292" i="15"/>
  <c r="BF292" i="15"/>
  <c r="T292" i="15"/>
  <c r="R292" i="15"/>
  <c r="P292" i="15"/>
  <c r="BI291" i="15"/>
  <c r="BH291" i="15"/>
  <c r="BG291" i="15"/>
  <c r="BF291" i="15"/>
  <c r="T291" i="15"/>
  <c r="R291" i="15"/>
  <c r="P291" i="15"/>
  <c r="BI290" i="15"/>
  <c r="BH290" i="15"/>
  <c r="BG290" i="15"/>
  <c r="BF290" i="15"/>
  <c r="T290" i="15"/>
  <c r="R290" i="15"/>
  <c r="P290" i="15"/>
  <c r="BI289" i="15"/>
  <c r="BH289" i="15"/>
  <c r="BG289" i="15"/>
  <c r="BF289" i="15"/>
  <c r="T289" i="15"/>
  <c r="R289" i="15"/>
  <c r="P289" i="15"/>
  <c r="BI288" i="15"/>
  <c r="BH288" i="15"/>
  <c r="BG288" i="15"/>
  <c r="BF288" i="15"/>
  <c r="T288" i="15"/>
  <c r="R288" i="15"/>
  <c r="P288" i="15"/>
  <c r="BI287" i="15"/>
  <c r="BH287" i="15"/>
  <c r="BG287" i="15"/>
  <c r="BF287" i="15"/>
  <c r="T287" i="15"/>
  <c r="R287" i="15"/>
  <c r="P287" i="15"/>
  <c r="BI286" i="15"/>
  <c r="BH286" i="15"/>
  <c r="BG286" i="15"/>
  <c r="BF286" i="15"/>
  <c r="T286" i="15"/>
  <c r="R286" i="15"/>
  <c r="P286" i="15"/>
  <c r="BI285" i="15"/>
  <c r="BH285" i="15"/>
  <c r="BG285" i="15"/>
  <c r="BF285" i="15"/>
  <c r="T285" i="15"/>
  <c r="R285" i="15"/>
  <c r="P285" i="15"/>
  <c r="BI284" i="15"/>
  <c r="BH284" i="15"/>
  <c r="BG284" i="15"/>
  <c r="BF284" i="15"/>
  <c r="T284" i="15"/>
  <c r="R284" i="15"/>
  <c r="P284" i="15"/>
  <c r="BI283" i="15"/>
  <c r="BH283" i="15"/>
  <c r="BG283" i="15"/>
  <c r="BF283" i="15"/>
  <c r="T283" i="15"/>
  <c r="R283" i="15"/>
  <c r="P283" i="15"/>
  <c r="BI282" i="15"/>
  <c r="BH282" i="15"/>
  <c r="BG282" i="15"/>
  <c r="BF282" i="15"/>
  <c r="T282" i="15"/>
  <c r="R282" i="15"/>
  <c r="P282" i="15"/>
  <c r="BI281" i="15"/>
  <c r="BH281" i="15"/>
  <c r="BG281" i="15"/>
  <c r="BF281" i="15"/>
  <c r="T281" i="15"/>
  <c r="R281" i="15"/>
  <c r="P281" i="15"/>
  <c r="BI280" i="15"/>
  <c r="BH280" i="15"/>
  <c r="BG280" i="15"/>
  <c r="BF280" i="15"/>
  <c r="T280" i="15"/>
  <c r="R280" i="15"/>
  <c r="P280" i="15"/>
  <c r="BI279" i="15"/>
  <c r="BH279" i="15"/>
  <c r="BG279" i="15"/>
  <c r="BF279" i="15"/>
  <c r="T279" i="15"/>
  <c r="R279" i="15"/>
  <c r="P279" i="15"/>
  <c r="BI278" i="15"/>
  <c r="BH278" i="15"/>
  <c r="BG278" i="15"/>
  <c r="BF278" i="15"/>
  <c r="T278" i="15"/>
  <c r="R278" i="15"/>
  <c r="P278" i="15"/>
  <c r="BI277" i="15"/>
  <c r="BH277" i="15"/>
  <c r="BG277" i="15"/>
  <c r="BF277" i="15"/>
  <c r="T277" i="15"/>
  <c r="R277" i="15"/>
  <c r="P277" i="15"/>
  <c r="BI276" i="15"/>
  <c r="BH276" i="15"/>
  <c r="BG276" i="15"/>
  <c r="BF276" i="15"/>
  <c r="T276" i="15"/>
  <c r="R276" i="15"/>
  <c r="P276" i="15"/>
  <c r="BI275" i="15"/>
  <c r="BH275" i="15"/>
  <c r="BG275" i="15"/>
  <c r="BF275" i="15"/>
  <c r="T275" i="15"/>
  <c r="R275" i="15"/>
  <c r="P275" i="15"/>
  <c r="BI274" i="15"/>
  <c r="BH274" i="15"/>
  <c r="BG274" i="15"/>
  <c r="BF274" i="15"/>
  <c r="T274" i="15"/>
  <c r="R274" i="15"/>
  <c r="P274" i="15"/>
  <c r="BI273" i="15"/>
  <c r="BH273" i="15"/>
  <c r="BG273" i="15"/>
  <c r="BF273" i="15"/>
  <c r="T273" i="15"/>
  <c r="R273" i="15"/>
  <c r="P273" i="15"/>
  <c r="BI272" i="15"/>
  <c r="BH272" i="15"/>
  <c r="BG272" i="15"/>
  <c r="BF272" i="15"/>
  <c r="T272" i="15"/>
  <c r="R272" i="15"/>
  <c r="P272" i="15"/>
  <c r="BI271" i="15"/>
  <c r="BH271" i="15"/>
  <c r="BG271" i="15"/>
  <c r="BF271" i="15"/>
  <c r="T271" i="15"/>
  <c r="R271" i="15"/>
  <c r="P271" i="15"/>
  <c r="BI270" i="15"/>
  <c r="BH270" i="15"/>
  <c r="BG270" i="15"/>
  <c r="BF270" i="15"/>
  <c r="T270" i="15"/>
  <c r="R270" i="15"/>
  <c r="P270" i="15"/>
  <c r="BI269" i="15"/>
  <c r="BH269" i="15"/>
  <c r="BG269" i="15"/>
  <c r="BF269" i="15"/>
  <c r="T269" i="15"/>
  <c r="R269" i="15"/>
  <c r="P269" i="15"/>
  <c r="BI267" i="15"/>
  <c r="BH267" i="15"/>
  <c r="BG267" i="15"/>
  <c r="BF267" i="15"/>
  <c r="T267" i="15"/>
  <c r="R267" i="15"/>
  <c r="P267" i="15"/>
  <c r="BI266" i="15"/>
  <c r="BH266" i="15"/>
  <c r="BG266" i="15"/>
  <c r="BF266" i="15"/>
  <c r="T266" i="15"/>
  <c r="R266" i="15"/>
  <c r="P266" i="15"/>
  <c r="BI265" i="15"/>
  <c r="BH265" i="15"/>
  <c r="BG265" i="15"/>
  <c r="BF265" i="15"/>
  <c r="T265" i="15"/>
  <c r="R265" i="15"/>
  <c r="P265" i="15"/>
  <c r="BI264" i="15"/>
  <c r="BH264" i="15"/>
  <c r="BG264" i="15"/>
  <c r="BF264" i="15"/>
  <c r="T264" i="15"/>
  <c r="R264" i="15"/>
  <c r="P264" i="15"/>
  <c r="BI263" i="15"/>
  <c r="BH263" i="15"/>
  <c r="BG263" i="15"/>
  <c r="BF263" i="15"/>
  <c r="T263" i="15"/>
  <c r="R263" i="15"/>
  <c r="P263" i="15"/>
  <c r="BI262" i="15"/>
  <c r="BH262" i="15"/>
  <c r="BG262" i="15"/>
  <c r="BF262" i="15"/>
  <c r="T262" i="15"/>
  <c r="R262" i="15"/>
  <c r="P262" i="15"/>
  <c r="BI261" i="15"/>
  <c r="BH261" i="15"/>
  <c r="BG261" i="15"/>
  <c r="BF261" i="15"/>
  <c r="T261" i="15"/>
  <c r="R261" i="15"/>
  <c r="P261" i="15"/>
  <c r="BI260" i="15"/>
  <c r="BH260" i="15"/>
  <c r="BG260" i="15"/>
  <c r="BF260" i="15"/>
  <c r="T260" i="15"/>
  <c r="R260" i="15"/>
  <c r="P260" i="15"/>
  <c r="BI259" i="15"/>
  <c r="BH259" i="15"/>
  <c r="BG259" i="15"/>
  <c r="BF259" i="15"/>
  <c r="T259" i="15"/>
  <c r="R259" i="15"/>
  <c r="P259" i="15"/>
  <c r="BI258" i="15"/>
  <c r="BH258" i="15"/>
  <c r="BG258" i="15"/>
  <c r="BF258" i="15"/>
  <c r="T258" i="15"/>
  <c r="R258" i="15"/>
  <c r="P258" i="15"/>
  <c r="BI257" i="15"/>
  <c r="BH257" i="15"/>
  <c r="BG257" i="15"/>
  <c r="BF257" i="15"/>
  <c r="T257" i="15"/>
  <c r="R257" i="15"/>
  <c r="P257" i="15"/>
  <c r="BI256" i="15"/>
  <c r="BH256" i="15"/>
  <c r="BG256" i="15"/>
  <c r="BF256" i="15"/>
  <c r="T256" i="15"/>
  <c r="R256" i="15"/>
  <c r="P256" i="15"/>
  <c r="BI255" i="15"/>
  <c r="BH255" i="15"/>
  <c r="BG255" i="15"/>
  <c r="BF255" i="15"/>
  <c r="T255" i="15"/>
  <c r="R255" i="15"/>
  <c r="P255" i="15"/>
  <c r="BI254" i="15"/>
  <c r="BH254" i="15"/>
  <c r="BG254" i="15"/>
  <c r="BF254" i="15"/>
  <c r="T254" i="15"/>
  <c r="R254" i="15"/>
  <c r="P254" i="15"/>
  <c r="BI253" i="15"/>
  <c r="BH253" i="15"/>
  <c r="BG253" i="15"/>
  <c r="BF253" i="15"/>
  <c r="T253" i="15"/>
  <c r="R253" i="15"/>
  <c r="P253" i="15"/>
  <c r="BI252" i="15"/>
  <c r="BH252" i="15"/>
  <c r="BG252" i="15"/>
  <c r="BF252" i="15"/>
  <c r="T252" i="15"/>
  <c r="R252" i="15"/>
  <c r="P252" i="15"/>
  <c r="BI251" i="15"/>
  <c r="BH251" i="15"/>
  <c r="BG251" i="15"/>
  <c r="BF251" i="15"/>
  <c r="T251" i="15"/>
  <c r="R251" i="15"/>
  <c r="P251" i="15"/>
  <c r="BI250" i="15"/>
  <c r="BH250" i="15"/>
  <c r="BG250" i="15"/>
  <c r="BF250" i="15"/>
  <c r="T250" i="15"/>
  <c r="R250" i="15"/>
  <c r="P250" i="15"/>
  <c r="BI249" i="15"/>
  <c r="BH249" i="15"/>
  <c r="BG249" i="15"/>
  <c r="BF249" i="15"/>
  <c r="T249" i="15"/>
  <c r="R249" i="15"/>
  <c r="P249" i="15"/>
  <c r="BI248" i="15"/>
  <c r="BH248" i="15"/>
  <c r="BG248" i="15"/>
  <c r="BF248" i="15"/>
  <c r="T248" i="15"/>
  <c r="R248" i="15"/>
  <c r="P248" i="15"/>
  <c r="BI247" i="15"/>
  <c r="BH247" i="15"/>
  <c r="BG247" i="15"/>
  <c r="BF247" i="15"/>
  <c r="T247" i="15"/>
  <c r="R247" i="15"/>
  <c r="P247" i="15"/>
  <c r="BI246" i="15"/>
  <c r="BH246" i="15"/>
  <c r="BG246" i="15"/>
  <c r="BF246" i="15"/>
  <c r="T246" i="15"/>
  <c r="R246" i="15"/>
  <c r="P246" i="15"/>
  <c r="BI245" i="15"/>
  <c r="BH245" i="15"/>
  <c r="BG245" i="15"/>
  <c r="BF245" i="15"/>
  <c r="T245" i="15"/>
  <c r="R245" i="15"/>
  <c r="P245" i="15"/>
  <c r="BI244" i="15"/>
  <c r="BH244" i="15"/>
  <c r="BG244" i="15"/>
  <c r="BF244" i="15"/>
  <c r="T244" i="15"/>
  <c r="R244" i="15"/>
  <c r="P244" i="15"/>
  <c r="BI243" i="15"/>
  <c r="BH243" i="15"/>
  <c r="BG243" i="15"/>
  <c r="BF243" i="15"/>
  <c r="T243" i="15"/>
  <c r="R243" i="15"/>
  <c r="P243" i="15"/>
  <c r="BI242" i="15"/>
  <c r="BH242" i="15"/>
  <c r="BG242" i="15"/>
  <c r="BF242" i="15"/>
  <c r="T242" i="15"/>
  <c r="R242" i="15"/>
  <c r="P242" i="15"/>
  <c r="BI241" i="15"/>
  <c r="BH241" i="15"/>
  <c r="BG241" i="15"/>
  <c r="BF241" i="15"/>
  <c r="T241" i="15"/>
  <c r="R241" i="15"/>
  <c r="P241" i="15"/>
  <c r="BI240" i="15"/>
  <c r="BH240" i="15"/>
  <c r="BG240" i="15"/>
  <c r="BF240" i="15"/>
  <c r="T240" i="15"/>
  <c r="R240" i="15"/>
  <c r="P240" i="15"/>
  <c r="BI239" i="15"/>
  <c r="BH239" i="15"/>
  <c r="BG239" i="15"/>
  <c r="BF239" i="15"/>
  <c r="T239" i="15"/>
  <c r="R239" i="15"/>
  <c r="P239" i="15"/>
  <c r="BI238" i="15"/>
  <c r="BH238" i="15"/>
  <c r="BG238" i="15"/>
  <c r="BF238" i="15"/>
  <c r="T238" i="15"/>
  <c r="R238" i="15"/>
  <c r="P238" i="15"/>
  <c r="BI237" i="15"/>
  <c r="BH237" i="15"/>
  <c r="BG237" i="15"/>
  <c r="BF237" i="15"/>
  <c r="T237" i="15"/>
  <c r="R237" i="15"/>
  <c r="P237" i="15"/>
  <c r="BI236" i="15"/>
  <c r="BH236" i="15"/>
  <c r="BG236" i="15"/>
  <c r="BF236" i="15"/>
  <c r="T236" i="15"/>
  <c r="R236" i="15"/>
  <c r="P236" i="15"/>
  <c r="BI235" i="15"/>
  <c r="BH235" i="15"/>
  <c r="BG235" i="15"/>
  <c r="BF235" i="15"/>
  <c r="T235" i="15"/>
  <c r="R235" i="15"/>
  <c r="P235" i="15"/>
  <c r="BI234" i="15"/>
  <c r="BH234" i="15"/>
  <c r="BG234" i="15"/>
  <c r="BF234" i="15"/>
  <c r="T234" i="15"/>
  <c r="R234" i="15"/>
  <c r="P234" i="15"/>
  <c r="BI233" i="15"/>
  <c r="BH233" i="15"/>
  <c r="BG233" i="15"/>
  <c r="BF233" i="15"/>
  <c r="T233" i="15"/>
  <c r="R233" i="15"/>
  <c r="P233" i="15"/>
  <c r="BI232" i="15"/>
  <c r="BH232" i="15"/>
  <c r="BG232" i="15"/>
  <c r="BF232" i="15"/>
  <c r="T232" i="15"/>
  <c r="R232" i="15"/>
  <c r="P232" i="15"/>
  <c r="BI231" i="15"/>
  <c r="BH231" i="15"/>
  <c r="BG231" i="15"/>
  <c r="BF231" i="15"/>
  <c r="T231" i="15"/>
  <c r="R231" i="15"/>
  <c r="P231" i="15"/>
  <c r="BI230" i="15"/>
  <c r="BH230" i="15"/>
  <c r="BG230" i="15"/>
  <c r="BF230" i="15"/>
  <c r="T230" i="15"/>
  <c r="R230" i="15"/>
  <c r="P230" i="15"/>
  <c r="BI229" i="15"/>
  <c r="BH229" i="15"/>
  <c r="BG229" i="15"/>
  <c r="BF229" i="15"/>
  <c r="T229" i="15"/>
  <c r="R229" i="15"/>
  <c r="P229" i="15"/>
  <c r="BI227" i="15"/>
  <c r="BH227" i="15"/>
  <c r="BG227" i="15"/>
  <c r="BF227" i="15"/>
  <c r="T227" i="15"/>
  <c r="R227" i="15"/>
  <c r="P227" i="15"/>
  <c r="BI225" i="15"/>
  <c r="BH225" i="15"/>
  <c r="BG225" i="15"/>
  <c r="BF225" i="15"/>
  <c r="T225" i="15"/>
  <c r="R225" i="15"/>
  <c r="P225" i="15"/>
  <c r="BI223" i="15"/>
  <c r="BH223" i="15"/>
  <c r="BG223" i="15"/>
  <c r="BF223" i="15"/>
  <c r="T223" i="15"/>
  <c r="R223" i="15"/>
  <c r="P223" i="15"/>
  <c r="BI221" i="15"/>
  <c r="BH221" i="15"/>
  <c r="BG221" i="15"/>
  <c r="BF221" i="15"/>
  <c r="T221" i="15"/>
  <c r="R221" i="15"/>
  <c r="P221" i="15"/>
  <c r="BI219" i="15"/>
  <c r="BH219" i="15"/>
  <c r="BG219" i="15"/>
  <c r="BF219" i="15"/>
  <c r="T219" i="15"/>
  <c r="R219" i="15"/>
  <c r="P219" i="15"/>
  <c r="BI217" i="15"/>
  <c r="BH217" i="15"/>
  <c r="BG217" i="15"/>
  <c r="BF217" i="15"/>
  <c r="T217" i="15"/>
  <c r="R217" i="15"/>
  <c r="P217" i="15"/>
  <c r="BI214" i="15"/>
  <c r="BH214" i="15"/>
  <c r="BG214" i="15"/>
  <c r="BF214" i="15"/>
  <c r="T214" i="15"/>
  <c r="R214" i="15"/>
  <c r="P214" i="15"/>
  <c r="BI212" i="15"/>
  <c r="BH212" i="15"/>
  <c r="BG212" i="15"/>
  <c r="BF212" i="15"/>
  <c r="T212" i="15"/>
  <c r="R212" i="15"/>
  <c r="P212" i="15"/>
  <c r="BI211" i="15"/>
  <c r="BH211" i="15"/>
  <c r="BG211" i="15"/>
  <c r="BF211" i="15"/>
  <c r="T211" i="15"/>
  <c r="R211" i="15"/>
  <c r="P211" i="15"/>
  <c r="BI210" i="15"/>
  <c r="BH210" i="15"/>
  <c r="BG210" i="15"/>
  <c r="BF210" i="15"/>
  <c r="T210" i="15"/>
  <c r="R210" i="15"/>
  <c r="P210" i="15"/>
  <c r="BI209" i="15"/>
  <c r="BH209" i="15"/>
  <c r="BG209" i="15"/>
  <c r="BF209" i="15"/>
  <c r="T209" i="15"/>
  <c r="R209" i="15"/>
  <c r="P209" i="15"/>
  <c r="BI208" i="15"/>
  <c r="BH208" i="15"/>
  <c r="BG208" i="15"/>
  <c r="BF208" i="15"/>
  <c r="T208" i="15"/>
  <c r="R208" i="15"/>
  <c r="P208" i="15"/>
  <c r="BI207" i="15"/>
  <c r="BH207" i="15"/>
  <c r="BG207" i="15"/>
  <c r="BF207" i="15"/>
  <c r="T207" i="15"/>
  <c r="R207" i="15"/>
  <c r="P207" i="15"/>
  <c r="BI206" i="15"/>
  <c r="BH206" i="15"/>
  <c r="BG206" i="15"/>
  <c r="BF206" i="15"/>
  <c r="T206" i="15"/>
  <c r="R206" i="15"/>
  <c r="P206" i="15"/>
  <c r="BI204" i="15"/>
  <c r="BH204" i="15"/>
  <c r="BG204" i="15"/>
  <c r="BF204" i="15"/>
  <c r="T204" i="15"/>
  <c r="R204" i="15"/>
  <c r="P204" i="15"/>
  <c r="BI202" i="15"/>
  <c r="BH202" i="15"/>
  <c r="BG202" i="15"/>
  <c r="BF202" i="15"/>
  <c r="T202" i="15"/>
  <c r="R202" i="15"/>
  <c r="P202" i="15"/>
  <c r="BI200" i="15"/>
  <c r="BH200" i="15"/>
  <c r="BG200" i="15"/>
  <c r="BF200" i="15"/>
  <c r="T200" i="15"/>
  <c r="R200" i="15"/>
  <c r="P200" i="15"/>
  <c r="BI198" i="15"/>
  <c r="BH198" i="15"/>
  <c r="BG198" i="15"/>
  <c r="BF198" i="15"/>
  <c r="T198" i="15"/>
  <c r="R198" i="15"/>
  <c r="P198" i="15"/>
  <c r="BI197" i="15"/>
  <c r="BH197" i="15"/>
  <c r="BG197" i="15"/>
  <c r="BF197" i="15"/>
  <c r="T197" i="15"/>
  <c r="R197" i="15"/>
  <c r="P197" i="15"/>
  <c r="BI194" i="15"/>
  <c r="BH194" i="15"/>
  <c r="BG194" i="15"/>
  <c r="BF194" i="15"/>
  <c r="T194" i="15"/>
  <c r="R194" i="15"/>
  <c r="P194" i="15"/>
  <c r="BI191" i="15"/>
  <c r="BH191" i="15"/>
  <c r="BG191" i="15"/>
  <c r="BF191" i="15"/>
  <c r="T191" i="15"/>
  <c r="R191" i="15"/>
  <c r="P191" i="15"/>
  <c r="BI190" i="15"/>
  <c r="BH190" i="15"/>
  <c r="BG190" i="15"/>
  <c r="BF190" i="15"/>
  <c r="T190" i="15"/>
  <c r="R190" i="15"/>
  <c r="P190" i="15"/>
  <c r="BI189" i="15"/>
  <c r="BH189" i="15"/>
  <c r="BG189" i="15"/>
  <c r="BF189" i="15"/>
  <c r="T189" i="15"/>
  <c r="R189" i="15"/>
  <c r="P189" i="15"/>
  <c r="BI188" i="15"/>
  <c r="BH188" i="15"/>
  <c r="BG188" i="15"/>
  <c r="BF188" i="15"/>
  <c r="T188" i="15"/>
  <c r="R188" i="15"/>
  <c r="P188" i="15"/>
  <c r="BI187" i="15"/>
  <c r="BH187" i="15"/>
  <c r="BG187" i="15"/>
  <c r="BF187" i="15"/>
  <c r="T187" i="15"/>
  <c r="R187" i="15"/>
  <c r="P187" i="15"/>
  <c r="BI186" i="15"/>
  <c r="BH186" i="15"/>
  <c r="BG186" i="15"/>
  <c r="BF186" i="15"/>
  <c r="T186" i="15"/>
  <c r="R186" i="15"/>
  <c r="P186" i="15"/>
  <c r="BI185" i="15"/>
  <c r="BH185" i="15"/>
  <c r="BG185" i="15"/>
  <c r="BF185" i="15"/>
  <c r="T185" i="15"/>
  <c r="R185" i="15"/>
  <c r="P185" i="15"/>
  <c r="BI184" i="15"/>
  <c r="BH184" i="15"/>
  <c r="BG184" i="15"/>
  <c r="BF184" i="15"/>
  <c r="T184" i="15"/>
  <c r="R184" i="15"/>
  <c r="P184" i="15"/>
  <c r="BI183" i="15"/>
  <c r="BH183" i="15"/>
  <c r="BG183" i="15"/>
  <c r="BF183" i="15"/>
  <c r="T183" i="15"/>
  <c r="R183" i="15"/>
  <c r="P183" i="15"/>
  <c r="BI181" i="15"/>
  <c r="BH181" i="15"/>
  <c r="BG181" i="15"/>
  <c r="BF181" i="15"/>
  <c r="T181" i="15"/>
  <c r="R181" i="15"/>
  <c r="P181" i="15"/>
  <c r="BI179" i="15"/>
  <c r="BH179" i="15"/>
  <c r="BG179" i="15"/>
  <c r="BF179" i="15"/>
  <c r="T179" i="15"/>
  <c r="R179" i="15"/>
  <c r="P179" i="15"/>
  <c r="BI177" i="15"/>
  <c r="BH177" i="15"/>
  <c r="BG177" i="15"/>
  <c r="BF177" i="15"/>
  <c r="T177" i="15"/>
  <c r="R177" i="15"/>
  <c r="P177" i="15"/>
  <c r="BI175" i="15"/>
  <c r="BH175" i="15"/>
  <c r="BG175" i="15"/>
  <c r="BF175" i="15"/>
  <c r="T175" i="15"/>
  <c r="R175" i="15"/>
  <c r="P175" i="15"/>
  <c r="BI173" i="15"/>
  <c r="BH173" i="15"/>
  <c r="BG173" i="15"/>
  <c r="BF173" i="15"/>
  <c r="T173" i="15"/>
  <c r="R173" i="15"/>
  <c r="P173" i="15"/>
  <c r="BI172" i="15"/>
  <c r="BH172" i="15"/>
  <c r="BG172" i="15"/>
  <c r="BF172" i="15"/>
  <c r="T172" i="15"/>
  <c r="R172" i="15"/>
  <c r="P172" i="15"/>
  <c r="BI170" i="15"/>
  <c r="BH170" i="15"/>
  <c r="BG170" i="15"/>
  <c r="BF170" i="15"/>
  <c r="T170" i="15"/>
  <c r="R170" i="15"/>
  <c r="P170" i="15"/>
  <c r="BI168" i="15"/>
  <c r="BH168" i="15"/>
  <c r="BG168" i="15"/>
  <c r="BF168" i="15"/>
  <c r="T168" i="15"/>
  <c r="R168" i="15"/>
  <c r="P168" i="15"/>
  <c r="BI165" i="15"/>
  <c r="BH165" i="15"/>
  <c r="BG165" i="15"/>
  <c r="BF165" i="15"/>
  <c r="T165" i="15"/>
  <c r="R165" i="15"/>
  <c r="P165" i="15"/>
  <c r="BI164" i="15"/>
  <c r="BH164" i="15"/>
  <c r="BG164" i="15"/>
  <c r="BF164" i="15"/>
  <c r="T164" i="15"/>
  <c r="R164" i="15"/>
  <c r="P164" i="15"/>
  <c r="BI163" i="15"/>
  <c r="BH163" i="15"/>
  <c r="BG163" i="15"/>
  <c r="BF163" i="15"/>
  <c r="T163" i="15"/>
  <c r="R163" i="15"/>
  <c r="P163" i="15"/>
  <c r="BI162" i="15"/>
  <c r="BH162" i="15"/>
  <c r="BG162" i="15"/>
  <c r="BF162" i="15"/>
  <c r="T162" i="15"/>
  <c r="R162" i="15"/>
  <c r="P162" i="15"/>
  <c r="BI161" i="15"/>
  <c r="BH161" i="15"/>
  <c r="BG161" i="15"/>
  <c r="BF161" i="15"/>
  <c r="T161" i="15"/>
  <c r="R161" i="15"/>
  <c r="P161" i="15"/>
  <c r="BI160" i="15"/>
  <c r="BH160" i="15"/>
  <c r="BG160" i="15"/>
  <c r="BF160" i="15"/>
  <c r="T160" i="15"/>
  <c r="R160" i="15"/>
  <c r="P160" i="15"/>
  <c r="BI159" i="15"/>
  <c r="BH159" i="15"/>
  <c r="BG159" i="15"/>
  <c r="BF159" i="15"/>
  <c r="T159" i="15"/>
  <c r="R159" i="15"/>
  <c r="P159" i="15"/>
  <c r="BI158" i="15"/>
  <c r="BH158" i="15"/>
  <c r="BG158" i="15"/>
  <c r="BF158" i="15"/>
  <c r="T158" i="15"/>
  <c r="R158" i="15"/>
  <c r="P158" i="15"/>
  <c r="BI157" i="15"/>
  <c r="BH157" i="15"/>
  <c r="BG157" i="15"/>
  <c r="BF157" i="15"/>
  <c r="T157" i="15"/>
  <c r="R157" i="15"/>
  <c r="P157" i="15"/>
  <c r="BI156" i="15"/>
  <c r="BH156" i="15"/>
  <c r="BG156" i="15"/>
  <c r="BF156" i="15"/>
  <c r="T156" i="15"/>
  <c r="R156" i="15"/>
  <c r="P156" i="15"/>
  <c r="BI155" i="15"/>
  <c r="BH155" i="15"/>
  <c r="BG155" i="15"/>
  <c r="BF155" i="15"/>
  <c r="T155" i="15"/>
  <c r="R155" i="15"/>
  <c r="P155" i="15"/>
  <c r="BI154" i="15"/>
  <c r="BH154" i="15"/>
  <c r="BG154" i="15"/>
  <c r="BF154" i="15"/>
  <c r="T154" i="15"/>
  <c r="R154" i="15"/>
  <c r="P154" i="15"/>
  <c r="BI153" i="15"/>
  <c r="BH153" i="15"/>
  <c r="BG153" i="15"/>
  <c r="BF153" i="15"/>
  <c r="T153" i="15"/>
  <c r="R153" i="15"/>
  <c r="P153" i="15"/>
  <c r="BI152" i="15"/>
  <c r="BH152" i="15"/>
  <c r="BG152" i="15"/>
  <c r="BF152" i="15"/>
  <c r="T152" i="15"/>
  <c r="R152" i="15"/>
  <c r="P152" i="15"/>
  <c r="BI151" i="15"/>
  <c r="BH151" i="15"/>
  <c r="BG151" i="15"/>
  <c r="BF151" i="15"/>
  <c r="T151" i="15"/>
  <c r="R151" i="15"/>
  <c r="P151" i="15"/>
  <c r="BI150" i="15"/>
  <c r="BH150" i="15"/>
  <c r="BG150" i="15"/>
  <c r="BF150" i="15"/>
  <c r="T150" i="15"/>
  <c r="R150" i="15"/>
  <c r="P150" i="15"/>
  <c r="BI149" i="15"/>
  <c r="BH149" i="15"/>
  <c r="BG149" i="15"/>
  <c r="BF149" i="15"/>
  <c r="T149" i="15"/>
  <c r="R149" i="15"/>
  <c r="P149" i="15"/>
  <c r="BI148" i="15"/>
  <c r="BH148" i="15"/>
  <c r="BG148" i="15"/>
  <c r="BF148" i="15"/>
  <c r="T148" i="15"/>
  <c r="R148" i="15"/>
  <c r="P148" i="15"/>
  <c r="BI147" i="15"/>
  <c r="BH147" i="15"/>
  <c r="BG147" i="15"/>
  <c r="BF147" i="15"/>
  <c r="T147" i="15"/>
  <c r="R147" i="15"/>
  <c r="P147" i="15"/>
  <c r="BI145" i="15"/>
  <c r="BH145" i="15"/>
  <c r="BG145" i="15"/>
  <c r="BF145" i="15"/>
  <c r="T145" i="15"/>
  <c r="R145" i="15"/>
  <c r="P145" i="15"/>
  <c r="BI143" i="15"/>
  <c r="BH143" i="15"/>
  <c r="BG143" i="15"/>
  <c r="BF143" i="15"/>
  <c r="T143" i="15"/>
  <c r="R143" i="15"/>
  <c r="P143" i="15"/>
  <c r="BI142" i="15"/>
  <c r="BH142" i="15"/>
  <c r="BG142" i="15"/>
  <c r="BF142" i="15"/>
  <c r="T142" i="15"/>
  <c r="R142" i="15"/>
  <c r="P142" i="15"/>
  <c r="BI140" i="15"/>
  <c r="BH140" i="15"/>
  <c r="BG140" i="15"/>
  <c r="BF140" i="15"/>
  <c r="T140" i="15"/>
  <c r="R140" i="15"/>
  <c r="P140" i="15"/>
  <c r="BI139" i="15"/>
  <c r="BH139" i="15"/>
  <c r="BG139" i="15"/>
  <c r="BF139" i="15"/>
  <c r="T139" i="15"/>
  <c r="R139" i="15"/>
  <c r="P139" i="15"/>
  <c r="BI138" i="15"/>
  <c r="BH138" i="15"/>
  <c r="BG138" i="15"/>
  <c r="BF138" i="15"/>
  <c r="T138" i="15"/>
  <c r="R138" i="15"/>
  <c r="P138" i="15"/>
  <c r="BI137" i="15"/>
  <c r="BH137" i="15"/>
  <c r="BG137" i="15"/>
  <c r="BF137" i="15"/>
  <c r="T137" i="15"/>
  <c r="R137" i="15"/>
  <c r="P137" i="15"/>
  <c r="BI136" i="15"/>
  <c r="BH136" i="15"/>
  <c r="BG136" i="15"/>
  <c r="BF136" i="15"/>
  <c r="T136" i="15"/>
  <c r="R136" i="15"/>
  <c r="P136" i="15"/>
  <c r="F129" i="15"/>
  <c r="F127" i="15"/>
  <c r="E125" i="15"/>
  <c r="BI112" i="15"/>
  <c r="BH112" i="15"/>
  <c r="BG112" i="15"/>
  <c r="BF112" i="15"/>
  <c r="BI111" i="15"/>
  <c r="BH111" i="15"/>
  <c r="BG111" i="15"/>
  <c r="BF111" i="15"/>
  <c r="BE111" i="15"/>
  <c r="BI110" i="15"/>
  <c r="BH110" i="15"/>
  <c r="BG110" i="15"/>
  <c r="BF110" i="15"/>
  <c r="BE110" i="15"/>
  <c r="BI109" i="15"/>
  <c r="BH109" i="15"/>
  <c r="BG109" i="15"/>
  <c r="BF109" i="15"/>
  <c r="BE109" i="15"/>
  <c r="BI108" i="15"/>
  <c r="BH108" i="15"/>
  <c r="BG108" i="15"/>
  <c r="BF108" i="15"/>
  <c r="BE108" i="15"/>
  <c r="BI107" i="15"/>
  <c r="BH107" i="15"/>
  <c r="BG107" i="15"/>
  <c r="BF107" i="15"/>
  <c r="BE107" i="15"/>
  <c r="F91" i="15"/>
  <c r="F89" i="15"/>
  <c r="E87" i="15"/>
  <c r="J24" i="15"/>
  <c r="E24" i="15"/>
  <c r="J92" i="15"/>
  <c r="J23" i="15"/>
  <c r="J21" i="15"/>
  <c r="E21" i="15"/>
  <c r="J91" i="15" s="1"/>
  <c r="J20" i="15"/>
  <c r="J18" i="15"/>
  <c r="E18" i="15"/>
  <c r="F130" i="15"/>
  <c r="J17" i="15"/>
  <c r="J12" i="15"/>
  <c r="J127" i="15"/>
  <c r="E7" i="15"/>
  <c r="E85" i="15"/>
  <c r="J39" i="14"/>
  <c r="J38" i="14"/>
  <c r="AY107" i="1"/>
  <c r="J37" i="14"/>
  <c r="AX107" i="1"/>
  <c r="BI372" i="14"/>
  <c r="BH372" i="14"/>
  <c r="BG372" i="14"/>
  <c r="BF372" i="14"/>
  <c r="T372" i="14"/>
  <c r="R372" i="14"/>
  <c r="P372" i="14"/>
  <c r="BI370" i="14"/>
  <c r="BH370" i="14"/>
  <c r="BG370" i="14"/>
  <c r="BF370" i="14"/>
  <c r="T370" i="14"/>
  <c r="R370" i="14"/>
  <c r="P370" i="14"/>
  <c r="BI368" i="14"/>
  <c r="BH368" i="14"/>
  <c r="BG368" i="14"/>
  <c r="BF368" i="14"/>
  <c r="T368" i="14"/>
  <c r="R368" i="14"/>
  <c r="P368" i="14"/>
  <c r="BI365" i="14"/>
  <c r="BH365" i="14"/>
  <c r="BG365" i="14"/>
  <c r="BF365" i="14"/>
  <c r="T365" i="14"/>
  <c r="R365" i="14"/>
  <c r="P365" i="14"/>
  <c r="BI362" i="14"/>
  <c r="BH362" i="14"/>
  <c r="BG362" i="14"/>
  <c r="BF362" i="14"/>
  <c r="T362" i="14"/>
  <c r="R362" i="14"/>
  <c r="P362" i="14"/>
  <c r="BI359" i="14"/>
  <c r="BH359" i="14"/>
  <c r="BG359" i="14"/>
  <c r="BF359" i="14"/>
  <c r="T359" i="14"/>
  <c r="R359" i="14"/>
  <c r="P359" i="14"/>
  <c r="BI357" i="14"/>
  <c r="BH357" i="14"/>
  <c r="BG357" i="14"/>
  <c r="BF357" i="14"/>
  <c r="T357" i="14"/>
  <c r="R357" i="14"/>
  <c r="P357" i="14"/>
  <c r="BI354" i="14"/>
  <c r="BH354" i="14"/>
  <c r="BG354" i="14"/>
  <c r="BF354" i="14"/>
  <c r="T354" i="14"/>
  <c r="R354" i="14"/>
  <c r="P354" i="14"/>
  <c r="BI351" i="14"/>
  <c r="BH351" i="14"/>
  <c r="BG351" i="14"/>
  <c r="BF351" i="14"/>
  <c r="T351" i="14"/>
  <c r="R351" i="14"/>
  <c r="P351" i="14"/>
  <c r="BI348" i="14"/>
  <c r="BH348" i="14"/>
  <c r="BG348" i="14"/>
  <c r="BF348" i="14"/>
  <c r="T348" i="14"/>
  <c r="R348" i="14"/>
  <c r="P348" i="14"/>
  <c r="BI345" i="14"/>
  <c r="BH345" i="14"/>
  <c r="BG345" i="14"/>
  <c r="BF345" i="14"/>
  <c r="T345" i="14"/>
  <c r="R345" i="14"/>
  <c r="P345" i="14"/>
  <c r="BI341" i="14"/>
  <c r="BH341" i="14"/>
  <c r="BG341" i="14"/>
  <c r="BF341" i="14"/>
  <c r="T341" i="14"/>
  <c r="R341" i="14"/>
  <c r="P341" i="14"/>
  <c r="BI338" i="14"/>
  <c r="BH338" i="14"/>
  <c r="BG338" i="14"/>
  <c r="BF338" i="14"/>
  <c r="T338" i="14"/>
  <c r="R338" i="14"/>
  <c r="P338" i="14"/>
  <c r="BI333" i="14"/>
  <c r="BH333" i="14"/>
  <c r="BG333" i="14"/>
  <c r="BF333" i="14"/>
  <c r="T333" i="14"/>
  <c r="R333" i="14"/>
  <c r="P333" i="14"/>
  <c r="BI327" i="14"/>
  <c r="BH327" i="14"/>
  <c r="BG327" i="14"/>
  <c r="BF327" i="14"/>
  <c r="T327" i="14"/>
  <c r="R327" i="14"/>
  <c r="P327" i="14"/>
  <c r="BI322" i="14"/>
  <c r="BH322" i="14"/>
  <c r="BG322" i="14"/>
  <c r="BF322" i="14"/>
  <c r="T322" i="14"/>
  <c r="R322" i="14"/>
  <c r="P322" i="14"/>
  <c r="BI317" i="14"/>
  <c r="BH317" i="14"/>
  <c r="BG317" i="14"/>
  <c r="BF317" i="14"/>
  <c r="T317" i="14"/>
  <c r="R317" i="14"/>
  <c r="P317" i="14"/>
  <c r="BI313" i="14"/>
  <c r="BH313" i="14"/>
  <c r="BG313" i="14"/>
  <c r="BF313" i="14"/>
  <c r="T313" i="14"/>
  <c r="R313" i="14"/>
  <c r="P313" i="14"/>
  <c r="BI311" i="14"/>
  <c r="BH311" i="14"/>
  <c r="BG311" i="14"/>
  <c r="BF311" i="14"/>
  <c r="T311" i="14"/>
  <c r="R311" i="14"/>
  <c r="P311" i="14"/>
  <c r="BI308" i="14"/>
  <c r="BH308" i="14"/>
  <c r="BG308" i="14"/>
  <c r="BF308" i="14"/>
  <c r="T308" i="14"/>
  <c r="R308" i="14"/>
  <c r="P308" i="14"/>
  <c r="BI307" i="14"/>
  <c r="BH307" i="14"/>
  <c r="BG307" i="14"/>
  <c r="BF307" i="14"/>
  <c r="T307" i="14"/>
  <c r="R307" i="14"/>
  <c r="P307" i="14"/>
  <c r="BI305" i="14"/>
  <c r="BH305" i="14"/>
  <c r="BG305" i="14"/>
  <c r="BF305" i="14"/>
  <c r="T305" i="14"/>
  <c r="R305" i="14"/>
  <c r="P305" i="14"/>
  <c r="BI303" i="14"/>
  <c r="BH303" i="14"/>
  <c r="BG303" i="14"/>
  <c r="BF303" i="14"/>
  <c r="T303" i="14"/>
  <c r="R303" i="14"/>
  <c r="P303" i="14"/>
  <c r="BI301" i="14"/>
  <c r="BH301" i="14"/>
  <c r="BG301" i="14"/>
  <c r="BF301" i="14"/>
  <c r="T301" i="14"/>
  <c r="R301" i="14"/>
  <c r="P301" i="14"/>
  <c r="BI296" i="14"/>
  <c r="BH296" i="14"/>
  <c r="BG296" i="14"/>
  <c r="BF296" i="14"/>
  <c r="T296" i="14"/>
  <c r="R296" i="14"/>
  <c r="P296" i="14"/>
  <c r="BI290" i="14"/>
  <c r="BH290" i="14"/>
  <c r="BG290" i="14"/>
  <c r="BF290" i="14"/>
  <c r="T290" i="14"/>
  <c r="R290" i="14"/>
  <c r="P290" i="14"/>
  <c r="BI282" i="14"/>
  <c r="BH282" i="14"/>
  <c r="BG282" i="14"/>
  <c r="BF282" i="14"/>
  <c r="T282" i="14"/>
  <c r="R282" i="14"/>
  <c r="P282" i="14"/>
  <c r="BI278" i="14"/>
  <c r="BH278" i="14"/>
  <c r="BG278" i="14"/>
  <c r="BF278" i="14"/>
  <c r="T278" i="14"/>
  <c r="R278" i="14"/>
  <c r="P278" i="14"/>
  <c r="BI273" i="14"/>
  <c r="BH273" i="14"/>
  <c r="BG273" i="14"/>
  <c r="BF273" i="14"/>
  <c r="T273" i="14"/>
  <c r="R273" i="14"/>
  <c r="P273" i="14"/>
  <c r="BI268" i="14"/>
  <c r="BH268" i="14"/>
  <c r="BG268" i="14"/>
  <c r="BF268" i="14"/>
  <c r="T268" i="14"/>
  <c r="R268" i="14"/>
  <c r="P268" i="14"/>
  <c r="BI263" i="14"/>
  <c r="BH263" i="14"/>
  <c r="BG263" i="14"/>
  <c r="BF263" i="14"/>
  <c r="T263" i="14"/>
  <c r="R263" i="14"/>
  <c r="P263" i="14"/>
  <c r="BI259" i="14"/>
  <c r="BH259" i="14"/>
  <c r="BG259" i="14"/>
  <c r="BF259" i="14"/>
  <c r="T259" i="14"/>
  <c r="R259" i="14"/>
  <c r="P259" i="14"/>
  <c r="BI256" i="14"/>
  <c r="BH256" i="14"/>
  <c r="BG256" i="14"/>
  <c r="BF256" i="14"/>
  <c r="T256" i="14"/>
  <c r="R256" i="14"/>
  <c r="P256" i="14"/>
  <c r="BI254" i="14"/>
  <c r="BH254" i="14"/>
  <c r="BG254" i="14"/>
  <c r="BF254" i="14"/>
  <c r="T254" i="14"/>
  <c r="R254" i="14"/>
  <c r="P254" i="14"/>
  <c r="BI249" i="14"/>
  <c r="BH249" i="14"/>
  <c r="BG249" i="14"/>
  <c r="BF249" i="14"/>
  <c r="T249" i="14"/>
  <c r="R249" i="14"/>
  <c r="P249" i="14"/>
  <c r="BI246" i="14"/>
  <c r="BH246" i="14"/>
  <c r="BG246" i="14"/>
  <c r="BF246" i="14"/>
  <c r="T246" i="14"/>
  <c r="R246" i="14"/>
  <c r="P246" i="14"/>
  <c r="BI243" i="14"/>
  <c r="BH243" i="14"/>
  <c r="BG243" i="14"/>
  <c r="BF243" i="14"/>
  <c r="T243" i="14"/>
  <c r="R243" i="14"/>
  <c r="P243" i="14"/>
  <c r="BI240" i="14"/>
  <c r="BH240" i="14"/>
  <c r="BG240" i="14"/>
  <c r="BF240" i="14"/>
  <c r="T240" i="14"/>
  <c r="R240" i="14"/>
  <c r="P240" i="14"/>
  <c r="BI234" i="14"/>
  <c r="BH234" i="14"/>
  <c r="BG234" i="14"/>
  <c r="BF234" i="14"/>
  <c r="T234" i="14"/>
  <c r="R234" i="14"/>
  <c r="P234" i="14"/>
  <c r="BI228" i="14"/>
  <c r="BH228" i="14"/>
  <c r="BG228" i="14"/>
  <c r="BF228" i="14"/>
  <c r="T228" i="14"/>
  <c r="R228" i="14"/>
  <c r="P228" i="14"/>
  <c r="BI223" i="14"/>
  <c r="BH223" i="14"/>
  <c r="BG223" i="14"/>
  <c r="BF223" i="14"/>
  <c r="T223" i="14"/>
  <c r="R223" i="14"/>
  <c r="P223" i="14"/>
  <c r="BI222" i="14"/>
  <c r="BH222" i="14"/>
  <c r="BG222" i="14"/>
  <c r="BF222" i="14"/>
  <c r="T222" i="14"/>
  <c r="R222" i="14"/>
  <c r="P222" i="14"/>
  <c r="BI220" i="14"/>
  <c r="BH220" i="14"/>
  <c r="BG220" i="14"/>
  <c r="BF220" i="14"/>
  <c r="T220" i="14"/>
  <c r="R220" i="14"/>
  <c r="P220" i="14"/>
  <c r="BI219" i="14"/>
  <c r="BH219" i="14"/>
  <c r="BG219" i="14"/>
  <c r="BF219" i="14"/>
  <c r="T219" i="14"/>
  <c r="R219" i="14"/>
  <c r="P219" i="14"/>
  <c r="BI218" i="14"/>
  <c r="BH218" i="14"/>
  <c r="BG218" i="14"/>
  <c r="BF218" i="14"/>
  <c r="T218" i="14"/>
  <c r="R218" i="14"/>
  <c r="P218" i="14"/>
  <c r="BI217" i="14"/>
  <c r="BH217" i="14"/>
  <c r="BG217" i="14"/>
  <c r="BF217" i="14"/>
  <c r="T217" i="14"/>
  <c r="R217" i="14"/>
  <c r="P217" i="14"/>
  <c r="BI216" i="14"/>
  <c r="BH216" i="14"/>
  <c r="BG216" i="14"/>
  <c r="BF216" i="14"/>
  <c r="T216" i="14"/>
  <c r="R216" i="14"/>
  <c r="P216" i="14"/>
  <c r="BI215" i="14"/>
  <c r="BH215" i="14"/>
  <c r="BG215" i="14"/>
  <c r="BF215" i="14"/>
  <c r="T215" i="14"/>
  <c r="R215" i="14"/>
  <c r="P215" i="14"/>
  <c r="BI214" i="14"/>
  <c r="BH214" i="14"/>
  <c r="BG214" i="14"/>
  <c r="BF214" i="14"/>
  <c r="T214" i="14"/>
  <c r="R214" i="14"/>
  <c r="P214" i="14"/>
  <c r="BI213" i="14"/>
  <c r="BH213" i="14"/>
  <c r="BG213" i="14"/>
  <c r="BF213" i="14"/>
  <c r="T213" i="14"/>
  <c r="R213" i="14"/>
  <c r="P213" i="14"/>
  <c r="BI212" i="14"/>
  <c r="BH212" i="14"/>
  <c r="BG212" i="14"/>
  <c r="BF212" i="14"/>
  <c r="T212" i="14"/>
  <c r="R212" i="14"/>
  <c r="P212" i="14"/>
  <c r="BI211" i="14"/>
  <c r="BH211" i="14"/>
  <c r="BG211" i="14"/>
  <c r="BF211" i="14"/>
  <c r="T211" i="14"/>
  <c r="R211" i="14"/>
  <c r="P211" i="14"/>
  <c r="BI210" i="14"/>
  <c r="BH210" i="14"/>
  <c r="BG210" i="14"/>
  <c r="BF210" i="14"/>
  <c r="T210" i="14"/>
  <c r="R210" i="14"/>
  <c r="P210" i="14"/>
  <c r="BI209" i="14"/>
  <c r="BH209" i="14"/>
  <c r="BG209" i="14"/>
  <c r="BF209" i="14"/>
  <c r="T209" i="14"/>
  <c r="R209" i="14"/>
  <c r="P209" i="14"/>
  <c r="BI208" i="14"/>
  <c r="BH208" i="14"/>
  <c r="BG208" i="14"/>
  <c r="BF208" i="14"/>
  <c r="T208" i="14"/>
  <c r="R208" i="14"/>
  <c r="P208" i="14"/>
  <c r="BI207" i="14"/>
  <c r="BH207" i="14"/>
  <c r="BG207" i="14"/>
  <c r="BF207" i="14"/>
  <c r="T207" i="14"/>
  <c r="R207" i="14"/>
  <c r="P207" i="14"/>
  <c r="BI206" i="14"/>
  <c r="BH206" i="14"/>
  <c r="BG206" i="14"/>
  <c r="BF206" i="14"/>
  <c r="T206" i="14"/>
  <c r="R206" i="14"/>
  <c r="P206" i="14"/>
  <c r="BI205" i="14"/>
  <c r="BH205" i="14"/>
  <c r="BG205" i="14"/>
  <c r="BF205" i="14"/>
  <c r="T205" i="14"/>
  <c r="R205" i="14"/>
  <c r="P205" i="14"/>
  <c r="BI204" i="14"/>
  <c r="BH204" i="14"/>
  <c r="BG204" i="14"/>
  <c r="BF204" i="14"/>
  <c r="T204" i="14"/>
  <c r="R204" i="14"/>
  <c r="P204" i="14"/>
  <c r="BI203" i="14"/>
  <c r="BH203" i="14"/>
  <c r="BG203" i="14"/>
  <c r="BF203" i="14"/>
  <c r="T203" i="14"/>
  <c r="R203" i="14"/>
  <c r="P203" i="14"/>
  <c r="BI202" i="14"/>
  <c r="BH202" i="14"/>
  <c r="BG202" i="14"/>
  <c r="BF202" i="14"/>
  <c r="T202" i="14"/>
  <c r="R202" i="14"/>
  <c r="P202" i="14"/>
  <c r="BI201" i="14"/>
  <c r="BH201" i="14"/>
  <c r="BG201" i="14"/>
  <c r="BF201" i="14"/>
  <c r="T201" i="14"/>
  <c r="R201" i="14"/>
  <c r="P201" i="14"/>
  <c r="BI200" i="14"/>
  <c r="BH200" i="14"/>
  <c r="BG200" i="14"/>
  <c r="BF200" i="14"/>
  <c r="T200" i="14"/>
  <c r="R200" i="14"/>
  <c r="P200" i="14"/>
  <c r="BI199" i="14"/>
  <c r="BH199" i="14"/>
  <c r="BG199" i="14"/>
  <c r="BF199" i="14"/>
  <c r="T199" i="14"/>
  <c r="R199" i="14"/>
  <c r="P199" i="14"/>
  <c r="BI198" i="14"/>
  <c r="BH198" i="14"/>
  <c r="BG198" i="14"/>
  <c r="BF198" i="14"/>
  <c r="T198" i="14"/>
  <c r="R198" i="14"/>
  <c r="P198" i="14"/>
  <c r="BI197" i="14"/>
  <c r="BH197" i="14"/>
  <c r="BG197" i="14"/>
  <c r="BF197" i="14"/>
  <c r="T197" i="14"/>
  <c r="R197" i="14"/>
  <c r="P197" i="14"/>
  <c r="BI196" i="14"/>
  <c r="BH196" i="14"/>
  <c r="BG196" i="14"/>
  <c r="BF196" i="14"/>
  <c r="T196" i="14"/>
  <c r="R196" i="14"/>
  <c r="P196" i="14"/>
  <c r="BI195" i="14"/>
  <c r="BH195" i="14"/>
  <c r="BG195" i="14"/>
  <c r="BF195" i="14"/>
  <c r="T195" i="14"/>
  <c r="R195" i="14"/>
  <c r="P195" i="14"/>
  <c r="BI194" i="14"/>
  <c r="BH194" i="14"/>
  <c r="BG194" i="14"/>
  <c r="BF194" i="14"/>
  <c r="T194" i="14"/>
  <c r="R194" i="14"/>
  <c r="P194" i="14"/>
  <c r="BI193" i="14"/>
  <c r="BH193" i="14"/>
  <c r="BG193" i="14"/>
  <c r="BF193" i="14"/>
  <c r="T193" i="14"/>
  <c r="R193" i="14"/>
  <c r="P193" i="14"/>
  <c r="BI192" i="14"/>
  <c r="BH192" i="14"/>
  <c r="BG192" i="14"/>
  <c r="BF192" i="14"/>
  <c r="T192" i="14"/>
  <c r="R192" i="14"/>
  <c r="P192" i="14"/>
  <c r="BI191" i="14"/>
  <c r="BH191" i="14"/>
  <c r="BG191" i="14"/>
  <c r="BF191" i="14"/>
  <c r="T191" i="14"/>
  <c r="R191" i="14"/>
  <c r="P191" i="14"/>
  <c r="BI190" i="14"/>
  <c r="BH190" i="14"/>
  <c r="BG190" i="14"/>
  <c r="BF190" i="14"/>
  <c r="T190" i="14"/>
  <c r="R190" i="14"/>
  <c r="P190" i="14"/>
  <c r="BI189" i="14"/>
  <c r="BH189" i="14"/>
  <c r="BG189" i="14"/>
  <c r="BF189" i="14"/>
  <c r="T189" i="14"/>
  <c r="R189" i="14"/>
  <c r="P189" i="14"/>
  <c r="BI188" i="14"/>
  <c r="BH188" i="14"/>
  <c r="BG188" i="14"/>
  <c r="BF188" i="14"/>
  <c r="T188" i="14"/>
  <c r="R188" i="14"/>
  <c r="P188" i="14"/>
  <c r="BI187" i="14"/>
  <c r="BH187" i="14"/>
  <c r="BG187" i="14"/>
  <c r="BF187" i="14"/>
  <c r="T187" i="14"/>
  <c r="R187" i="14"/>
  <c r="P187" i="14"/>
  <c r="BI185" i="14"/>
  <c r="BH185" i="14"/>
  <c r="BG185" i="14"/>
  <c r="BF185" i="14"/>
  <c r="T185" i="14"/>
  <c r="R185" i="14"/>
  <c r="P185" i="14"/>
  <c r="BI183" i="14"/>
  <c r="BH183" i="14"/>
  <c r="BG183" i="14"/>
  <c r="BF183" i="14"/>
  <c r="T183" i="14"/>
  <c r="R183" i="14"/>
  <c r="P183" i="14"/>
  <c r="BI182" i="14"/>
  <c r="BH182" i="14"/>
  <c r="BG182" i="14"/>
  <c r="BF182" i="14"/>
  <c r="T182" i="14"/>
  <c r="R182" i="14"/>
  <c r="P182" i="14"/>
  <c r="BI181" i="14"/>
  <c r="BH181" i="14"/>
  <c r="BG181" i="14"/>
  <c r="BF181" i="14"/>
  <c r="T181" i="14"/>
  <c r="R181" i="14"/>
  <c r="P181" i="14"/>
  <c r="BI180" i="14"/>
  <c r="BH180" i="14"/>
  <c r="BG180" i="14"/>
  <c r="BF180" i="14"/>
  <c r="T180" i="14"/>
  <c r="R180" i="14"/>
  <c r="P180" i="14"/>
  <c r="BI179" i="14"/>
  <c r="BH179" i="14"/>
  <c r="BG179" i="14"/>
  <c r="BF179" i="14"/>
  <c r="T179" i="14"/>
  <c r="R179" i="14"/>
  <c r="P179" i="14"/>
  <c r="BI177" i="14"/>
  <c r="BH177" i="14"/>
  <c r="BG177" i="14"/>
  <c r="BF177" i="14"/>
  <c r="T177" i="14"/>
  <c r="R177" i="14"/>
  <c r="P177" i="14"/>
  <c r="BI175" i="14"/>
  <c r="BH175" i="14"/>
  <c r="BG175" i="14"/>
  <c r="BF175" i="14"/>
  <c r="T175" i="14"/>
  <c r="R175" i="14"/>
  <c r="P175" i="14"/>
  <c r="BI173" i="14"/>
  <c r="BH173" i="14"/>
  <c r="BG173" i="14"/>
  <c r="BF173" i="14"/>
  <c r="T173" i="14"/>
  <c r="R173" i="14"/>
  <c r="P173" i="14"/>
  <c r="BI171" i="14"/>
  <c r="BH171" i="14"/>
  <c r="BG171" i="14"/>
  <c r="BF171" i="14"/>
  <c r="T171" i="14"/>
  <c r="R171" i="14"/>
  <c r="P171" i="14"/>
  <c r="BI170" i="14"/>
  <c r="BH170" i="14"/>
  <c r="BG170" i="14"/>
  <c r="BF170" i="14"/>
  <c r="T170" i="14"/>
  <c r="R170" i="14"/>
  <c r="P170" i="14"/>
  <c r="BI167" i="14"/>
  <c r="BH167" i="14"/>
  <c r="BG167" i="14"/>
  <c r="BF167" i="14"/>
  <c r="T167" i="14"/>
  <c r="R167" i="14"/>
  <c r="P167" i="14"/>
  <c r="BI165" i="14"/>
  <c r="BH165" i="14"/>
  <c r="BG165" i="14"/>
  <c r="BF165" i="14"/>
  <c r="T165" i="14"/>
  <c r="R165" i="14"/>
  <c r="P165" i="14"/>
  <c r="BI162" i="14"/>
  <c r="BH162" i="14"/>
  <c r="BG162" i="14"/>
  <c r="BF162" i="14"/>
  <c r="T162" i="14"/>
  <c r="R162" i="14"/>
  <c r="P162" i="14"/>
  <c r="BI159" i="14"/>
  <c r="BH159" i="14"/>
  <c r="BG159" i="14"/>
  <c r="BF159" i="14"/>
  <c r="T159" i="14"/>
  <c r="R159" i="14"/>
  <c r="P159" i="14"/>
  <c r="BI158" i="14"/>
  <c r="BH158" i="14"/>
  <c r="BG158" i="14"/>
  <c r="BF158" i="14"/>
  <c r="T158" i="14"/>
  <c r="R158" i="14"/>
  <c r="P158" i="14"/>
  <c r="BI157" i="14"/>
  <c r="BH157" i="14"/>
  <c r="BG157" i="14"/>
  <c r="BF157" i="14"/>
  <c r="T157" i="14"/>
  <c r="R157" i="14"/>
  <c r="P157" i="14"/>
  <c r="BI154" i="14"/>
  <c r="BH154" i="14"/>
  <c r="BG154" i="14"/>
  <c r="BF154" i="14"/>
  <c r="T154" i="14"/>
  <c r="R154" i="14"/>
  <c r="P154" i="14"/>
  <c r="BI153" i="14"/>
  <c r="BH153" i="14"/>
  <c r="BG153" i="14"/>
  <c r="BF153" i="14"/>
  <c r="T153" i="14"/>
  <c r="R153" i="14"/>
  <c r="P153" i="14"/>
  <c r="BI152" i="14"/>
  <c r="BH152" i="14"/>
  <c r="BG152" i="14"/>
  <c r="BF152" i="14"/>
  <c r="T152" i="14"/>
  <c r="R152" i="14"/>
  <c r="P152" i="14"/>
  <c r="BI151" i="14"/>
  <c r="BH151" i="14"/>
  <c r="BG151" i="14"/>
  <c r="BF151" i="14"/>
  <c r="T151" i="14"/>
  <c r="R151" i="14"/>
  <c r="P151" i="14"/>
  <c r="BI150" i="14"/>
  <c r="BH150" i="14"/>
  <c r="BG150" i="14"/>
  <c r="BF150" i="14"/>
  <c r="T150" i="14"/>
  <c r="R150" i="14"/>
  <c r="P150" i="14"/>
  <c r="BI149" i="14"/>
  <c r="BH149" i="14"/>
  <c r="BG149" i="14"/>
  <c r="BF149" i="14"/>
  <c r="T149" i="14"/>
  <c r="R149" i="14"/>
  <c r="P149" i="14"/>
  <c r="BI148" i="14"/>
  <c r="BH148" i="14"/>
  <c r="BG148" i="14"/>
  <c r="BF148" i="14"/>
  <c r="T148" i="14"/>
  <c r="R148" i="14"/>
  <c r="P148" i="14"/>
  <c r="BI147" i="14"/>
  <c r="BH147" i="14"/>
  <c r="BG147" i="14"/>
  <c r="BF147" i="14"/>
  <c r="T147" i="14"/>
  <c r="R147" i="14"/>
  <c r="P147" i="14"/>
  <c r="BI146" i="14"/>
  <c r="BH146" i="14"/>
  <c r="BG146" i="14"/>
  <c r="BF146" i="14"/>
  <c r="T146" i="14"/>
  <c r="R146" i="14"/>
  <c r="P146" i="14"/>
  <c r="BI145" i="14"/>
  <c r="BH145" i="14"/>
  <c r="BG145" i="14"/>
  <c r="BF145" i="14"/>
  <c r="T145" i="14"/>
  <c r="R145" i="14"/>
  <c r="P145" i="14"/>
  <c r="BI144" i="14"/>
  <c r="BH144" i="14"/>
  <c r="BG144" i="14"/>
  <c r="BF144" i="14"/>
  <c r="T144" i="14"/>
  <c r="R144" i="14"/>
  <c r="P144" i="14"/>
  <c r="BI142" i="14"/>
  <c r="BH142" i="14"/>
  <c r="BG142" i="14"/>
  <c r="BF142" i="14"/>
  <c r="T142" i="14"/>
  <c r="R142" i="14"/>
  <c r="P142" i="14"/>
  <c r="BI138" i="14"/>
  <c r="BH138" i="14"/>
  <c r="BG138" i="14"/>
  <c r="BF138" i="14"/>
  <c r="T138" i="14"/>
  <c r="R138" i="14"/>
  <c r="P138" i="14"/>
  <c r="BI137" i="14"/>
  <c r="BH137" i="14"/>
  <c r="BG137" i="14"/>
  <c r="BF137" i="14"/>
  <c r="T137" i="14"/>
  <c r="R137" i="14"/>
  <c r="P137" i="14"/>
  <c r="BI135" i="14"/>
  <c r="BH135" i="14"/>
  <c r="BG135" i="14"/>
  <c r="BF135" i="14"/>
  <c r="T135" i="14"/>
  <c r="T134" i="14"/>
  <c r="R135" i="14"/>
  <c r="R134" i="14"/>
  <c r="P135" i="14"/>
  <c r="P134" i="14" s="1"/>
  <c r="F128" i="14"/>
  <c r="F126" i="14"/>
  <c r="E124" i="14"/>
  <c r="BI111" i="14"/>
  <c r="BH111" i="14"/>
  <c r="BG111" i="14"/>
  <c r="BF111" i="14"/>
  <c r="BI110" i="14"/>
  <c r="BH110" i="14"/>
  <c r="BG110" i="14"/>
  <c r="BF110" i="14"/>
  <c r="BE110" i="14"/>
  <c r="BI109" i="14"/>
  <c r="BH109" i="14"/>
  <c r="BG109" i="14"/>
  <c r="BF109" i="14"/>
  <c r="BE109" i="14"/>
  <c r="BI108" i="14"/>
  <c r="BH108" i="14"/>
  <c r="BG108" i="14"/>
  <c r="BF108" i="14"/>
  <c r="BE108" i="14"/>
  <c r="BI107" i="14"/>
  <c r="BH107" i="14"/>
  <c r="BG107" i="14"/>
  <c r="BF107" i="14"/>
  <c r="BE107" i="14"/>
  <c r="BI106" i="14"/>
  <c r="BH106" i="14"/>
  <c r="BG106" i="14"/>
  <c r="BF106" i="14"/>
  <c r="BE106" i="14"/>
  <c r="F91" i="14"/>
  <c r="F89" i="14"/>
  <c r="E87" i="14"/>
  <c r="J24" i="14"/>
  <c r="E24" i="14"/>
  <c r="J129" i="14"/>
  <c r="J23" i="14"/>
  <c r="J21" i="14"/>
  <c r="E21" i="14"/>
  <c r="J128" i="14" s="1"/>
  <c r="J20" i="14"/>
  <c r="J18" i="14"/>
  <c r="E18" i="14"/>
  <c r="F129" i="14"/>
  <c r="J17" i="14"/>
  <c r="J12" i="14"/>
  <c r="J89" i="14"/>
  <c r="E7" i="14"/>
  <c r="E122" i="14" s="1"/>
  <c r="J39" i="13"/>
  <c r="J38" i="13"/>
  <c r="AY106" i="1"/>
  <c r="J37" i="13"/>
  <c r="AX106" i="1" s="1"/>
  <c r="BI441" i="13"/>
  <c r="BH441" i="13"/>
  <c r="BG441" i="13"/>
  <c r="BF441" i="13"/>
  <c r="T441" i="13"/>
  <c r="R441" i="13"/>
  <c r="P441" i="13"/>
  <c r="BI438" i="13"/>
  <c r="BH438" i="13"/>
  <c r="BG438" i="13"/>
  <c r="BF438" i="13"/>
  <c r="T438" i="13"/>
  <c r="R438" i="13"/>
  <c r="P438" i="13"/>
  <c r="BI435" i="13"/>
  <c r="BH435" i="13"/>
  <c r="BG435" i="13"/>
  <c r="BF435" i="13"/>
  <c r="T435" i="13"/>
  <c r="R435" i="13"/>
  <c r="P435" i="13"/>
  <c r="BI433" i="13"/>
  <c r="BH433" i="13"/>
  <c r="BG433" i="13"/>
  <c r="BF433" i="13"/>
  <c r="T433" i="13"/>
  <c r="R433" i="13"/>
  <c r="P433" i="13"/>
  <c r="BI430" i="13"/>
  <c r="BH430" i="13"/>
  <c r="BG430" i="13"/>
  <c r="BF430" i="13"/>
  <c r="T430" i="13"/>
  <c r="R430" i="13"/>
  <c r="P430" i="13"/>
  <c r="BI425" i="13"/>
  <c r="BH425" i="13"/>
  <c r="BG425" i="13"/>
  <c r="BF425" i="13"/>
  <c r="T425" i="13"/>
  <c r="R425" i="13"/>
  <c r="P425" i="13"/>
  <c r="BI422" i="13"/>
  <c r="BH422" i="13"/>
  <c r="BG422" i="13"/>
  <c r="BF422" i="13"/>
  <c r="T422" i="13"/>
  <c r="R422" i="13"/>
  <c r="P422" i="13"/>
  <c r="BI419" i="13"/>
  <c r="BH419" i="13"/>
  <c r="BG419" i="13"/>
  <c r="BF419" i="13"/>
  <c r="T419" i="13"/>
  <c r="R419" i="13"/>
  <c r="P419" i="13"/>
  <c r="BI414" i="13"/>
  <c r="BH414" i="13"/>
  <c r="BG414" i="13"/>
  <c r="BF414" i="13"/>
  <c r="T414" i="13"/>
  <c r="R414" i="13"/>
  <c r="P414" i="13"/>
  <c r="BI411" i="13"/>
  <c r="BH411" i="13"/>
  <c r="BG411" i="13"/>
  <c r="BF411" i="13"/>
  <c r="T411" i="13"/>
  <c r="R411" i="13"/>
  <c r="P411" i="13"/>
  <c r="BI407" i="13"/>
  <c r="BH407" i="13"/>
  <c r="BG407" i="13"/>
  <c r="BF407" i="13"/>
  <c r="T407" i="13"/>
  <c r="R407" i="13"/>
  <c r="P407" i="13"/>
  <c r="BI404" i="13"/>
  <c r="BH404" i="13"/>
  <c r="BG404" i="13"/>
  <c r="BF404" i="13"/>
  <c r="T404" i="13"/>
  <c r="R404" i="13"/>
  <c r="P404" i="13"/>
  <c r="BI399" i="13"/>
  <c r="BH399" i="13"/>
  <c r="BG399" i="13"/>
  <c r="BF399" i="13"/>
  <c r="T399" i="13"/>
  <c r="R399" i="13"/>
  <c r="P399" i="13"/>
  <c r="BI393" i="13"/>
  <c r="BH393" i="13"/>
  <c r="BG393" i="13"/>
  <c r="BF393" i="13"/>
  <c r="T393" i="13"/>
  <c r="R393" i="13"/>
  <c r="P393" i="13"/>
  <c r="BI388" i="13"/>
  <c r="BH388" i="13"/>
  <c r="BG388" i="13"/>
  <c r="BF388" i="13"/>
  <c r="T388" i="13"/>
  <c r="R388" i="13"/>
  <c r="P388" i="13"/>
  <c r="BI383" i="13"/>
  <c r="BH383" i="13"/>
  <c r="BG383" i="13"/>
  <c r="BF383" i="13"/>
  <c r="T383" i="13"/>
  <c r="R383" i="13"/>
  <c r="P383" i="13"/>
  <c r="BI381" i="13"/>
  <c r="BH381" i="13"/>
  <c r="BG381" i="13"/>
  <c r="BF381" i="13"/>
  <c r="T381" i="13"/>
  <c r="R381" i="13"/>
  <c r="P381" i="13"/>
  <c r="BI380" i="13"/>
  <c r="BH380" i="13"/>
  <c r="BG380" i="13"/>
  <c r="BF380" i="13"/>
  <c r="T380" i="13"/>
  <c r="R380" i="13"/>
  <c r="P380" i="13"/>
  <c r="BI378" i="13"/>
  <c r="BH378" i="13"/>
  <c r="BG378" i="13"/>
  <c r="BF378" i="13"/>
  <c r="T378" i="13"/>
  <c r="R378" i="13"/>
  <c r="P378" i="13"/>
  <c r="BI376" i="13"/>
  <c r="BH376" i="13"/>
  <c r="BG376" i="13"/>
  <c r="BF376" i="13"/>
  <c r="T376" i="13"/>
  <c r="R376" i="13"/>
  <c r="P376" i="13"/>
  <c r="BI374" i="13"/>
  <c r="BH374" i="13"/>
  <c r="BG374" i="13"/>
  <c r="BF374" i="13"/>
  <c r="T374" i="13"/>
  <c r="R374" i="13"/>
  <c r="P374" i="13"/>
  <c r="BI369" i="13"/>
  <c r="BH369" i="13"/>
  <c r="BG369" i="13"/>
  <c r="BF369" i="13"/>
  <c r="T369" i="13"/>
  <c r="R369" i="13"/>
  <c r="P369" i="13"/>
  <c r="BI365" i="13"/>
  <c r="BH365" i="13"/>
  <c r="BG365" i="13"/>
  <c r="BF365" i="13"/>
  <c r="T365" i="13"/>
  <c r="R365" i="13"/>
  <c r="P365" i="13"/>
  <c r="BI364" i="13"/>
  <c r="BH364" i="13"/>
  <c r="BG364" i="13"/>
  <c r="BF364" i="13"/>
  <c r="T364" i="13"/>
  <c r="R364" i="13"/>
  <c r="P364" i="13"/>
  <c r="BI359" i="13"/>
  <c r="BH359" i="13"/>
  <c r="BG359" i="13"/>
  <c r="BF359" i="13"/>
  <c r="T359" i="13"/>
  <c r="R359" i="13"/>
  <c r="P359" i="13"/>
  <c r="BI347" i="13"/>
  <c r="BH347" i="13"/>
  <c r="BG347" i="13"/>
  <c r="BF347" i="13"/>
  <c r="T347" i="13"/>
  <c r="R347" i="13"/>
  <c r="P347" i="13"/>
  <c r="BI343" i="13"/>
  <c r="BH343" i="13"/>
  <c r="BG343" i="13"/>
  <c r="BF343" i="13"/>
  <c r="T343" i="13"/>
  <c r="R343" i="13"/>
  <c r="P343" i="13"/>
  <c r="BI338" i="13"/>
  <c r="BH338" i="13"/>
  <c r="BG338" i="13"/>
  <c r="BF338" i="13"/>
  <c r="T338" i="13"/>
  <c r="R338" i="13"/>
  <c r="P338" i="13"/>
  <c r="BI333" i="13"/>
  <c r="BH333" i="13"/>
  <c r="BG333" i="13"/>
  <c r="BF333" i="13"/>
  <c r="T333" i="13"/>
  <c r="R333" i="13"/>
  <c r="P333" i="13"/>
  <c r="BI328" i="13"/>
  <c r="BH328" i="13"/>
  <c r="BG328" i="13"/>
  <c r="BF328" i="13"/>
  <c r="T328" i="13"/>
  <c r="R328" i="13"/>
  <c r="P328" i="13"/>
  <c r="BI324" i="13"/>
  <c r="BH324" i="13"/>
  <c r="BG324" i="13"/>
  <c r="BF324" i="13"/>
  <c r="T324" i="13"/>
  <c r="R324" i="13"/>
  <c r="P324" i="13"/>
  <c r="BI321" i="13"/>
  <c r="BH321" i="13"/>
  <c r="BG321" i="13"/>
  <c r="BF321" i="13"/>
  <c r="T321" i="13"/>
  <c r="R321" i="13"/>
  <c r="P321" i="13"/>
  <c r="BI319" i="13"/>
  <c r="BH319" i="13"/>
  <c r="BG319" i="13"/>
  <c r="BF319" i="13"/>
  <c r="T319" i="13"/>
  <c r="R319" i="13"/>
  <c r="P319" i="13"/>
  <c r="BI317" i="13"/>
  <c r="BH317" i="13"/>
  <c r="BG317" i="13"/>
  <c r="BF317" i="13"/>
  <c r="T317" i="13"/>
  <c r="R317" i="13"/>
  <c r="P317" i="13"/>
  <c r="BI312" i="13"/>
  <c r="BH312" i="13"/>
  <c r="BG312" i="13"/>
  <c r="BF312" i="13"/>
  <c r="T312" i="13"/>
  <c r="R312" i="13"/>
  <c r="P312" i="13"/>
  <c r="BI309" i="13"/>
  <c r="BH309" i="13"/>
  <c r="BG309" i="13"/>
  <c r="BF309" i="13"/>
  <c r="T309" i="13"/>
  <c r="R309" i="13"/>
  <c r="P309" i="13"/>
  <c r="BI306" i="13"/>
  <c r="BH306" i="13"/>
  <c r="BG306" i="13"/>
  <c r="BF306" i="13"/>
  <c r="T306" i="13"/>
  <c r="R306" i="13"/>
  <c r="P306" i="13"/>
  <c r="BI303" i="13"/>
  <c r="BH303" i="13"/>
  <c r="BG303" i="13"/>
  <c r="BF303" i="13"/>
  <c r="T303" i="13"/>
  <c r="R303" i="13"/>
  <c r="P303" i="13"/>
  <c r="BI297" i="13"/>
  <c r="BH297" i="13"/>
  <c r="BG297" i="13"/>
  <c r="BF297" i="13"/>
  <c r="T297" i="13"/>
  <c r="R297" i="13"/>
  <c r="P297" i="13"/>
  <c r="BI292" i="13"/>
  <c r="BH292" i="13"/>
  <c r="BG292" i="13"/>
  <c r="BF292" i="13"/>
  <c r="T292" i="13"/>
  <c r="R292" i="13"/>
  <c r="P292" i="13"/>
  <c r="BI287" i="13"/>
  <c r="BH287" i="13"/>
  <c r="BG287" i="13"/>
  <c r="BF287" i="13"/>
  <c r="T287" i="13"/>
  <c r="R287" i="13"/>
  <c r="P287" i="13"/>
  <c r="BI286" i="13"/>
  <c r="BH286" i="13"/>
  <c r="BG286" i="13"/>
  <c r="BF286" i="13"/>
  <c r="T286" i="13"/>
  <c r="R286" i="13"/>
  <c r="P286" i="13"/>
  <c r="BI284" i="13"/>
  <c r="BH284" i="13"/>
  <c r="BG284" i="13"/>
  <c r="BF284" i="13"/>
  <c r="T284" i="13"/>
  <c r="R284" i="13"/>
  <c r="P284" i="13"/>
  <c r="BI283" i="13"/>
  <c r="BH283" i="13"/>
  <c r="BG283" i="13"/>
  <c r="BF283" i="13"/>
  <c r="T283" i="13"/>
  <c r="R283" i="13"/>
  <c r="P283" i="13"/>
  <c r="BI282" i="13"/>
  <c r="BH282" i="13"/>
  <c r="BG282" i="13"/>
  <c r="BF282" i="13"/>
  <c r="T282" i="13"/>
  <c r="R282" i="13"/>
  <c r="P282" i="13"/>
  <c r="BI280" i="13"/>
  <c r="BH280" i="13"/>
  <c r="BG280" i="13"/>
  <c r="BF280" i="13"/>
  <c r="T280" i="13"/>
  <c r="R280" i="13"/>
  <c r="P280" i="13"/>
  <c r="BI279" i="13"/>
  <c r="BH279" i="13"/>
  <c r="BG279" i="13"/>
  <c r="BF279" i="13"/>
  <c r="T279" i="13"/>
  <c r="R279" i="13"/>
  <c r="P279" i="13"/>
  <c r="BI278" i="13"/>
  <c r="BH278" i="13"/>
  <c r="BG278" i="13"/>
  <c r="BF278" i="13"/>
  <c r="T278" i="13"/>
  <c r="R278" i="13"/>
  <c r="P278" i="13"/>
  <c r="BI277" i="13"/>
  <c r="BH277" i="13"/>
  <c r="BG277" i="13"/>
  <c r="BF277" i="13"/>
  <c r="T277" i="13"/>
  <c r="R277" i="13"/>
  <c r="P277" i="13"/>
  <c r="BI276" i="13"/>
  <c r="BH276" i="13"/>
  <c r="BG276" i="13"/>
  <c r="BF276" i="13"/>
  <c r="T276" i="13"/>
  <c r="R276" i="13"/>
  <c r="P276" i="13"/>
  <c r="BI275" i="13"/>
  <c r="BH275" i="13"/>
  <c r="BG275" i="13"/>
  <c r="BF275" i="13"/>
  <c r="T275" i="13"/>
  <c r="R275" i="13"/>
  <c r="P275" i="13"/>
  <c r="BI274" i="13"/>
  <c r="BH274" i="13"/>
  <c r="BG274" i="13"/>
  <c r="BF274" i="13"/>
  <c r="T274" i="13"/>
  <c r="R274" i="13"/>
  <c r="P274" i="13"/>
  <c r="BI273" i="13"/>
  <c r="BH273" i="13"/>
  <c r="BG273" i="13"/>
  <c r="BF273" i="13"/>
  <c r="T273" i="13"/>
  <c r="R273" i="13"/>
  <c r="P273" i="13"/>
  <c r="BI272" i="13"/>
  <c r="BH272" i="13"/>
  <c r="BG272" i="13"/>
  <c r="BF272" i="13"/>
  <c r="T272" i="13"/>
  <c r="R272" i="13"/>
  <c r="P272" i="13"/>
  <c r="BI271" i="13"/>
  <c r="BH271" i="13"/>
  <c r="BG271" i="13"/>
  <c r="BF271" i="13"/>
  <c r="T271" i="13"/>
  <c r="R271" i="13"/>
  <c r="P271" i="13"/>
  <c r="BI270" i="13"/>
  <c r="BH270" i="13"/>
  <c r="BG270" i="13"/>
  <c r="BF270" i="13"/>
  <c r="T270" i="13"/>
  <c r="R270" i="13"/>
  <c r="P270" i="13"/>
  <c r="BI269" i="13"/>
  <c r="BH269" i="13"/>
  <c r="BG269" i="13"/>
  <c r="BF269" i="13"/>
  <c r="T269" i="13"/>
  <c r="R269" i="13"/>
  <c r="P269" i="13"/>
  <c r="BI268" i="13"/>
  <c r="BH268" i="13"/>
  <c r="BG268" i="13"/>
  <c r="BF268" i="13"/>
  <c r="T268" i="13"/>
  <c r="R268" i="13"/>
  <c r="P268" i="13"/>
  <c r="BI267" i="13"/>
  <c r="BH267" i="13"/>
  <c r="BG267" i="13"/>
  <c r="BF267" i="13"/>
  <c r="T267" i="13"/>
  <c r="R267" i="13"/>
  <c r="P267" i="13"/>
  <c r="BI266" i="13"/>
  <c r="BH266" i="13"/>
  <c r="BG266" i="13"/>
  <c r="BF266" i="13"/>
  <c r="T266" i="13"/>
  <c r="R266" i="13"/>
  <c r="P266" i="13"/>
  <c r="BI265" i="13"/>
  <c r="BH265" i="13"/>
  <c r="BG265" i="13"/>
  <c r="BF265" i="13"/>
  <c r="T265" i="13"/>
  <c r="R265" i="13"/>
  <c r="P265" i="13"/>
  <c r="BI264" i="13"/>
  <c r="BH264" i="13"/>
  <c r="BG264" i="13"/>
  <c r="BF264" i="13"/>
  <c r="T264" i="13"/>
  <c r="R264" i="13"/>
  <c r="P264" i="13"/>
  <c r="BI263" i="13"/>
  <c r="BH263" i="13"/>
  <c r="BG263" i="13"/>
  <c r="BF263" i="13"/>
  <c r="T263" i="13"/>
  <c r="R263" i="13"/>
  <c r="P263" i="13"/>
  <c r="BI262" i="13"/>
  <c r="BH262" i="13"/>
  <c r="BG262" i="13"/>
  <c r="BF262" i="13"/>
  <c r="T262" i="13"/>
  <c r="R262" i="13"/>
  <c r="P262" i="13"/>
  <c r="BI261" i="13"/>
  <c r="BH261" i="13"/>
  <c r="BG261" i="13"/>
  <c r="BF261" i="13"/>
  <c r="T261" i="13"/>
  <c r="R261" i="13"/>
  <c r="P261" i="13"/>
  <c r="BI260" i="13"/>
  <c r="BH260" i="13"/>
  <c r="BG260" i="13"/>
  <c r="BF260" i="13"/>
  <c r="T260" i="13"/>
  <c r="R260" i="13"/>
  <c r="P260" i="13"/>
  <c r="BI258" i="13"/>
  <c r="BH258" i="13"/>
  <c r="BG258" i="13"/>
  <c r="BF258" i="13"/>
  <c r="T258" i="13"/>
  <c r="R258" i="13"/>
  <c r="P258" i="13"/>
  <c r="BI257" i="13"/>
  <c r="BH257" i="13"/>
  <c r="BG257" i="13"/>
  <c r="BF257" i="13"/>
  <c r="T257" i="13"/>
  <c r="R257" i="13"/>
  <c r="P257" i="13"/>
  <c r="BI256" i="13"/>
  <c r="BH256" i="13"/>
  <c r="BG256" i="13"/>
  <c r="BF256" i="13"/>
  <c r="T256" i="13"/>
  <c r="R256" i="13"/>
  <c r="P256" i="13"/>
  <c r="BI255" i="13"/>
  <c r="BH255" i="13"/>
  <c r="BG255" i="13"/>
  <c r="BF255" i="13"/>
  <c r="T255" i="13"/>
  <c r="R255" i="13"/>
  <c r="P255" i="13"/>
  <c r="BI254" i="13"/>
  <c r="BH254" i="13"/>
  <c r="BG254" i="13"/>
  <c r="BF254" i="13"/>
  <c r="T254" i="13"/>
  <c r="R254" i="13"/>
  <c r="P254" i="13"/>
  <c r="BI253" i="13"/>
  <c r="BH253" i="13"/>
  <c r="BG253" i="13"/>
  <c r="BF253" i="13"/>
  <c r="T253" i="13"/>
  <c r="R253" i="13"/>
  <c r="P253" i="13"/>
  <c r="BI252" i="13"/>
  <c r="BH252" i="13"/>
  <c r="BG252" i="13"/>
  <c r="BF252" i="13"/>
  <c r="T252" i="13"/>
  <c r="R252" i="13"/>
  <c r="P252" i="13"/>
  <c r="BI251" i="13"/>
  <c r="BH251" i="13"/>
  <c r="BG251" i="13"/>
  <c r="BF251" i="13"/>
  <c r="T251" i="13"/>
  <c r="R251" i="13"/>
  <c r="P251" i="13"/>
  <c r="BI250" i="13"/>
  <c r="BH250" i="13"/>
  <c r="BG250" i="13"/>
  <c r="BF250" i="13"/>
  <c r="T250" i="13"/>
  <c r="R250" i="13"/>
  <c r="P250" i="13"/>
  <c r="BI249" i="13"/>
  <c r="BH249" i="13"/>
  <c r="BG249" i="13"/>
  <c r="BF249" i="13"/>
  <c r="T249" i="13"/>
  <c r="R249" i="13"/>
  <c r="P249" i="13"/>
  <c r="BI248" i="13"/>
  <c r="BH248" i="13"/>
  <c r="BG248" i="13"/>
  <c r="BF248" i="13"/>
  <c r="T248" i="13"/>
  <c r="R248" i="13"/>
  <c r="P248" i="13"/>
  <c r="BI247" i="13"/>
  <c r="BH247" i="13"/>
  <c r="BG247" i="13"/>
  <c r="BF247" i="13"/>
  <c r="T247" i="13"/>
  <c r="R247" i="13"/>
  <c r="P247" i="13"/>
  <c r="BI246" i="13"/>
  <c r="BH246" i="13"/>
  <c r="BG246" i="13"/>
  <c r="BF246" i="13"/>
  <c r="T246" i="13"/>
  <c r="R246" i="13"/>
  <c r="P246" i="13"/>
  <c r="BI245" i="13"/>
  <c r="BH245" i="13"/>
  <c r="BG245" i="13"/>
  <c r="BF245" i="13"/>
  <c r="T245" i="13"/>
  <c r="R245" i="13"/>
  <c r="P245" i="13"/>
  <c r="BI244" i="13"/>
  <c r="BH244" i="13"/>
  <c r="BG244" i="13"/>
  <c r="BF244" i="13"/>
  <c r="T244" i="13"/>
  <c r="R244" i="13"/>
  <c r="P244" i="13"/>
  <c r="BI243" i="13"/>
  <c r="BH243" i="13"/>
  <c r="BG243" i="13"/>
  <c r="BF243" i="13"/>
  <c r="T243" i="13"/>
  <c r="R243" i="13"/>
  <c r="P243" i="13"/>
  <c r="BI242" i="13"/>
  <c r="BH242" i="13"/>
  <c r="BG242" i="13"/>
  <c r="BF242" i="13"/>
  <c r="T242" i="13"/>
  <c r="R242" i="13"/>
  <c r="P242" i="13"/>
  <c r="BI241" i="13"/>
  <c r="BH241" i="13"/>
  <c r="BG241" i="13"/>
  <c r="BF241" i="13"/>
  <c r="T241" i="13"/>
  <c r="R241" i="13"/>
  <c r="P241" i="13"/>
  <c r="BI240" i="13"/>
  <c r="BH240" i="13"/>
  <c r="BG240" i="13"/>
  <c r="BF240" i="13"/>
  <c r="T240" i="13"/>
  <c r="R240" i="13"/>
  <c r="P240" i="13"/>
  <c r="BI239" i="13"/>
  <c r="BH239" i="13"/>
  <c r="BG239" i="13"/>
  <c r="BF239" i="13"/>
  <c r="T239" i="13"/>
  <c r="R239" i="13"/>
  <c r="P239" i="13"/>
  <c r="BI237" i="13"/>
  <c r="BH237" i="13"/>
  <c r="BG237" i="13"/>
  <c r="BF237" i="13"/>
  <c r="T237" i="13"/>
  <c r="R237" i="13"/>
  <c r="P237" i="13"/>
  <c r="BI236" i="13"/>
  <c r="BH236" i="13"/>
  <c r="BG236" i="13"/>
  <c r="BF236" i="13"/>
  <c r="T236" i="13"/>
  <c r="R236" i="13"/>
  <c r="P236" i="13"/>
  <c r="BI234" i="13"/>
  <c r="BH234" i="13"/>
  <c r="BG234" i="13"/>
  <c r="BF234" i="13"/>
  <c r="T234" i="13"/>
  <c r="R234" i="13"/>
  <c r="P234" i="13"/>
  <c r="BI233" i="13"/>
  <c r="BH233" i="13"/>
  <c r="BG233" i="13"/>
  <c r="BF233" i="13"/>
  <c r="T233" i="13"/>
  <c r="R233" i="13"/>
  <c r="P233" i="13"/>
  <c r="BI232" i="13"/>
  <c r="BH232" i="13"/>
  <c r="BG232" i="13"/>
  <c r="BF232" i="13"/>
  <c r="T232" i="13"/>
  <c r="R232" i="13"/>
  <c r="P232" i="13"/>
  <c r="BI231" i="13"/>
  <c r="BH231" i="13"/>
  <c r="BG231" i="13"/>
  <c r="BF231" i="13"/>
  <c r="T231" i="13"/>
  <c r="R231" i="13"/>
  <c r="P231" i="13"/>
  <c r="BI230" i="13"/>
  <c r="BH230" i="13"/>
  <c r="BG230" i="13"/>
  <c r="BF230" i="13"/>
  <c r="T230" i="13"/>
  <c r="R230" i="13"/>
  <c r="P230" i="13"/>
  <c r="BI229" i="13"/>
  <c r="BH229" i="13"/>
  <c r="BG229" i="13"/>
  <c r="BF229" i="13"/>
  <c r="T229" i="13"/>
  <c r="R229" i="13"/>
  <c r="P229" i="13"/>
  <c r="BI228" i="13"/>
  <c r="BH228" i="13"/>
  <c r="BG228" i="13"/>
  <c r="BF228" i="13"/>
  <c r="T228" i="13"/>
  <c r="R228" i="13"/>
  <c r="P228" i="13"/>
  <c r="BI227" i="13"/>
  <c r="BH227" i="13"/>
  <c r="BG227" i="13"/>
  <c r="BF227" i="13"/>
  <c r="T227" i="13"/>
  <c r="R227" i="13"/>
  <c r="P227" i="13"/>
  <c r="BI226" i="13"/>
  <c r="BH226" i="13"/>
  <c r="BG226" i="13"/>
  <c r="BF226" i="13"/>
  <c r="T226" i="13"/>
  <c r="R226" i="13"/>
  <c r="P226" i="13"/>
  <c r="BI225" i="13"/>
  <c r="BH225" i="13"/>
  <c r="BG225" i="13"/>
  <c r="BF225" i="13"/>
  <c r="T225" i="13"/>
  <c r="R225" i="13"/>
  <c r="P225" i="13"/>
  <c r="BI224" i="13"/>
  <c r="BH224" i="13"/>
  <c r="BG224" i="13"/>
  <c r="BF224" i="13"/>
  <c r="T224" i="13"/>
  <c r="R224" i="13"/>
  <c r="P224" i="13"/>
  <c r="BI223" i="13"/>
  <c r="BH223" i="13"/>
  <c r="BG223" i="13"/>
  <c r="BF223" i="13"/>
  <c r="T223" i="13"/>
  <c r="R223" i="13"/>
  <c r="P223" i="13"/>
  <c r="BI222" i="13"/>
  <c r="BH222" i="13"/>
  <c r="BG222" i="13"/>
  <c r="BF222" i="13"/>
  <c r="T222" i="13"/>
  <c r="R222" i="13"/>
  <c r="P222" i="13"/>
  <c r="BI221" i="13"/>
  <c r="BH221" i="13"/>
  <c r="BG221" i="13"/>
  <c r="BF221" i="13"/>
  <c r="T221" i="13"/>
  <c r="R221" i="13"/>
  <c r="P221" i="13"/>
  <c r="BI220" i="13"/>
  <c r="BH220" i="13"/>
  <c r="BG220" i="13"/>
  <c r="BF220" i="13"/>
  <c r="T220" i="13"/>
  <c r="R220" i="13"/>
  <c r="P220" i="13"/>
  <c r="BI219" i="13"/>
  <c r="BH219" i="13"/>
  <c r="BG219" i="13"/>
  <c r="BF219" i="13"/>
  <c r="T219" i="13"/>
  <c r="R219" i="13"/>
  <c r="P219" i="13"/>
  <c r="BI218" i="13"/>
  <c r="BH218" i="13"/>
  <c r="BG218" i="13"/>
  <c r="BF218" i="13"/>
  <c r="T218" i="13"/>
  <c r="R218" i="13"/>
  <c r="P218" i="13"/>
  <c r="BI217" i="13"/>
  <c r="BH217" i="13"/>
  <c r="BG217" i="13"/>
  <c r="BF217" i="13"/>
  <c r="T217" i="13"/>
  <c r="R217" i="13"/>
  <c r="P217" i="13"/>
  <c r="BI216" i="13"/>
  <c r="BH216" i="13"/>
  <c r="BG216" i="13"/>
  <c r="BF216" i="13"/>
  <c r="T216" i="13"/>
  <c r="R216" i="13"/>
  <c r="P216" i="13"/>
  <c r="BI215" i="13"/>
  <c r="BH215" i="13"/>
  <c r="BG215" i="13"/>
  <c r="BF215" i="13"/>
  <c r="T215" i="13"/>
  <c r="R215" i="13"/>
  <c r="P215" i="13"/>
  <c r="BI214" i="13"/>
  <c r="BH214" i="13"/>
  <c r="BG214" i="13"/>
  <c r="BF214" i="13"/>
  <c r="T214" i="13"/>
  <c r="R214" i="13"/>
  <c r="P214" i="13"/>
  <c r="BI213" i="13"/>
  <c r="BH213" i="13"/>
  <c r="BG213" i="13"/>
  <c r="BF213" i="13"/>
  <c r="T213" i="13"/>
  <c r="R213" i="13"/>
  <c r="P213" i="13"/>
  <c r="BI212" i="13"/>
  <c r="BH212" i="13"/>
  <c r="BG212" i="13"/>
  <c r="BF212" i="13"/>
  <c r="T212" i="13"/>
  <c r="R212" i="13"/>
  <c r="P212" i="13"/>
  <c r="BI211" i="13"/>
  <c r="BH211" i="13"/>
  <c r="BG211" i="13"/>
  <c r="BF211" i="13"/>
  <c r="T211" i="13"/>
  <c r="R211" i="13"/>
  <c r="P211" i="13"/>
  <c r="BI210" i="13"/>
  <c r="BH210" i="13"/>
  <c r="BG210" i="13"/>
  <c r="BF210" i="13"/>
  <c r="T210" i="13"/>
  <c r="R210" i="13"/>
  <c r="P210" i="13"/>
  <c r="BI209" i="13"/>
  <c r="BH209" i="13"/>
  <c r="BG209" i="13"/>
  <c r="BF209" i="13"/>
  <c r="T209" i="13"/>
  <c r="R209" i="13"/>
  <c r="P209" i="13"/>
  <c r="BI208" i="13"/>
  <c r="BH208" i="13"/>
  <c r="BG208" i="13"/>
  <c r="BF208" i="13"/>
  <c r="T208" i="13"/>
  <c r="R208" i="13"/>
  <c r="P208" i="13"/>
  <c r="BI206" i="13"/>
  <c r="BH206" i="13"/>
  <c r="BG206" i="13"/>
  <c r="BF206" i="13"/>
  <c r="T206" i="13"/>
  <c r="R206" i="13"/>
  <c r="P206" i="13"/>
  <c r="BI204" i="13"/>
  <c r="BH204" i="13"/>
  <c r="BG204" i="13"/>
  <c r="BF204" i="13"/>
  <c r="T204" i="13"/>
  <c r="R204" i="13"/>
  <c r="P204" i="13"/>
  <c r="BI202" i="13"/>
  <c r="BH202" i="13"/>
  <c r="BG202" i="13"/>
  <c r="BF202" i="13"/>
  <c r="T202" i="13"/>
  <c r="R202" i="13"/>
  <c r="P202" i="13"/>
  <c r="BI200" i="13"/>
  <c r="BH200" i="13"/>
  <c r="BG200" i="13"/>
  <c r="BF200" i="13"/>
  <c r="T200" i="13"/>
  <c r="R200" i="13"/>
  <c r="P200" i="13"/>
  <c r="BI198" i="13"/>
  <c r="BH198" i="13"/>
  <c r="BG198" i="13"/>
  <c r="BF198" i="13"/>
  <c r="T198" i="13"/>
  <c r="R198" i="13"/>
  <c r="P198" i="13"/>
  <c r="BI196" i="13"/>
  <c r="BH196" i="13"/>
  <c r="BG196" i="13"/>
  <c r="BF196" i="13"/>
  <c r="T196" i="13"/>
  <c r="R196" i="13"/>
  <c r="P196" i="13"/>
  <c r="BI195" i="13"/>
  <c r="BH195" i="13"/>
  <c r="BG195" i="13"/>
  <c r="BF195" i="13"/>
  <c r="T195" i="13"/>
  <c r="R195" i="13"/>
  <c r="P195" i="13"/>
  <c r="BI194" i="13"/>
  <c r="BH194" i="13"/>
  <c r="BG194" i="13"/>
  <c r="BF194" i="13"/>
  <c r="T194" i="13"/>
  <c r="R194" i="13"/>
  <c r="P194" i="13"/>
  <c r="BI193" i="13"/>
  <c r="BH193" i="13"/>
  <c r="BG193" i="13"/>
  <c r="BF193" i="13"/>
  <c r="T193" i="13"/>
  <c r="R193" i="13"/>
  <c r="P193" i="13"/>
  <c r="BI192" i="13"/>
  <c r="BH192" i="13"/>
  <c r="BG192" i="13"/>
  <c r="BF192" i="13"/>
  <c r="T192" i="13"/>
  <c r="R192" i="13"/>
  <c r="P192" i="13"/>
  <c r="BI189" i="13"/>
  <c r="BH189" i="13"/>
  <c r="BG189" i="13"/>
  <c r="BF189" i="13"/>
  <c r="T189" i="13"/>
  <c r="R189" i="13"/>
  <c r="P189" i="13"/>
  <c r="BI187" i="13"/>
  <c r="BH187" i="13"/>
  <c r="BG187" i="13"/>
  <c r="BF187" i="13"/>
  <c r="T187" i="13"/>
  <c r="R187" i="13"/>
  <c r="P187" i="13"/>
  <c r="BI186" i="13"/>
  <c r="BH186" i="13"/>
  <c r="BG186" i="13"/>
  <c r="BF186" i="13"/>
  <c r="T186" i="13"/>
  <c r="R186" i="13"/>
  <c r="P186" i="13"/>
  <c r="BI185" i="13"/>
  <c r="BH185" i="13"/>
  <c r="BG185" i="13"/>
  <c r="BF185" i="13"/>
  <c r="T185" i="13"/>
  <c r="R185" i="13"/>
  <c r="P185" i="13"/>
  <c r="BI184" i="13"/>
  <c r="BH184" i="13"/>
  <c r="BG184" i="13"/>
  <c r="BF184" i="13"/>
  <c r="T184" i="13"/>
  <c r="R184" i="13"/>
  <c r="P184" i="13"/>
  <c r="BI183" i="13"/>
  <c r="BH183" i="13"/>
  <c r="BG183" i="13"/>
  <c r="BF183" i="13"/>
  <c r="T183" i="13"/>
  <c r="R183" i="13"/>
  <c r="P183" i="13"/>
  <c r="BI182" i="13"/>
  <c r="BH182" i="13"/>
  <c r="BG182" i="13"/>
  <c r="BF182" i="13"/>
  <c r="T182" i="13"/>
  <c r="R182" i="13"/>
  <c r="P182" i="13"/>
  <c r="BI181" i="13"/>
  <c r="BH181" i="13"/>
  <c r="BG181" i="13"/>
  <c r="BF181" i="13"/>
  <c r="T181" i="13"/>
  <c r="R181" i="13"/>
  <c r="P181" i="13"/>
  <c r="BI179" i="13"/>
  <c r="BH179" i="13"/>
  <c r="BG179" i="13"/>
  <c r="BF179" i="13"/>
  <c r="T179" i="13"/>
  <c r="R179" i="13"/>
  <c r="P179" i="13"/>
  <c r="BI177" i="13"/>
  <c r="BH177" i="13"/>
  <c r="BG177" i="13"/>
  <c r="BF177" i="13"/>
  <c r="T177" i="13"/>
  <c r="R177" i="13"/>
  <c r="P177" i="13"/>
  <c r="BI176" i="13"/>
  <c r="BH176" i="13"/>
  <c r="BG176" i="13"/>
  <c r="BF176" i="13"/>
  <c r="T176" i="13"/>
  <c r="R176" i="13"/>
  <c r="P176" i="13"/>
  <c r="BI173" i="13"/>
  <c r="BH173" i="13"/>
  <c r="BG173" i="13"/>
  <c r="BF173" i="13"/>
  <c r="T173" i="13"/>
  <c r="R173" i="13"/>
  <c r="P173" i="13"/>
  <c r="BI170" i="13"/>
  <c r="BH170" i="13"/>
  <c r="BG170" i="13"/>
  <c r="BF170" i="13"/>
  <c r="T170" i="13"/>
  <c r="R170" i="13"/>
  <c r="P170" i="13"/>
  <c r="BI169" i="13"/>
  <c r="BH169" i="13"/>
  <c r="BG169" i="13"/>
  <c r="BF169" i="13"/>
  <c r="T169" i="13"/>
  <c r="R169" i="13"/>
  <c r="P169" i="13"/>
  <c r="BI168" i="13"/>
  <c r="BH168" i="13"/>
  <c r="BG168" i="13"/>
  <c r="BF168" i="13"/>
  <c r="T168" i="13"/>
  <c r="R168" i="13"/>
  <c r="P168" i="13"/>
  <c r="BI167" i="13"/>
  <c r="BH167" i="13"/>
  <c r="BG167" i="13"/>
  <c r="BF167" i="13"/>
  <c r="T167" i="13"/>
  <c r="R167" i="13"/>
  <c r="P167" i="13"/>
  <c r="BI166" i="13"/>
  <c r="BH166" i="13"/>
  <c r="BG166" i="13"/>
  <c r="BF166" i="13"/>
  <c r="T166" i="13"/>
  <c r="R166" i="13"/>
  <c r="P166" i="13"/>
  <c r="BI165" i="13"/>
  <c r="BH165" i="13"/>
  <c r="BG165" i="13"/>
  <c r="BF165" i="13"/>
  <c r="T165" i="13"/>
  <c r="R165" i="13"/>
  <c r="P165" i="13"/>
  <c r="BI164" i="13"/>
  <c r="BH164" i="13"/>
  <c r="BG164" i="13"/>
  <c r="BF164" i="13"/>
  <c r="T164" i="13"/>
  <c r="R164" i="13"/>
  <c r="P164" i="13"/>
  <c r="BI161" i="13"/>
  <c r="BH161" i="13"/>
  <c r="BG161" i="13"/>
  <c r="BF161" i="13"/>
  <c r="T161" i="13"/>
  <c r="R161" i="13"/>
  <c r="P161" i="13"/>
  <c r="BI160" i="13"/>
  <c r="BH160" i="13"/>
  <c r="BG160" i="13"/>
  <c r="BF160" i="13"/>
  <c r="T160" i="13"/>
  <c r="R160" i="13"/>
  <c r="P160" i="13"/>
  <c r="BI159" i="13"/>
  <c r="BH159" i="13"/>
  <c r="BG159" i="13"/>
  <c r="BF159" i="13"/>
  <c r="T159" i="13"/>
  <c r="R159" i="13"/>
  <c r="P159" i="13"/>
  <c r="BI158" i="13"/>
  <c r="BH158" i="13"/>
  <c r="BG158" i="13"/>
  <c r="BF158" i="13"/>
  <c r="T158" i="13"/>
  <c r="R158" i="13"/>
  <c r="P158" i="13"/>
  <c r="BI157" i="13"/>
  <c r="BH157" i="13"/>
  <c r="BG157" i="13"/>
  <c r="BF157" i="13"/>
  <c r="T157" i="13"/>
  <c r="R157" i="13"/>
  <c r="P157" i="13"/>
  <c r="BI156" i="13"/>
  <c r="BH156" i="13"/>
  <c r="BG156" i="13"/>
  <c r="BF156" i="13"/>
  <c r="T156" i="13"/>
  <c r="R156" i="13"/>
  <c r="P156" i="13"/>
  <c r="BI155" i="13"/>
  <c r="BH155" i="13"/>
  <c r="BG155" i="13"/>
  <c r="BF155" i="13"/>
  <c r="T155" i="13"/>
  <c r="R155" i="13"/>
  <c r="P155" i="13"/>
  <c r="BI154" i="13"/>
  <c r="BH154" i="13"/>
  <c r="BG154" i="13"/>
  <c r="BF154" i="13"/>
  <c r="T154" i="13"/>
  <c r="R154" i="13"/>
  <c r="P154" i="13"/>
  <c r="BI153" i="13"/>
  <c r="BH153" i="13"/>
  <c r="BG153" i="13"/>
  <c r="BF153" i="13"/>
  <c r="T153" i="13"/>
  <c r="R153" i="13"/>
  <c r="P153" i="13"/>
  <c r="BI152" i="13"/>
  <c r="BH152" i="13"/>
  <c r="BG152" i="13"/>
  <c r="BF152" i="13"/>
  <c r="T152" i="13"/>
  <c r="R152" i="13"/>
  <c r="P152" i="13"/>
  <c r="BI151" i="13"/>
  <c r="BH151" i="13"/>
  <c r="BG151" i="13"/>
  <c r="BF151" i="13"/>
  <c r="T151" i="13"/>
  <c r="R151" i="13"/>
  <c r="P151" i="13"/>
  <c r="BI150" i="13"/>
  <c r="BH150" i="13"/>
  <c r="BG150" i="13"/>
  <c r="BF150" i="13"/>
  <c r="T150" i="13"/>
  <c r="R150" i="13"/>
  <c r="P150" i="13"/>
  <c r="BI149" i="13"/>
  <c r="BH149" i="13"/>
  <c r="BG149" i="13"/>
  <c r="BF149" i="13"/>
  <c r="T149" i="13"/>
  <c r="R149" i="13"/>
  <c r="P149" i="13"/>
  <c r="BI148" i="13"/>
  <c r="BH148" i="13"/>
  <c r="BG148" i="13"/>
  <c r="BF148" i="13"/>
  <c r="T148" i="13"/>
  <c r="R148" i="13"/>
  <c r="P148" i="13"/>
  <c r="BI147" i="13"/>
  <c r="BH147" i="13"/>
  <c r="BG147" i="13"/>
  <c r="BF147" i="13"/>
  <c r="T147" i="13"/>
  <c r="R147" i="13"/>
  <c r="P147" i="13"/>
  <c r="BI146" i="13"/>
  <c r="BH146" i="13"/>
  <c r="BG146" i="13"/>
  <c r="BF146" i="13"/>
  <c r="T146" i="13"/>
  <c r="R146" i="13"/>
  <c r="P146" i="13"/>
  <c r="BI145" i="13"/>
  <c r="BH145" i="13"/>
  <c r="BG145" i="13"/>
  <c r="BF145" i="13"/>
  <c r="T145" i="13"/>
  <c r="R145" i="13"/>
  <c r="P145" i="13"/>
  <c r="BI144" i="13"/>
  <c r="BH144" i="13"/>
  <c r="BG144" i="13"/>
  <c r="BF144" i="13"/>
  <c r="T144" i="13"/>
  <c r="R144" i="13"/>
  <c r="P144" i="13"/>
  <c r="BI142" i="13"/>
  <c r="BH142" i="13"/>
  <c r="BG142" i="13"/>
  <c r="BF142" i="13"/>
  <c r="T142" i="13"/>
  <c r="R142" i="13"/>
  <c r="P142" i="13"/>
  <c r="BI140" i="13"/>
  <c r="BH140" i="13"/>
  <c r="BG140" i="13"/>
  <c r="BF140" i="13"/>
  <c r="T140" i="13"/>
  <c r="R140" i="13"/>
  <c r="P140" i="13"/>
  <c r="BI139" i="13"/>
  <c r="BH139" i="13"/>
  <c r="BG139" i="13"/>
  <c r="BF139" i="13"/>
  <c r="T139" i="13"/>
  <c r="R139" i="13"/>
  <c r="P139" i="13"/>
  <c r="BI137" i="13"/>
  <c r="BH137" i="13"/>
  <c r="BG137" i="13"/>
  <c r="BF137" i="13"/>
  <c r="T137" i="13"/>
  <c r="R137" i="13"/>
  <c r="P137" i="13"/>
  <c r="BI135" i="13"/>
  <c r="BH135" i="13"/>
  <c r="BG135" i="13"/>
  <c r="BF135" i="13"/>
  <c r="T135" i="13"/>
  <c r="R135" i="13"/>
  <c r="P135" i="13"/>
  <c r="F128" i="13"/>
  <c r="F126" i="13"/>
  <c r="E124" i="13"/>
  <c r="BI111" i="13"/>
  <c r="BH111" i="13"/>
  <c r="BG111" i="13"/>
  <c r="BF111" i="13"/>
  <c r="BI110" i="13"/>
  <c r="BH110" i="13"/>
  <c r="BG110" i="13"/>
  <c r="BF110" i="13"/>
  <c r="BE110" i="13"/>
  <c r="BI109" i="13"/>
  <c r="BH109" i="13"/>
  <c r="BG109" i="13"/>
  <c r="BF109" i="13"/>
  <c r="BE109" i="13"/>
  <c r="BI108" i="13"/>
  <c r="BH108" i="13"/>
  <c r="BG108" i="13"/>
  <c r="BF108" i="13"/>
  <c r="BE108" i="13"/>
  <c r="BI107" i="13"/>
  <c r="BH107" i="13"/>
  <c r="BG107" i="13"/>
  <c r="BF107" i="13"/>
  <c r="BE107" i="13"/>
  <c r="BI106" i="13"/>
  <c r="BH106" i="13"/>
  <c r="BG106" i="13"/>
  <c r="BF106" i="13"/>
  <c r="BE106" i="13"/>
  <c r="F91" i="13"/>
  <c r="F89" i="13"/>
  <c r="E87" i="13"/>
  <c r="J24" i="13"/>
  <c r="E24" i="13"/>
  <c r="J92" i="13"/>
  <c r="J23" i="13"/>
  <c r="J21" i="13"/>
  <c r="E21" i="13"/>
  <c r="J128" i="13" s="1"/>
  <c r="J20" i="13"/>
  <c r="J18" i="13"/>
  <c r="E18" i="13"/>
  <c r="F129" i="13"/>
  <c r="J17" i="13"/>
  <c r="J12" i="13"/>
  <c r="J126" i="13"/>
  <c r="E7" i="13"/>
  <c r="E85" i="13" s="1"/>
  <c r="J39" i="12"/>
  <c r="J38" i="12"/>
  <c r="AY105" i="1"/>
  <c r="J37" i="12"/>
  <c r="AX105" i="1"/>
  <c r="BI632" i="12"/>
  <c r="BH632" i="12"/>
  <c r="BG632" i="12"/>
  <c r="BF632" i="12"/>
  <c r="T632" i="12"/>
  <c r="R632" i="12"/>
  <c r="P632" i="12"/>
  <c r="BI629" i="12"/>
  <c r="BH629" i="12"/>
  <c r="BG629" i="12"/>
  <c r="BF629" i="12"/>
  <c r="T629" i="12"/>
  <c r="R629" i="12"/>
  <c r="P629" i="12"/>
  <c r="BI626" i="12"/>
  <c r="BH626" i="12"/>
  <c r="BG626" i="12"/>
  <c r="BF626" i="12"/>
  <c r="T626" i="12"/>
  <c r="R626" i="12"/>
  <c r="P626" i="12"/>
  <c r="BI621" i="12"/>
  <c r="BH621" i="12"/>
  <c r="BG621" i="12"/>
  <c r="BF621" i="12"/>
  <c r="T621" i="12"/>
  <c r="R621" i="12"/>
  <c r="P621" i="12"/>
  <c r="BI618" i="12"/>
  <c r="BH618" i="12"/>
  <c r="BG618" i="12"/>
  <c r="BF618" i="12"/>
  <c r="T618" i="12"/>
  <c r="R618" i="12"/>
  <c r="P618" i="12"/>
  <c r="BI616" i="12"/>
  <c r="BH616" i="12"/>
  <c r="BG616" i="12"/>
  <c r="BF616" i="12"/>
  <c r="T616" i="12"/>
  <c r="R616" i="12"/>
  <c r="P616" i="12"/>
  <c r="BI613" i="12"/>
  <c r="BH613" i="12"/>
  <c r="BG613" i="12"/>
  <c r="BF613" i="12"/>
  <c r="T613" i="12"/>
  <c r="R613" i="12"/>
  <c r="P613" i="12"/>
  <c r="BI610" i="12"/>
  <c r="BH610" i="12"/>
  <c r="BG610" i="12"/>
  <c r="BF610" i="12"/>
  <c r="T610" i="12"/>
  <c r="R610" i="12"/>
  <c r="P610" i="12"/>
  <c r="BI607" i="12"/>
  <c r="BH607" i="12"/>
  <c r="BG607" i="12"/>
  <c r="BF607" i="12"/>
  <c r="T607" i="12"/>
  <c r="R607" i="12"/>
  <c r="P607" i="12"/>
  <c r="BI602" i="12"/>
  <c r="BH602" i="12"/>
  <c r="BG602" i="12"/>
  <c r="BF602" i="12"/>
  <c r="T602" i="12"/>
  <c r="R602" i="12"/>
  <c r="P602" i="12"/>
  <c r="BI597" i="12"/>
  <c r="BH597" i="12"/>
  <c r="BG597" i="12"/>
  <c r="BF597" i="12"/>
  <c r="T597" i="12"/>
  <c r="R597" i="12"/>
  <c r="P597" i="12"/>
  <c r="BI594" i="12"/>
  <c r="BH594" i="12"/>
  <c r="BG594" i="12"/>
  <c r="BF594" i="12"/>
  <c r="T594" i="12"/>
  <c r="R594" i="12"/>
  <c r="P594" i="12"/>
  <c r="BI591" i="12"/>
  <c r="BH591" i="12"/>
  <c r="BG591" i="12"/>
  <c r="BF591" i="12"/>
  <c r="T591" i="12"/>
  <c r="R591" i="12"/>
  <c r="P591" i="12"/>
  <c r="BI587" i="12"/>
  <c r="BH587" i="12"/>
  <c r="BG587" i="12"/>
  <c r="BF587" i="12"/>
  <c r="T587" i="12"/>
  <c r="R587" i="12"/>
  <c r="P587" i="12"/>
  <c r="BI584" i="12"/>
  <c r="BH584" i="12"/>
  <c r="BG584" i="12"/>
  <c r="BF584" i="12"/>
  <c r="T584" i="12"/>
  <c r="R584" i="12"/>
  <c r="P584" i="12"/>
  <c r="BI581" i="12"/>
  <c r="BH581" i="12"/>
  <c r="BG581" i="12"/>
  <c r="BF581" i="12"/>
  <c r="T581" i="12"/>
  <c r="R581" i="12"/>
  <c r="P581" i="12"/>
  <c r="BI577" i="12"/>
  <c r="BH577" i="12"/>
  <c r="BG577" i="12"/>
  <c r="BF577" i="12"/>
  <c r="T577" i="12"/>
  <c r="R577" i="12"/>
  <c r="P577" i="12"/>
  <c r="BI576" i="12"/>
  <c r="BH576" i="12"/>
  <c r="BG576" i="12"/>
  <c r="BF576" i="12"/>
  <c r="T576" i="12"/>
  <c r="R576" i="12"/>
  <c r="P576" i="12"/>
  <c r="BI573" i="12"/>
  <c r="BH573" i="12"/>
  <c r="BG573" i="12"/>
  <c r="BF573" i="12"/>
  <c r="T573" i="12"/>
  <c r="R573" i="12"/>
  <c r="P573" i="12"/>
  <c r="BI570" i="12"/>
  <c r="BH570" i="12"/>
  <c r="BG570" i="12"/>
  <c r="BF570" i="12"/>
  <c r="T570" i="12"/>
  <c r="R570" i="12"/>
  <c r="P570" i="12"/>
  <c r="BI565" i="12"/>
  <c r="BH565" i="12"/>
  <c r="BG565" i="12"/>
  <c r="BF565" i="12"/>
  <c r="T565" i="12"/>
  <c r="R565" i="12"/>
  <c r="P565" i="12"/>
  <c r="BI558" i="12"/>
  <c r="BH558" i="12"/>
  <c r="BG558" i="12"/>
  <c r="BF558" i="12"/>
  <c r="T558" i="12"/>
  <c r="R558" i="12"/>
  <c r="P558" i="12"/>
  <c r="BI555" i="12"/>
  <c r="BH555" i="12"/>
  <c r="BG555" i="12"/>
  <c r="BF555" i="12"/>
  <c r="T555" i="12"/>
  <c r="R555" i="12"/>
  <c r="P555" i="12"/>
  <c r="BI550" i="12"/>
  <c r="BH550" i="12"/>
  <c r="BG550" i="12"/>
  <c r="BF550" i="12"/>
  <c r="T550" i="12"/>
  <c r="R550" i="12"/>
  <c r="P550" i="12"/>
  <c r="BI545" i="12"/>
  <c r="BH545" i="12"/>
  <c r="BG545" i="12"/>
  <c r="BF545" i="12"/>
  <c r="T545" i="12"/>
  <c r="R545" i="12"/>
  <c r="P545" i="12"/>
  <c r="BI540" i="12"/>
  <c r="BH540" i="12"/>
  <c r="BG540" i="12"/>
  <c r="BF540" i="12"/>
  <c r="T540" i="12"/>
  <c r="R540" i="12"/>
  <c r="P540" i="12"/>
  <c r="BI536" i="12"/>
  <c r="BH536" i="12"/>
  <c r="BG536" i="12"/>
  <c r="BF536" i="12"/>
  <c r="T536" i="12"/>
  <c r="R536" i="12"/>
  <c r="P536" i="12"/>
  <c r="BI533" i="12"/>
  <c r="BH533" i="12"/>
  <c r="BG533" i="12"/>
  <c r="BF533" i="12"/>
  <c r="T533" i="12"/>
  <c r="R533" i="12"/>
  <c r="P533" i="12"/>
  <c r="BI531" i="12"/>
  <c r="BH531" i="12"/>
  <c r="BG531" i="12"/>
  <c r="BF531" i="12"/>
  <c r="T531" i="12"/>
  <c r="R531" i="12"/>
  <c r="P531" i="12"/>
  <c r="BI526" i="12"/>
  <c r="BH526" i="12"/>
  <c r="BG526" i="12"/>
  <c r="BF526" i="12"/>
  <c r="T526" i="12"/>
  <c r="R526" i="12"/>
  <c r="P526" i="12"/>
  <c r="BI524" i="12"/>
  <c r="BH524" i="12"/>
  <c r="BG524" i="12"/>
  <c r="BF524" i="12"/>
  <c r="T524" i="12"/>
  <c r="R524" i="12"/>
  <c r="P524" i="12"/>
  <c r="BI520" i="12"/>
  <c r="BH520" i="12"/>
  <c r="BG520" i="12"/>
  <c r="BF520" i="12"/>
  <c r="T520" i="12"/>
  <c r="R520" i="12"/>
  <c r="P520" i="12"/>
  <c r="BI519" i="12"/>
  <c r="BH519" i="12"/>
  <c r="BG519" i="12"/>
  <c r="BF519" i="12"/>
  <c r="T519" i="12"/>
  <c r="R519" i="12"/>
  <c r="P519" i="12"/>
  <c r="BI517" i="12"/>
  <c r="BH517" i="12"/>
  <c r="BG517" i="12"/>
  <c r="BF517" i="12"/>
  <c r="T517" i="12"/>
  <c r="R517" i="12"/>
  <c r="P517" i="12"/>
  <c r="BI515" i="12"/>
  <c r="BH515" i="12"/>
  <c r="BG515" i="12"/>
  <c r="BF515" i="12"/>
  <c r="T515" i="12"/>
  <c r="R515" i="12"/>
  <c r="P515" i="12"/>
  <c r="BI513" i="12"/>
  <c r="BH513" i="12"/>
  <c r="BG513" i="12"/>
  <c r="BF513" i="12"/>
  <c r="T513" i="12"/>
  <c r="R513" i="12"/>
  <c r="P513" i="12"/>
  <c r="BI508" i="12"/>
  <c r="BH508" i="12"/>
  <c r="BG508" i="12"/>
  <c r="BF508" i="12"/>
  <c r="T508" i="12"/>
  <c r="R508" i="12"/>
  <c r="P508" i="12"/>
  <c r="BI503" i="12"/>
  <c r="BH503" i="12"/>
  <c r="BG503" i="12"/>
  <c r="BF503" i="12"/>
  <c r="T503" i="12"/>
  <c r="R503" i="12"/>
  <c r="P503" i="12"/>
  <c r="BI500" i="12"/>
  <c r="BH500" i="12"/>
  <c r="BG500" i="12"/>
  <c r="BF500" i="12"/>
  <c r="T500" i="12"/>
  <c r="R500" i="12"/>
  <c r="P500" i="12"/>
  <c r="BI497" i="12"/>
  <c r="BH497" i="12"/>
  <c r="BG497" i="12"/>
  <c r="BF497" i="12"/>
  <c r="T497" i="12"/>
  <c r="R497" i="12"/>
  <c r="P497" i="12"/>
  <c r="BI491" i="12"/>
  <c r="BH491" i="12"/>
  <c r="BG491" i="12"/>
  <c r="BF491" i="12"/>
  <c r="T491" i="12"/>
  <c r="R491" i="12"/>
  <c r="P491" i="12"/>
  <c r="BI482" i="12"/>
  <c r="BH482" i="12"/>
  <c r="BG482" i="12"/>
  <c r="BF482" i="12"/>
  <c r="T482" i="12"/>
  <c r="R482" i="12"/>
  <c r="P482" i="12"/>
  <c r="BI474" i="12"/>
  <c r="BH474" i="12"/>
  <c r="BG474" i="12"/>
  <c r="BF474" i="12"/>
  <c r="T474" i="12"/>
  <c r="R474" i="12"/>
  <c r="P474" i="12"/>
  <c r="BI471" i="12"/>
  <c r="BH471" i="12"/>
  <c r="BG471" i="12"/>
  <c r="BF471" i="12"/>
  <c r="T471" i="12"/>
  <c r="R471" i="12"/>
  <c r="P471" i="12"/>
  <c r="BI468" i="12"/>
  <c r="BH468" i="12"/>
  <c r="BG468" i="12"/>
  <c r="BF468" i="12"/>
  <c r="T468" i="12"/>
  <c r="R468" i="12"/>
  <c r="P468" i="12"/>
  <c r="BI464" i="12"/>
  <c r="BH464" i="12"/>
  <c r="BG464" i="12"/>
  <c r="BF464" i="12"/>
  <c r="T464" i="12"/>
  <c r="R464" i="12"/>
  <c r="P464" i="12"/>
  <c r="BI461" i="12"/>
  <c r="BH461" i="12"/>
  <c r="BG461" i="12"/>
  <c r="BF461" i="12"/>
  <c r="T461" i="12"/>
  <c r="R461" i="12"/>
  <c r="P461" i="12"/>
  <c r="BI458" i="12"/>
  <c r="BH458" i="12"/>
  <c r="BG458" i="12"/>
  <c r="BF458" i="12"/>
  <c r="T458" i="12"/>
  <c r="R458" i="12"/>
  <c r="P458" i="12"/>
  <c r="BI455" i="12"/>
  <c r="BH455" i="12"/>
  <c r="BG455" i="12"/>
  <c r="BF455" i="12"/>
  <c r="T455" i="12"/>
  <c r="R455" i="12"/>
  <c r="P455" i="12"/>
  <c r="BI452" i="12"/>
  <c r="BH452" i="12"/>
  <c r="BG452" i="12"/>
  <c r="BF452" i="12"/>
  <c r="T452" i="12"/>
  <c r="R452" i="12"/>
  <c r="P452" i="12"/>
  <c r="BI448" i="12"/>
  <c r="BH448" i="12"/>
  <c r="BG448" i="12"/>
  <c r="BF448" i="12"/>
  <c r="T448" i="12"/>
  <c r="R448" i="12"/>
  <c r="P448" i="12"/>
  <c r="BI443" i="12"/>
  <c r="BH443" i="12"/>
  <c r="BG443" i="12"/>
  <c r="BF443" i="12"/>
  <c r="T443" i="12"/>
  <c r="R443" i="12"/>
  <c r="P443" i="12"/>
  <c r="BI436" i="12"/>
  <c r="BH436" i="12"/>
  <c r="BG436" i="12"/>
  <c r="BF436" i="12"/>
  <c r="T436" i="12"/>
  <c r="R436" i="12"/>
  <c r="P436" i="12"/>
  <c r="BI420" i="12"/>
  <c r="BH420" i="12"/>
  <c r="BG420" i="12"/>
  <c r="BF420" i="12"/>
  <c r="T420" i="12"/>
  <c r="R420" i="12"/>
  <c r="P420" i="12"/>
  <c r="BI417" i="12"/>
  <c r="BH417" i="12"/>
  <c r="BG417" i="12"/>
  <c r="BF417" i="12"/>
  <c r="T417" i="12"/>
  <c r="R417" i="12"/>
  <c r="P417" i="12"/>
  <c r="BI411" i="12"/>
  <c r="BH411" i="12"/>
  <c r="BG411" i="12"/>
  <c r="BF411" i="12"/>
  <c r="T411" i="12"/>
  <c r="R411" i="12"/>
  <c r="P411" i="12"/>
  <c r="BI406" i="12"/>
  <c r="BH406" i="12"/>
  <c r="BG406" i="12"/>
  <c r="BF406" i="12"/>
  <c r="T406" i="12"/>
  <c r="R406" i="12"/>
  <c r="P406" i="12"/>
  <c r="BI401" i="12"/>
  <c r="BH401" i="12"/>
  <c r="BG401" i="12"/>
  <c r="BF401" i="12"/>
  <c r="T401" i="12"/>
  <c r="R401" i="12"/>
  <c r="P401" i="12"/>
  <c r="BI399" i="12"/>
  <c r="BH399" i="12"/>
  <c r="BG399" i="12"/>
  <c r="BF399" i="12"/>
  <c r="T399" i="12"/>
  <c r="R399" i="12"/>
  <c r="P399" i="12"/>
  <c r="BI397" i="12"/>
  <c r="BH397" i="12"/>
  <c r="BG397" i="12"/>
  <c r="BF397" i="12"/>
  <c r="T397" i="12"/>
  <c r="R397" i="12"/>
  <c r="P397" i="12"/>
  <c r="BI396" i="12"/>
  <c r="BH396" i="12"/>
  <c r="BG396" i="12"/>
  <c r="BF396" i="12"/>
  <c r="T396" i="12"/>
  <c r="R396" i="12"/>
  <c r="P396" i="12"/>
  <c r="BI394" i="12"/>
  <c r="BH394" i="12"/>
  <c r="BG394" i="12"/>
  <c r="BF394" i="12"/>
  <c r="T394" i="12"/>
  <c r="R394" i="12"/>
  <c r="P394" i="12"/>
  <c r="BI393" i="12"/>
  <c r="BH393" i="12"/>
  <c r="BG393" i="12"/>
  <c r="BF393" i="12"/>
  <c r="T393" i="12"/>
  <c r="R393" i="12"/>
  <c r="P393" i="12"/>
  <c r="BI392" i="12"/>
  <c r="BH392" i="12"/>
  <c r="BG392" i="12"/>
  <c r="BF392" i="12"/>
  <c r="T392" i="12"/>
  <c r="R392" i="12"/>
  <c r="P392" i="12"/>
  <c r="BI391" i="12"/>
  <c r="BH391" i="12"/>
  <c r="BG391" i="12"/>
  <c r="BF391" i="12"/>
  <c r="T391" i="12"/>
  <c r="R391" i="12"/>
  <c r="P391" i="12"/>
  <c r="BI390" i="12"/>
  <c r="BH390" i="12"/>
  <c r="BG390" i="12"/>
  <c r="BF390" i="12"/>
  <c r="T390" i="12"/>
  <c r="R390" i="12"/>
  <c r="P390" i="12"/>
  <c r="BI389" i="12"/>
  <c r="BH389" i="12"/>
  <c r="BG389" i="12"/>
  <c r="BF389" i="12"/>
  <c r="T389" i="12"/>
  <c r="R389" i="12"/>
  <c r="P389" i="12"/>
  <c r="BI388" i="12"/>
  <c r="BH388" i="12"/>
  <c r="BG388" i="12"/>
  <c r="BF388" i="12"/>
  <c r="T388" i="12"/>
  <c r="R388" i="12"/>
  <c r="P388" i="12"/>
  <c r="BI387" i="12"/>
  <c r="BH387" i="12"/>
  <c r="BG387" i="12"/>
  <c r="BF387" i="12"/>
  <c r="T387" i="12"/>
  <c r="R387" i="12"/>
  <c r="P387" i="12"/>
  <c r="BI386" i="12"/>
  <c r="BH386" i="12"/>
  <c r="BG386" i="12"/>
  <c r="BF386" i="12"/>
  <c r="T386" i="12"/>
  <c r="R386" i="12"/>
  <c r="P386" i="12"/>
  <c r="BI384" i="12"/>
  <c r="BH384" i="12"/>
  <c r="BG384" i="12"/>
  <c r="BF384" i="12"/>
  <c r="T384" i="12"/>
  <c r="R384" i="12"/>
  <c r="P384" i="12"/>
  <c r="BI383" i="12"/>
  <c r="BH383" i="12"/>
  <c r="BG383" i="12"/>
  <c r="BF383" i="12"/>
  <c r="T383" i="12"/>
  <c r="R383" i="12"/>
  <c r="P383" i="12"/>
  <c r="BI382" i="12"/>
  <c r="BH382" i="12"/>
  <c r="BG382" i="12"/>
  <c r="BF382" i="12"/>
  <c r="T382" i="12"/>
  <c r="R382" i="12"/>
  <c r="P382" i="12"/>
  <c r="BI381" i="12"/>
  <c r="BH381" i="12"/>
  <c r="BG381" i="12"/>
  <c r="BF381" i="12"/>
  <c r="T381" i="12"/>
  <c r="R381" i="12"/>
  <c r="P381" i="12"/>
  <c r="BI380" i="12"/>
  <c r="BH380" i="12"/>
  <c r="BG380" i="12"/>
  <c r="BF380" i="12"/>
  <c r="T380" i="12"/>
  <c r="R380" i="12"/>
  <c r="P380" i="12"/>
  <c r="BI379" i="12"/>
  <c r="BH379" i="12"/>
  <c r="BG379" i="12"/>
  <c r="BF379" i="12"/>
  <c r="T379" i="12"/>
  <c r="R379" i="12"/>
  <c r="P379" i="12"/>
  <c r="BI378" i="12"/>
  <c r="BH378" i="12"/>
  <c r="BG378" i="12"/>
  <c r="BF378" i="12"/>
  <c r="T378" i="12"/>
  <c r="R378" i="12"/>
  <c r="P378" i="12"/>
  <c r="BI377" i="12"/>
  <c r="BH377" i="12"/>
  <c r="BG377" i="12"/>
  <c r="BF377" i="12"/>
  <c r="T377" i="12"/>
  <c r="R377" i="12"/>
  <c r="P377" i="12"/>
  <c r="BI376" i="12"/>
  <c r="BH376" i="12"/>
  <c r="BG376" i="12"/>
  <c r="BF376" i="12"/>
  <c r="T376" i="12"/>
  <c r="R376" i="12"/>
  <c r="P376" i="12"/>
  <c r="BI374" i="12"/>
  <c r="BH374" i="12"/>
  <c r="BG374" i="12"/>
  <c r="BF374" i="12"/>
  <c r="T374" i="12"/>
  <c r="R374" i="12"/>
  <c r="P374" i="12"/>
  <c r="BI372" i="12"/>
  <c r="BH372" i="12"/>
  <c r="BG372" i="12"/>
  <c r="BF372" i="12"/>
  <c r="T372" i="12"/>
  <c r="R372" i="12"/>
  <c r="P372" i="12"/>
  <c r="BI371" i="12"/>
  <c r="BH371" i="12"/>
  <c r="BG371" i="12"/>
  <c r="BF371" i="12"/>
  <c r="T371" i="12"/>
  <c r="R371" i="12"/>
  <c r="P371" i="12"/>
  <c r="BI369" i="12"/>
  <c r="BH369" i="12"/>
  <c r="BG369" i="12"/>
  <c r="BF369" i="12"/>
  <c r="T369" i="12"/>
  <c r="R369" i="12"/>
  <c r="P369" i="12"/>
  <c r="BI367" i="12"/>
  <c r="BH367" i="12"/>
  <c r="BG367" i="12"/>
  <c r="BF367" i="12"/>
  <c r="T367" i="12"/>
  <c r="R367" i="12"/>
  <c r="P367" i="12"/>
  <c r="BI366" i="12"/>
  <c r="BH366" i="12"/>
  <c r="BG366" i="12"/>
  <c r="BF366" i="12"/>
  <c r="T366" i="12"/>
  <c r="R366" i="12"/>
  <c r="P366" i="12"/>
  <c r="BI362" i="12"/>
  <c r="BH362" i="12"/>
  <c r="BG362" i="12"/>
  <c r="BF362" i="12"/>
  <c r="T362" i="12"/>
  <c r="R362" i="12"/>
  <c r="P362" i="12"/>
  <c r="BI357" i="12"/>
  <c r="BH357" i="12"/>
  <c r="BG357" i="12"/>
  <c r="BF357" i="12"/>
  <c r="T357" i="12"/>
  <c r="R357" i="12"/>
  <c r="P357" i="12"/>
  <c r="BI355" i="12"/>
  <c r="BH355" i="12"/>
  <c r="BG355" i="12"/>
  <c r="BF355" i="12"/>
  <c r="T355" i="12"/>
  <c r="R355" i="12"/>
  <c r="P355" i="12"/>
  <c r="BI354" i="12"/>
  <c r="BH354" i="12"/>
  <c r="BG354" i="12"/>
  <c r="BF354" i="12"/>
  <c r="T354" i="12"/>
  <c r="R354" i="12"/>
  <c r="P354" i="12"/>
  <c r="BI353" i="12"/>
  <c r="BH353" i="12"/>
  <c r="BG353" i="12"/>
  <c r="BF353" i="12"/>
  <c r="T353" i="12"/>
  <c r="R353" i="12"/>
  <c r="P353" i="12"/>
  <c r="BI352" i="12"/>
  <c r="BH352" i="12"/>
  <c r="BG352" i="12"/>
  <c r="BF352" i="12"/>
  <c r="T352" i="12"/>
  <c r="R352" i="12"/>
  <c r="P352" i="12"/>
  <c r="BI350" i="12"/>
  <c r="BH350" i="12"/>
  <c r="BG350" i="12"/>
  <c r="BF350" i="12"/>
  <c r="T350" i="12"/>
  <c r="R350" i="12"/>
  <c r="P350" i="12"/>
  <c r="BI349" i="12"/>
  <c r="BH349" i="12"/>
  <c r="BG349" i="12"/>
  <c r="BF349" i="12"/>
  <c r="T349" i="12"/>
  <c r="R349" i="12"/>
  <c r="P349" i="12"/>
  <c r="BI347" i="12"/>
  <c r="BH347" i="12"/>
  <c r="BG347" i="12"/>
  <c r="BF347" i="12"/>
  <c r="T347" i="12"/>
  <c r="R347" i="12"/>
  <c r="P347" i="12"/>
  <c r="BI346" i="12"/>
  <c r="BH346" i="12"/>
  <c r="BG346" i="12"/>
  <c r="BF346" i="12"/>
  <c r="T346" i="12"/>
  <c r="R346" i="12"/>
  <c r="P346" i="12"/>
  <c r="BI345" i="12"/>
  <c r="BH345" i="12"/>
  <c r="BG345" i="12"/>
  <c r="BF345" i="12"/>
  <c r="T345" i="12"/>
  <c r="R345" i="12"/>
  <c r="P345" i="12"/>
  <c r="BI344" i="12"/>
  <c r="BH344" i="12"/>
  <c r="BG344" i="12"/>
  <c r="BF344" i="12"/>
  <c r="T344" i="12"/>
  <c r="R344" i="12"/>
  <c r="P344" i="12"/>
  <c r="BI343" i="12"/>
  <c r="BH343" i="12"/>
  <c r="BG343" i="12"/>
  <c r="BF343" i="12"/>
  <c r="T343" i="12"/>
  <c r="R343" i="12"/>
  <c r="P343" i="12"/>
  <c r="BI342" i="12"/>
  <c r="BH342" i="12"/>
  <c r="BG342" i="12"/>
  <c r="BF342" i="12"/>
  <c r="T342" i="12"/>
  <c r="R342" i="12"/>
  <c r="P342" i="12"/>
  <c r="BI341" i="12"/>
  <c r="BH341" i="12"/>
  <c r="BG341" i="12"/>
  <c r="BF341" i="12"/>
  <c r="T341" i="12"/>
  <c r="R341" i="12"/>
  <c r="P341" i="12"/>
  <c r="BI340" i="12"/>
  <c r="BH340" i="12"/>
  <c r="BG340" i="12"/>
  <c r="BF340" i="12"/>
  <c r="T340" i="12"/>
  <c r="R340" i="12"/>
  <c r="P340" i="12"/>
  <c r="BI339" i="12"/>
  <c r="BH339" i="12"/>
  <c r="BG339" i="12"/>
  <c r="BF339" i="12"/>
  <c r="T339" i="12"/>
  <c r="R339" i="12"/>
  <c r="P339" i="12"/>
  <c r="BI338" i="12"/>
  <c r="BH338" i="12"/>
  <c r="BG338" i="12"/>
  <c r="BF338" i="12"/>
  <c r="T338" i="12"/>
  <c r="R338" i="12"/>
  <c r="P338" i="12"/>
  <c r="BI337" i="12"/>
  <c r="BH337" i="12"/>
  <c r="BG337" i="12"/>
  <c r="BF337" i="12"/>
  <c r="T337" i="12"/>
  <c r="R337" i="12"/>
  <c r="P337" i="12"/>
  <c r="BI336" i="12"/>
  <c r="BH336" i="12"/>
  <c r="BG336" i="12"/>
  <c r="BF336" i="12"/>
  <c r="T336" i="12"/>
  <c r="R336" i="12"/>
  <c r="P336" i="12"/>
  <c r="BI335" i="12"/>
  <c r="BH335" i="12"/>
  <c r="BG335" i="12"/>
  <c r="BF335" i="12"/>
  <c r="T335" i="12"/>
  <c r="R335" i="12"/>
  <c r="P335" i="12"/>
  <c r="BI334" i="12"/>
  <c r="BH334" i="12"/>
  <c r="BG334" i="12"/>
  <c r="BF334" i="12"/>
  <c r="T334" i="12"/>
  <c r="R334" i="12"/>
  <c r="P334" i="12"/>
  <c r="BI333" i="12"/>
  <c r="BH333" i="12"/>
  <c r="BG333" i="12"/>
  <c r="BF333" i="12"/>
  <c r="T333" i="12"/>
  <c r="R333" i="12"/>
  <c r="P333" i="12"/>
  <c r="BI332" i="12"/>
  <c r="BH332" i="12"/>
  <c r="BG332" i="12"/>
  <c r="BF332" i="12"/>
  <c r="T332" i="12"/>
  <c r="R332" i="12"/>
  <c r="P332" i="12"/>
  <c r="BI331" i="12"/>
  <c r="BH331" i="12"/>
  <c r="BG331" i="12"/>
  <c r="BF331" i="12"/>
  <c r="T331" i="12"/>
  <c r="R331" i="12"/>
  <c r="P331" i="12"/>
  <c r="BI330" i="12"/>
  <c r="BH330" i="12"/>
  <c r="BG330" i="12"/>
  <c r="BF330" i="12"/>
  <c r="T330" i="12"/>
  <c r="R330" i="12"/>
  <c r="P330" i="12"/>
  <c r="BI329" i="12"/>
  <c r="BH329" i="12"/>
  <c r="BG329" i="12"/>
  <c r="BF329" i="12"/>
  <c r="T329" i="12"/>
  <c r="R329" i="12"/>
  <c r="P329" i="12"/>
  <c r="BI327" i="12"/>
  <c r="BH327" i="12"/>
  <c r="BG327" i="12"/>
  <c r="BF327" i="12"/>
  <c r="T327" i="12"/>
  <c r="R327" i="12"/>
  <c r="P327" i="12"/>
  <c r="BI326" i="12"/>
  <c r="BH326" i="12"/>
  <c r="BG326" i="12"/>
  <c r="BF326" i="12"/>
  <c r="T326" i="12"/>
  <c r="R326" i="12"/>
  <c r="P326" i="12"/>
  <c r="BI325" i="12"/>
  <c r="BH325" i="12"/>
  <c r="BG325" i="12"/>
  <c r="BF325" i="12"/>
  <c r="T325" i="12"/>
  <c r="R325" i="12"/>
  <c r="P325" i="12"/>
  <c r="BI324" i="12"/>
  <c r="BH324" i="12"/>
  <c r="BG324" i="12"/>
  <c r="BF324" i="12"/>
  <c r="T324" i="12"/>
  <c r="R324" i="12"/>
  <c r="P324" i="12"/>
  <c r="BI323" i="12"/>
  <c r="BH323" i="12"/>
  <c r="BG323" i="12"/>
  <c r="BF323" i="12"/>
  <c r="T323" i="12"/>
  <c r="R323" i="12"/>
  <c r="P323" i="12"/>
  <c r="BI322" i="12"/>
  <c r="BH322" i="12"/>
  <c r="BG322" i="12"/>
  <c r="BF322" i="12"/>
  <c r="T322" i="12"/>
  <c r="R322" i="12"/>
  <c r="P322" i="12"/>
  <c r="BI321" i="12"/>
  <c r="BH321" i="12"/>
  <c r="BG321" i="12"/>
  <c r="BF321" i="12"/>
  <c r="T321" i="12"/>
  <c r="R321" i="12"/>
  <c r="P321" i="12"/>
  <c r="BI320" i="12"/>
  <c r="BH320" i="12"/>
  <c r="BG320" i="12"/>
  <c r="BF320" i="12"/>
  <c r="T320" i="12"/>
  <c r="R320" i="12"/>
  <c r="P320" i="12"/>
  <c r="BI319" i="12"/>
  <c r="BH319" i="12"/>
  <c r="BG319" i="12"/>
  <c r="BF319" i="12"/>
  <c r="T319" i="12"/>
  <c r="R319" i="12"/>
  <c r="P319" i="12"/>
  <c r="BI318" i="12"/>
  <c r="BH318" i="12"/>
  <c r="BG318" i="12"/>
  <c r="BF318" i="12"/>
  <c r="T318" i="12"/>
  <c r="R318" i="12"/>
  <c r="P318" i="12"/>
  <c r="BI317" i="12"/>
  <c r="BH317" i="12"/>
  <c r="BG317" i="12"/>
  <c r="BF317" i="12"/>
  <c r="T317" i="12"/>
  <c r="R317" i="12"/>
  <c r="P317" i="12"/>
  <c r="BI316" i="12"/>
  <c r="BH316" i="12"/>
  <c r="BG316" i="12"/>
  <c r="BF316" i="12"/>
  <c r="T316" i="12"/>
  <c r="R316" i="12"/>
  <c r="P316" i="12"/>
  <c r="BI315" i="12"/>
  <c r="BH315" i="12"/>
  <c r="BG315" i="12"/>
  <c r="BF315" i="12"/>
  <c r="T315" i="12"/>
  <c r="R315" i="12"/>
  <c r="P315" i="12"/>
  <c r="BI314" i="12"/>
  <c r="BH314" i="12"/>
  <c r="BG314" i="12"/>
  <c r="BF314" i="12"/>
  <c r="T314" i="12"/>
  <c r="R314" i="12"/>
  <c r="P314" i="12"/>
  <c r="BI313" i="12"/>
  <c r="BH313" i="12"/>
  <c r="BG313" i="12"/>
  <c r="BF313" i="12"/>
  <c r="T313" i="12"/>
  <c r="R313" i="12"/>
  <c r="P313" i="12"/>
  <c r="BI312" i="12"/>
  <c r="BH312" i="12"/>
  <c r="BG312" i="12"/>
  <c r="BF312" i="12"/>
  <c r="T312" i="12"/>
  <c r="R312" i="12"/>
  <c r="P312" i="12"/>
  <c r="BI311" i="12"/>
  <c r="BH311" i="12"/>
  <c r="BG311" i="12"/>
  <c r="BF311" i="12"/>
  <c r="T311" i="12"/>
  <c r="R311" i="12"/>
  <c r="P311" i="12"/>
  <c r="BI310" i="12"/>
  <c r="BH310" i="12"/>
  <c r="BG310" i="12"/>
  <c r="BF310" i="12"/>
  <c r="T310" i="12"/>
  <c r="R310" i="12"/>
  <c r="P310" i="12"/>
  <c r="BI309" i="12"/>
  <c r="BH309" i="12"/>
  <c r="BG309" i="12"/>
  <c r="BF309" i="12"/>
  <c r="T309" i="12"/>
  <c r="R309" i="12"/>
  <c r="P309" i="12"/>
  <c r="BI308" i="12"/>
  <c r="BH308" i="12"/>
  <c r="BG308" i="12"/>
  <c r="BF308" i="12"/>
  <c r="T308" i="12"/>
  <c r="R308" i="12"/>
  <c r="P308" i="12"/>
  <c r="BI307" i="12"/>
  <c r="BH307" i="12"/>
  <c r="BG307" i="12"/>
  <c r="BF307" i="12"/>
  <c r="T307" i="12"/>
  <c r="R307" i="12"/>
  <c r="P307" i="12"/>
  <c r="BI306" i="12"/>
  <c r="BH306" i="12"/>
  <c r="BG306" i="12"/>
  <c r="BF306" i="12"/>
  <c r="T306" i="12"/>
  <c r="R306" i="12"/>
  <c r="P306" i="12"/>
  <c r="BI305" i="12"/>
  <c r="BH305" i="12"/>
  <c r="BG305" i="12"/>
  <c r="BF305" i="12"/>
  <c r="T305" i="12"/>
  <c r="R305" i="12"/>
  <c r="P305" i="12"/>
  <c r="BI304" i="12"/>
  <c r="BH304" i="12"/>
  <c r="BG304" i="12"/>
  <c r="BF304" i="12"/>
  <c r="T304" i="12"/>
  <c r="R304" i="12"/>
  <c r="P304" i="12"/>
  <c r="BI303" i="12"/>
  <c r="BH303" i="12"/>
  <c r="BG303" i="12"/>
  <c r="BF303" i="12"/>
  <c r="T303" i="12"/>
  <c r="R303" i="12"/>
  <c r="P303" i="12"/>
  <c r="BI302" i="12"/>
  <c r="BH302" i="12"/>
  <c r="BG302" i="12"/>
  <c r="BF302" i="12"/>
  <c r="T302" i="12"/>
  <c r="R302" i="12"/>
  <c r="P302" i="12"/>
  <c r="BI301" i="12"/>
  <c r="BH301" i="12"/>
  <c r="BG301" i="12"/>
  <c r="BF301" i="12"/>
  <c r="T301" i="12"/>
  <c r="R301" i="12"/>
  <c r="P301" i="12"/>
  <c r="BI300" i="12"/>
  <c r="BH300" i="12"/>
  <c r="BG300" i="12"/>
  <c r="BF300" i="12"/>
  <c r="T300" i="12"/>
  <c r="R300" i="12"/>
  <c r="P300" i="12"/>
  <c r="BI299" i="12"/>
  <c r="BH299" i="12"/>
  <c r="BG299" i="12"/>
  <c r="BF299" i="12"/>
  <c r="T299" i="12"/>
  <c r="R299" i="12"/>
  <c r="P299" i="12"/>
  <c r="BI298" i="12"/>
  <c r="BH298" i="12"/>
  <c r="BG298" i="12"/>
  <c r="BF298" i="12"/>
  <c r="T298" i="12"/>
  <c r="R298" i="12"/>
  <c r="P298" i="12"/>
  <c r="BI297" i="12"/>
  <c r="BH297" i="12"/>
  <c r="BG297" i="12"/>
  <c r="BF297" i="12"/>
  <c r="T297" i="12"/>
  <c r="R297" i="12"/>
  <c r="P297" i="12"/>
  <c r="BI296" i="12"/>
  <c r="BH296" i="12"/>
  <c r="BG296" i="12"/>
  <c r="BF296" i="12"/>
  <c r="T296" i="12"/>
  <c r="R296" i="12"/>
  <c r="P296" i="12"/>
  <c r="BI295" i="12"/>
  <c r="BH295" i="12"/>
  <c r="BG295" i="12"/>
  <c r="BF295" i="12"/>
  <c r="T295" i="12"/>
  <c r="R295" i="12"/>
  <c r="P295" i="12"/>
  <c r="BI294" i="12"/>
  <c r="BH294" i="12"/>
  <c r="BG294" i="12"/>
  <c r="BF294" i="12"/>
  <c r="T294" i="12"/>
  <c r="R294" i="12"/>
  <c r="P294" i="12"/>
  <c r="BI293" i="12"/>
  <c r="BH293" i="12"/>
  <c r="BG293" i="12"/>
  <c r="BF293" i="12"/>
  <c r="T293" i="12"/>
  <c r="R293" i="12"/>
  <c r="P293" i="12"/>
  <c r="BI292" i="12"/>
  <c r="BH292" i="12"/>
  <c r="BG292" i="12"/>
  <c r="BF292" i="12"/>
  <c r="T292" i="12"/>
  <c r="R292" i="12"/>
  <c r="P292" i="12"/>
  <c r="BI291" i="12"/>
  <c r="BH291" i="12"/>
  <c r="BG291" i="12"/>
  <c r="BF291" i="12"/>
  <c r="T291" i="12"/>
  <c r="R291" i="12"/>
  <c r="P291" i="12"/>
  <c r="BI290" i="12"/>
  <c r="BH290" i="12"/>
  <c r="BG290" i="12"/>
  <c r="BF290" i="12"/>
  <c r="T290" i="12"/>
  <c r="R290" i="12"/>
  <c r="P290" i="12"/>
  <c r="BI289" i="12"/>
  <c r="BH289" i="12"/>
  <c r="BG289" i="12"/>
  <c r="BF289" i="12"/>
  <c r="T289" i="12"/>
  <c r="R289" i="12"/>
  <c r="P289" i="12"/>
  <c r="BI288" i="12"/>
  <c r="BH288" i="12"/>
  <c r="BG288" i="12"/>
  <c r="BF288" i="12"/>
  <c r="T288" i="12"/>
  <c r="R288" i="12"/>
  <c r="P288" i="12"/>
  <c r="BI287" i="12"/>
  <c r="BH287" i="12"/>
  <c r="BG287" i="12"/>
  <c r="BF287" i="12"/>
  <c r="T287" i="12"/>
  <c r="R287" i="12"/>
  <c r="P287" i="12"/>
  <c r="BI286" i="12"/>
  <c r="BH286" i="12"/>
  <c r="BG286" i="12"/>
  <c r="BF286" i="12"/>
  <c r="T286" i="12"/>
  <c r="R286" i="12"/>
  <c r="P286" i="12"/>
  <c r="BI285" i="12"/>
  <c r="BH285" i="12"/>
  <c r="BG285" i="12"/>
  <c r="BF285" i="12"/>
  <c r="T285" i="12"/>
  <c r="R285" i="12"/>
  <c r="P285" i="12"/>
  <c r="BI284" i="12"/>
  <c r="BH284" i="12"/>
  <c r="BG284" i="12"/>
  <c r="BF284" i="12"/>
  <c r="T284" i="12"/>
  <c r="R284" i="12"/>
  <c r="P284" i="12"/>
  <c r="BI283" i="12"/>
  <c r="BH283" i="12"/>
  <c r="BG283" i="12"/>
  <c r="BF283" i="12"/>
  <c r="T283" i="12"/>
  <c r="R283" i="12"/>
  <c r="P283" i="12"/>
  <c r="BI282" i="12"/>
  <c r="BH282" i="12"/>
  <c r="BG282" i="12"/>
  <c r="BF282" i="12"/>
  <c r="T282" i="12"/>
  <c r="R282" i="12"/>
  <c r="P282" i="12"/>
  <c r="BI281" i="12"/>
  <c r="BH281" i="12"/>
  <c r="BG281" i="12"/>
  <c r="BF281" i="12"/>
  <c r="T281" i="12"/>
  <c r="R281" i="12"/>
  <c r="P281" i="12"/>
  <c r="BI276" i="12"/>
  <c r="BH276" i="12"/>
  <c r="BG276" i="12"/>
  <c r="BF276" i="12"/>
  <c r="T276" i="12"/>
  <c r="R276" i="12"/>
  <c r="P276" i="12"/>
  <c r="BI271" i="12"/>
  <c r="BH271" i="12"/>
  <c r="BG271" i="12"/>
  <c r="BF271" i="12"/>
  <c r="T271" i="12"/>
  <c r="R271" i="12"/>
  <c r="P271" i="12"/>
  <c r="BI269" i="12"/>
  <c r="BH269" i="12"/>
  <c r="BG269" i="12"/>
  <c r="BF269" i="12"/>
  <c r="T269" i="12"/>
  <c r="R269" i="12"/>
  <c r="P269" i="12"/>
  <c r="BI267" i="12"/>
  <c r="BH267" i="12"/>
  <c r="BG267" i="12"/>
  <c r="BF267" i="12"/>
  <c r="T267" i="12"/>
  <c r="R267" i="12"/>
  <c r="P267" i="12"/>
  <c r="BI265" i="12"/>
  <c r="BH265" i="12"/>
  <c r="BG265" i="12"/>
  <c r="BF265" i="12"/>
  <c r="T265" i="12"/>
  <c r="R265" i="12"/>
  <c r="P265" i="12"/>
  <c r="BI263" i="12"/>
  <c r="BH263" i="12"/>
  <c r="BG263" i="12"/>
  <c r="BF263" i="12"/>
  <c r="T263" i="12"/>
  <c r="R263" i="12"/>
  <c r="P263" i="12"/>
  <c r="BI261" i="12"/>
  <c r="BH261" i="12"/>
  <c r="BG261" i="12"/>
  <c r="BF261" i="12"/>
  <c r="T261" i="12"/>
  <c r="R261" i="12"/>
  <c r="P261" i="12"/>
  <c r="BI259" i="12"/>
  <c r="BH259" i="12"/>
  <c r="BG259" i="12"/>
  <c r="BF259" i="12"/>
  <c r="T259" i="12"/>
  <c r="R259" i="12"/>
  <c r="P259" i="12"/>
  <c r="BI258" i="12"/>
  <c r="BH258" i="12"/>
  <c r="BG258" i="12"/>
  <c r="BF258" i="12"/>
  <c r="T258" i="12"/>
  <c r="R258" i="12"/>
  <c r="P258" i="12"/>
  <c r="BI257" i="12"/>
  <c r="BH257" i="12"/>
  <c r="BG257" i="12"/>
  <c r="BF257" i="12"/>
  <c r="T257" i="12"/>
  <c r="R257" i="12"/>
  <c r="P257" i="12"/>
  <c r="BI256" i="12"/>
  <c r="BH256" i="12"/>
  <c r="BG256" i="12"/>
  <c r="BF256" i="12"/>
  <c r="T256" i="12"/>
  <c r="R256" i="12"/>
  <c r="P256" i="12"/>
  <c r="BI255" i="12"/>
  <c r="BH255" i="12"/>
  <c r="BG255" i="12"/>
  <c r="BF255" i="12"/>
  <c r="T255" i="12"/>
  <c r="R255" i="12"/>
  <c r="P255" i="12"/>
  <c r="BI254" i="12"/>
  <c r="BH254" i="12"/>
  <c r="BG254" i="12"/>
  <c r="BF254" i="12"/>
  <c r="T254" i="12"/>
  <c r="R254" i="12"/>
  <c r="P254" i="12"/>
  <c r="BI253" i="12"/>
  <c r="BH253" i="12"/>
  <c r="BG253" i="12"/>
  <c r="BF253" i="12"/>
  <c r="T253" i="12"/>
  <c r="R253" i="12"/>
  <c r="P253" i="12"/>
  <c r="BI251" i="12"/>
  <c r="BH251" i="12"/>
  <c r="BG251" i="12"/>
  <c r="BF251" i="12"/>
  <c r="T251" i="12"/>
  <c r="R251" i="12"/>
  <c r="P251" i="12"/>
  <c r="BI249" i="12"/>
  <c r="BH249" i="12"/>
  <c r="BG249" i="12"/>
  <c r="BF249" i="12"/>
  <c r="T249" i="12"/>
  <c r="R249" i="12"/>
  <c r="P249" i="12"/>
  <c r="BI248" i="12"/>
  <c r="BH248" i="12"/>
  <c r="BG248" i="12"/>
  <c r="BF248" i="12"/>
  <c r="T248" i="12"/>
  <c r="R248" i="12"/>
  <c r="P248" i="12"/>
  <c r="BI247" i="12"/>
  <c r="BH247" i="12"/>
  <c r="BG247" i="12"/>
  <c r="BF247" i="12"/>
  <c r="T247" i="12"/>
  <c r="R247" i="12"/>
  <c r="P247" i="12"/>
  <c r="BI246" i="12"/>
  <c r="BH246" i="12"/>
  <c r="BG246" i="12"/>
  <c r="BF246" i="12"/>
  <c r="T246" i="12"/>
  <c r="R246" i="12"/>
  <c r="P246" i="12"/>
  <c r="BI245" i="12"/>
  <c r="BH245" i="12"/>
  <c r="BG245" i="12"/>
  <c r="BF245" i="12"/>
  <c r="T245" i="12"/>
  <c r="R245" i="12"/>
  <c r="P245" i="12"/>
  <c r="BI244" i="12"/>
  <c r="BH244" i="12"/>
  <c r="BG244" i="12"/>
  <c r="BF244" i="12"/>
  <c r="T244" i="12"/>
  <c r="R244" i="12"/>
  <c r="P244" i="12"/>
  <c r="BI243" i="12"/>
  <c r="BH243" i="12"/>
  <c r="BG243" i="12"/>
  <c r="BF243" i="12"/>
  <c r="T243" i="12"/>
  <c r="R243" i="12"/>
  <c r="P243" i="12"/>
  <c r="BI242" i="12"/>
  <c r="BH242" i="12"/>
  <c r="BG242" i="12"/>
  <c r="BF242" i="12"/>
  <c r="T242" i="12"/>
  <c r="R242" i="12"/>
  <c r="P242" i="12"/>
  <c r="BI241" i="12"/>
  <c r="BH241" i="12"/>
  <c r="BG241" i="12"/>
  <c r="BF241" i="12"/>
  <c r="T241" i="12"/>
  <c r="R241" i="12"/>
  <c r="P241" i="12"/>
  <c r="BI240" i="12"/>
  <c r="BH240" i="12"/>
  <c r="BG240" i="12"/>
  <c r="BF240" i="12"/>
  <c r="T240" i="12"/>
  <c r="R240" i="12"/>
  <c r="P240" i="12"/>
  <c r="BI239" i="12"/>
  <c r="BH239" i="12"/>
  <c r="BG239" i="12"/>
  <c r="BF239" i="12"/>
  <c r="T239" i="12"/>
  <c r="R239" i="12"/>
  <c r="P239" i="12"/>
  <c r="BI238" i="12"/>
  <c r="BH238" i="12"/>
  <c r="BG238" i="12"/>
  <c r="BF238" i="12"/>
  <c r="T238" i="12"/>
  <c r="R238" i="12"/>
  <c r="P238" i="12"/>
  <c r="BI237" i="12"/>
  <c r="BH237" i="12"/>
  <c r="BG237" i="12"/>
  <c r="BF237" i="12"/>
  <c r="T237" i="12"/>
  <c r="R237" i="12"/>
  <c r="P237" i="12"/>
  <c r="BI236" i="12"/>
  <c r="BH236" i="12"/>
  <c r="BG236" i="12"/>
  <c r="BF236" i="12"/>
  <c r="T236" i="12"/>
  <c r="R236" i="12"/>
  <c r="P236" i="12"/>
  <c r="BI233" i="12"/>
  <c r="BH233" i="12"/>
  <c r="BG233" i="12"/>
  <c r="BF233" i="12"/>
  <c r="T233" i="12"/>
  <c r="R233" i="12"/>
  <c r="P233" i="12"/>
  <c r="BI230" i="12"/>
  <c r="BH230" i="12"/>
  <c r="BG230" i="12"/>
  <c r="BF230" i="12"/>
  <c r="T230" i="12"/>
  <c r="R230" i="12"/>
  <c r="P230" i="12"/>
  <c r="BI229" i="12"/>
  <c r="BH229" i="12"/>
  <c r="BG229" i="12"/>
  <c r="BF229" i="12"/>
  <c r="T229" i="12"/>
  <c r="R229" i="12"/>
  <c r="P229" i="12"/>
  <c r="BI228" i="12"/>
  <c r="BH228" i="12"/>
  <c r="BG228" i="12"/>
  <c r="BF228" i="12"/>
  <c r="T228" i="12"/>
  <c r="R228" i="12"/>
  <c r="P228" i="12"/>
  <c r="BI225" i="12"/>
  <c r="BH225" i="12"/>
  <c r="BG225" i="12"/>
  <c r="BF225" i="12"/>
  <c r="T225" i="12"/>
  <c r="R225" i="12"/>
  <c r="P225" i="12"/>
  <c r="BI224" i="12"/>
  <c r="BH224" i="12"/>
  <c r="BG224" i="12"/>
  <c r="BF224" i="12"/>
  <c r="T224" i="12"/>
  <c r="R224" i="12"/>
  <c r="P224" i="12"/>
  <c r="BI222" i="12"/>
  <c r="BH222" i="12"/>
  <c r="BG222" i="12"/>
  <c r="BF222" i="12"/>
  <c r="T222" i="12"/>
  <c r="R222" i="12"/>
  <c r="P222" i="12"/>
  <c r="BI220" i="12"/>
  <c r="BH220" i="12"/>
  <c r="BG220" i="12"/>
  <c r="BF220" i="12"/>
  <c r="T220" i="12"/>
  <c r="R220" i="12"/>
  <c r="P220" i="12"/>
  <c r="BI217" i="12"/>
  <c r="BH217" i="12"/>
  <c r="BG217" i="12"/>
  <c r="BF217" i="12"/>
  <c r="T217" i="12"/>
  <c r="R217" i="12"/>
  <c r="P217" i="12"/>
  <c r="BI215" i="12"/>
  <c r="BH215" i="12"/>
  <c r="BG215" i="12"/>
  <c r="BF215" i="12"/>
  <c r="T215" i="12"/>
  <c r="R215" i="12"/>
  <c r="P215" i="12"/>
  <c r="BI214" i="12"/>
  <c r="BH214" i="12"/>
  <c r="BG214" i="12"/>
  <c r="BF214" i="12"/>
  <c r="T214" i="12"/>
  <c r="R214" i="12"/>
  <c r="P214" i="12"/>
  <c r="BI213" i="12"/>
  <c r="BH213" i="12"/>
  <c r="BG213" i="12"/>
  <c r="BF213" i="12"/>
  <c r="T213" i="12"/>
  <c r="R213" i="12"/>
  <c r="P213" i="12"/>
  <c r="BI212" i="12"/>
  <c r="BH212" i="12"/>
  <c r="BG212" i="12"/>
  <c r="BF212" i="12"/>
  <c r="T212" i="12"/>
  <c r="R212" i="12"/>
  <c r="P212" i="12"/>
  <c r="BI211" i="12"/>
  <c r="BH211" i="12"/>
  <c r="BG211" i="12"/>
  <c r="BF211" i="12"/>
  <c r="T211" i="12"/>
  <c r="R211" i="12"/>
  <c r="P211" i="12"/>
  <c r="BI210" i="12"/>
  <c r="BH210" i="12"/>
  <c r="BG210" i="12"/>
  <c r="BF210" i="12"/>
  <c r="T210" i="12"/>
  <c r="R210" i="12"/>
  <c r="P210" i="12"/>
  <c r="BI209" i="12"/>
  <c r="BH209" i="12"/>
  <c r="BG209" i="12"/>
  <c r="BF209" i="12"/>
  <c r="T209" i="12"/>
  <c r="R209" i="12"/>
  <c r="P209" i="12"/>
  <c r="BI208" i="12"/>
  <c r="BH208" i="12"/>
  <c r="BG208" i="12"/>
  <c r="BF208" i="12"/>
  <c r="T208" i="12"/>
  <c r="R208" i="12"/>
  <c r="P208" i="12"/>
  <c r="BI207" i="12"/>
  <c r="BH207" i="12"/>
  <c r="BG207" i="12"/>
  <c r="BF207" i="12"/>
  <c r="T207" i="12"/>
  <c r="R207" i="12"/>
  <c r="P207" i="12"/>
  <c r="BI206" i="12"/>
  <c r="BH206" i="12"/>
  <c r="BG206" i="12"/>
  <c r="BF206" i="12"/>
  <c r="T206" i="12"/>
  <c r="R206" i="12"/>
  <c r="P206" i="12"/>
  <c r="BI205" i="12"/>
  <c r="BH205" i="12"/>
  <c r="BG205" i="12"/>
  <c r="BF205" i="12"/>
  <c r="T205" i="12"/>
  <c r="R205" i="12"/>
  <c r="P205" i="12"/>
  <c r="BI204" i="12"/>
  <c r="BH204" i="12"/>
  <c r="BG204" i="12"/>
  <c r="BF204" i="12"/>
  <c r="T204" i="12"/>
  <c r="R204" i="12"/>
  <c r="P204" i="12"/>
  <c r="BI203" i="12"/>
  <c r="BH203" i="12"/>
  <c r="BG203" i="12"/>
  <c r="BF203" i="12"/>
  <c r="T203" i="12"/>
  <c r="R203" i="12"/>
  <c r="P203" i="12"/>
  <c r="BI202" i="12"/>
  <c r="BH202" i="12"/>
  <c r="BG202" i="12"/>
  <c r="BF202" i="12"/>
  <c r="T202" i="12"/>
  <c r="R202" i="12"/>
  <c r="P202" i="12"/>
  <c r="BI201" i="12"/>
  <c r="BH201" i="12"/>
  <c r="BG201" i="12"/>
  <c r="BF201" i="12"/>
  <c r="T201" i="12"/>
  <c r="R201" i="12"/>
  <c r="P201" i="12"/>
  <c r="BI200" i="12"/>
  <c r="BH200" i="12"/>
  <c r="BG200" i="12"/>
  <c r="BF200" i="12"/>
  <c r="T200" i="12"/>
  <c r="R200" i="12"/>
  <c r="P200" i="12"/>
  <c r="BI199" i="12"/>
  <c r="BH199" i="12"/>
  <c r="BG199" i="12"/>
  <c r="BF199" i="12"/>
  <c r="T199" i="12"/>
  <c r="R199" i="12"/>
  <c r="P199" i="12"/>
  <c r="BI198" i="12"/>
  <c r="BH198" i="12"/>
  <c r="BG198" i="12"/>
  <c r="BF198" i="12"/>
  <c r="T198" i="12"/>
  <c r="R198" i="12"/>
  <c r="P198" i="12"/>
  <c r="BI197" i="12"/>
  <c r="BH197" i="12"/>
  <c r="BG197" i="12"/>
  <c r="BF197" i="12"/>
  <c r="T197" i="12"/>
  <c r="R197" i="12"/>
  <c r="P197" i="12"/>
  <c r="BI196" i="12"/>
  <c r="BH196" i="12"/>
  <c r="BG196" i="12"/>
  <c r="BF196" i="12"/>
  <c r="T196" i="12"/>
  <c r="R196" i="12"/>
  <c r="P196" i="12"/>
  <c r="BI195" i="12"/>
  <c r="BH195" i="12"/>
  <c r="BG195" i="12"/>
  <c r="BF195" i="12"/>
  <c r="T195" i="12"/>
  <c r="R195" i="12"/>
  <c r="P195" i="12"/>
  <c r="BI194" i="12"/>
  <c r="BH194" i="12"/>
  <c r="BG194" i="12"/>
  <c r="BF194" i="12"/>
  <c r="T194" i="12"/>
  <c r="R194" i="12"/>
  <c r="P194" i="12"/>
  <c r="BI193" i="12"/>
  <c r="BH193" i="12"/>
  <c r="BG193" i="12"/>
  <c r="BF193" i="12"/>
  <c r="T193" i="12"/>
  <c r="R193" i="12"/>
  <c r="P193" i="12"/>
  <c r="BI192" i="12"/>
  <c r="BH192" i="12"/>
  <c r="BG192" i="12"/>
  <c r="BF192" i="12"/>
  <c r="T192" i="12"/>
  <c r="R192" i="12"/>
  <c r="P192" i="12"/>
  <c r="BI191" i="12"/>
  <c r="BH191" i="12"/>
  <c r="BG191" i="12"/>
  <c r="BF191" i="12"/>
  <c r="T191" i="12"/>
  <c r="R191" i="12"/>
  <c r="P191" i="12"/>
  <c r="BI190" i="12"/>
  <c r="BH190" i="12"/>
  <c r="BG190" i="12"/>
  <c r="BF190" i="12"/>
  <c r="T190" i="12"/>
  <c r="R190" i="12"/>
  <c r="P190" i="12"/>
  <c r="BI189" i="12"/>
  <c r="BH189" i="12"/>
  <c r="BG189" i="12"/>
  <c r="BF189" i="12"/>
  <c r="T189" i="12"/>
  <c r="R189" i="12"/>
  <c r="P189" i="12"/>
  <c r="BI188" i="12"/>
  <c r="BH188" i="12"/>
  <c r="BG188" i="12"/>
  <c r="BF188" i="12"/>
  <c r="T188" i="12"/>
  <c r="R188" i="12"/>
  <c r="P188" i="12"/>
  <c r="BI187" i="12"/>
  <c r="BH187" i="12"/>
  <c r="BG187" i="12"/>
  <c r="BF187" i="12"/>
  <c r="T187" i="12"/>
  <c r="R187" i="12"/>
  <c r="P187" i="12"/>
  <c r="BI186" i="12"/>
  <c r="BH186" i="12"/>
  <c r="BG186" i="12"/>
  <c r="BF186" i="12"/>
  <c r="T186" i="12"/>
  <c r="R186" i="12"/>
  <c r="P186" i="12"/>
  <c r="BI185" i="12"/>
  <c r="BH185" i="12"/>
  <c r="BG185" i="12"/>
  <c r="BF185" i="12"/>
  <c r="T185" i="12"/>
  <c r="R185" i="12"/>
  <c r="P185" i="12"/>
  <c r="BI184" i="12"/>
  <c r="BH184" i="12"/>
  <c r="BG184" i="12"/>
  <c r="BF184" i="12"/>
  <c r="T184" i="12"/>
  <c r="R184" i="12"/>
  <c r="P184" i="12"/>
  <c r="BI183" i="12"/>
  <c r="BH183" i="12"/>
  <c r="BG183" i="12"/>
  <c r="BF183" i="12"/>
  <c r="T183" i="12"/>
  <c r="R183" i="12"/>
  <c r="P183" i="12"/>
  <c r="BI182" i="12"/>
  <c r="BH182" i="12"/>
  <c r="BG182" i="12"/>
  <c r="BF182" i="12"/>
  <c r="T182" i="12"/>
  <c r="R182" i="12"/>
  <c r="P182" i="12"/>
  <c r="BI181" i="12"/>
  <c r="BH181" i="12"/>
  <c r="BG181" i="12"/>
  <c r="BF181" i="12"/>
  <c r="T181" i="12"/>
  <c r="R181" i="12"/>
  <c r="P181" i="12"/>
  <c r="BI180" i="12"/>
  <c r="BH180" i="12"/>
  <c r="BG180" i="12"/>
  <c r="BF180" i="12"/>
  <c r="T180" i="12"/>
  <c r="R180" i="12"/>
  <c r="P180" i="12"/>
  <c r="BI179" i="12"/>
  <c r="BH179" i="12"/>
  <c r="BG179" i="12"/>
  <c r="BF179" i="12"/>
  <c r="T179" i="12"/>
  <c r="R179" i="12"/>
  <c r="P179" i="12"/>
  <c r="BI178" i="12"/>
  <c r="BH178" i="12"/>
  <c r="BG178" i="12"/>
  <c r="BF178" i="12"/>
  <c r="T178" i="12"/>
  <c r="R178" i="12"/>
  <c r="P178" i="12"/>
  <c r="BI177" i="12"/>
  <c r="BH177" i="12"/>
  <c r="BG177" i="12"/>
  <c r="BF177" i="12"/>
  <c r="T177" i="12"/>
  <c r="R177" i="12"/>
  <c r="P177" i="12"/>
  <c r="BI175" i="12"/>
  <c r="BH175" i="12"/>
  <c r="BG175" i="12"/>
  <c r="BF175" i="12"/>
  <c r="T175" i="12"/>
  <c r="R175" i="12"/>
  <c r="P175" i="12"/>
  <c r="BI173" i="12"/>
  <c r="BH173" i="12"/>
  <c r="BG173" i="12"/>
  <c r="BF173" i="12"/>
  <c r="T173" i="12"/>
  <c r="R173" i="12"/>
  <c r="P173" i="12"/>
  <c r="BI171" i="12"/>
  <c r="BH171" i="12"/>
  <c r="BG171" i="12"/>
  <c r="BF171" i="12"/>
  <c r="T171" i="12"/>
  <c r="R171" i="12"/>
  <c r="P171" i="12"/>
  <c r="BI169" i="12"/>
  <c r="BH169" i="12"/>
  <c r="BG169" i="12"/>
  <c r="BF169" i="12"/>
  <c r="T169" i="12"/>
  <c r="R169" i="12"/>
  <c r="P169" i="12"/>
  <c r="BI168" i="12"/>
  <c r="BH168" i="12"/>
  <c r="BG168" i="12"/>
  <c r="BF168" i="12"/>
  <c r="T168" i="12"/>
  <c r="R168" i="12"/>
  <c r="P168" i="12"/>
  <c r="BI165" i="12"/>
  <c r="BH165" i="12"/>
  <c r="BG165" i="12"/>
  <c r="BF165" i="12"/>
  <c r="T165" i="12"/>
  <c r="R165" i="12"/>
  <c r="P165" i="12"/>
  <c r="BI164" i="12"/>
  <c r="BH164" i="12"/>
  <c r="BG164" i="12"/>
  <c r="BF164" i="12"/>
  <c r="T164" i="12"/>
  <c r="R164" i="12"/>
  <c r="P164" i="12"/>
  <c r="BI163" i="12"/>
  <c r="BH163" i="12"/>
  <c r="BG163" i="12"/>
  <c r="BF163" i="12"/>
  <c r="T163" i="12"/>
  <c r="R163" i="12"/>
  <c r="P163" i="12"/>
  <c r="BI162" i="12"/>
  <c r="BH162" i="12"/>
  <c r="BG162" i="12"/>
  <c r="BF162" i="12"/>
  <c r="T162" i="12"/>
  <c r="R162" i="12"/>
  <c r="P162" i="12"/>
  <c r="BI159" i="12"/>
  <c r="BH159" i="12"/>
  <c r="BG159" i="12"/>
  <c r="BF159" i="12"/>
  <c r="T159" i="12"/>
  <c r="R159" i="12"/>
  <c r="P159" i="12"/>
  <c r="BI154" i="12"/>
  <c r="BH154" i="12"/>
  <c r="BG154" i="12"/>
  <c r="BF154" i="12"/>
  <c r="T154" i="12"/>
  <c r="R154" i="12"/>
  <c r="P154" i="12"/>
  <c r="BI152" i="12"/>
  <c r="BH152" i="12"/>
  <c r="BG152" i="12"/>
  <c r="BF152" i="12"/>
  <c r="T152" i="12"/>
  <c r="R152" i="12"/>
  <c r="P152" i="12"/>
  <c r="BI151" i="12"/>
  <c r="BH151" i="12"/>
  <c r="BG151" i="12"/>
  <c r="BF151" i="12"/>
  <c r="T151" i="12"/>
  <c r="R151" i="12"/>
  <c r="P151" i="12"/>
  <c r="BI150" i="12"/>
  <c r="BH150" i="12"/>
  <c r="BG150" i="12"/>
  <c r="BF150" i="12"/>
  <c r="T150" i="12"/>
  <c r="R150" i="12"/>
  <c r="P150" i="12"/>
  <c r="BI149" i="12"/>
  <c r="BH149" i="12"/>
  <c r="BG149" i="12"/>
  <c r="BF149" i="12"/>
  <c r="T149" i="12"/>
  <c r="R149" i="12"/>
  <c r="P149" i="12"/>
  <c r="BI148" i="12"/>
  <c r="BH148" i="12"/>
  <c r="BG148" i="12"/>
  <c r="BF148" i="12"/>
  <c r="T148" i="12"/>
  <c r="R148" i="12"/>
  <c r="P148" i="12"/>
  <c r="BI147" i="12"/>
  <c r="BH147" i="12"/>
  <c r="BG147" i="12"/>
  <c r="BF147" i="12"/>
  <c r="T147" i="12"/>
  <c r="R147" i="12"/>
  <c r="P147" i="12"/>
  <c r="BI146" i="12"/>
  <c r="BH146" i="12"/>
  <c r="BG146" i="12"/>
  <c r="BF146" i="12"/>
  <c r="T146" i="12"/>
  <c r="R146" i="12"/>
  <c r="P146" i="12"/>
  <c r="BI145" i="12"/>
  <c r="BH145" i="12"/>
  <c r="BG145" i="12"/>
  <c r="BF145" i="12"/>
  <c r="T145" i="12"/>
  <c r="R145" i="12"/>
  <c r="P145" i="12"/>
  <c r="BI144" i="12"/>
  <c r="BH144" i="12"/>
  <c r="BG144" i="12"/>
  <c r="BF144" i="12"/>
  <c r="T144" i="12"/>
  <c r="R144" i="12"/>
  <c r="P144" i="12"/>
  <c r="BI143" i="12"/>
  <c r="BH143" i="12"/>
  <c r="BG143" i="12"/>
  <c r="BF143" i="12"/>
  <c r="T143" i="12"/>
  <c r="R143" i="12"/>
  <c r="P143" i="12"/>
  <c r="BI140" i="12"/>
  <c r="BH140" i="12"/>
  <c r="BG140" i="12"/>
  <c r="BF140" i="12"/>
  <c r="T140" i="12"/>
  <c r="R140" i="12"/>
  <c r="P140" i="12"/>
  <c r="F133" i="12"/>
  <c r="F131" i="12"/>
  <c r="E129" i="12"/>
  <c r="BI116" i="12"/>
  <c r="BH116" i="12"/>
  <c r="BG116" i="12"/>
  <c r="BF116" i="12"/>
  <c r="BI115" i="12"/>
  <c r="BH115" i="12"/>
  <c r="BG115" i="12"/>
  <c r="BF115" i="12"/>
  <c r="BE115" i="12"/>
  <c r="BI114" i="12"/>
  <c r="BH114" i="12"/>
  <c r="BG114" i="12"/>
  <c r="BF114" i="12"/>
  <c r="BE114" i="12"/>
  <c r="BI113" i="12"/>
  <c r="BH113" i="12"/>
  <c r="BG113" i="12"/>
  <c r="BF113" i="12"/>
  <c r="BE113" i="12"/>
  <c r="BI112" i="12"/>
  <c r="BH112" i="12"/>
  <c r="BG112" i="12"/>
  <c r="BF112" i="12"/>
  <c r="BE112" i="12"/>
  <c r="BI111" i="12"/>
  <c r="BH111" i="12"/>
  <c r="BG111" i="12"/>
  <c r="BF111" i="12"/>
  <c r="BE111" i="12"/>
  <c r="F91" i="12"/>
  <c r="F89" i="12"/>
  <c r="E87" i="12"/>
  <c r="J24" i="12"/>
  <c r="E24" i="12"/>
  <c r="J92" i="12"/>
  <c r="J23" i="12"/>
  <c r="J21" i="12"/>
  <c r="E21" i="12"/>
  <c r="J133" i="12" s="1"/>
  <c r="J20" i="12"/>
  <c r="J18" i="12"/>
  <c r="E18" i="12"/>
  <c r="F92" i="12"/>
  <c r="J17" i="12"/>
  <c r="J12" i="12"/>
  <c r="J89" i="12" s="1"/>
  <c r="E7" i="12"/>
  <c r="E127" i="12" s="1"/>
  <c r="J39" i="11"/>
  <c r="J38" i="11"/>
  <c r="AY104" i="1"/>
  <c r="J37" i="11"/>
  <c r="AX104" i="1"/>
  <c r="BI219" i="11"/>
  <c r="BH219" i="11"/>
  <c r="BG219" i="11"/>
  <c r="BF219" i="11"/>
  <c r="T219" i="11"/>
  <c r="R219" i="11"/>
  <c r="P219" i="11"/>
  <c r="BI218" i="11"/>
  <c r="BH218" i="11"/>
  <c r="BG218" i="11"/>
  <c r="BF218" i="11"/>
  <c r="T218" i="11"/>
  <c r="R218" i="11"/>
  <c r="P218" i="11"/>
  <c r="BI213" i="11"/>
  <c r="BH213" i="11"/>
  <c r="BG213" i="11"/>
  <c r="BF213" i="11"/>
  <c r="T213" i="11"/>
  <c r="R213" i="11"/>
  <c r="P213" i="11"/>
  <c r="BI210" i="11"/>
  <c r="BH210" i="11"/>
  <c r="BG210" i="11"/>
  <c r="BF210" i="11"/>
  <c r="T210" i="11"/>
  <c r="R210" i="11"/>
  <c r="P210" i="11"/>
  <c r="BI209" i="11"/>
  <c r="BH209" i="11"/>
  <c r="BG209" i="11"/>
  <c r="BF209" i="11"/>
  <c r="T209" i="11"/>
  <c r="R209" i="11"/>
  <c r="P209" i="11"/>
  <c r="BI208" i="11"/>
  <c r="BH208" i="11"/>
  <c r="BG208" i="11"/>
  <c r="BF208" i="11"/>
  <c r="T208" i="11"/>
  <c r="R208" i="11"/>
  <c r="P208" i="11"/>
  <c r="BI207" i="11"/>
  <c r="BH207" i="11"/>
  <c r="BG207" i="11"/>
  <c r="BF207" i="11"/>
  <c r="T207" i="11"/>
  <c r="R207" i="11"/>
  <c r="P207" i="11"/>
  <c r="BI206" i="11"/>
  <c r="BH206" i="11"/>
  <c r="BG206" i="11"/>
  <c r="BF206" i="11"/>
  <c r="T206" i="11"/>
  <c r="R206" i="11"/>
  <c r="P206" i="11"/>
  <c r="BI205" i="11"/>
  <c r="BH205" i="11"/>
  <c r="BG205" i="11"/>
  <c r="BF205" i="11"/>
  <c r="T205" i="11"/>
  <c r="R205" i="11"/>
  <c r="P205" i="11"/>
  <c r="BI202" i="11"/>
  <c r="BH202" i="11"/>
  <c r="BG202" i="11"/>
  <c r="BF202" i="11"/>
  <c r="T202" i="11"/>
  <c r="R202" i="11"/>
  <c r="P202" i="11"/>
  <c r="BI201" i="11"/>
  <c r="BH201" i="11"/>
  <c r="BG201" i="11"/>
  <c r="BF201" i="11"/>
  <c r="T201" i="11"/>
  <c r="R201" i="11"/>
  <c r="P201" i="11"/>
  <c r="BI198" i="11"/>
  <c r="BH198" i="11"/>
  <c r="BG198" i="11"/>
  <c r="BF198" i="11"/>
  <c r="T198" i="11"/>
  <c r="R198" i="11"/>
  <c r="P198" i="11"/>
  <c r="BI195" i="11"/>
  <c r="BH195" i="11"/>
  <c r="BG195" i="11"/>
  <c r="BF195" i="11"/>
  <c r="T195" i="11"/>
  <c r="R195" i="11"/>
  <c r="P195" i="11"/>
  <c r="BI192" i="11"/>
  <c r="BH192" i="11"/>
  <c r="BG192" i="11"/>
  <c r="BF192" i="11"/>
  <c r="T192" i="11"/>
  <c r="R192" i="11"/>
  <c r="P192" i="11"/>
  <c r="BI190" i="11"/>
  <c r="BH190" i="11"/>
  <c r="BG190" i="11"/>
  <c r="BF190" i="11"/>
  <c r="T190" i="11"/>
  <c r="R190" i="11"/>
  <c r="P190" i="11"/>
  <c r="BI188" i="11"/>
  <c r="BH188" i="11"/>
  <c r="BG188" i="11"/>
  <c r="BF188" i="11"/>
  <c r="T188" i="11"/>
  <c r="R188" i="11"/>
  <c r="P188" i="11"/>
  <c r="BI186" i="11"/>
  <c r="BH186" i="11"/>
  <c r="BG186" i="11"/>
  <c r="BF186" i="11"/>
  <c r="T186" i="11"/>
  <c r="R186" i="11"/>
  <c r="P186" i="11"/>
  <c r="BI183" i="11"/>
  <c r="BH183" i="11"/>
  <c r="BG183" i="11"/>
  <c r="BF183" i="11"/>
  <c r="T183" i="11"/>
  <c r="R183" i="11"/>
  <c r="P183" i="11"/>
  <c r="BI180" i="11"/>
  <c r="BH180" i="11"/>
  <c r="BG180" i="11"/>
  <c r="BF180" i="11"/>
  <c r="T180" i="11"/>
  <c r="R180" i="11"/>
  <c r="P180" i="11"/>
  <c r="BI177" i="11"/>
  <c r="BH177" i="11"/>
  <c r="BG177" i="11"/>
  <c r="BF177" i="11"/>
  <c r="T177" i="11"/>
  <c r="R177" i="11"/>
  <c r="P177" i="11"/>
  <c r="BI174" i="11"/>
  <c r="BH174" i="11"/>
  <c r="BG174" i="11"/>
  <c r="BF174" i="11"/>
  <c r="T174" i="11"/>
  <c r="R174" i="11"/>
  <c r="P174" i="11"/>
  <c r="BI171" i="11"/>
  <c r="BH171" i="11"/>
  <c r="BG171" i="11"/>
  <c r="BF171" i="11"/>
  <c r="T171" i="11"/>
  <c r="R171" i="11"/>
  <c r="P171" i="11"/>
  <c r="BI168" i="11"/>
  <c r="BH168" i="11"/>
  <c r="BG168" i="11"/>
  <c r="BF168" i="11"/>
  <c r="T168" i="11"/>
  <c r="R168" i="11"/>
  <c r="P168" i="11"/>
  <c r="BI165" i="11"/>
  <c r="BH165" i="11"/>
  <c r="BG165" i="11"/>
  <c r="BF165" i="11"/>
  <c r="T165" i="11"/>
  <c r="R165" i="11"/>
  <c r="P165" i="11"/>
  <c r="BI162" i="11"/>
  <c r="BH162" i="11"/>
  <c r="BG162" i="11"/>
  <c r="BF162" i="11"/>
  <c r="T162" i="11"/>
  <c r="R162" i="11"/>
  <c r="P162" i="11"/>
  <c r="BI160" i="11"/>
  <c r="BH160" i="11"/>
  <c r="BG160" i="11"/>
  <c r="BF160" i="11"/>
  <c r="T160" i="11"/>
  <c r="R160" i="11"/>
  <c r="P160" i="11"/>
  <c r="BI159" i="11"/>
  <c r="BH159" i="11"/>
  <c r="BG159" i="11"/>
  <c r="BF159" i="11"/>
  <c r="T159" i="11"/>
  <c r="R159" i="11"/>
  <c r="P159" i="11"/>
  <c r="BI156" i="11"/>
  <c r="BH156" i="11"/>
  <c r="BG156" i="11"/>
  <c r="BF156" i="11"/>
  <c r="T156" i="11"/>
  <c r="R156" i="11"/>
  <c r="P156" i="11"/>
  <c r="BI153" i="11"/>
  <c r="BH153" i="11"/>
  <c r="BG153" i="11"/>
  <c r="BF153" i="11"/>
  <c r="T153" i="11"/>
  <c r="R153" i="11"/>
  <c r="P153" i="11"/>
  <c r="BI150" i="11"/>
  <c r="BH150" i="11"/>
  <c r="BG150" i="11"/>
  <c r="BF150" i="11"/>
  <c r="T150" i="11"/>
  <c r="R150" i="11"/>
  <c r="P150" i="11"/>
  <c r="BI147" i="11"/>
  <c r="BH147" i="11"/>
  <c r="BG147" i="11"/>
  <c r="BF147" i="11"/>
  <c r="T147" i="11"/>
  <c r="R147" i="11"/>
  <c r="P147" i="11"/>
  <c r="BI146" i="11"/>
  <c r="BH146" i="11"/>
  <c r="BG146" i="11"/>
  <c r="BF146" i="11"/>
  <c r="T146" i="11"/>
  <c r="R146" i="11"/>
  <c r="P146" i="11"/>
  <c r="BI143" i="11"/>
  <c r="BH143" i="11"/>
  <c r="BG143" i="11"/>
  <c r="BF143" i="11"/>
  <c r="T143" i="11"/>
  <c r="R143" i="11"/>
  <c r="P143" i="11"/>
  <c r="BI140" i="11"/>
  <c r="BH140" i="11"/>
  <c r="BG140" i="11"/>
  <c r="BF140" i="11"/>
  <c r="T140" i="11"/>
  <c r="R140" i="11"/>
  <c r="P140" i="11"/>
  <c r="BI139" i="11"/>
  <c r="BH139" i="11"/>
  <c r="BG139" i="11"/>
  <c r="BF139" i="11"/>
  <c r="T139" i="11"/>
  <c r="R139" i="11"/>
  <c r="P139" i="11"/>
  <c r="BI137" i="11"/>
  <c r="BH137" i="11"/>
  <c r="BG137" i="11"/>
  <c r="BF137" i="11"/>
  <c r="T137" i="11"/>
  <c r="R137" i="11"/>
  <c r="P137" i="11"/>
  <c r="BI136" i="11"/>
  <c r="BH136" i="11"/>
  <c r="BG136" i="11"/>
  <c r="BF136" i="11"/>
  <c r="T136" i="11"/>
  <c r="R136" i="11"/>
  <c r="P136" i="11"/>
  <c r="BI134" i="11"/>
  <c r="BH134" i="11"/>
  <c r="BG134" i="11"/>
  <c r="BF134" i="11"/>
  <c r="T134" i="11"/>
  <c r="R134" i="11"/>
  <c r="P134" i="11"/>
  <c r="F127" i="11"/>
  <c r="F125" i="11"/>
  <c r="E123" i="11"/>
  <c r="BI110" i="11"/>
  <c r="BH110" i="11"/>
  <c r="BG110" i="11"/>
  <c r="BF110" i="11"/>
  <c r="BI109" i="11"/>
  <c r="BH109" i="11"/>
  <c r="BG109" i="11"/>
  <c r="BF109" i="11"/>
  <c r="BE109" i="11"/>
  <c r="BI108" i="11"/>
  <c r="BH108" i="11"/>
  <c r="BG108" i="11"/>
  <c r="BF108" i="11"/>
  <c r="BE108" i="11"/>
  <c r="BI107" i="11"/>
  <c r="BH107" i="11"/>
  <c r="BG107" i="11"/>
  <c r="BF107" i="11"/>
  <c r="BE107" i="11"/>
  <c r="BI106" i="11"/>
  <c r="BH106" i="11"/>
  <c r="BG106" i="11"/>
  <c r="BF106" i="11"/>
  <c r="BE106" i="11"/>
  <c r="BI105" i="11"/>
  <c r="BH105" i="11"/>
  <c r="BG105" i="11"/>
  <c r="BF105" i="11"/>
  <c r="BE105" i="11"/>
  <c r="F91" i="11"/>
  <c r="F89" i="11"/>
  <c r="E87" i="11"/>
  <c r="J24" i="11"/>
  <c r="E24" i="11"/>
  <c r="J128" i="11"/>
  <c r="J23" i="11"/>
  <c r="J21" i="11"/>
  <c r="E21" i="11"/>
  <c r="J91" i="11" s="1"/>
  <c r="J20" i="11"/>
  <c r="J18" i="11"/>
  <c r="E18" i="11"/>
  <c r="F128" i="11"/>
  <c r="J17" i="11"/>
  <c r="J12" i="11"/>
  <c r="J125" i="11" s="1"/>
  <c r="E7" i="11"/>
  <c r="E121" i="11"/>
  <c r="J39" i="10"/>
  <c r="J38" i="10"/>
  <c r="AY103" i="1"/>
  <c r="J37" i="10"/>
  <c r="AX103" i="1"/>
  <c r="BI165" i="10"/>
  <c r="BH165" i="10"/>
  <c r="BG165" i="10"/>
  <c r="BF165" i="10"/>
  <c r="T165" i="10"/>
  <c r="R165" i="10"/>
  <c r="P165" i="10"/>
  <c r="BI163" i="10"/>
  <c r="BH163" i="10"/>
  <c r="BG163" i="10"/>
  <c r="BF163" i="10"/>
  <c r="T163" i="10"/>
  <c r="R163" i="10"/>
  <c r="P163" i="10"/>
  <c r="BI161" i="10"/>
  <c r="BH161" i="10"/>
  <c r="BG161" i="10"/>
  <c r="BF161" i="10"/>
  <c r="T161" i="10"/>
  <c r="R161" i="10"/>
  <c r="P161" i="10"/>
  <c r="BI158" i="10"/>
  <c r="BH158" i="10"/>
  <c r="BG158" i="10"/>
  <c r="BF158" i="10"/>
  <c r="T158" i="10"/>
  <c r="R158" i="10"/>
  <c r="P158" i="10"/>
  <c r="BI155" i="10"/>
  <c r="BH155" i="10"/>
  <c r="BG155" i="10"/>
  <c r="BF155" i="10"/>
  <c r="T155" i="10"/>
  <c r="R155" i="10"/>
  <c r="P155" i="10"/>
  <c r="BI153" i="10"/>
  <c r="BH153" i="10"/>
  <c r="BG153" i="10"/>
  <c r="BF153" i="10"/>
  <c r="T153" i="10"/>
  <c r="R153" i="10"/>
  <c r="P153" i="10"/>
  <c r="BI150" i="10"/>
  <c r="BH150" i="10"/>
  <c r="BG150" i="10"/>
  <c r="BF150" i="10"/>
  <c r="T150" i="10"/>
  <c r="R150" i="10"/>
  <c r="P150" i="10"/>
  <c r="BI147" i="10"/>
  <c r="BH147" i="10"/>
  <c r="BG147" i="10"/>
  <c r="BF147" i="10"/>
  <c r="T147" i="10"/>
  <c r="R147" i="10"/>
  <c r="P147" i="10"/>
  <c r="BI144" i="10"/>
  <c r="BH144" i="10"/>
  <c r="BG144" i="10"/>
  <c r="BF144" i="10"/>
  <c r="T144" i="10"/>
  <c r="R144" i="10"/>
  <c r="P144" i="10"/>
  <c r="BI141" i="10"/>
  <c r="BH141" i="10"/>
  <c r="BG141" i="10"/>
  <c r="BF141" i="10"/>
  <c r="T141" i="10"/>
  <c r="R141" i="10"/>
  <c r="P141" i="10"/>
  <c r="BI139" i="10"/>
  <c r="BH139" i="10"/>
  <c r="BG139" i="10"/>
  <c r="BF139" i="10"/>
  <c r="T139" i="10"/>
  <c r="R139" i="10"/>
  <c r="P139" i="10"/>
  <c r="BI137" i="10"/>
  <c r="BH137" i="10"/>
  <c r="BG137" i="10"/>
  <c r="BF137" i="10"/>
  <c r="T137" i="10"/>
  <c r="R137" i="10"/>
  <c r="P137" i="10"/>
  <c r="BI135" i="10"/>
  <c r="BH135" i="10"/>
  <c r="BG135" i="10"/>
  <c r="BF135" i="10"/>
  <c r="T135" i="10"/>
  <c r="R135" i="10"/>
  <c r="P135" i="10"/>
  <c r="BI133" i="10"/>
  <c r="BH133" i="10"/>
  <c r="BG133" i="10"/>
  <c r="BF133" i="10"/>
  <c r="T133" i="10"/>
  <c r="R133" i="10"/>
  <c r="P133" i="10"/>
  <c r="BI131" i="10"/>
  <c r="BH131" i="10"/>
  <c r="BG131" i="10"/>
  <c r="BF131" i="10"/>
  <c r="T131" i="10"/>
  <c r="R131" i="10"/>
  <c r="P131" i="10"/>
  <c r="F124" i="10"/>
  <c r="F122" i="10"/>
  <c r="E120" i="10"/>
  <c r="BI107" i="10"/>
  <c r="BH107" i="10"/>
  <c r="BG107" i="10"/>
  <c r="BF107" i="10"/>
  <c r="BI106" i="10"/>
  <c r="BH106" i="10"/>
  <c r="BG106" i="10"/>
  <c r="BF106" i="10"/>
  <c r="BE106" i="10"/>
  <c r="BI105" i="10"/>
  <c r="BH105" i="10"/>
  <c r="BG105" i="10"/>
  <c r="BF105" i="10"/>
  <c r="BE105" i="10"/>
  <c r="BI104" i="10"/>
  <c r="BH104" i="10"/>
  <c r="BG104" i="10"/>
  <c r="BF104" i="10"/>
  <c r="BE104" i="10"/>
  <c r="BI103" i="10"/>
  <c r="BH103" i="10"/>
  <c r="BG103" i="10"/>
  <c r="BF103" i="10"/>
  <c r="BE103" i="10"/>
  <c r="BI102" i="10"/>
  <c r="BH102" i="10"/>
  <c r="BG102" i="10"/>
  <c r="BF102" i="10"/>
  <c r="BE102" i="10"/>
  <c r="F91" i="10"/>
  <c r="F89" i="10"/>
  <c r="E87" i="10"/>
  <c r="J24" i="10"/>
  <c r="E24" i="10"/>
  <c r="J125" i="10" s="1"/>
  <c r="J23" i="10"/>
  <c r="J21" i="10"/>
  <c r="E21" i="10"/>
  <c r="J91" i="10" s="1"/>
  <c r="J20" i="10"/>
  <c r="J18" i="10"/>
  <c r="E18" i="10"/>
  <c r="F92" i="10" s="1"/>
  <c r="J17" i="10"/>
  <c r="J12" i="10"/>
  <c r="J122" i="10"/>
  <c r="E7" i="10"/>
  <c r="E118" i="10"/>
  <c r="J155" i="9"/>
  <c r="J99" i="9" s="1"/>
  <c r="J39" i="9"/>
  <c r="J38" i="9"/>
  <c r="AY102" i="1"/>
  <c r="J37" i="9"/>
  <c r="AX102" i="1"/>
  <c r="BI189" i="9"/>
  <c r="BH189" i="9"/>
  <c r="BG189" i="9"/>
  <c r="BF189" i="9"/>
  <c r="T189" i="9"/>
  <c r="T188" i="9"/>
  <c r="R189" i="9"/>
  <c r="R188" i="9"/>
  <c r="P189" i="9"/>
  <c r="P188" i="9"/>
  <c r="BI187" i="9"/>
  <c r="BH187" i="9"/>
  <c r="BG187" i="9"/>
  <c r="BF187" i="9"/>
  <c r="T187" i="9"/>
  <c r="T186" i="9"/>
  <c r="R187" i="9"/>
  <c r="R186" i="9"/>
  <c r="R185" i="9"/>
  <c r="P187" i="9"/>
  <c r="P186" i="9" s="1"/>
  <c r="P185" i="9" s="1"/>
  <c r="BI182" i="9"/>
  <c r="BH182" i="9"/>
  <c r="BG182" i="9"/>
  <c r="BF182" i="9"/>
  <c r="T182" i="9"/>
  <c r="R182" i="9"/>
  <c r="P182" i="9"/>
  <c r="BI181" i="9"/>
  <c r="BH181" i="9"/>
  <c r="BG181" i="9"/>
  <c r="BF181" i="9"/>
  <c r="T181" i="9"/>
  <c r="R181" i="9"/>
  <c r="P181" i="9"/>
  <c r="BI178" i="9"/>
  <c r="BH178" i="9"/>
  <c r="BG178" i="9"/>
  <c r="BF178" i="9"/>
  <c r="T178" i="9"/>
  <c r="T177" i="9"/>
  <c r="R178" i="9"/>
  <c r="R177" i="9"/>
  <c r="P178" i="9"/>
  <c r="P177" i="9"/>
  <c r="BI174" i="9"/>
  <c r="BH174" i="9"/>
  <c r="BG174" i="9"/>
  <c r="BF174" i="9"/>
  <c r="T174" i="9"/>
  <c r="R174" i="9"/>
  <c r="P174" i="9"/>
  <c r="BI171" i="9"/>
  <c r="BH171" i="9"/>
  <c r="BG171" i="9"/>
  <c r="BF171" i="9"/>
  <c r="T171" i="9"/>
  <c r="R171" i="9"/>
  <c r="P171" i="9"/>
  <c r="BI170" i="9"/>
  <c r="BH170" i="9"/>
  <c r="BG170" i="9"/>
  <c r="BF170" i="9"/>
  <c r="T170" i="9"/>
  <c r="R170" i="9"/>
  <c r="P170" i="9"/>
  <c r="BI166" i="9"/>
  <c r="BH166" i="9"/>
  <c r="BG166" i="9"/>
  <c r="BF166" i="9"/>
  <c r="T166" i="9"/>
  <c r="R166" i="9"/>
  <c r="P166" i="9"/>
  <c r="BI163" i="9"/>
  <c r="BH163" i="9"/>
  <c r="BG163" i="9"/>
  <c r="BF163" i="9"/>
  <c r="T163" i="9"/>
  <c r="R163" i="9"/>
  <c r="P163" i="9"/>
  <c r="BI160" i="9"/>
  <c r="BH160" i="9"/>
  <c r="BG160" i="9"/>
  <c r="BF160" i="9"/>
  <c r="T160" i="9"/>
  <c r="R160" i="9"/>
  <c r="P160" i="9"/>
  <c r="BI157" i="9"/>
  <c r="BH157" i="9"/>
  <c r="BG157" i="9"/>
  <c r="BF157" i="9"/>
  <c r="T157" i="9"/>
  <c r="R157" i="9"/>
  <c r="P157" i="9"/>
  <c r="BI152" i="9"/>
  <c r="BH152" i="9"/>
  <c r="BG152" i="9"/>
  <c r="BF152" i="9"/>
  <c r="T152" i="9"/>
  <c r="R152" i="9"/>
  <c r="P152" i="9"/>
  <c r="BI151" i="9"/>
  <c r="BH151" i="9"/>
  <c r="BG151" i="9"/>
  <c r="BF151" i="9"/>
  <c r="T151" i="9"/>
  <c r="R151" i="9"/>
  <c r="P151" i="9"/>
  <c r="BI148" i="9"/>
  <c r="BH148" i="9"/>
  <c r="BG148" i="9"/>
  <c r="BF148" i="9"/>
  <c r="T148" i="9"/>
  <c r="R148" i="9"/>
  <c r="P148" i="9"/>
  <c r="BI145" i="9"/>
  <c r="BH145" i="9"/>
  <c r="BG145" i="9"/>
  <c r="BF145" i="9"/>
  <c r="T145" i="9"/>
  <c r="R145" i="9"/>
  <c r="P145" i="9"/>
  <c r="BI142" i="9"/>
  <c r="BH142" i="9"/>
  <c r="BG142" i="9"/>
  <c r="BF142" i="9"/>
  <c r="T142" i="9"/>
  <c r="R142" i="9"/>
  <c r="P142" i="9"/>
  <c r="BI139" i="9"/>
  <c r="BH139" i="9"/>
  <c r="BG139" i="9"/>
  <c r="BF139" i="9"/>
  <c r="T139" i="9"/>
  <c r="R139" i="9"/>
  <c r="P139" i="9"/>
  <c r="F130" i="9"/>
  <c r="E128" i="9"/>
  <c r="BI115" i="9"/>
  <c r="BH115" i="9"/>
  <c r="BG115" i="9"/>
  <c r="BF115" i="9"/>
  <c r="BI114" i="9"/>
  <c r="BH114" i="9"/>
  <c r="BG114" i="9"/>
  <c r="BF114" i="9"/>
  <c r="BE114" i="9"/>
  <c r="BI113" i="9"/>
  <c r="BH113" i="9"/>
  <c r="BG113" i="9"/>
  <c r="BF113" i="9"/>
  <c r="BE113" i="9"/>
  <c r="BI112" i="9"/>
  <c r="BH112" i="9"/>
  <c r="BG112" i="9"/>
  <c r="BF112" i="9"/>
  <c r="BE112" i="9"/>
  <c r="BI111" i="9"/>
  <c r="BH111" i="9"/>
  <c r="BG111" i="9"/>
  <c r="BF111" i="9"/>
  <c r="BE111" i="9"/>
  <c r="BI110" i="9"/>
  <c r="BH110" i="9"/>
  <c r="BG110" i="9"/>
  <c r="BF110" i="9"/>
  <c r="BE110" i="9"/>
  <c r="F89" i="9"/>
  <c r="E87" i="9"/>
  <c r="J24" i="9"/>
  <c r="E24" i="9"/>
  <c r="J133" i="9"/>
  <c r="J23" i="9"/>
  <c r="J21" i="9"/>
  <c r="E21" i="9"/>
  <c r="J132" i="9"/>
  <c r="J20" i="9"/>
  <c r="J18" i="9"/>
  <c r="E18" i="9"/>
  <c r="F92" i="9"/>
  <c r="J17" i="9"/>
  <c r="J15" i="9"/>
  <c r="E15" i="9"/>
  <c r="F132" i="9"/>
  <c r="J14" i="9"/>
  <c r="J12" i="9"/>
  <c r="J89" i="9" s="1"/>
  <c r="E7" i="9"/>
  <c r="E85" i="9" s="1"/>
  <c r="J39" i="8"/>
  <c r="J38" i="8"/>
  <c r="AY101" i="1"/>
  <c r="J37" i="8"/>
  <c r="AX101" i="1"/>
  <c r="BI153" i="8"/>
  <c r="BH153" i="8"/>
  <c r="BG153" i="8"/>
  <c r="BF153" i="8"/>
  <c r="T153" i="8"/>
  <c r="T152" i="8"/>
  <c r="R153" i="8"/>
  <c r="R152" i="8"/>
  <c r="P153" i="8"/>
  <c r="P152" i="8" s="1"/>
  <c r="P149" i="8" s="1"/>
  <c r="BI151" i="8"/>
  <c r="BH151" i="8"/>
  <c r="BG151" i="8"/>
  <c r="BF151" i="8"/>
  <c r="T151" i="8"/>
  <c r="T150" i="8"/>
  <c r="T149" i="8" s="1"/>
  <c r="R151" i="8"/>
  <c r="R150" i="8"/>
  <c r="R149" i="8" s="1"/>
  <c r="P151" i="8"/>
  <c r="P150" i="8"/>
  <c r="BI148" i="8"/>
  <c r="BH148" i="8"/>
  <c r="BG148" i="8"/>
  <c r="BF148" i="8"/>
  <c r="T148" i="8"/>
  <c r="R148" i="8"/>
  <c r="P148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5" i="8"/>
  <c r="BH145" i="8"/>
  <c r="BG145" i="8"/>
  <c r="BF145" i="8"/>
  <c r="T145" i="8"/>
  <c r="R145" i="8"/>
  <c r="P145" i="8"/>
  <c r="BI142" i="8"/>
  <c r="BH142" i="8"/>
  <c r="BG142" i="8"/>
  <c r="BF142" i="8"/>
  <c r="T142" i="8"/>
  <c r="T141" i="8" s="1"/>
  <c r="R142" i="8"/>
  <c r="R141" i="8" s="1"/>
  <c r="P142" i="8"/>
  <c r="P141" i="8"/>
  <c r="BI140" i="8"/>
  <c r="BH140" i="8"/>
  <c r="BG140" i="8"/>
  <c r="BF140" i="8"/>
  <c r="T140" i="8"/>
  <c r="R140" i="8"/>
  <c r="P140" i="8"/>
  <c r="BI139" i="8"/>
  <c r="BH139" i="8"/>
  <c r="BG139" i="8"/>
  <c r="BF139" i="8"/>
  <c r="T139" i="8"/>
  <c r="R139" i="8"/>
  <c r="P139" i="8"/>
  <c r="BI138" i="8"/>
  <c r="BH138" i="8"/>
  <c r="BG138" i="8"/>
  <c r="BF138" i="8"/>
  <c r="T138" i="8"/>
  <c r="R138" i="8"/>
  <c r="P138" i="8"/>
  <c r="BI137" i="8"/>
  <c r="BH137" i="8"/>
  <c r="BG137" i="8"/>
  <c r="BF137" i="8"/>
  <c r="T137" i="8"/>
  <c r="R137" i="8"/>
  <c r="P137" i="8"/>
  <c r="F128" i="8"/>
  <c r="E126" i="8"/>
  <c r="BI113" i="8"/>
  <c r="BH113" i="8"/>
  <c r="BG113" i="8"/>
  <c r="BF113" i="8"/>
  <c r="BI112" i="8"/>
  <c r="BH112" i="8"/>
  <c r="BG112" i="8"/>
  <c r="BF112" i="8"/>
  <c r="BE112" i="8"/>
  <c r="BI111" i="8"/>
  <c r="BH111" i="8"/>
  <c r="BG111" i="8"/>
  <c r="BF111" i="8"/>
  <c r="BE111" i="8"/>
  <c r="BI110" i="8"/>
  <c r="BH110" i="8"/>
  <c r="BG110" i="8"/>
  <c r="BF110" i="8"/>
  <c r="BE110" i="8"/>
  <c r="BI109" i="8"/>
  <c r="BH109" i="8"/>
  <c r="BG109" i="8"/>
  <c r="BF109" i="8"/>
  <c r="BE109" i="8"/>
  <c r="BI108" i="8"/>
  <c r="BH108" i="8"/>
  <c r="BG108" i="8"/>
  <c r="BF108" i="8"/>
  <c r="BE108" i="8"/>
  <c r="F89" i="8"/>
  <c r="E87" i="8"/>
  <c r="J24" i="8"/>
  <c r="E24" i="8"/>
  <c r="J131" i="8"/>
  <c r="J23" i="8"/>
  <c r="J21" i="8"/>
  <c r="E21" i="8"/>
  <c r="J130" i="8" s="1"/>
  <c r="J20" i="8"/>
  <c r="J18" i="8"/>
  <c r="E18" i="8"/>
  <c r="F131" i="8"/>
  <c r="J17" i="8"/>
  <c r="J15" i="8"/>
  <c r="E15" i="8"/>
  <c r="F130" i="8" s="1"/>
  <c r="J14" i="8"/>
  <c r="J12" i="8"/>
  <c r="J128" i="8" s="1"/>
  <c r="E7" i="8"/>
  <c r="E124" i="8"/>
  <c r="J39" i="7"/>
  <c r="J38" i="7"/>
  <c r="AY100" i="1" s="1"/>
  <c r="J37" i="7"/>
  <c r="AX100" i="1" s="1"/>
  <c r="BI178" i="7"/>
  <c r="BH178" i="7"/>
  <c r="BG178" i="7"/>
  <c r="BF178" i="7"/>
  <c r="T178" i="7"/>
  <c r="T177" i="7" s="1"/>
  <c r="R178" i="7"/>
  <c r="R177" i="7"/>
  <c r="P178" i="7"/>
  <c r="P177" i="7"/>
  <c r="BI176" i="7"/>
  <c r="BH176" i="7"/>
  <c r="BG176" i="7"/>
  <c r="BF176" i="7"/>
  <c r="T176" i="7"/>
  <c r="T175" i="7"/>
  <c r="T174" i="7" s="1"/>
  <c r="R176" i="7"/>
  <c r="R175" i="7"/>
  <c r="R174" i="7"/>
  <c r="P176" i="7"/>
  <c r="P175" i="7" s="1"/>
  <c r="P174" i="7" s="1"/>
  <c r="BI173" i="7"/>
  <c r="BH173" i="7"/>
  <c r="BG173" i="7"/>
  <c r="BF173" i="7"/>
  <c r="T173" i="7"/>
  <c r="R173" i="7"/>
  <c r="P173" i="7"/>
  <c r="BI172" i="7"/>
  <c r="BH172" i="7"/>
  <c r="BG172" i="7"/>
  <c r="BF172" i="7"/>
  <c r="T172" i="7"/>
  <c r="R172" i="7"/>
  <c r="P172" i="7"/>
  <c r="BI171" i="7"/>
  <c r="BH171" i="7"/>
  <c r="BG171" i="7"/>
  <c r="BF171" i="7"/>
  <c r="T171" i="7"/>
  <c r="R171" i="7"/>
  <c r="P171" i="7"/>
  <c r="BI170" i="7"/>
  <c r="BH170" i="7"/>
  <c r="BG170" i="7"/>
  <c r="BF170" i="7"/>
  <c r="T170" i="7"/>
  <c r="R170" i="7"/>
  <c r="P170" i="7"/>
  <c r="BI169" i="7"/>
  <c r="BH169" i="7"/>
  <c r="BG169" i="7"/>
  <c r="BF169" i="7"/>
  <c r="T169" i="7"/>
  <c r="R169" i="7"/>
  <c r="P169" i="7"/>
  <c r="BI168" i="7"/>
  <c r="BH168" i="7"/>
  <c r="BG168" i="7"/>
  <c r="BF168" i="7"/>
  <c r="T168" i="7"/>
  <c r="R168" i="7"/>
  <c r="P168" i="7"/>
  <c r="BI167" i="7"/>
  <c r="BH167" i="7"/>
  <c r="BG167" i="7"/>
  <c r="BF167" i="7"/>
  <c r="T167" i="7"/>
  <c r="R167" i="7"/>
  <c r="P167" i="7"/>
  <c r="BI166" i="7"/>
  <c r="BH166" i="7"/>
  <c r="BG166" i="7"/>
  <c r="BF166" i="7"/>
  <c r="T166" i="7"/>
  <c r="R166" i="7"/>
  <c r="P166" i="7"/>
  <c r="BI165" i="7"/>
  <c r="BH165" i="7"/>
  <c r="BG165" i="7"/>
  <c r="BF165" i="7"/>
  <c r="T165" i="7"/>
  <c r="R165" i="7"/>
  <c r="P165" i="7"/>
  <c r="BI164" i="7"/>
  <c r="BH164" i="7"/>
  <c r="BG164" i="7"/>
  <c r="BF164" i="7"/>
  <c r="T164" i="7"/>
  <c r="R164" i="7"/>
  <c r="P164" i="7"/>
  <c r="BI163" i="7"/>
  <c r="BH163" i="7"/>
  <c r="BG163" i="7"/>
  <c r="BF163" i="7"/>
  <c r="T163" i="7"/>
  <c r="R163" i="7"/>
  <c r="P163" i="7"/>
  <c r="BI162" i="7"/>
  <c r="BH162" i="7"/>
  <c r="BG162" i="7"/>
  <c r="BF162" i="7"/>
  <c r="T162" i="7"/>
  <c r="R162" i="7"/>
  <c r="P162" i="7"/>
  <c r="BI161" i="7"/>
  <c r="BH161" i="7"/>
  <c r="BG161" i="7"/>
  <c r="BF161" i="7"/>
  <c r="T161" i="7"/>
  <c r="R161" i="7"/>
  <c r="P161" i="7"/>
  <c r="BI158" i="7"/>
  <c r="BH158" i="7"/>
  <c r="BG158" i="7"/>
  <c r="BF158" i="7"/>
  <c r="T158" i="7"/>
  <c r="R158" i="7"/>
  <c r="P158" i="7"/>
  <c r="BI157" i="7"/>
  <c r="BH157" i="7"/>
  <c r="BG157" i="7"/>
  <c r="BF157" i="7"/>
  <c r="T157" i="7"/>
  <c r="R157" i="7"/>
  <c r="P157" i="7"/>
  <c r="BI156" i="7"/>
  <c r="BH156" i="7"/>
  <c r="BG156" i="7"/>
  <c r="BF156" i="7"/>
  <c r="T156" i="7"/>
  <c r="R156" i="7"/>
  <c r="P156" i="7"/>
  <c r="BI154" i="7"/>
  <c r="BH154" i="7"/>
  <c r="BG154" i="7"/>
  <c r="BF154" i="7"/>
  <c r="T154" i="7"/>
  <c r="R154" i="7"/>
  <c r="P154" i="7"/>
  <c r="BI153" i="7"/>
  <c r="BH153" i="7"/>
  <c r="BG153" i="7"/>
  <c r="BF153" i="7"/>
  <c r="T153" i="7"/>
  <c r="R153" i="7"/>
  <c r="P153" i="7"/>
  <c r="BI152" i="7"/>
  <c r="BH152" i="7"/>
  <c r="BG152" i="7"/>
  <c r="BF152" i="7"/>
  <c r="T152" i="7"/>
  <c r="R152" i="7"/>
  <c r="P152" i="7"/>
  <c r="BI149" i="7"/>
  <c r="BH149" i="7"/>
  <c r="BG149" i="7"/>
  <c r="BF149" i="7"/>
  <c r="T149" i="7"/>
  <c r="R149" i="7"/>
  <c r="P149" i="7"/>
  <c r="BI148" i="7"/>
  <c r="BH148" i="7"/>
  <c r="BG148" i="7"/>
  <c r="BF148" i="7"/>
  <c r="T148" i="7"/>
  <c r="R148" i="7"/>
  <c r="P148" i="7"/>
  <c r="BI146" i="7"/>
  <c r="BH146" i="7"/>
  <c r="BG146" i="7"/>
  <c r="BF146" i="7"/>
  <c r="T146" i="7"/>
  <c r="R146" i="7"/>
  <c r="P146" i="7"/>
  <c r="BI145" i="7"/>
  <c r="BH145" i="7"/>
  <c r="BG145" i="7"/>
  <c r="BF145" i="7"/>
  <c r="T145" i="7"/>
  <c r="R145" i="7"/>
  <c r="P145" i="7"/>
  <c r="BI144" i="7"/>
  <c r="BH144" i="7"/>
  <c r="BG144" i="7"/>
  <c r="BF144" i="7"/>
  <c r="T144" i="7"/>
  <c r="R144" i="7"/>
  <c r="P144" i="7"/>
  <c r="BI143" i="7"/>
  <c r="BH143" i="7"/>
  <c r="BG143" i="7"/>
  <c r="BF143" i="7"/>
  <c r="T143" i="7"/>
  <c r="R143" i="7"/>
  <c r="P143" i="7"/>
  <c r="BI142" i="7"/>
  <c r="BH142" i="7"/>
  <c r="BG142" i="7"/>
  <c r="BF142" i="7"/>
  <c r="T142" i="7"/>
  <c r="R142" i="7"/>
  <c r="P142" i="7"/>
  <c r="BI141" i="7"/>
  <c r="BH141" i="7"/>
  <c r="BG141" i="7"/>
  <c r="BF141" i="7"/>
  <c r="T141" i="7"/>
  <c r="R141" i="7"/>
  <c r="P141" i="7"/>
  <c r="BI140" i="7"/>
  <c r="BH140" i="7"/>
  <c r="BG140" i="7"/>
  <c r="BF140" i="7"/>
  <c r="T140" i="7"/>
  <c r="R140" i="7"/>
  <c r="P140" i="7"/>
  <c r="BI137" i="7"/>
  <c r="BH137" i="7"/>
  <c r="BG137" i="7"/>
  <c r="BF137" i="7"/>
  <c r="T137" i="7"/>
  <c r="R137" i="7"/>
  <c r="P137" i="7"/>
  <c r="F128" i="7"/>
  <c r="E126" i="7"/>
  <c r="BI113" i="7"/>
  <c r="BH113" i="7"/>
  <c r="BG113" i="7"/>
  <c r="BF113" i="7"/>
  <c r="BI112" i="7"/>
  <c r="BH112" i="7"/>
  <c r="BG112" i="7"/>
  <c r="BF112" i="7"/>
  <c r="BE112" i="7"/>
  <c r="BI111" i="7"/>
  <c r="BH111" i="7"/>
  <c r="BG111" i="7"/>
  <c r="BF111" i="7"/>
  <c r="BE111" i="7"/>
  <c r="BI110" i="7"/>
  <c r="BH110" i="7"/>
  <c r="BG110" i="7"/>
  <c r="BF110" i="7"/>
  <c r="BE110" i="7"/>
  <c r="BI109" i="7"/>
  <c r="BH109" i="7"/>
  <c r="BG109" i="7"/>
  <c r="BF109" i="7"/>
  <c r="BE109" i="7"/>
  <c r="BI108" i="7"/>
  <c r="BH108" i="7"/>
  <c r="BG108" i="7"/>
  <c r="BF108" i="7"/>
  <c r="BE108" i="7"/>
  <c r="F89" i="7"/>
  <c r="E87" i="7"/>
  <c r="J24" i="7"/>
  <c r="E24" i="7"/>
  <c r="J92" i="7" s="1"/>
  <c r="J23" i="7"/>
  <c r="J21" i="7"/>
  <c r="E21" i="7"/>
  <c r="J130" i="7" s="1"/>
  <c r="J20" i="7"/>
  <c r="J18" i="7"/>
  <c r="E18" i="7"/>
  <c r="F131" i="7" s="1"/>
  <c r="J17" i="7"/>
  <c r="J15" i="7"/>
  <c r="E15" i="7"/>
  <c r="F130" i="7" s="1"/>
  <c r="J14" i="7"/>
  <c r="J12" i="7"/>
  <c r="J89" i="7"/>
  <c r="E7" i="7"/>
  <c r="E124" i="7"/>
  <c r="J39" i="6"/>
  <c r="J38" i="6"/>
  <c r="AY99" i="1" s="1"/>
  <c r="J37" i="6"/>
  <c r="AX99" i="1"/>
  <c r="BI218" i="6"/>
  <c r="BH218" i="6"/>
  <c r="BG218" i="6"/>
  <c r="BF218" i="6"/>
  <c r="T218" i="6"/>
  <c r="T217" i="6" s="1"/>
  <c r="R218" i="6"/>
  <c r="R217" i="6"/>
  <c r="P218" i="6"/>
  <c r="P217" i="6" s="1"/>
  <c r="BI216" i="6"/>
  <c r="BH216" i="6"/>
  <c r="BG216" i="6"/>
  <c r="BF216" i="6"/>
  <c r="T216" i="6"/>
  <c r="R216" i="6"/>
  <c r="P216" i="6"/>
  <c r="BI215" i="6"/>
  <c r="BH215" i="6"/>
  <c r="BG215" i="6"/>
  <c r="BF215" i="6"/>
  <c r="T215" i="6"/>
  <c r="R215" i="6"/>
  <c r="P215" i="6"/>
  <c r="BI212" i="6"/>
  <c r="BH212" i="6"/>
  <c r="BG212" i="6"/>
  <c r="BF212" i="6"/>
  <c r="T212" i="6"/>
  <c r="T211" i="6" s="1"/>
  <c r="R212" i="6"/>
  <c r="R211" i="6"/>
  <c r="P212" i="6"/>
  <c r="P211" i="6" s="1"/>
  <c r="BI210" i="6"/>
  <c r="BH210" i="6"/>
  <c r="BG210" i="6"/>
  <c r="BF210" i="6"/>
  <c r="T210" i="6"/>
  <c r="R210" i="6"/>
  <c r="P210" i="6"/>
  <c r="BI209" i="6"/>
  <c r="BH209" i="6"/>
  <c r="BG209" i="6"/>
  <c r="BF209" i="6"/>
  <c r="T209" i="6"/>
  <c r="R209" i="6"/>
  <c r="P209" i="6"/>
  <c r="BI208" i="6"/>
  <c r="BH208" i="6"/>
  <c r="BG208" i="6"/>
  <c r="BF208" i="6"/>
  <c r="T208" i="6"/>
  <c r="R208" i="6"/>
  <c r="P208" i="6"/>
  <c r="BI207" i="6"/>
  <c r="BH207" i="6"/>
  <c r="BG207" i="6"/>
  <c r="BF207" i="6"/>
  <c r="T207" i="6"/>
  <c r="R207" i="6"/>
  <c r="P207" i="6"/>
  <c r="BI204" i="6"/>
  <c r="BH204" i="6"/>
  <c r="BG204" i="6"/>
  <c r="BF204" i="6"/>
  <c r="T204" i="6"/>
  <c r="R204" i="6"/>
  <c r="P204" i="6"/>
  <c r="BI201" i="6"/>
  <c r="BH201" i="6"/>
  <c r="BG201" i="6"/>
  <c r="BF201" i="6"/>
  <c r="T201" i="6"/>
  <c r="R201" i="6"/>
  <c r="P201" i="6"/>
  <c r="BI198" i="6"/>
  <c r="BH198" i="6"/>
  <c r="BG198" i="6"/>
  <c r="BF198" i="6"/>
  <c r="T198" i="6"/>
  <c r="R198" i="6"/>
  <c r="P198" i="6"/>
  <c r="BI197" i="6"/>
  <c r="BH197" i="6"/>
  <c r="BG197" i="6"/>
  <c r="BF197" i="6"/>
  <c r="T197" i="6"/>
  <c r="R197" i="6"/>
  <c r="P197" i="6"/>
  <c r="BI196" i="6"/>
  <c r="BH196" i="6"/>
  <c r="BG196" i="6"/>
  <c r="BF196" i="6"/>
  <c r="T196" i="6"/>
  <c r="R196" i="6"/>
  <c r="P196" i="6"/>
  <c r="BI193" i="6"/>
  <c r="BH193" i="6"/>
  <c r="BG193" i="6"/>
  <c r="BF193" i="6"/>
  <c r="T193" i="6"/>
  <c r="R193" i="6"/>
  <c r="P193" i="6"/>
  <c r="BI192" i="6"/>
  <c r="BH192" i="6"/>
  <c r="BG192" i="6"/>
  <c r="BF192" i="6"/>
  <c r="T192" i="6"/>
  <c r="R192" i="6"/>
  <c r="P192" i="6"/>
  <c r="BI190" i="6"/>
  <c r="BH190" i="6"/>
  <c r="BG190" i="6"/>
  <c r="BF190" i="6"/>
  <c r="T190" i="6"/>
  <c r="R190" i="6"/>
  <c r="P190" i="6"/>
  <c r="BI189" i="6"/>
  <c r="BH189" i="6"/>
  <c r="BG189" i="6"/>
  <c r="BF189" i="6"/>
  <c r="T189" i="6"/>
  <c r="R189" i="6"/>
  <c r="P189" i="6"/>
  <c r="BI188" i="6"/>
  <c r="BH188" i="6"/>
  <c r="BG188" i="6"/>
  <c r="BF188" i="6"/>
  <c r="T188" i="6"/>
  <c r="R188" i="6"/>
  <c r="P188" i="6"/>
  <c r="BI187" i="6"/>
  <c r="BH187" i="6"/>
  <c r="BG187" i="6"/>
  <c r="BF187" i="6"/>
  <c r="T187" i="6"/>
  <c r="R187" i="6"/>
  <c r="P187" i="6"/>
  <c r="BI186" i="6"/>
  <c r="BH186" i="6"/>
  <c r="BG186" i="6"/>
  <c r="BF186" i="6"/>
  <c r="T186" i="6"/>
  <c r="R186" i="6"/>
  <c r="P186" i="6"/>
  <c r="BI185" i="6"/>
  <c r="BH185" i="6"/>
  <c r="BG185" i="6"/>
  <c r="BF185" i="6"/>
  <c r="T185" i="6"/>
  <c r="R185" i="6"/>
  <c r="P185" i="6"/>
  <c r="BI184" i="6"/>
  <c r="BH184" i="6"/>
  <c r="BG184" i="6"/>
  <c r="BF184" i="6"/>
  <c r="T184" i="6"/>
  <c r="R184" i="6"/>
  <c r="P184" i="6"/>
  <c r="BI183" i="6"/>
  <c r="BH183" i="6"/>
  <c r="BG183" i="6"/>
  <c r="BF183" i="6"/>
  <c r="T183" i="6"/>
  <c r="R183" i="6"/>
  <c r="P183" i="6"/>
  <c r="BI182" i="6"/>
  <c r="BH182" i="6"/>
  <c r="BG182" i="6"/>
  <c r="BF182" i="6"/>
  <c r="T182" i="6"/>
  <c r="R182" i="6"/>
  <c r="P182" i="6"/>
  <c r="BI181" i="6"/>
  <c r="BH181" i="6"/>
  <c r="BG181" i="6"/>
  <c r="BF181" i="6"/>
  <c r="T181" i="6"/>
  <c r="R181" i="6"/>
  <c r="P181" i="6"/>
  <c r="BI180" i="6"/>
  <c r="BH180" i="6"/>
  <c r="BG180" i="6"/>
  <c r="BF180" i="6"/>
  <c r="T180" i="6"/>
  <c r="R180" i="6"/>
  <c r="P180" i="6"/>
  <c r="BI179" i="6"/>
  <c r="BH179" i="6"/>
  <c r="BG179" i="6"/>
  <c r="BF179" i="6"/>
  <c r="T179" i="6"/>
  <c r="R179" i="6"/>
  <c r="P179" i="6"/>
  <c r="BI178" i="6"/>
  <c r="BH178" i="6"/>
  <c r="BG178" i="6"/>
  <c r="BF178" i="6"/>
  <c r="T178" i="6"/>
  <c r="R178" i="6"/>
  <c r="P178" i="6"/>
  <c r="BI177" i="6"/>
  <c r="BH177" i="6"/>
  <c r="BG177" i="6"/>
  <c r="BF177" i="6"/>
  <c r="T177" i="6"/>
  <c r="R177" i="6"/>
  <c r="P177" i="6"/>
  <c r="BI174" i="6"/>
  <c r="BH174" i="6"/>
  <c r="BG174" i="6"/>
  <c r="BF174" i="6"/>
  <c r="T174" i="6"/>
  <c r="R174" i="6"/>
  <c r="P174" i="6"/>
  <c r="BI173" i="6"/>
  <c r="BH173" i="6"/>
  <c r="BG173" i="6"/>
  <c r="BF173" i="6"/>
  <c r="T173" i="6"/>
  <c r="R173" i="6"/>
  <c r="P173" i="6"/>
  <c r="BI172" i="6"/>
  <c r="BH172" i="6"/>
  <c r="BG172" i="6"/>
  <c r="BF172" i="6"/>
  <c r="T172" i="6"/>
  <c r="R172" i="6"/>
  <c r="P172" i="6"/>
  <c r="BI169" i="6"/>
  <c r="BH169" i="6"/>
  <c r="BG169" i="6"/>
  <c r="BF169" i="6"/>
  <c r="T169" i="6"/>
  <c r="R169" i="6"/>
  <c r="P169" i="6"/>
  <c r="BI168" i="6"/>
  <c r="BH168" i="6"/>
  <c r="BG168" i="6"/>
  <c r="BF168" i="6"/>
  <c r="T168" i="6"/>
  <c r="R168" i="6"/>
  <c r="P168" i="6"/>
  <c r="BI167" i="6"/>
  <c r="BH167" i="6"/>
  <c r="BG167" i="6"/>
  <c r="BF167" i="6"/>
  <c r="T167" i="6"/>
  <c r="R167" i="6"/>
  <c r="P167" i="6"/>
  <c r="BI166" i="6"/>
  <c r="BH166" i="6"/>
  <c r="BG166" i="6"/>
  <c r="BF166" i="6"/>
  <c r="T166" i="6"/>
  <c r="R166" i="6"/>
  <c r="P166" i="6"/>
  <c r="BI163" i="6"/>
  <c r="BH163" i="6"/>
  <c r="BG163" i="6"/>
  <c r="BF163" i="6"/>
  <c r="T163" i="6"/>
  <c r="R163" i="6"/>
  <c r="P163" i="6"/>
  <c r="BI160" i="6"/>
  <c r="BH160" i="6"/>
  <c r="BG160" i="6"/>
  <c r="BF160" i="6"/>
  <c r="T160" i="6"/>
  <c r="R160" i="6"/>
  <c r="P160" i="6"/>
  <c r="BI159" i="6"/>
  <c r="BH159" i="6"/>
  <c r="BG159" i="6"/>
  <c r="BF159" i="6"/>
  <c r="T159" i="6"/>
  <c r="R159" i="6"/>
  <c r="P159" i="6"/>
  <c r="BI156" i="6"/>
  <c r="BH156" i="6"/>
  <c r="BG156" i="6"/>
  <c r="BF156" i="6"/>
  <c r="T156" i="6"/>
  <c r="R156" i="6"/>
  <c r="P156" i="6"/>
  <c r="BI155" i="6"/>
  <c r="BH155" i="6"/>
  <c r="BG155" i="6"/>
  <c r="BF155" i="6"/>
  <c r="T155" i="6"/>
  <c r="R155" i="6"/>
  <c r="P155" i="6"/>
  <c r="BI152" i="6"/>
  <c r="BH152" i="6"/>
  <c r="BG152" i="6"/>
  <c r="BF152" i="6"/>
  <c r="T152" i="6"/>
  <c r="R152" i="6"/>
  <c r="P152" i="6"/>
  <c r="BI149" i="6"/>
  <c r="BH149" i="6"/>
  <c r="BG149" i="6"/>
  <c r="BF149" i="6"/>
  <c r="T149" i="6"/>
  <c r="R149" i="6"/>
  <c r="P149" i="6"/>
  <c r="BI148" i="6"/>
  <c r="BH148" i="6"/>
  <c r="BG148" i="6"/>
  <c r="BF148" i="6"/>
  <c r="T148" i="6"/>
  <c r="R148" i="6"/>
  <c r="P148" i="6"/>
  <c r="BI145" i="6"/>
  <c r="BH145" i="6"/>
  <c r="BG145" i="6"/>
  <c r="BF145" i="6"/>
  <c r="T145" i="6"/>
  <c r="R145" i="6"/>
  <c r="P145" i="6"/>
  <c r="BI142" i="6"/>
  <c r="BH142" i="6"/>
  <c r="BG142" i="6"/>
  <c r="BF142" i="6"/>
  <c r="T142" i="6"/>
  <c r="R142" i="6"/>
  <c r="P142" i="6"/>
  <c r="BI141" i="6"/>
  <c r="BH141" i="6"/>
  <c r="BG141" i="6"/>
  <c r="BF141" i="6"/>
  <c r="T141" i="6"/>
  <c r="R141" i="6"/>
  <c r="P141" i="6"/>
  <c r="BI140" i="6"/>
  <c r="BH140" i="6"/>
  <c r="BG140" i="6"/>
  <c r="BF140" i="6"/>
  <c r="T140" i="6"/>
  <c r="R140" i="6"/>
  <c r="P140" i="6"/>
  <c r="BI139" i="6"/>
  <c r="BH139" i="6"/>
  <c r="BG139" i="6"/>
  <c r="BF139" i="6"/>
  <c r="T139" i="6"/>
  <c r="R139" i="6"/>
  <c r="P139" i="6"/>
  <c r="BI138" i="6"/>
  <c r="BH138" i="6"/>
  <c r="BG138" i="6"/>
  <c r="BF138" i="6"/>
  <c r="T138" i="6"/>
  <c r="R138" i="6"/>
  <c r="P138" i="6"/>
  <c r="F129" i="6"/>
  <c r="E127" i="6"/>
  <c r="BI114" i="6"/>
  <c r="BH114" i="6"/>
  <c r="BG114" i="6"/>
  <c r="BF114" i="6"/>
  <c r="BI113" i="6"/>
  <c r="BH113" i="6"/>
  <c r="BG113" i="6"/>
  <c r="BF113" i="6"/>
  <c r="BE113" i="6"/>
  <c r="BI112" i="6"/>
  <c r="BH112" i="6"/>
  <c r="BG112" i="6"/>
  <c r="BF112" i="6"/>
  <c r="BE112" i="6"/>
  <c r="BI111" i="6"/>
  <c r="BH111" i="6"/>
  <c r="BG111" i="6"/>
  <c r="BF111" i="6"/>
  <c r="BE111" i="6"/>
  <c r="BI110" i="6"/>
  <c r="BH110" i="6"/>
  <c r="BG110" i="6"/>
  <c r="BF110" i="6"/>
  <c r="BE110" i="6"/>
  <c r="BI109" i="6"/>
  <c r="BH109" i="6"/>
  <c r="BG109" i="6"/>
  <c r="BF109" i="6"/>
  <c r="BE109" i="6"/>
  <c r="F89" i="6"/>
  <c r="E87" i="6"/>
  <c r="J24" i="6"/>
  <c r="E24" i="6"/>
  <c r="J132" i="6"/>
  <c r="J23" i="6"/>
  <c r="J21" i="6"/>
  <c r="E21" i="6"/>
  <c r="J91" i="6" s="1"/>
  <c r="J20" i="6"/>
  <c r="J18" i="6"/>
  <c r="E18" i="6"/>
  <c r="F92" i="6"/>
  <c r="J17" i="6"/>
  <c r="J15" i="6"/>
  <c r="E15" i="6"/>
  <c r="F131" i="6" s="1"/>
  <c r="J14" i="6"/>
  <c r="J12" i="6"/>
  <c r="J89" i="6"/>
  <c r="E7" i="6"/>
  <c r="E125" i="6"/>
  <c r="J39" i="5"/>
  <c r="J38" i="5"/>
  <c r="AY98" i="1" s="1"/>
  <c r="J37" i="5"/>
  <c r="AX98" i="1" s="1"/>
  <c r="BI170" i="5"/>
  <c r="BH170" i="5"/>
  <c r="BG170" i="5"/>
  <c r="BF170" i="5"/>
  <c r="T170" i="5"/>
  <c r="R170" i="5"/>
  <c r="P170" i="5"/>
  <c r="BI168" i="5"/>
  <c r="BH168" i="5"/>
  <c r="BG168" i="5"/>
  <c r="BF168" i="5"/>
  <c r="T168" i="5"/>
  <c r="R168" i="5"/>
  <c r="P168" i="5"/>
  <c r="BI165" i="5"/>
  <c r="BH165" i="5"/>
  <c r="BG165" i="5"/>
  <c r="BF165" i="5"/>
  <c r="T165" i="5"/>
  <c r="R165" i="5"/>
  <c r="P165" i="5"/>
  <c r="BI164" i="5"/>
  <c r="BH164" i="5"/>
  <c r="BG164" i="5"/>
  <c r="BF164" i="5"/>
  <c r="T164" i="5"/>
  <c r="R164" i="5"/>
  <c r="P164" i="5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60" i="5"/>
  <c r="BH160" i="5"/>
  <c r="BG160" i="5"/>
  <c r="BF160" i="5"/>
  <c r="T160" i="5"/>
  <c r="R160" i="5"/>
  <c r="P160" i="5"/>
  <c r="BI159" i="5"/>
  <c r="BH159" i="5"/>
  <c r="BG159" i="5"/>
  <c r="BF159" i="5"/>
  <c r="T159" i="5"/>
  <c r="R159" i="5"/>
  <c r="P159" i="5"/>
  <c r="BI158" i="5"/>
  <c r="BH158" i="5"/>
  <c r="BG158" i="5"/>
  <c r="BF158" i="5"/>
  <c r="T158" i="5"/>
  <c r="R158" i="5"/>
  <c r="P158" i="5"/>
  <c r="BI157" i="5"/>
  <c r="BH157" i="5"/>
  <c r="BG157" i="5"/>
  <c r="BF157" i="5"/>
  <c r="T157" i="5"/>
  <c r="R157" i="5"/>
  <c r="P157" i="5"/>
  <c r="BI156" i="5"/>
  <c r="BH156" i="5"/>
  <c r="BG156" i="5"/>
  <c r="BF156" i="5"/>
  <c r="T156" i="5"/>
  <c r="R156" i="5"/>
  <c r="P156" i="5"/>
  <c r="BI155" i="5"/>
  <c r="BH155" i="5"/>
  <c r="BG155" i="5"/>
  <c r="BF155" i="5"/>
  <c r="T155" i="5"/>
  <c r="R155" i="5"/>
  <c r="P155" i="5"/>
  <c r="BI154" i="5"/>
  <c r="BH154" i="5"/>
  <c r="BG154" i="5"/>
  <c r="BF154" i="5"/>
  <c r="T154" i="5"/>
  <c r="R154" i="5"/>
  <c r="P154" i="5"/>
  <c r="BI153" i="5"/>
  <c r="BH153" i="5"/>
  <c r="BG153" i="5"/>
  <c r="BF153" i="5"/>
  <c r="T153" i="5"/>
  <c r="R153" i="5"/>
  <c r="P153" i="5"/>
  <c r="BI152" i="5"/>
  <c r="BH152" i="5"/>
  <c r="BG152" i="5"/>
  <c r="BF152" i="5"/>
  <c r="T152" i="5"/>
  <c r="R152" i="5"/>
  <c r="P152" i="5"/>
  <c r="BI151" i="5"/>
  <c r="BH151" i="5"/>
  <c r="BG151" i="5"/>
  <c r="BF151" i="5"/>
  <c r="T151" i="5"/>
  <c r="R151" i="5"/>
  <c r="P151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8" i="5"/>
  <c r="BH148" i="5"/>
  <c r="BG148" i="5"/>
  <c r="BF148" i="5"/>
  <c r="T148" i="5"/>
  <c r="R148" i="5"/>
  <c r="P148" i="5"/>
  <c r="BI147" i="5"/>
  <c r="BH147" i="5"/>
  <c r="BG147" i="5"/>
  <c r="BF147" i="5"/>
  <c r="T147" i="5"/>
  <c r="R147" i="5"/>
  <c r="P147" i="5"/>
  <c r="BI146" i="5"/>
  <c r="BH146" i="5"/>
  <c r="BG146" i="5"/>
  <c r="BF146" i="5"/>
  <c r="T146" i="5"/>
  <c r="R146" i="5"/>
  <c r="P146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2" i="5"/>
  <c r="BH142" i="5"/>
  <c r="BG142" i="5"/>
  <c r="BF142" i="5"/>
  <c r="T142" i="5"/>
  <c r="R142" i="5"/>
  <c r="P142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5" i="5"/>
  <c r="BH135" i="5"/>
  <c r="BG135" i="5"/>
  <c r="BF135" i="5"/>
  <c r="T135" i="5"/>
  <c r="T134" i="5"/>
  <c r="R135" i="5"/>
  <c r="R134" i="5" s="1"/>
  <c r="P135" i="5"/>
  <c r="P134" i="5"/>
  <c r="F126" i="5"/>
  <c r="E124" i="5"/>
  <c r="BI111" i="5"/>
  <c r="BH111" i="5"/>
  <c r="BG111" i="5"/>
  <c r="BF111" i="5"/>
  <c r="BI110" i="5"/>
  <c r="BH110" i="5"/>
  <c r="BG110" i="5"/>
  <c r="BF110" i="5"/>
  <c r="BE110" i="5"/>
  <c r="BI109" i="5"/>
  <c r="BH109" i="5"/>
  <c r="BG109" i="5"/>
  <c r="BF109" i="5"/>
  <c r="BE109" i="5"/>
  <c r="BI108" i="5"/>
  <c r="BH108" i="5"/>
  <c r="BG108" i="5"/>
  <c r="BF108" i="5"/>
  <c r="BE108" i="5"/>
  <c r="BI107" i="5"/>
  <c r="BH107" i="5"/>
  <c r="BG107" i="5"/>
  <c r="BF107" i="5"/>
  <c r="BE107" i="5"/>
  <c r="BI106" i="5"/>
  <c r="BH106" i="5"/>
  <c r="BG106" i="5"/>
  <c r="BF106" i="5"/>
  <c r="BE106" i="5"/>
  <c r="F89" i="5"/>
  <c r="E87" i="5"/>
  <c r="J24" i="5"/>
  <c r="E24" i="5"/>
  <c r="J92" i="5"/>
  <c r="J23" i="5"/>
  <c r="J21" i="5"/>
  <c r="E21" i="5"/>
  <c r="J91" i="5" s="1"/>
  <c r="J20" i="5"/>
  <c r="J18" i="5"/>
  <c r="E18" i="5"/>
  <c r="F129" i="5"/>
  <c r="J17" i="5"/>
  <c r="J15" i="5"/>
  <c r="E15" i="5"/>
  <c r="F128" i="5" s="1"/>
  <c r="J14" i="5"/>
  <c r="J12" i="5"/>
  <c r="J126" i="5"/>
  <c r="E7" i="5"/>
  <c r="E122" i="5"/>
  <c r="J39" i="4"/>
  <c r="J38" i="4"/>
  <c r="AY97" i="1" s="1"/>
  <c r="J37" i="4"/>
  <c r="AX97" i="1"/>
  <c r="BI172" i="4"/>
  <c r="BH172" i="4"/>
  <c r="BG172" i="4"/>
  <c r="BF172" i="4"/>
  <c r="T172" i="4"/>
  <c r="R172" i="4"/>
  <c r="P172" i="4"/>
  <c r="BI171" i="4"/>
  <c r="BH171" i="4"/>
  <c r="BG171" i="4"/>
  <c r="BF171" i="4"/>
  <c r="T171" i="4"/>
  <c r="R171" i="4"/>
  <c r="P171" i="4"/>
  <c r="BI169" i="4"/>
  <c r="BH169" i="4"/>
  <c r="BG169" i="4"/>
  <c r="BF169" i="4"/>
  <c r="T169" i="4"/>
  <c r="T168" i="4" s="1"/>
  <c r="R169" i="4"/>
  <c r="R168" i="4"/>
  <c r="P169" i="4"/>
  <c r="P168" i="4"/>
  <c r="BI167" i="4"/>
  <c r="BH167" i="4"/>
  <c r="BG167" i="4"/>
  <c r="BF167" i="4"/>
  <c r="T167" i="4"/>
  <c r="T166" i="4"/>
  <c r="R167" i="4"/>
  <c r="R166" i="4"/>
  <c r="P167" i="4"/>
  <c r="P166" i="4"/>
  <c r="BI164" i="4"/>
  <c r="BH164" i="4"/>
  <c r="BG164" i="4"/>
  <c r="BF164" i="4"/>
  <c r="T164" i="4"/>
  <c r="R164" i="4"/>
  <c r="P164" i="4"/>
  <c r="BI163" i="4"/>
  <c r="BH163" i="4"/>
  <c r="BG163" i="4"/>
  <c r="BF163" i="4"/>
  <c r="T163" i="4"/>
  <c r="R163" i="4"/>
  <c r="P163" i="4"/>
  <c r="BI160" i="4"/>
  <c r="BH160" i="4"/>
  <c r="BG160" i="4"/>
  <c r="BF160" i="4"/>
  <c r="T160" i="4"/>
  <c r="R160" i="4"/>
  <c r="P160" i="4"/>
  <c r="BI158" i="4"/>
  <c r="BH158" i="4"/>
  <c r="BG158" i="4"/>
  <c r="BF158" i="4"/>
  <c r="T158" i="4"/>
  <c r="R158" i="4"/>
  <c r="P158" i="4"/>
  <c r="BI155" i="4"/>
  <c r="BH155" i="4"/>
  <c r="BG155" i="4"/>
  <c r="BF155" i="4"/>
  <c r="T155" i="4"/>
  <c r="R155" i="4"/>
  <c r="P155" i="4"/>
  <c r="BI154" i="4"/>
  <c r="BH154" i="4"/>
  <c r="BG154" i="4"/>
  <c r="BF154" i="4"/>
  <c r="T154" i="4"/>
  <c r="R154" i="4"/>
  <c r="P154" i="4"/>
  <c r="BI153" i="4"/>
  <c r="BH153" i="4"/>
  <c r="BG153" i="4"/>
  <c r="BF153" i="4"/>
  <c r="T153" i="4"/>
  <c r="R153" i="4"/>
  <c r="P153" i="4"/>
  <c r="BI152" i="4"/>
  <c r="BH152" i="4"/>
  <c r="BG152" i="4"/>
  <c r="BF152" i="4"/>
  <c r="T152" i="4"/>
  <c r="R152" i="4"/>
  <c r="P152" i="4"/>
  <c r="BI151" i="4"/>
  <c r="BH151" i="4"/>
  <c r="BG151" i="4"/>
  <c r="BF151" i="4"/>
  <c r="T151" i="4"/>
  <c r="R151" i="4"/>
  <c r="P151" i="4"/>
  <c r="BI150" i="4"/>
  <c r="BH150" i="4"/>
  <c r="BG150" i="4"/>
  <c r="BF150" i="4"/>
  <c r="T150" i="4"/>
  <c r="R150" i="4"/>
  <c r="P150" i="4"/>
  <c r="BI149" i="4"/>
  <c r="BH149" i="4"/>
  <c r="BG149" i="4"/>
  <c r="BF149" i="4"/>
  <c r="T149" i="4"/>
  <c r="R149" i="4"/>
  <c r="P149" i="4"/>
  <c r="BI148" i="4"/>
  <c r="BH148" i="4"/>
  <c r="BG148" i="4"/>
  <c r="BF148" i="4"/>
  <c r="T148" i="4"/>
  <c r="R148" i="4"/>
  <c r="P148" i="4"/>
  <c r="BI147" i="4"/>
  <c r="BH147" i="4"/>
  <c r="BG147" i="4"/>
  <c r="BF147" i="4"/>
  <c r="T147" i="4"/>
  <c r="R147" i="4"/>
  <c r="P147" i="4"/>
  <c r="BI146" i="4"/>
  <c r="BH146" i="4"/>
  <c r="BG146" i="4"/>
  <c r="BF146" i="4"/>
  <c r="T146" i="4"/>
  <c r="R146" i="4"/>
  <c r="P146" i="4"/>
  <c r="BI143" i="4"/>
  <c r="BH143" i="4"/>
  <c r="BG143" i="4"/>
  <c r="BF143" i="4"/>
  <c r="T143" i="4"/>
  <c r="R143" i="4"/>
  <c r="P143" i="4"/>
  <c r="BI142" i="4"/>
  <c r="BH142" i="4"/>
  <c r="BG142" i="4"/>
  <c r="BF142" i="4"/>
  <c r="T142" i="4"/>
  <c r="R142" i="4"/>
  <c r="P142" i="4"/>
  <c r="BI139" i="4"/>
  <c r="BH139" i="4"/>
  <c r="BG139" i="4"/>
  <c r="BF139" i="4"/>
  <c r="T139" i="4"/>
  <c r="R139" i="4"/>
  <c r="P139" i="4"/>
  <c r="F130" i="4"/>
  <c r="E128" i="4"/>
  <c r="BI115" i="4"/>
  <c r="BH115" i="4"/>
  <c r="BG115" i="4"/>
  <c r="BF115" i="4"/>
  <c r="BI114" i="4"/>
  <c r="BH114" i="4"/>
  <c r="BG114" i="4"/>
  <c r="BF114" i="4"/>
  <c r="BE114" i="4"/>
  <c r="BI113" i="4"/>
  <c r="BH113" i="4"/>
  <c r="BG113" i="4"/>
  <c r="BF113" i="4"/>
  <c r="BE113" i="4"/>
  <c r="BI112" i="4"/>
  <c r="BH112" i="4"/>
  <c r="BG112" i="4"/>
  <c r="BF112" i="4"/>
  <c r="BE112" i="4"/>
  <c r="BI111" i="4"/>
  <c r="BH111" i="4"/>
  <c r="BG111" i="4"/>
  <c r="BF111" i="4"/>
  <c r="BE111" i="4"/>
  <c r="BI110" i="4"/>
  <c r="BH110" i="4"/>
  <c r="BG110" i="4"/>
  <c r="BF110" i="4"/>
  <c r="BE110" i="4"/>
  <c r="F89" i="4"/>
  <c r="E87" i="4"/>
  <c r="J24" i="4"/>
  <c r="E24" i="4"/>
  <c r="J133" i="4" s="1"/>
  <c r="J23" i="4"/>
  <c r="J21" i="4"/>
  <c r="E21" i="4"/>
  <c r="J91" i="4"/>
  <c r="J20" i="4"/>
  <c r="J18" i="4"/>
  <c r="E18" i="4"/>
  <c r="F133" i="4" s="1"/>
  <c r="J17" i="4"/>
  <c r="J15" i="4"/>
  <c r="E15" i="4"/>
  <c r="F132" i="4"/>
  <c r="J14" i="4"/>
  <c r="J12" i="4"/>
  <c r="J130" i="4" s="1"/>
  <c r="E7" i="4"/>
  <c r="E85" i="4"/>
  <c r="J163" i="3"/>
  <c r="J39" i="3"/>
  <c r="J38" i="3"/>
  <c r="AY96" i="1"/>
  <c r="J37" i="3"/>
  <c r="AX96" i="1" s="1"/>
  <c r="BI245" i="3"/>
  <c r="BH245" i="3"/>
  <c r="BG245" i="3"/>
  <c r="BF245" i="3"/>
  <c r="T245" i="3"/>
  <c r="R245" i="3"/>
  <c r="P245" i="3"/>
  <c r="BI244" i="3"/>
  <c r="BH244" i="3"/>
  <c r="BG244" i="3"/>
  <c r="BF244" i="3"/>
  <c r="T244" i="3"/>
  <c r="R244" i="3"/>
  <c r="P244" i="3"/>
  <c r="BI243" i="3"/>
  <c r="BH243" i="3"/>
  <c r="BG243" i="3"/>
  <c r="BF243" i="3"/>
  <c r="T243" i="3"/>
  <c r="R243" i="3"/>
  <c r="P243" i="3"/>
  <c r="BI242" i="3"/>
  <c r="BH242" i="3"/>
  <c r="BG242" i="3"/>
  <c r="BF242" i="3"/>
  <c r="T242" i="3"/>
  <c r="R242" i="3"/>
  <c r="P242" i="3"/>
  <c r="BI241" i="3"/>
  <c r="BH241" i="3"/>
  <c r="BG241" i="3"/>
  <c r="BF241" i="3"/>
  <c r="T241" i="3"/>
  <c r="R241" i="3"/>
  <c r="P241" i="3"/>
  <c r="BI240" i="3"/>
  <c r="BH240" i="3"/>
  <c r="BG240" i="3"/>
  <c r="BF240" i="3"/>
  <c r="T240" i="3"/>
  <c r="R240" i="3"/>
  <c r="P240" i="3"/>
  <c r="BI238" i="3"/>
  <c r="BH238" i="3"/>
  <c r="BG238" i="3"/>
  <c r="BF238" i="3"/>
  <c r="T238" i="3"/>
  <c r="R238" i="3"/>
  <c r="P238" i="3"/>
  <c r="BI237" i="3"/>
  <c r="BH237" i="3"/>
  <c r="BG237" i="3"/>
  <c r="BF237" i="3"/>
  <c r="T237" i="3"/>
  <c r="R237" i="3"/>
  <c r="P237" i="3"/>
  <c r="BI236" i="3"/>
  <c r="BH236" i="3"/>
  <c r="BG236" i="3"/>
  <c r="BF236" i="3"/>
  <c r="T236" i="3"/>
  <c r="R236" i="3"/>
  <c r="P236" i="3"/>
  <c r="BI235" i="3"/>
  <c r="BH235" i="3"/>
  <c r="BG235" i="3"/>
  <c r="BF235" i="3"/>
  <c r="T235" i="3"/>
  <c r="R235" i="3"/>
  <c r="P235" i="3"/>
  <c r="BI234" i="3"/>
  <c r="BH234" i="3"/>
  <c r="BG234" i="3"/>
  <c r="BF234" i="3"/>
  <c r="T234" i="3"/>
  <c r="R234" i="3"/>
  <c r="P234" i="3"/>
  <c r="BI233" i="3"/>
  <c r="BH233" i="3"/>
  <c r="BG233" i="3"/>
  <c r="BF233" i="3"/>
  <c r="T233" i="3"/>
  <c r="R233" i="3"/>
  <c r="P233" i="3"/>
  <c r="BI232" i="3"/>
  <c r="BH232" i="3"/>
  <c r="BG232" i="3"/>
  <c r="BF232" i="3"/>
  <c r="T232" i="3"/>
  <c r="R232" i="3"/>
  <c r="P232" i="3"/>
  <c r="BI230" i="3"/>
  <c r="BH230" i="3"/>
  <c r="BG230" i="3"/>
  <c r="BF230" i="3"/>
  <c r="T230" i="3"/>
  <c r="T229" i="3" s="1"/>
  <c r="R230" i="3"/>
  <c r="R229" i="3" s="1"/>
  <c r="P230" i="3"/>
  <c r="P229" i="3"/>
  <c r="BI228" i="3"/>
  <c r="BH228" i="3"/>
  <c r="BG228" i="3"/>
  <c r="BF228" i="3"/>
  <c r="T228" i="3"/>
  <c r="T227" i="3" s="1"/>
  <c r="R228" i="3"/>
  <c r="R227" i="3"/>
  <c r="P228" i="3"/>
  <c r="P227" i="3"/>
  <c r="BI225" i="3"/>
  <c r="BH225" i="3"/>
  <c r="BG225" i="3"/>
  <c r="BF225" i="3"/>
  <c r="T225" i="3"/>
  <c r="R225" i="3"/>
  <c r="P225" i="3"/>
  <c r="BI224" i="3"/>
  <c r="BH224" i="3"/>
  <c r="BG224" i="3"/>
  <c r="BF224" i="3"/>
  <c r="T224" i="3"/>
  <c r="R224" i="3"/>
  <c r="P224" i="3"/>
  <c r="BI223" i="3"/>
  <c r="BH223" i="3"/>
  <c r="BG223" i="3"/>
  <c r="BF223" i="3"/>
  <c r="T223" i="3"/>
  <c r="R223" i="3"/>
  <c r="P223" i="3"/>
  <c r="BI221" i="3"/>
  <c r="BH221" i="3"/>
  <c r="BG221" i="3"/>
  <c r="BF221" i="3"/>
  <c r="T221" i="3"/>
  <c r="R221" i="3"/>
  <c r="P221" i="3"/>
  <c r="BI220" i="3"/>
  <c r="BH220" i="3"/>
  <c r="BG220" i="3"/>
  <c r="BF220" i="3"/>
  <c r="T220" i="3"/>
  <c r="R220" i="3"/>
  <c r="P220" i="3"/>
  <c r="BI219" i="3"/>
  <c r="BH219" i="3"/>
  <c r="BG219" i="3"/>
  <c r="BF219" i="3"/>
  <c r="T219" i="3"/>
  <c r="R219" i="3"/>
  <c r="P219" i="3"/>
  <c r="BI218" i="3"/>
  <c r="BH218" i="3"/>
  <c r="BG218" i="3"/>
  <c r="BF218" i="3"/>
  <c r="T218" i="3"/>
  <c r="R218" i="3"/>
  <c r="P218" i="3"/>
  <c r="BI217" i="3"/>
  <c r="BH217" i="3"/>
  <c r="BG217" i="3"/>
  <c r="BF217" i="3"/>
  <c r="T217" i="3"/>
  <c r="R217" i="3"/>
  <c r="P217" i="3"/>
  <c r="BI216" i="3"/>
  <c r="BH216" i="3"/>
  <c r="BG216" i="3"/>
  <c r="BF216" i="3"/>
  <c r="T216" i="3"/>
  <c r="R216" i="3"/>
  <c r="P216" i="3"/>
  <c r="BI215" i="3"/>
  <c r="BH215" i="3"/>
  <c r="BG215" i="3"/>
  <c r="BF215" i="3"/>
  <c r="T215" i="3"/>
  <c r="R215" i="3"/>
  <c r="P215" i="3"/>
  <c r="BI212" i="3"/>
  <c r="BH212" i="3"/>
  <c r="BG212" i="3"/>
  <c r="BF212" i="3"/>
  <c r="T212" i="3"/>
  <c r="T211" i="3" s="1"/>
  <c r="R212" i="3"/>
  <c r="R211" i="3"/>
  <c r="P212" i="3"/>
  <c r="P211" i="3"/>
  <c r="BI210" i="3"/>
  <c r="BH210" i="3"/>
  <c r="BG210" i="3"/>
  <c r="BF210" i="3"/>
  <c r="T210" i="3"/>
  <c r="R210" i="3"/>
  <c r="P210" i="3"/>
  <c r="BI209" i="3"/>
  <c r="BH209" i="3"/>
  <c r="BG209" i="3"/>
  <c r="BF209" i="3"/>
  <c r="T209" i="3"/>
  <c r="R209" i="3"/>
  <c r="P209" i="3"/>
  <c r="BI208" i="3"/>
  <c r="BH208" i="3"/>
  <c r="BG208" i="3"/>
  <c r="BF208" i="3"/>
  <c r="T208" i="3"/>
  <c r="R208" i="3"/>
  <c r="P208" i="3"/>
  <c r="BI207" i="3"/>
  <c r="BH207" i="3"/>
  <c r="BG207" i="3"/>
  <c r="BF207" i="3"/>
  <c r="T207" i="3"/>
  <c r="R207" i="3"/>
  <c r="P207" i="3"/>
  <c r="BI204" i="3"/>
  <c r="BH204" i="3"/>
  <c r="BG204" i="3"/>
  <c r="BF204" i="3"/>
  <c r="T204" i="3"/>
  <c r="R204" i="3"/>
  <c r="P204" i="3"/>
  <c r="BI202" i="3"/>
  <c r="BH202" i="3"/>
  <c r="BG202" i="3"/>
  <c r="BF202" i="3"/>
  <c r="T202" i="3"/>
  <c r="R202" i="3"/>
  <c r="P202" i="3"/>
  <c r="BI201" i="3"/>
  <c r="BH201" i="3"/>
  <c r="BG201" i="3"/>
  <c r="BF201" i="3"/>
  <c r="T201" i="3"/>
  <c r="R201" i="3"/>
  <c r="P201" i="3"/>
  <c r="BI199" i="3"/>
  <c r="BH199" i="3"/>
  <c r="BG199" i="3"/>
  <c r="BF199" i="3"/>
  <c r="T199" i="3"/>
  <c r="R199" i="3"/>
  <c r="P199" i="3"/>
  <c r="BI196" i="3"/>
  <c r="BH196" i="3"/>
  <c r="BG196" i="3"/>
  <c r="BF196" i="3"/>
  <c r="T196" i="3"/>
  <c r="R196" i="3"/>
  <c r="P196" i="3"/>
  <c r="BI193" i="3"/>
  <c r="BH193" i="3"/>
  <c r="BG193" i="3"/>
  <c r="BF193" i="3"/>
  <c r="T193" i="3"/>
  <c r="R193" i="3"/>
  <c r="P193" i="3"/>
  <c r="BI192" i="3"/>
  <c r="BH192" i="3"/>
  <c r="BG192" i="3"/>
  <c r="BF192" i="3"/>
  <c r="T192" i="3"/>
  <c r="R192" i="3"/>
  <c r="P192" i="3"/>
  <c r="BI191" i="3"/>
  <c r="BH191" i="3"/>
  <c r="BG191" i="3"/>
  <c r="BF191" i="3"/>
  <c r="T191" i="3"/>
  <c r="R191" i="3"/>
  <c r="P191" i="3"/>
  <c r="BI190" i="3"/>
  <c r="BH190" i="3"/>
  <c r="BG190" i="3"/>
  <c r="BF190" i="3"/>
  <c r="T190" i="3"/>
  <c r="R190" i="3"/>
  <c r="P190" i="3"/>
  <c r="BI189" i="3"/>
  <c r="BH189" i="3"/>
  <c r="BG189" i="3"/>
  <c r="BF189" i="3"/>
  <c r="T189" i="3"/>
  <c r="R189" i="3"/>
  <c r="P189" i="3"/>
  <c r="BI188" i="3"/>
  <c r="BH188" i="3"/>
  <c r="BG188" i="3"/>
  <c r="BF188" i="3"/>
  <c r="T188" i="3"/>
  <c r="R188" i="3"/>
  <c r="P188" i="3"/>
  <c r="BI185" i="3"/>
  <c r="BH185" i="3"/>
  <c r="BG185" i="3"/>
  <c r="BF185" i="3"/>
  <c r="T185" i="3"/>
  <c r="R185" i="3"/>
  <c r="P185" i="3"/>
  <c r="BI182" i="3"/>
  <c r="BH182" i="3"/>
  <c r="BG182" i="3"/>
  <c r="BF182" i="3"/>
  <c r="T182" i="3"/>
  <c r="R182" i="3"/>
  <c r="P182" i="3"/>
  <c r="BI181" i="3"/>
  <c r="BH181" i="3"/>
  <c r="BG181" i="3"/>
  <c r="BF181" i="3"/>
  <c r="T181" i="3"/>
  <c r="R181" i="3"/>
  <c r="P181" i="3"/>
  <c r="BI180" i="3"/>
  <c r="BH180" i="3"/>
  <c r="BG180" i="3"/>
  <c r="BF180" i="3"/>
  <c r="T180" i="3"/>
  <c r="R180" i="3"/>
  <c r="P180" i="3"/>
  <c r="BI179" i="3"/>
  <c r="BH179" i="3"/>
  <c r="BG179" i="3"/>
  <c r="BF179" i="3"/>
  <c r="T179" i="3"/>
  <c r="R179" i="3"/>
  <c r="P179" i="3"/>
  <c r="BI178" i="3"/>
  <c r="BH178" i="3"/>
  <c r="BG178" i="3"/>
  <c r="BF178" i="3"/>
  <c r="T178" i="3"/>
  <c r="R178" i="3"/>
  <c r="P178" i="3"/>
  <c r="BI177" i="3"/>
  <c r="BH177" i="3"/>
  <c r="BG177" i="3"/>
  <c r="BF177" i="3"/>
  <c r="T177" i="3"/>
  <c r="R177" i="3"/>
  <c r="P177" i="3"/>
  <c r="BI176" i="3"/>
  <c r="BH176" i="3"/>
  <c r="BG176" i="3"/>
  <c r="BF176" i="3"/>
  <c r="T176" i="3"/>
  <c r="R176" i="3"/>
  <c r="P176" i="3"/>
  <c r="BI175" i="3"/>
  <c r="BH175" i="3"/>
  <c r="BG175" i="3"/>
  <c r="BF175" i="3"/>
  <c r="T175" i="3"/>
  <c r="R175" i="3"/>
  <c r="P175" i="3"/>
  <c r="BI174" i="3"/>
  <c r="BH174" i="3"/>
  <c r="BG174" i="3"/>
  <c r="BF174" i="3"/>
  <c r="T174" i="3"/>
  <c r="R174" i="3"/>
  <c r="P174" i="3"/>
  <c r="BI173" i="3"/>
  <c r="BH173" i="3"/>
  <c r="BG173" i="3"/>
  <c r="BF173" i="3"/>
  <c r="T173" i="3"/>
  <c r="R173" i="3"/>
  <c r="P173" i="3"/>
  <c r="BI170" i="3"/>
  <c r="BH170" i="3"/>
  <c r="BG170" i="3"/>
  <c r="BF170" i="3"/>
  <c r="T170" i="3"/>
  <c r="R170" i="3"/>
  <c r="P170" i="3"/>
  <c r="BI169" i="3"/>
  <c r="BH169" i="3"/>
  <c r="BG169" i="3"/>
  <c r="BF169" i="3"/>
  <c r="T169" i="3"/>
  <c r="R169" i="3"/>
  <c r="P169" i="3"/>
  <c r="BI168" i="3"/>
  <c r="BH168" i="3"/>
  <c r="BG168" i="3"/>
  <c r="BF168" i="3"/>
  <c r="T168" i="3"/>
  <c r="R168" i="3"/>
  <c r="P168" i="3"/>
  <c r="BI167" i="3"/>
  <c r="BH167" i="3"/>
  <c r="BG167" i="3"/>
  <c r="BF167" i="3"/>
  <c r="T167" i="3"/>
  <c r="R167" i="3"/>
  <c r="P167" i="3"/>
  <c r="BI166" i="3"/>
  <c r="BH166" i="3"/>
  <c r="BG166" i="3"/>
  <c r="BF166" i="3"/>
  <c r="T166" i="3"/>
  <c r="R166" i="3"/>
  <c r="P166" i="3"/>
  <c r="J99" i="3"/>
  <c r="BI162" i="3"/>
  <c r="BH162" i="3"/>
  <c r="BG162" i="3"/>
  <c r="BF162" i="3"/>
  <c r="T162" i="3"/>
  <c r="R162" i="3"/>
  <c r="P162" i="3"/>
  <c r="BI159" i="3"/>
  <c r="BH159" i="3"/>
  <c r="BG159" i="3"/>
  <c r="BF159" i="3"/>
  <c r="T159" i="3"/>
  <c r="R159" i="3"/>
  <c r="P159" i="3"/>
  <c r="BI158" i="3"/>
  <c r="BH158" i="3"/>
  <c r="BG158" i="3"/>
  <c r="BF158" i="3"/>
  <c r="T158" i="3"/>
  <c r="R158" i="3"/>
  <c r="P158" i="3"/>
  <c r="BI157" i="3"/>
  <c r="BH157" i="3"/>
  <c r="BG157" i="3"/>
  <c r="BF157" i="3"/>
  <c r="T157" i="3"/>
  <c r="R157" i="3"/>
  <c r="P157" i="3"/>
  <c r="BI154" i="3"/>
  <c r="BH154" i="3"/>
  <c r="BG154" i="3"/>
  <c r="BF154" i="3"/>
  <c r="T154" i="3"/>
  <c r="R154" i="3"/>
  <c r="P154" i="3"/>
  <c r="BI150" i="3"/>
  <c r="BH150" i="3"/>
  <c r="BG150" i="3"/>
  <c r="BF150" i="3"/>
  <c r="T150" i="3"/>
  <c r="R150" i="3"/>
  <c r="P150" i="3"/>
  <c r="BI149" i="3"/>
  <c r="BH149" i="3"/>
  <c r="BG149" i="3"/>
  <c r="BF149" i="3"/>
  <c r="T149" i="3"/>
  <c r="R149" i="3"/>
  <c r="P149" i="3"/>
  <c r="BI148" i="3"/>
  <c r="BH148" i="3"/>
  <c r="BG148" i="3"/>
  <c r="BF148" i="3"/>
  <c r="T148" i="3"/>
  <c r="R148" i="3"/>
  <c r="P148" i="3"/>
  <c r="BI145" i="3"/>
  <c r="BH145" i="3"/>
  <c r="BG145" i="3"/>
  <c r="BF145" i="3"/>
  <c r="T145" i="3"/>
  <c r="R145" i="3"/>
  <c r="P145" i="3"/>
  <c r="F136" i="3"/>
  <c r="E134" i="3"/>
  <c r="BI121" i="3"/>
  <c r="BH121" i="3"/>
  <c r="BG121" i="3"/>
  <c r="BF121" i="3"/>
  <c r="BI120" i="3"/>
  <c r="BH120" i="3"/>
  <c r="BG120" i="3"/>
  <c r="BF120" i="3"/>
  <c r="BE120" i="3"/>
  <c r="BI119" i="3"/>
  <c r="BH119" i="3"/>
  <c r="BG119" i="3"/>
  <c r="BF119" i="3"/>
  <c r="BE119" i="3"/>
  <c r="BI118" i="3"/>
  <c r="BH118" i="3"/>
  <c r="BG118" i="3"/>
  <c r="BF118" i="3"/>
  <c r="BE118" i="3"/>
  <c r="BI117" i="3"/>
  <c r="BH117" i="3"/>
  <c r="BG117" i="3"/>
  <c r="BF117" i="3"/>
  <c r="BE117" i="3"/>
  <c r="BI116" i="3"/>
  <c r="BH116" i="3"/>
  <c r="BG116" i="3"/>
  <c r="BF116" i="3"/>
  <c r="BE116" i="3"/>
  <c r="F89" i="3"/>
  <c r="E87" i="3"/>
  <c r="J24" i="3"/>
  <c r="E24" i="3"/>
  <c r="J139" i="3" s="1"/>
  <c r="J23" i="3"/>
  <c r="J21" i="3"/>
  <c r="E21" i="3"/>
  <c r="J91" i="3" s="1"/>
  <c r="J20" i="3"/>
  <c r="J18" i="3"/>
  <c r="E18" i="3"/>
  <c r="F92" i="3" s="1"/>
  <c r="J17" i="3"/>
  <c r="J15" i="3"/>
  <c r="E15" i="3"/>
  <c r="F138" i="3" s="1"/>
  <c r="J14" i="3"/>
  <c r="J12" i="3"/>
  <c r="J136" i="3" s="1"/>
  <c r="E7" i="3"/>
  <c r="E132" i="3"/>
  <c r="J39" i="2"/>
  <c r="J38" i="2"/>
  <c r="AY95" i="1" s="1"/>
  <c r="J37" i="2"/>
  <c r="AX95" i="1"/>
  <c r="BI205" i="2"/>
  <c r="BH205" i="2"/>
  <c r="BG205" i="2"/>
  <c r="BF205" i="2"/>
  <c r="T205" i="2"/>
  <c r="T204" i="2" s="1"/>
  <c r="R205" i="2"/>
  <c r="R204" i="2"/>
  <c r="P205" i="2"/>
  <c r="P204" i="2"/>
  <c r="BI203" i="2"/>
  <c r="BH203" i="2"/>
  <c r="BG203" i="2"/>
  <c r="BF203" i="2"/>
  <c r="T203" i="2"/>
  <c r="R203" i="2"/>
  <c r="P203" i="2"/>
  <c r="BI202" i="2"/>
  <c r="BH202" i="2"/>
  <c r="BG202" i="2"/>
  <c r="BF202" i="2"/>
  <c r="T202" i="2"/>
  <c r="R202" i="2"/>
  <c r="P202" i="2"/>
  <c r="BI200" i="2"/>
  <c r="BH200" i="2"/>
  <c r="BG200" i="2"/>
  <c r="BF200" i="2"/>
  <c r="T200" i="2"/>
  <c r="T199" i="2" s="1"/>
  <c r="R200" i="2"/>
  <c r="R199" i="2"/>
  <c r="P200" i="2"/>
  <c r="P199" i="2"/>
  <c r="BI197" i="2"/>
  <c r="BH197" i="2"/>
  <c r="BG197" i="2"/>
  <c r="BF197" i="2"/>
  <c r="T197" i="2"/>
  <c r="T196" i="2"/>
  <c r="R197" i="2"/>
  <c r="R196" i="2"/>
  <c r="P197" i="2"/>
  <c r="P196" i="2"/>
  <c r="BI193" i="2"/>
  <c r="BH193" i="2"/>
  <c r="BG193" i="2"/>
  <c r="BF193" i="2"/>
  <c r="T193" i="2"/>
  <c r="R193" i="2"/>
  <c r="P193" i="2"/>
  <c r="BI190" i="2"/>
  <c r="BH190" i="2"/>
  <c r="BG190" i="2"/>
  <c r="BF190" i="2"/>
  <c r="T190" i="2"/>
  <c r="R190" i="2"/>
  <c r="P190" i="2"/>
  <c r="BI187" i="2"/>
  <c r="BH187" i="2"/>
  <c r="BG187" i="2"/>
  <c r="BF187" i="2"/>
  <c r="T187" i="2"/>
  <c r="R187" i="2"/>
  <c r="P187" i="2"/>
  <c r="BI184" i="2"/>
  <c r="BH184" i="2"/>
  <c r="BG184" i="2"/>
  <c r="BF184" i="2"/>
  <c r="T184" i="2"/>
  <c r="R184" i="2"/>
  <c r="P184" i="2"/>
  <c r="BI183" i="2"/>
  <c r="BH183" i="2"/>
  <c r="BG183" i="2"/>
  <c r="BF183" i="2"/>
  <c r="T183" i="2"/>
  <c r="R183" i="2"/>
  <c r="P183" i="2"/>
  <c r="BI182" i="2"/>
  <c r="BH182" i="2"/>
  <c r="BG182" i="2"/>
  <c r="BF182" i="2"/>
  <c r="T182" i="2"/>
  <c r="R182" i="2"/>
  <c r="P182" i="2"/>
  <c r="BI181" i="2"/>
  <c r="BH181" i="2"/>
  <c r="BG181" i="2"/>
  <c r="BF181" i="2"/>
  <c r="T181" i="2"/>
  <c r="R181" i="2"/>
  <c r="P181" i="2"/>
  <c r="BI180" i="2"/>
  <c r="BH180" i="2"/>
  <c r="BG180" i="2"/>
  <c r="BF180" i="2"/>
  <c r="T180" i="2"/>
  <c r="R180" i="2"/>
  <c r="P180" i="2"/>
  <c r="BI177" i="2"/>
  <c r="BH177" i="2"/>
  <c r="BG177" i="2"/>
  <c r="BF177" i="2"/>
  <c r="T177" i="2"/>
  <c r="R177" i="2"/>
  <c r="P177" i="2"/>
  <c r="BI176" i="2"/>
  <c r="BH176" i="2"/>
  <c r="BG176" i="2"/>
  <c r="BF176" i="2"/>
  <c r="T176" i="2"/>
  <c r="R176" i="2"/>
  <c r="P176" i="2"/>
  <c r="BI173" i="2"/>
  <c r="BH173" i="2"/>
  <c r="BG173" i="2"/>
  <c r="BF173" i="2"/>
  <c r="T173" i="2"/>
  <c r="R173" i="2"/>
  <c r="P173" i="2"/>
  <c r="BI171" i="2"/>
  <c r="BH171" i="2"/>
  <c r="BG171" i="2"/>
  <c r="BF171" i="2"/>
  <c r="T171" i="2"/>
  <c r="R171" i="2"/>
  <c r="P171" i="2"/>
  <c r="BI170" i="2"/>
  <c r="BH170" i="2"/>
  <c r="BG170" i="2"/>
  <c r="BF170" i="2"/>
  <c r="T170" i="2"/>
  <c r="R170" i="2"/>
  <c r="P170" i="2"/>
  <c r="BI169" i="2"/>
  <c r="BH169" i="2"/>
  <c r="BG169" i="2"/>
  <c r="BF169" i="2"/>
  <c r="T169" i="2"/>
  <c r="R169" i="2"/>
  <c r="P169" i="2"/>
  <c r="BI166" i="2"/>
  <c r="BH166" i="2"/>
  <c r="BG166" i="2"/>
  <c r="BF166" i="2"/>
  <c r="T166" i="2"/>
  <c r="R166" i="2"/>
  <c r="P166" i="2"/>
  <c r="BI165" i="2"/>
  <c r="BH165" i="2"/>
  <c r="BG165" i="2"/>
  <c r="BF165" i="2"/>
  <c r="T165" i="2"/>
  <c r="R165" i="2"/>
  <c r="P165" i="2"/>
  <c r="BI162" i="2"/>
  <c r="BH162" i="2"/>
  <c r="BG162" i="2"/>
  <c r="BF162" i="2"/>
  <c r="T162" i="2"/>
  <c r="R162" i="2"/>
  <c r="P162" i="2"/>
  <c r="BI161" i="2"/>
  <c r="BH161" i="2"/>
  <c r="BG161" i="2"/>
  <c r="BF161" i="2"/>
  <c r="T161" i="2"/>
  <c r="R161" i="2"/>
  <c r="P161" i="2"/>
  <c r="BI160" i="2"/>
  <c r="BH160" i="2"/>
  <c r="BG160" i="2"/>
  <c r="BF160" i="2"/>
  <c r="T160" i="2"/>
  <c r="R160" i="2"/>
  <c r="P160" i="2"/>
  <c r="BI159" i="2"/>
  <c r="BH159" i="2"/>
  <c r="BG159" i="2"/>
  <c r="BF159" i="2"/>
  <c r="T159" i="2"/>
  <c r="R159" i="2"/>
  <c r="P159" i="2"/>
  <c r="BI156" i="2"/>
  <c r="BH156" i="2"/>
  <c r="BG156" i="2"/>
  <c r="BF156" i="2"/>
  <c r="T156" i="2"/>
  <c r="R156" i="2"/>
  <c r="P156" i="2"/>
  <c r="BI155" i="2"/>
  <c r="BH155" i="2"/>
  <c r="BG155" i="2"/>
  <c r="BF155" i="2"/>
  <c r="T155" i="2"/>
  <c r="R155" i="2"/>
  <c r="P155" i="2"/>
  <c r="BI154" i="2"/>
  <c r="BH154" i="2"/>
  <c r="BG154" i="2"/>
  <c r="BF154" i="2"/>
  <c r="T154" i="2"/>
  <c r="R154" i="2"/>
  <c r="P154" i="2"/>
  <c r="BI151" i="2"/>
  <c r="BH151" i="2"/>
  <c r="BG151" i="2"/>
  <c r="BF151" i="2"/>
  <c r="T151" i="2"/>
  <c r="R151" i="2"/>
  <c r="P151" i="2"/>
  <c r="BI150" i="2"/>
  <c r="BH150" i="2"/>
  <c r="BG150" i="2"/>
  <c r="BF150" i="2"/>
  <c r="T150" i="2"/>
  <c r="R150" i="2"/>
  <c r="P150" i="2"/>
  <c r="BI147" i="2"/>
  <c r="BH147" i="2"/>
  <c r="BG147" i="2"/>
  <c r="BF147" i="2"/>
  <c r="T147" i="2"/>
  <c r="R147" i="2"/>
  <c r="P147" i="2"/>
  <c r="BI144" i="2"/>
  <c r="BH144" i="2"/>
  <c r="BG144" i="2"/>
  <c r="BF144" i="2"/>
  <c r="T144" i="2"/>
  <c r="R144" i="2"/>
  <c r="P144" i="2"/>
  <c r="BI143" i="2"/>
  <c r="BH143" i="2"/>
  <c r="BG143" i="2"/>
  <c r="BF143" i="2"/>
  <c r="T143" i="2"/>
  <c r="R143" i="2"/>
  <c r="P143" i="2"/>
  <c r="BI142" i="2"/>
  <c r="BH142" i="2"/>
  <c r="BG142" i="2"/>
  <c r="BF142" i="2"/>
  <c r="T142" i="2"/>
  <c r="R142" i="2"/>
  <c r="P142" i="2"/>
  <c r="BI141" i="2"/>
  <c r="BH141" i="2"/>
  <c r="BG141" i="2"/>
  <c r="BF141" i="2"/>
  <c r="T141" i="2"/>
  <c r="R141" i="2"/>
  <c r="P141" i="2"/>
  <c r="BI140" i="2"/>
  <c r="BH140" i="2"/>
  <c r="BG140" i="2"/>
  <c r="BF140" i="2"/>
  <c r="T140" i="2"/>
  <c r="R140" i="2"/>
  <c r="P140" i="2"/>
  <c r="F131" i="2"/>
  <c r="E129" i="2"/>
  <c r="BI116" i="2"/>
  <c r="BH116" i="2"/>
  <c r="BG116" i="2"/>
  <c r="BF116" i="2"/>
  <c r="BI115" i="2"/>
  <c r="F39" i="2" s="1"/>
  <c r="BH115" i="2"/>
  <c r="BG115" i="2"/>
  <c r="BF115" i="2"/>
  <c r="BE115" i="2"/>
  <c r="BI114" i="2"/>
  <c r="BH114" i="2"/>
  <c r="BG114" i="2"/>
  <c r="BF114" i="2"/>
  <c r="BE114" i="2"/>
  <c r="BI113" i="2"/>
  <c r="BH113" i="2"/>
  <c r="BG113" i="2"/>
  <c r="BF113" i="2"/>
  <c r="BE113" i="2"/>
  <c r="BI112" i="2"/>
  <c r="BH112" i="2"/>
  <c r="F38" i="2" s="1"/>
  <c r="BG112" i="2"/>
  <c r="F37" i="2" s="1"/>
  <c r="BF112" i="2"/>
  <c r="BE112" i="2"/>
  <c r="BI111" i="2"/>
  <c r="BH111" i="2"/>
  <c r="BG111" i="2"/>
  <c r="BF111" i="2"/>
  <c r="J36" i="2" s="1"/>
  <c r="BE111" i="2"/>
  <c r="F89" i="2"/>
  <c r="E87" i="2"/>
  <c r="J24" i="2"/>
  <c r="E24" i="2"/>
  <c r="J134" i="2" s="1"/>
  <c r="J23" i="2"/>
  <c r="J21" i="2"/>
  <c r="E21" i="2"/>
  <c r="J91" i="2"/>
  <c r="J20" i="2"/>
  <c r="J18" i="2"/>
  <c r="E18" i="2"/>
  <c r="F92" i="2" s="1"/>
  <c r="J17" i="2"/>
  <c r="J15" i="2"/>
  <c r="E15" i="2"/>
  <c r="F133" i="2"/>
  <c r="J14" i="2"/>
  <c r="J12" i="2"/>
  <c r="J131" i="2"/>
  <c r="E7" i="2"/>
  <c r="E85" i="2"/>
  <c r="L90" i="1"/>
  <c r="AM90" i="1"/>
  <c r="AM89" i="1"/>
  <c r="L89" i="1"/>
  <c r="AM87" i="1"/>
  <c r="L87" i="1"/>
  <c r="L85" i="1"/>
  <c r="L84" i="1"/>
  <c r="J222" i="21"/>
  <c r="J192" i="21"/>
  <c r="BK136" i="21"/>
  <c r="BK181" i="2"/>
  <c r="J154" i="2"/>
  <c r="J160" i="2"/>
  <c r="BK161" i="2"/>
  <c r="BK202" i="2"/>
  <c r="BK193" i="2"/>
  <c r="BK182" i="2"/>
  <c r="BK150" i="2"/>
  <c r="J165" i="2"/>
  <c r="BK140" i="2"/>
  <c r="J151" i="2"/>
  <c r="J187" i="2"/>
  <c r="J244" i="3"/>
  <c r="J237" i="3"/>
  <c r="BK240" i="3"/>
  <c r="BK244" i="3"/>
  <c r="J210" i="3"/>
  <c r="BK162" i="3"/>
  <c r="BK223" i="3"/>
  <c r="BK242" i="3"/>
  <c r="J217" i="3"/>
  <c r="BK188" i="3"/>
  <c r="BK154" i="3"/>
  <c r="BK218" i="3"/>
  <c r="J157" i="3"/>
  <c r="BK219" i="3"/>
  <c r="BK193" i="3"/>
  <c r="BK192" i="3"/>
  <c r="J221" i="3"/>
  <c r="J162" i="3"/>
  <c r="BK148" i="3"/>
  <c r="BK159" i="3"/>
  <c r="J204" i="3"/>
  <c r="J189" i="3"/>
  <c r="J202" i="3"/>
  <c r="J169" i="3"/>
  <c r="BK180" i="3"/>
  <c r="BK207" i="3"/>
  <c r="J216" i="3"/>
  <c r="BK172" i="4"/>
  <c r="J139" i="4"/>
  <c r="BK154" i="4"/>
  <c r="BK163" i="4"/>
  <c r="BK148" i="4"/>
  <c r="BK158" i="4"/>
  <c r="J143" i="4"/>
  <c r="BK170" i="5"/>
  <c r="J168" i="5"/>
  <c r="J159" i="5"/>
  <c r="BK149" i="5"/>
  <c r="BK159" i="5"/>
  <c r="J139" i="5"/>
  <c r="J155" i="5"/>
  <c r="BK147" i="5"/>
  <c r="J151" i="5"/>
  <c r="BK139" i="5"/>
  <c r="J147" i="5"/>
  <c r="BK148" i="5"/>
  <c r="BK216" i="6"/>
  <c r="J208" i="6"/>
  <c r="BK182" i="6"/>
  <c r="BK218" i="6"/>
  <c r="BK190" i="6"/>
  <c r="BK173" i="6"/>
  <c r="BK197" i="6"/>
  <c r="J192" i="6"/>
  <c r="BK193" i="6"/>
  <c r="J197" i="6"/>
  <c r="BK178" i="6"/>
  <c r="BK139" i="6"/>
  <c r="J140" i="7"/>
  <c r="BK153" i="8"/>
  <c r="BK142" i="8"/>
  <c r="J137" i="8"/>
  <c r="J140" i="8"/>
  <c r="J187" i="9"/>
  <c r="J171" i="9"/>
  <c r="BK182" i="9"/>
  <c r="BK139" i="9"/>
  <c r="BK174" i="9"/>
  <c r="J145" i="9"/>
  <c r="BK165" i="10"/>
  <c r="BK141" i="10"/>
  <c r="BK161" i="10"/>
  <c r="BK133" i="10"/>
  <c r="J135" i="10"/>
  <c r="BK219" i="11"/>
  <c r="BK195" i="11"/>
  <c r="J171" i="11"/>
  <c r="J195" i="11"/>
  <c r="BK147" i="11"/>
  <c r="J198" i="11"/>
  <c r="BK209" i="11"/>
  <c r="BK177" i="11"/>
  <c r="J190" i="11"/>
  <c r="J177" i="11"/>
  <c r="J160" i="11"/>
  <c r="J165" i="11"/>
  <c r="BK153" i="11"/>
  <c r="BK621" i="12"/>
  <c r="BK584" i="12"/>
  <c r="BK325" i="12"/>
  <c r="BK302" i="12"/>
  <c r="BK267" i="12"/>
  <c r="J201" i="12"/>
  <c r="J621" i="12"/>
  <c r="BK597" i="12"/>
  <c r="J334" i="12"/>
  <c r="BK610" i="12"/>
  <c r="J401" i="12"/>
  <c r="J597" i="12"/>
  <c r="BK362" i="12"/>
  <c r="J310" i="12"/>
  <c r="BK282" i="12"/>
  <c r="J217" i="12"/>
  <c r="J175" i="12"/>
  <c r="BK393" i="12"/>
  <c r="J374" i="12"/>
  <c r="J259" i="12"/>
  <c r="J581" i="12"/>
  <c r="J308" i="12"/>
  <c r="BK245" i="12"/>
  <c r="BK394" i="12"/>
  <c r="J565" i="12"/>
  <c r="J388" i="12"/>
  <c r="BK327" i="12"/>
  <c r="J257" i="12"/>
  <c r="J211" i="12"/>
  <c r="BK545" i="12"/>
  <c r="BK332" i="12"/>
  <c r="BK323" i="12"/>
  <c r="BK284" i="12"/>
  <c r="BK256" i="12"/>
  <c r="BK205" i="12"/>
  <c r="J168" i="12"/>
  <c r="BK159" i="12"/>
  <c r="BK333" i="12"/>
  <c r="J302" i="12"/>
  <c r="BK288" i="12"/>
  <c r="J263" i="12"/>
  <c r="J244" i="12"/>
  <c r="J222" i="12"/>
  <c r="BK191" i="12"/>
  <c r="BK455" i="12"/>
  <c r="BK406" i="12"/>
  <c r="BK374" i="12"/>
  <c r="BK342" i="12"/>
  <c r="BK353" i="12"/>
  <c r="BK303" i="12"/>
  <c r="BK243" i="12"/>
  <c r="J162" i="12"/>
  <c r="BK378" i="12"/>
  <c r="J326" i="12"/>
  <c r="J258" i="12"/>
  <c r="J208" i="12"/>
  <c r="BK204" i="12"/>
  <c r="J195" i="12"/>
  <c r="BK179" i="12"/>
  <c r="BK152" i="12"/>
  <c r="J390" i="12"/>
  <c r="J324" i="12"/>
  <c r="BK297" i="12"/>
  <c r="J186" i="12"/>
  <c r="J321" i="12"/>
  <c r="J371" i="12"/>
  <c r="J524" i="12"/>
  <c r="BK247" i="12"/>
  <c r="BK169" i="12"/>
  <c r="BK346" i="12"/>
  <c r="BK315" i="12"/>
  <c r="BK289" i="12"/>
  <c r="J214" i="12"/>
  <c r="BK189" i="12"/>
  <c r="J441" i="13"/>
  <c r="BK404" i="13"/>
  <c r="J273" i="13"/>
  <c r="BK422" i="13"/>
  <c r="J435" i="13"/>
  <c r="J312" i="13"/>
  <c r="J388" i="13"/>
  <c r="J378" i="13"/>
  <c r="BK282" i="13"/>
  <c r="BK260" i="13"/>
  <c r="BK226" i="13"/>
  <c r="J195" i="13"/>
  <c r="J280" i="13"/>
  <c r="J284" i="13"/>
  <c r="J224" i="13"/>
  <c r="J170" i="13"/>
  <c r="J270" i="13"/>
  <c r="BK160" i="13"/>
  <c r="J242" i="13"/>
  <c r="BK187" i="13"/>
  <c r="J393" i="13"/>
  <c r="J369" i="13"/>
  <c r="BK262" i="13"/>
  <c r="J221" i="13"/>
  <c r="BK140" i="13"/>
  <c r="J274" i="13"/>
  <c r="J257" i="13"/>
  <c r="J215" i="13"/>
  <c r="J321" i="13"/>
  <c r="J255" i="13"/>
  <c r="BK148" i="13"/>
  <c r="J234" i="13"/>
  <c r="BK273" i="13"/>
  <c r="J189" i="13"/>
  <c r="J287" i="13"/>
  <c r="BK244" i="13"/>
  <c r="J317" i="13"/>
  <c r="BK200" i="13"/>
  <c r="J160" i="13"/>
  <c r="J347" i="13"/>
  <c r="BK173" i="13"/>
  <c r="BK150" i="13"/>
  <c r="J140" i="13"/>
  <c r="J265" i="13"/>
  <c r="J227" i="13"/>
  <c r="BK265" i="13"/>
  <c r="BK215" i="13"/>
  <c r="J150" i="13"/>
  <c r="BK218" i="13"/>
  <c r="J256" i="13"/>
  <c r="J179" i="13"/>
  <c r="BK144" i="13"/>
  <c r="BK263" i="13"/>
  <c r="J359" i="14"/>
  <c r="BK313" i="14"/>
  <c r="J144" i="14"/>
  <c r="BK259" i="14"/>
  <c r="BK359" i="14"/>
  <c r="J303" i="14"/>
  <c r="J171" i="14"/>
  <c r="BK370" i="14"/>
  <c r="BK327" i="14"/>
  <c r="J317" i="14"/>
  <c r="J327" i="14"/>
  <c r="BK290" i="14"/>
  <c r="BK183" i="14"/>
  <c r="BK146" i="14"/>
  <c r="J290" i="14"/>
  <c r="J210" i="14"/>
  <c r="J220" i="14"/>
  <c r="BK215" i="14"/>
  <c r="BK208" i="14"/>
  <c r="BK268" i="14"/>
  <c r="J273" i="14"/>
  <c r="J222" i="14"/>
  <c r="BK158" i="14"/>
  <c r="J206" i="14"/>
  <c r="J151" i="14"/>
  <c r="BK200" i="14"/>
  <c r="J135" i="14"/>
  <c r="BK213" i="14"/>
  <c r="BK202" i="14"/>
  <c r="J192" i="14"/>
  <c r="J203" i="14"/>
  <c r="BK152" i="14"/>
  <c r="BK301" i="14"/>
  <c r="BK185" i="14"/>
  <c r="BK167" i="14"/>
  <c r="BK204" i="14"/>
  <c r="BK303" i="14"/>
  <c r="J202" i="14"/>
  <c r="J188" i="14"/>
  <c r="BK151" i="14"/>
  <c r="J167" i="14"/>
  <c r="BK501" i="15"/>
  <c r="BK496" i="15"/>
  <c r="BK488" i="15"/>
  <c r="J485" i="15"/>
  <c r="BK469" i="15"/>
  <c r="J309" i="15"/>
  <c r="J277" i="15"/>
  <c r="BK270" i="15"/>
  <c r="BK474" i="15"/>
  <c r="BK456" i="15"/>
  <c r="J211" i="15"/>
  <c r="BK181" i="15"/>
  <c r="BK140" i="15"/>
  <c r="J310" i="15"/>
  <c r="J384" i="15"/>
  <c r="BK298" i="15"/>
  <c r="BK240" i="15"/>
  <c r="J420" i="15"/>
  <c r="BK255" i="15"/>
  <c r="BK204" i="15"/>
  <c r="BK173" i="15"/>
  <c r="J147" i="15"/>
  <c r="J414" i="15"/>
  <c r="J298" i="15"/>
  <c r="J416" i="15"/>
  <c r="J243" i="15"/>
  <c r="BK164" i="15"/>
  <c r="BK446" i="15"/>
  <c r="BK288" i="15"/>
  <c r="BK186" i="15"/>
  <c r="BK424" i="15"/>
  <c r="J324" i="15"/>
  <c r="J306" i="15"/>
  <c r="BK409" i="15"/>
  <c r="J287" i="15"/>
  <c r="BK326" i="15"/>
  <c r="BK293" i="15"/>
  <c r="J251" i="15"/>
  <c r="BK289" i="15"/>
  <c r="BK244" i="15"/>
  <c r="BK191" i="15"/>
  <c r="BK435" i="15"/>
  <c r="J327" i="15"/>
  <c r="J252" i="15"/>
  <c r="BK190" i="15"/>
  <c r="BK143" i="15"/>
  <c r="J266" i="15"/>
  <c r="BK239" i="15"/>
  <c r="J191" i="15"/>
  <c r="J401" i="15"/>
  <c r="J155" i="15"/>
  <c r="BK312" i="15"/>
  <c r="BK273" i="15"/>
  <c r="BK225" i="15"/>
  <c r="BK139" i="15"/>
  <c r="BK252" i="15"/>
  <c r="J170" i="15"/>
  <c r="BK366" i="15"/>
  <c r="BK261" i="15"/>
  <c r="J210" i="15"/>
  <c r="BK324" i="15"/>
  <c r="J171" i="16"/>
  <c r="J168" i="16"/>
  <c r="BK160" i="16"/>
  <c r="J453" i="16"/>
  <c r="J259" i="16"/>
  <c r="J368" i="16"/>
  <c r="BK220" i="16"/>
  <c r="BK190" i="16"/>
  <c r="J407" i="16"/>
  <c r="BK296" i="16"/>
  <c r="BK254" i="16"/>
  <c r="BK263" i="16"/>
  <c r="BK225" i="16"/>
  <c r="J144" i="16"/>
  <c r="J305" i="16"/>
  <c r="J236" i="16"/>
  <c r="J190" i="16"/>
  <c r="J242" i="16"/>
  <c r="BK255" i="16"/>
  <c r="J200" i="16"/>
  <c r="BK262" i="16"/>
  <c r="J227" i="16"/>
  <c r="BK279" i="16"/>
  <c r="BK270" i="16"/>
  <c r="J220" i="16"/>
  <c r="BK135" i="16"/>
  <c r="J345" i="16"/>
  <c r="BK269" i="16"/>
  <c r="J255" i="16"/>
  <c r="J229" i="16"/>
  <c r="J183" i="16"/>
  <c r="BK394" i="16"/>
  <c r="J411" i="16"/>
  <c r="J243" i="16"/>
  <c r="BK208" i="16"/>
  <c r="J285" i="16"/>
  <c r="J208" i="16"/>
  <c r="J281" i="16"/>
  <c r="J249" i="16"/>
  <c r="BK205" i="16"/>
  <c r="J298" i="16"/>
  <c r="J218" i="16"/>
  <c r="J138" i="16"/>
  <c r="J273" i="16"/>
  <c r="J152" i="16"/>
  <c r="J278" i="16"/>
  <c r="BK193" i="17"/>
  <c r="BK160" i="17"/>
  <c r="J265" i="17"/>
  <c r="BK310" i="17"/>
  <c r="BK148" i="17"/>
  <c r="J258" i="17"/>
  <c r="BK188" i="17"/>
  <c r="BK395" i="18"/>
  <c r="BK391" i="18"/>
  <c r="BK377" i="18"/>
  <c r="J315" i="18"/>
  <c r="BK161" i="18"/>
  <c r="J147" i="18"/>
  <c r="J136" i="18"/>
  <c r="J343" i="18"/>
  <c r="J327" i="18"/>
  <c r="J372" i="18"/>
  <c r="J308" i="18"/>
  <c r="BK290" i="18"/>
  <c r="J356" i="18"/>
  <c r="BK236" i="18"/>
  <c r="BK375" i="18"/>
  <c r="J375" i="18"/>
  <c r="BK362" i="18"/>
  <c r="BK356" i="18"/>
  <c r="BK319" i="18"/>
  <c r="BK315" i="18"/>
  <c r="J235" i="18"/>
  <c r="BK194" i="18"/>
  <c r="J304" i="18"/>
  <c r="BK201" i="18"/>
  <c r="BK231" i="18"/>
  <c r="BK296" i="18"/>
  <c r="BK256" i="18"/>
  <c r="J203" i="18"/>
  <c r="J283" i="18"/>
  <c r="J197" i="18"/>
  <c r="BK224" i="18"/>
  <c r="BK197" i="18"/>
  <c r="J319" i="18"/>
  <c r="J161" i="18"/>
  <c r="J183" i="18"/>
  <c r="BK292" i="18"/>
  <c r="BK133" i="18"/>
  <c r="J196" i="18"/>
  <c r="J141" i="18"/>
  <c r="BK171" i="18"/>
  <c r="J340" i="19"/>
  <c r="BK176" i="19"/>
  <c r="J291" i="19"/>
  <c r="BK276" i="19"/>
  <c r="BK333" i="19"/>
  <c r="BK327" i="19"/>
  <c r="J192" i="19"/>
  <c r="J204" i="19"/>
  <c r="BK318" i="19"/>
  <c r="J324" i="19"/>
  <c r="BK233" i="19"/>
  <c r="BK211" i="19"/>
  <c r="J222" i="19"/>
  <c r="BK237" i="20"/>
  <c r="BK139" i="20"/>
  <c r="BK209" i="20"/>
  <c r="BK235" i="20"/>
  <c r="BK195" i="20"/>
  <c r="BK226" i="20"/>
  <c r="BK232" i="20"/>
  <c r="BK143" i="20"/>
  <c r="J189" i="20"/>
  <c r="BK154" i="20"/>
  <c r="J178" i="20"/>
  <c r="BK173" i="20"/>
  <c r="BK136" i="20"/>
  <c r="J208" i="20"/>
  <c r="BK180" i="20"/>
  <c r="BK178" i="20"/>
  <c r="BK168" i="20"/>
  <c r="J184" i="20"/>
  <c r="J215" i="20"/>
  <c r="J180" i="20"/>
  <c r="J166" i="20"/>
  <c r="J161" i="20"/>
  <c r="BK146" i="20"/>
  <c r="J374" i="21"/>
  <c r="J365" i="21"/>
  <c r="J355" i="21"/>
  <c r="BK214" i="21"/>
  <c r="BK146" i="21"/>
  <c r="J345" i="21"/>
  <c r="BK345" i="21"/>
  <c r="J220" i="21"/>
  <c r="J368" i="21"/>
  <c r="BK361" i="21"/>
  <c r="BK342" i="21"/>
  <c r="BK244" i="21"/>
  <c r="BK226" i="21"/>
  <c r="BK224" i="21"/>
  <c r="BK337" i="21"/>
  <c r="BK152" i="21"/>
  <c r="BK166" i="21"/>
  <c r="BK157" i="21"/>
  <c r="J228" i="21"/>
  <c r="J329" i="21"/>
  <c r="J315" i="21"/>
  <c r="J307" i="21"/>
  <c r="BK293" i="21"/>
  <c r="BK192" i="21"/>
  <c r="J262" i="21"/>
  <c r="J173" i="21"/>
  <c r="BK239" i="21"/>
  <c r="BK326" i="21"/>
  <c r="J210" i="21"/>
  <c r="J200" i="21"/>
  <c r="J168" i="21"/>
  <c r="BK320" i="21"/>
  <c r="J293" i="21"/>
  <c r="J174" i="21"/>
  <c r="BK174" i="21"/>
  <c r="BK254" i="21"/>
  <c r="J177" i="2"/>
  <c r="J156" i="2"/>
  <c r="J155" i="2"/>
  <c r="J143" i="2"/>
  <c r="BK147" i="2"/>
  <c r="BK200" i="2"/>
  <c r="J183" i="2"/>
  <c r="J176" i="2"/>
  <c r="BK171" i="2"/>
  <c r="BK160" i="2"/>
  <c r="BK156" i="2"/>
  <c r="BK197" i="2"/>
  <c r="BK183" i="2"/>
  <c r="BK205" i="2"/>
  <c r="BK241" i="3"/>
  <c r="J238" i="3"/>
  <c r="BK235" i="3"/>
  <c r="J212" i="3"/>
  <c r="BK168" i="3"/>
  <c r="J232" i="3"/>
  <c r="BK221" i="3"/>
  <c r="BK167" i="3"/>
  <c r="J228" i="3"/>
  <c r="BK199" i="3"/>
  <c r="J225" i="3"/>
  <c r="BK224" i="3"/>
  <c r="BK220" i="3"/>
  <c r="J196" i="3"/>
  <c r="BK145" i="3"/>
  <c r="J185" i="3"/>
  <c r="J154" i="3"/>
  <c r="J182" i="3"/>
  <c r="BK160" i="5"/>
  <c r="J161" i="5"/>
  <c r="J146" i="5"/>
  <c r="J157" i="5"/>
  <c r="J144" i="5"/>
  <c r="BK150" i="5"/>
  <c r="BK155" i="5"/>
  <c r="J150" i="5"/>
  <c r="BK140" i="5"/>
  <c r="J218" i="6"/>
  <c r="J207" i="6"/>
  <c r="J184" i="6"/>
  <c r="J163" i="6"/>
  <c r="BK198" i="6"/>
  <c r="J179" i="6"/>
  <c r="BK215" i="6"/>
  <c r="J189" i="6"/>
  <c r="BK179" i="6"/>
  <c r="J183" i="6"/>
  <c r="J188" i="6"/>
  <c r="BK181" i="6"/>
  <c r="J167" i="6"/>
  <c r="BK174" i="6"/>
  <c r="J148" i="6"/>
  <c r="J149" i="6"/>
  <c r="J182" i="6"/>
  <c r="BK140" i="6"/>
  <c r="BK178" i="7"/>
  <c r="BK172" i="7"/>
  <c r="BK164" i="7"/>
  <c r="BK157" i="7"/>
  <c r="BK170" i="7"/>
  <c r="BK161" i="7"/>
  <c r="J168" i="7"/>
  <c r="J178" i="7"/>
  <c r="J161" i="7"/>
  <c r="J143" i="7"/>
  <c r="BK156" i="7"/>
  <c r="J157" i="7"/>
  <c r="BK148" i="8"/>
  <c r="J206" i="11"/>
  <c r="J156" i="11"/>
  <c r="J192" i="11"/>
  <c r="J205" i="11"/>
  <c r="BK162" i="11"/>
  <c r="BK180" i="11"/>
  <c r="BK150" i="11"/>
  <c r="J159" i="11"/>
  <c r="BK137" i="11"/>
  <c r="BK613" i="12"/>
  <c r="BK340" i="12"/>
  <c r="BK307" i="12"/>
  <c r="BK276" i="12"/>
  <c r="BK209" i="12"/>
  <c r="BK197" i="12"/>
  <c r="BK618" i="12"/>
  <c r="J594" i="12"/>
  <c r="BK335" i="12"/>
  <c r="BK607" i="12"/>
  <c r="J399" i="12"/>
  <c r="BK602" i="12"/>
  <c r="J343" i="12"/>
  <c r="BK296" i="12"/>
  <c r="J276" i="12"/>
  <c r="BK255" i="12"/>
  <c r="J192" i="12"/>
  <c r="BK173" i="12"/>
  <c r="J570" i="12"/>
  <c r="J344" i="12"/>
  <c r="J236" i="12"/>
  <c r="J367" i="12"/>
  <c r="J347" i="12"/>
  <c r="J269" i="12"/>
  <c r="J382" i="12"/>
  <c r="BK550" i="12"/>
  <c r="J353" i="12"/>
  <c r="J301" i="12"/>
  <c r="J220" i="12"/>
  <c r="J177" i="12"/>
  <c r="BK396" i="12"/>
  <c r="BK377" i="12"/>
  <c r="BK316" i="12"/>
  <c r="BK257" i="12"/>
  <c r="J203" i="12"/>
  <c r="J165" i="12"/>
  <c r="BK392" i="12"/>
  <c r="J316" i="12"/>
  <c r="BK301" i="12"/>
  <c r="J179" i="12"/>
  <c r="J148" i="12"/>
  <c r="BK587" i="12"/>
  <c r="J500" i="12"/>
  <c r="J471" i="12"/>
  <c r="J397" i="12"/>
  <c r="J386" i="12"/>
  <c r="J558" i="12"/>
  <c r="BK344" i="12"/>
  <c r="BK306" i="12"/>
  <c r="BK239" i="12"/>
  <c r="BK181" i="12"/>
  <c r="BK379" i="12"/>
  <c r="BK322" i="12"/>
  <c r="BK263" i="12"/>
  <c r="BK237" i="12"/>
  <c r="J205" i="12"/>
  <c r="BK193" i="12"/>
  <c r="BK177" i="12"/>
  <c r="J154" i="12"/>
  <c r="J392" i="12"/>
  <c r="J325" i="12"/>
  <c r="BK290" i="12"/>
  <c r="BK148" i="12"/>
  <c r="J377" i="12"/>
  <c r="J520" i="12"/>
  <c r="J253" i="12"/>
  <c r="J182" i="12"/>
  <c r="BK524" i="12"/>
  <c r="BK345" i="12"/>
  <c r="BK314" i="12"/>
  <c r="BK240" i="12"/>
  <c r="J213" i="12"/>
  <c r="J152" i="12"/>
  <c r="BK435" i="13"/>
  <c r="J411" i="13"/>
  <c r="BK407" i="13"/>
  <c r="J276" i="13"/>
  <c r="J433" i="13"/>
  <c r="BK419" i="13"/>
  <c r="J407" i="13"/>
  <c r="J383" i="13"/>
  <c r="BK369" i="13"/>
  <c r="BK229" i="13"/>
  <c r="BK204" i="13"/>
  <c r="J414" i="13"/>
  <c r="J292" i="13"/>
  <c r="BK246" i="13"/>
  <c r="J187" i="13"/>
  <c r="J139" i="13"/>
  <c r="J249" i="13"/>
  <c r="J282" i="13"/>
  <c r="BK232" i="13"/>
  <c r="J153" i="13"/>
  <c r="J399" i="13"/>
  <c r="BK381" i="13"/>
  <c r="BK343" i="13"/>
  <c r="BK170" i="13"/>
  <c r="BK292" i="13"/>
  <c r="BK270" i="13"/>
  <c r="BK240" i="13"/>
  <c r="BK214" i="13"/>
  <c r="BK333" i="13"/>
  <c r="BK274" i="13"/>
  <c r="J253" i="13"/>
  <c r="BK164" i="13"/>
  <c r="J142" i="13"/>
  <c r="BK253" i="13"/>
  <c r="J333" i="13"/>
  <c r="BK193" i="13"/>
  <c r="BK159" i="13"/>
  <c r="J246" i="13"/>
  <c r="J271" i="13"/>
  <c r="J210" i="13"/>
  <c r="BK184" i="13"/>
  <c r="J343" i="13"/>
  <c r="BK182" i="13"/>
  <c r="J152" i="13"/>
  <c r="J306" i="13"/>
  <c r="J230" i="13"/>
  <c r="J164" i="13"/>
  <c r="J228" i="13"/>
  <c r="BK208" i="13"/>
  <c r="BK185" i="13"/>
  <c r="BK152" i="13"/>
  <c r="BK261" i="13"/>
  <c r="J247" i="13"/>
  <c r="BK241" i="13"/>
  <c r="J146" i="13"/>
  <c r="BK264" i="13"/>
  <c r="J368" i="14"/>
  <c r="BK322" i="14"/>
  <c r="J147" i="14"/>
  <c r="J338" i="14"/>
  <c r="J246" i="14"/>
  <c r="J354" i="14"/>
  <c r="BK273" i="14"/>
  <c r="BK372" i="14"/>
  <c r="J365" i="14"/>
  <c r="J313" i="14"/>
  <c r="BK354" i="14"/>
  <c r="BK188" i="14"/>
  <c r="J311" i="14"/>
  <c r="J263" i="14"/>
  <c r="J175" i="14"/>
  <c r="J191" i="14"/>
  <c r="J165" i="14"/>
  <c r="J254" i="14"/>
  <c r="J240" i="14"/>
  <c r="BK249" i="14"/>
  <c r="J183" i="14"/>
  <c r="BK177" i="14"/>
  <c r="J189" i="14"/>
  <c r="J177" i="14"/>
  <c r="BK234" i="14"/>
  <c r="BK503" i="15"/>
  <c r="J501" i="15"/>
  <c r="J300" i="15"/>
  <c r="BK242" i="15"/>
  <c r="J197" i="15"/>
  <c r="BK162" i="15"/>
  <c r="BK336" i="15"/>
  <c r="J446" i="15"/>
  <c r="BK280" i="15"/>
  <c r="BK264" i="15"/>
  <c r="BK241" i="15"/>
  <c r="J466" i="15"/>
  <c r="J430" i="15"/>
  <c r="BK238" i="15"/>
  <c r="J225" i="15"/>
  <c r="BK155" i="15"/>
  <c r="J375" i="15"/>
  <c r="BK307" i="15"/>
  <c r="BK372" i="15"/>
  <c r="BK291" i="15"/>
  <c r="BK313" i="15"/>
  <c r="BK286" i="15"/>
  <c r="J245" i="15"/>
  <c r="J282" i="15"/>
  <c r="J241" i="15"/>
  <c r="J202" i="15"/>
  <c r="J175" i="15"/>
  <c r="J331" i="15"/>
  <c r="J267" i="15"/>
  <c r="J198" i="15"/>
  <c r="BK158" i="15"/>
  <c r="BK350" i="15"/>
  <c r="J271" i="15"/>
  <c r="J257" i="15"/>
  <c r="J190" i="15"/>
  <c r="BK285" i="15"/>
  <c r="BK211" i="15"/>
  <c r="J152" i="15"/>
  <c r="BK309" i="15"/>
  <c r="J231" i="15"/>
  <c r="BK142" i="15"/>
  <c r="J315" i="15"/>
  <c r="BK219" i="15"/>
  <c r="J158" i="15"/>
  <c r="J286" i="15"/>
  <c r="J221" i="15"/>
  <c r="BK198" i="15"/>
  <c r="BK303" i="15"/>
  <c r="J236" i="15"/>
  <c r="BK157" i="15"/>
  <c r="J366" i="15"/>
  <c r="J263" i="15"/>
  <c r="BK257" i="15"/>
  <c r="J223" i="15"/>
  <c r="J186" i="15"/>
  <c r="BK138" i="15"/>
  <c r="BK221" i="15"/>
  <c r="BK185" i="15"/>
  <c r="J424" i="16"/>
  <c r="BK300" i="16"/>
  <c r="BK272" i="16"/>
  <c r="J216" i="16"/>
  <c r="J211" i="16"/>
  <c r="BK458" i="16"/>
  <c r="J437" i="16"/>
  <c r="BK391" i="16"/>
  <c r="J286" i="16"/>
  <c r="J207" i="16"/>
  <c r="BK184" i="16"/>
  <c r="BK172" i="16"/>
  <c r="J169" i="16"/>
  <c r="BK162" i="16"/>
  <c r="BK141" i="16"/>
  <c r="BK371" i="16"/>
  <c r="J371" i="16"/>
  <c r="J265" i="16"/>
  <c r="BK198" i="16"/>
  <c r="J442" i="16"/>
  <c r="J387" i="16"/>
  <c r="J295" i="16"/>
  <c r="J250" i="16"/>
  <c r="BK324" i="16"/>
  <c r="J226" i="16"/>
  <c r="BK206" i="16"/>
  <c r="J461" i="16"/>
  <c r="J330" i="16"/>
  <c r="BK268" i="16"/>
  <c r="J198" i="16"/>
  <c r="J342" i="16"/>
  <c r="J394" i="16"/>
  <c r="BK238" i="16"/>
  <c r="J181" i="16"/>
  <c r="BK260" i="16"/>
  <c r="BK207" i="16"/>
  <c r="BK286" i="16"/>
  <c r="BK271" i="16"/>
  <c r="J246" i="16"/>
  <c r="BK136" i="16"/>
  <c r="J349" i="16"/>
  <c r="J306" i="16"/>
  <c r="J258" i="16"/>
  <c r="BK250" i="16"/>
  <c r="BK227" i="16"/>
  <c r="J418" i="16"/>
  <c r="BK342" i="16"/>
  <c r="BK319" i="16"/>
  <c r="BK245" i="16"/>
  <c r="BK210" i="16"/>
  <c r="BK337" i="16"/>
  <c r="J266" i="16"/>
  <c r="J283" i="16"/>
  <c r="BK247" i="16"/>
  <c r="BK187" i="16"/>
  <c r="BK276" i="16"/>
  <c r="BK232" i="16"/>
  <c r="BK137" i="16"/>
  <c r="BK295" i="16"/>
  <c r="J209" i="16"/>
  <c r="J284" i="16"/>
  <c r="BK230" i="17"/>
  <c r="BK239" i="17"/>
  <c r="J381" i="18"/>
  <c r="J337" i="18"/>
  <c r="J160" i="18"/>
  <c r="BK353" i="18"/>
  <c r="J224" i="18"/>
  <c r="J383" i="18"/>
  <c r="BK300" i="18"/>
  <c r="J312" i="18"/>
  <c r="BK340" i="18"/>
  <c r="J334" i="18"/>
  <c r="BK297" i="18"/>
  <c r="BK219" i="18"/>
  <c r="J300" i="18"/>
  <c r="J247" i="18"/>
  <c r="BK213" i="18"/>
  <c r="J194" i="18"/>
  <c r="BK283" i="18"/>
  <c r="J211" i="18"/>
  <c r="BK203" i="18"/>
  <c r="BK147" i="18"/>
  <c r="BK136" i="18"/>
  <c r="BK340" i="19"/>
  <c r="J233" i="19"/>
  <c r="BK302" i="19"/>
  <c r="J272" i="19"/>
  <c r="BK331" i="19"/>
  <c r="J311" i="19"/>
  <c r="BK324" i="19"/>
  <c r="J268" i="19"/>
  <c r="J136" i="19"/>
  <c r="BK257" i="19"/>
  <c r="J302" i="19"/>
  <c r="J225" i="19"/>
  <c r="J174" i="19"/>
  <c r="BK254" i="19"/>
  <c r="J160" i="19"/>
  <c r="BK186" i="19"/>
  <c r="BK143" i="19"/>
  <c r="BK139" i="19"/>
  <c r="J202" i="19"/>
  <c r="BK208" i="19"/>
  <c r="J240" i="19"/>
  <c r="J133" i="19"/>
  <c r="BK220" i="19"/>
  <c r="J208" i="19"/>
  <c r="J158" i="19"/>
  <c r="J205" i="21"/>
  <c r="BK222" i="21"/>
  <c r="BK146" i="23"/>
  <c r="BK143" i="23"/>
  <c r="BK131" i="22"/>
  <c r="J149" i="23"/>
  <c r="BK137" i="23"/>
  <c r="J202" i="2"/>
  <c r="BK166" i="2"/>
  <c r="BK155" i="2"/>
  <c r="BK142" i="2"/>
  <c r="BK141" i="2"/>
  <c r="J181" i="2"/>
  <c r="BK170" i="2"/>
  <c r="J147" i="2"/>
  <c r="BK180" i="2"/>
  <c r="BK190" i="2"/>
  <c r="BK245" i="3"/>
  <c r="BK243" i="3"/>
  <c r="J245" i="3"/>
  <c r="J218" i="3"/>
  <c r="J180" i="3"/>
  <c r="J166" i="3"/>
  <c r="J148" i="3"/>
  <c r="BK234" i="3"/>
  <c r="J168" i="3"/>
  <c r="BK232" i="3"/>
  <c r="J173" i="3"/>
  <c r="BK182" i="3"/>
  <c r="BK217" i="3"/>
  <c r="J150" i="3"/>
  <c r="J193" i="3"/>
  <c r="BK178" i="3"/>
  <c r="J172" i="4"/>
  <c r="BK169" i="4"/>
  <c r="BK164" i="4"/>
  <c r="J169" i="4"/>
  <c r="J152" i="4"/>
  <c r="J148" i="4"/>
  <c r="J153" i="4"/>
  <c r="J147" i="4"/>
  <c r="J170" i="5"/>
  <c r="J164" i="5"/>
  <c r="J158" i="5"/>
  <c r="J160" i="5"/>
  <c r="BK142" i="5"/>
  <c r="J156" i="5"/>
  <c r="BK154" i="5"/>
  <c r="BK138" i="5"/>
  <c r="BK146" i="5"/>
  <c r="BK158" i="5"/>
  <c r="BK144" i="5"/>
  <c r="BK145" i="5"/>
  <c r="BK210" i="6"/>
  <c r="J193" i="6"/>
  <c r="BK168" i="6"/>
  <c r="J212" i="6"/>
  <c r="J186" i="6"/>
  <c r="BK152" i="6"/>
  <c r="BK209" i="6"/>
  <c r="J209" i="6"/>
  <c r="BK201" i="6"/>
  <c r="J198" i="6"/>
  <c r="J142" i="6"/>
  <c r="BK189" i="6"/>
  <c r="J180" i="6"/>
  <c r="J178" i="6"/>
  <c r="BK142" i="6"/>
  <c r="J169" i="6"/>
  <c r="J140" i="6"/>
  <c r="BK169" i="6"/>
  <c r="BK176" i="7"/>
  <c r="J169" i="7"/>
  <c r="BK163" i="7"/>
  <c r="BK168" i="7"/>
  <c r="BK152" i="7"/>
  <c r="J171" i="7"/>
  <c r="J165" i="7"/>
  <c r="J153" i="7"/>
  <c r="J164" i="7"/>
  <c r="BK149" i="7"/>
  <c r="BK137" i="7"/>
  <c r="BK147" i="8"/>
  <c r="J146" i="8"/>
  <c r="BK138" i="8"/>
  <c r="BK151" i="8"/>
  <c r="BK187" i="9"/>
  <c r="BK166" i="9"/>
  <c r="J170" i="9"/>
  <c r="J163" i="9"/>
  <c r="J157" i="9"/>
  <c r="J152" i="9"/>
  <c r="J161" i="10"/>
  <c r="J155" i="10"/>
  <c r="BK155" i="10"/>
  <c r="J131" i="10"/>
  <c r="J150" i="10"/>
  <c r="J208" i="11"/>
  <c r="BK188" i="11"/>
  <c r="J150" i="11"/>
  <c r="BK201" i="11"/>
  <c r="J219" i="11"/>
  <c r="J201" i="11"/>
  <c r="J202" i="11"/>
  <c r="BK171" i="11"/>
  <c r="BK186" i="11"/>
  <c r="J143" i="11"/>
  <c r="BK159" i="11"/>
  <c r="BK143" i="11"/>
  <c r="BK616" i="12"/>
  <c r="J576" i="12"/>
  <c r="BK330" i="12"/>
  <c r="J295" i="12"/>
  <c r="J261" i="12"/>
  <c r="J200" i="12"/>
  <c r="BK629" i="12"/>
  <c r="J336" i="12"/>
  <c r="J626" i="12"/>
  <c r="J602" i="12"/>
  <c r="J555" i="12"/>
  <c r="BK468" i="12"/>
  <c r="BK339" i="12"/>
  <c r="J241" i="12"/>
  <c r="J193" i="12"/>
  <c r="BK149" i="12"/>
  <c r="BK390" i="12"/>
  <c r="J340" i="12"/>
  <c r="J240" i="12"/>
  <c r="J207" i="12"/>
  <c r="J355" i="12"/>
  <c r="J283" i="12"/>
  <c r="J215" i="12"/>
  <c r="BK417" i="12"/>
  <c r="BK354" i="12"/>
  <c r="BK309" i="12"/>
  <c r="BK249" i="12"/>
  <c r="J212" i="12"/>
  <c r="J140" i="12"/>
  <c r="BK376" i="12"/>
  <c r="BK320" i="12"/>
  <c r="BK206" i="12"/>
  <c r="BK517" i="12"/>
  <c r="BK500" i="12"/>
  <c r="BK471" i="12"/>
  <c r="J573" i="12"/>
  <c r="J411" i="12"/>
  <c r="BK308" i="12"/>
  <c r="J194" i="12"/>
  <c r="J178" i="12"/>
  <c r="BK147" i="12"/>
  <c r="J577" i="12"/>
  <c r="BK503" i="12"/>
  <c r="BK491" i="12"/>
  <c r="J417" i="12"/>
  <c r="BK581" i="12"/>
  <c r="J545" i="12"/>
  <c r="BK187" i="12"/>
  <c r="J144" i="12"/>
  <c r="J327" i="12"/>
  <c r="BK285" i="12"/>
  <c r="J254" i="12"/>
  <c r="BK213" i="12"/>
  <c r="J196" i="12"/>
  <c r="BK178" i="12"/>
  <c r="BK164" i="12"/>
  <c r="J299" i="12"/>
  <c r="BK228" i="12"/>
  <c r="BK154" i="12"/>
  <c r="BK145" i="12"/>
  <c r="J372" i="12"/>
  <c r="J389" i="12"/>
  <c r="J242" i="12"/>
  <c r="BK540" i="12"/>
  <c r="BK391" i="12"/>
  <c r="J331" i="12"/>
  <c r="BK253" i="12"/>
  <c r="BK195" i="12"/>
  <c r="BK143" i="12"/>
  <c r="J438" i="13"/>
  <c r="BK430" i="13"/>
  <c r="BK267" i="13"/>
  <c r="BK441" i="13"/>
  <c r="J430" i="13"/>
  <c r="J422" i="13"/>
  <c r="BK258" i="13"/>
  <c r="BK365" i="13"/>
  <c r="J277" i="13"/>
  <c r="J231" i="13"/>
  <c r="BK211" i="13"/>
  <c r="J404" i="13"/>
  <c r="J241" i="13"/>
  <c r="J263" i="13"/>
  <c r="BK221" i="13"/>
  <c r="BK167" i="13"/>
  <c r="J137" i="13"/>
  <c r="BK239" i="13"/>
  <c r="BK276" i="13"/>
  <c r="BK202" i="13"/>
  <c r="J145" i="13"/>
  <c r="BK376" i="13"/>
  <c r="J239" i="13"/>
  <c r="J154" i="13"/>
  <c r="J309" i="13"/>
  <c r="J272" i="13"/>
  <c r="BK189" i="13"/>
  <c r="J319" i="13"/>
  <c r="BK319" i="13"/>
  <c r="BK186" i="13"/>
  <c r="BK272" i="13"/>
  <c r="BK230" i="13"/>
  <c r="BK242" i="13"/>
  <c r="J181" i="13"/>
  <c r="BK286" i="13"/>
  <c r="BK247" i="13"/>
  <c r="J359" i="13"/>
  <c r="BK220" i="13"/>
  <c r="J186" i="13"/>
  <c r="BK153" i="13"/>
  <c r="J209" i="13"/>
  <c r="J177" i="13"/>
  <c r="J148" i="13"/>
  <c r="J338" i="13"/>
  <c r="BK256" i="13"/>
  <c r="J204" i="13"/>
  <c r="BK157" i="13"/>
  <c r="BK252" i="13"/>
  <c r="J216" i="13"/>
  <c r="J194" i="13"/>
  <c r="BK179" i="13"/>
  <c r="BK135" i="14"/>
  <c r="J259" i="14"/>
  <c r="BK149" i="14"/>
  <c r="BK246" i="14"/>
  <c r="BK219" i="14"/>
  <c r="BK214" i="14"/>
  <c r="BK201" i="14"/>
  <c r="J234" i="14"/>
  <c r="J219" i="14"/>
  <c r="BK490" i="15"/>
  <c r="BK477" i="15"/>
  <c r="J330" i="15"/>
  <c r="J285" i="15"/>
  <c r="BK267" i="15"/>
  <c r="BK466" i="15"/>
  <c r="BK302" i="15"/>
  <c r="J273" i="15"/>
  <c r="J184" i="15"/>
  <c r="J148" i="15"/>
  <c r="J453" i="15"/>
  <c r="J318" i="15"/>
  <c r="J244" i="15"/>
  <c r="J235" i="15"/>
  <c r="BK223" i="15"/>
  <c r="J165" i="15"/>
  <c r="BK150" i="15"/>
  <c r="BK414" i="15"/>
  <c r="BK243" i="15"/>
  <c r="J200" i="15"/>
  <c r="J177" i="15"/>
  <c r="BK156" i="15"/>
  <c r="J421" i="15"/>
  <c r="J320" i="15"/>
  <c r="BK318" i="15"/>
  <c r="J240" i="15"/>
  <c r="J159" i="15"/>
  <c r="J435" i="15"/>
  <c r="BK287" i="15"/>
  <c r="BK183" i="15"/>
  <c r="BK159" i="15"/>
  <c r="J418" i="15"/>
  <c r="BK323" i="15"/>
  <c r="BK301" i="15"/>
  <c r="BK341" i="15"/>
  <c r="J256" i="15"/>
  <c r="J312" i="15"/>
  <c r="BK269" i="15"/>
  <c r="J219" i="15"/>
  <c r="J293" i="15"/>
  <c r="BK229" i="15"/>
  <c r="BK160" i="15"/>
  <c r="J346" i="15"/>
  <c r="J249" i="15"/>
  <c r="BK187" i="15"/>
  <c r="J278" i="15"/>
  <c r="J209" i="15"/>
  <c r="J156" i="15"/>
  <c r="J281" i="15"/>
  <c r="BK258" i="15"/>
  <c r="J212" i="15"/>
  <c r="BK152" i="15"/>
  <c r="J319" i="15"/>
  <c r="BK217" i="15"/>
  <c r="J448" i="16"/>
  <c r="J294" i="16"/>
  <c r="BK224" i="16"/>
  <c r="J192" i="16"/>
  <c r="BK442" i="16"/>
  <c r="J434" i="16"/>
  <c r="BK389" i="16"/>
  <c r="J290" i="16"/>
  <c r="J206" i="16"/>
  <c r="J179" i="16"/>
  <c r="J178" i="16"/>
  <c r="BK169" i="16"/>
  <c r="J165" i="16"/>
  <c r="J158" i="16"/>
  <c r="BK403" i="16"/>
  <c r="BK456" i="16"/>
  <c r="BK282" i="16"/>
  <c r="BK219" i="16"/>
  <c r="BK306" i="16"/>
  <c r="J260" i="16"/>
  <c r="J277" i="16"/>
  <c r="J238" i="16"/>
  <c r="BK214" i="16"/>
  <c r="J393" i="16"/>
  <c r="BK349" i="16"/>
  <c r="BK235" i="16"/>
  <c r="J184" i="16"/>
  <c r="J231" i="16"/>
  <c r="BK242" i="16"/>
  <c r="J204" i="16"/>
  <c r="J264" i="16"/>
  <c r="J224" i="16"/>
  <c r="BK284" i="16"/>
  <c r="BK285" i="16"/>
  <c r="J234" i="16"/>
  <c r="BK139" i="16"/>
  <c r="J377" i="16"/>
  <c r="J296" i="16"/>
  <c r="J263" i="16"/>
  <c r="J251" i="16"/>
  <c r="BK228" i="16"/>
  <c r="J185" i="16"/>
  <c r="J403" i="16"/>
  <c r="BK330" i="16"/>
  <c r="J261" i="16"/>
  <c r="BK213" i="16"/>
  <c r="J148" i="16"/>
  <c r="J274" i="16"/>
  <c r="BK407" i="16"/>
  <c r="BK257" i="16"/>
  <c r="J287" i="16"/>
  <c r="J217" i="16"/>
  <c r="BK328" i="16"/>
  <c r="J245" i="16"/>
  <c r="J203" i="16"/>
  <c r="BK387" i="16"/>
  <c r="BK223" i="16"/>
  <c r="BK377" i="16"/>
  <c r="J221" i="16"/>
  <c r="BK320" i="17"/>
  <c r="BK364" i="17"/>
  <c r="BK273" i="17"/>
  <c r="J166" i="17"/>
  <c r="J154" i="17"/>
  <c r="J213" i="18"/>
  <c r="BK196" i="18"/>
  <c r="J367" i="18"/>
  <c r="J298" i="18"/>
  <c r="BK308" i="18"/>
  <c r="J346" i="18"/>
  <c r="BK265" i="18"/>
  <c r="J233" i="18"/>
  <c r="J286" i="18"/>
  <c r="BK226" i="18"/>
  <c r="J231" i="18"/>
  <c r="J207" i="18"/>
  <c r="BK158" i="18"/>
  <c r="J239" i="18"/>
  <c r="J158" i="18"/>
  <c r="J177" i="18"/>
  <c r="J229" i="18"/>
  <c r="BK150" i="18"/>
  <c r="J296" i="18"/>
  <c r="J211" i="19"/>
  <c r="BK269" i="19"/>
  <c r="BK174" i="19"/>
  <c r="BK170" i="19"/>
  <c r="BK149" i="19"/>
  <c r="J213" i="19"/>
  <c r="J206" i="19"/>
  <c r="BK160" i="19"/>
  <c r="BK242" i="20"/>
  <c r="BK176" i="2"/>
  <c r="J161" i="2"/>
  <c r="J162" i="2"/>
  <c r="BK170" i="3"/>
  <c r="BK228" i="3"/>
  <c r="BK176" i="3"/>
  <c r="BK204" i="3"/>
  <c r="BK210" i="3"/>
  <c r="BK177" i="3"/>
  <c r="J233" i="3"/>
  <c r="BK155" i="4"/>
  <c r="BK139" i="4"/>
  <c r="BK149" i="4"/>
  <c r="J160" i="4"/>
  <c r="J155" i="4"/>
  <c r="BK150" i="4"/>
  <c r="J146" i="4"/>
  <c r="BK188" i="6"/>
  <c r="J141" i="6"/>
  <c r="BK177" i="6"/>
  <c r="BK185" i="6"/>
  <c r="BK138" i="6"/>
  <c r="J168" i="6"/>
  <c r="J160" i="6"/>
  <c r="J159" i="6"/>
  <c r="BK167" i="6"/>
  <c r="BK173" i="7"/>
  <c r="BK171" i="7"/>
  <c r="J173" i="7"/>
  <c r="J176" i="7"/>
  <c r="J163" i="7"/>
  <c r="BK146" i="7"/>
  <c r="BK166" i="7"/>
  <c r="BK158" i="7"/>
  <c r="J154" i="7"/>
  <c r="J158" i="7"/>
  <c r="BK162" i="7"/>
  <c r="J142" i="7"/>
  <c r="BK140" i="7"/>
  <c r="BK140" i="8"/>
  <c r="J148" i="8"/>
  <c r="J138" i="8"/>
  <c r="J153" i="8"/>
  <c r="BK145" i="8"/>
  <c r="BK181" i="9"/>
  <c r="BK171" i="9"/>
  <c r="J178" i="9"/>
  <c r="BK170" i="9"/>
  <c r="J160" i="9"/>
  <c r="J151" i="9"/>
  <c r="J153" i="10"/>
  <c r="BK153" i="10"/>
  <c r="BK150" i="10"/>
  <c r="J133" i="10"/>
  <c r="BK135" i="10"/>
  <c r="J213" i="11"/>
  <c r="J186" i="11"/>
  <c r="J137" i="11"/>
  <c r="BK168" i="11"/>
  <c r="J218" i="11"/>
  <c r="BK205" i="11"/>
  <c r="BK198" i="11"/>
  <c r="BK136" i="11"/>
  <c r="J183" i="11"/>
  <c r="BK156" i="11"/>
  <c r="BK202" i="11"/>
  <c r="BK146" i="11"/>
  <c r="BK140" i="11"/>
  <c r="J134" i="11"/>
  <c r="J610" i="12"/>
  <c r="BK573" i="12"/>
  <c r="BK313" i="12"/>
  <c r="J292" i="12"/>
  <c r="J251" i="12"/>
  <c r="BK188" i="12"/>
  <c r="J616" i="12"/>
  <c r="J366" i="12"/>
  <c r="J618" i="12"/>
  <c r="BK594" i="12"/>
  <c r="J393" i="12"/>
  <c r="BK372" i="12"/>
  <c r="J338" i="12"/>
  <c r="BK291" i="12"/>
  <c r="J256" i="12"/>
  <c r="J147" i="12"/>
  <c r="J378" i="12"/>
  <c r="BK318" i="12"/>
  <c r="BK225" i="12"/>
  <c r="J323" i="12"/>
  <c r="BK246" i="12"/>
  <c r="J550" i="12"/>
  <c r="BK387" i="12"/>
  <c r="J305" i="12"/>
  <c r="BK220" i="12"/>
  <c r="J180" i="12"/>
  <c r="BK536" i="12"/>
  <c r="BK326" i="12"/>
  <c r="J319" i="12"/>
  <c r="BK259" i="12"/>
  <c r="J225" i="12"/>
  <c r="BK186" i="12"/>
  <c r="J396" i="12"/>
  <c r="BK352" i="12"/>
  <c r="J315" i="12"/>
  <c r="J297" i="12"/>
  <c r="J282" i="12"/>
  <c r="J247" i="12"/>
  <c r="J228" i="12"/>
  <c r="BK196" i="12"/>
  <c r="BK461" i="12"/>
  <c r="BK436" i="12"/>
  <c r="J383" i="12"/>
  <c r="BK343" i="12"/>
  <c r="BK336" i="12"/>
  <c r="BK311" i="12"/>
  <c r="J286" i="12"/>
  <c r="BK242" i="12"/>
  <c r="J210" i="12"/>
  <c r="J163" i="12"/>
  <c r="J513" i="12"/>
  <c r="BK497" i="12"/>
  <c r="J464" i="12"/>
  <c r="J540" i="12"/>
  <c r="J420" i="12"/>
  <c r="J309" i="12"/>
  <c r="J181" i="12"/>
  <c r="J149" i="12"/>
  <c r="BK558" i="12"/>
  <c r="BK513" i="12"/>
  <c r="J497" i="12"/>
  <c r="J461" i="12"/>
  <c r="BK464" i="12"/>
  <c r="BK381" i="12"/>
  <c r="BK386" i="12"/>
  <c r="J332" i="12"/>
  <c r="BK293" i="12"/>
  <c r="J184" i="12"/>
  <c r="J452" i="12"/>
  <c r="BK349" i="12"/>
  <c r="J287" i="12"/>
  <c r="BK244" i="12"/>
  <c r="BK201" i="12"/>
  <c r="J188" i="12"/>
  <c r="J169" i="12"/>
  <c r="J533" i="12"/>
  <c r="J369" i="12"/>
  <c r="J298" i="12"/>
  <c r="BK203" i="12"/>
  <c r="J183" i="12"/>
  <c r="BK150" i="12"/>
  <c r="J320" i="12"/>
  <c r="J387" i="12"/>
  <c r="BK366" i="12"/>
  <c r="BK215" i="12"/>
  <c r="J381" i="12"/>
  <c r="J196" i="13"/>
  <c r="J166" i="13"/>
  <c r="BK411" i="13"/>
  <c r="BK161" i="13"/>
  <c r="BK278" i="13"/>
  <c r="J220" i="13"/>
  <c r="J173" i="13"/>
  <c r="BK312" i="13"/>
  <c r="BK380" i="13"/>
  <c r="J365" i="13"/>
  <c r="J237" i="13"/>
  <c r="BK279" i="13"/>
  <c r="BK271" i="13"/>
  <c r="J225" i="13"/>
  <c r="J185" i="13"/>
  <c r="BK222" i="13"/>
  <c r="J206" i="13"/>
  <c r="J161" i="13"/>
  <c r="BK364" i="13"/>
  <c r="BK225" i="13"/>
  <c r="J202" i="13"/>
  <c r="J165" i="13"/>
  <c r="J245" i="13"/>
  <c r="BK309" i="13"/>
  <c r="BK257" i="13"/>
  <c r="BK282" i="14"/>
  <c r="J345" i="14"/>
  <c r="BK153" i="14"/>
  <c r="BK351" i="14"/>
  <c r="BK195" i="14"/>
  <c r="J301" i="14"/>
  <c r="BK348" i="14"/>
  <c r="BK162" i="14"/>
  <c r="BK180" i="14"/>
  <c r="J243" i="14"/>
  <c r="J149" i="14"/>
  <c r="J187" i="14"/>
  <c r="J153" i="14"/>
  <c r="J152" i="14"/>
  <c r="J211" i="14"/>
  <c r="BK228" i="14"/>
  <c r="J217" i="14"/>
  <c r="J212" i="14"/>
  <c r="J194" i="14"/>
  <c r="BK147" i="14"/>
  <c r="BK223" i="14"/>
  <c r="BK216" i="14"/>
  <c r="BK212" i="14"/>
  <c r="J190" i="14"/>
  <c r="BK154" i="14"/>
  <c r="J204" i="14"/>
  <c r="J201" i="14"/>
  <c r="BK194" i="14"/>
  <c r="J305" i="14"/>
  <c r="J181" i="14"/>
  <c r="BK305" i="14"/>
  <c r="BK240" i="14"/>
  <c r="BK173" i="14"/>
  <c r="J199" i="14"/>
  <c r="BK182" i="14"/>
  <c r="BK256" i="14"/>
  <c r="J173" i="14"/>
  <c r="BK181" i="14"/>
  <c r="J503" i="15"/>
  <c r="J496" i="15"/>
  <c r="J490" i="15"/>
  <c r="J480" i="15"/>
  <c r="BK327" i="15"/>
  <c r="BK282" i="15"/>
  <c r="BK480" i="15"/>
  <c r="BK322" i="15"/>
  <c r="BK278" i="15"/>
  <c r="BK235" i="15"/>
  <c r="J173" i="15"/>
  <c r="J153" i="15"/>
  <c r="J325" i="15"/>
  <c r="J321" i="15"/>
  <c r="J288" i="15"/>
  <c r="J237" i="15"/>
  <c r="J214" i="15"/>
  <c r="BK170" i="15"/>
  <c r="BK421" i="15"/>
  <c r="J234" i="15"/>
  <c r="J179" i="15"/>
  <c r="BK163" i="15"/>
  <c r="J151" i="15"/>
  <c r="J404" i="15"/>
  <c r="BK319" i="15"/>
  <c r="BK395" i="15"/>
  <c r="BK265" i="15"/>
  <c r="J238" i="15"/>
  <c r="J142" i="15"/>
  <c r="J456" i="15"/>
  <c r="J260" i="15"/>
  <c r="J232" i="15"/>
  <c r="BK175" i="15"/>
  <c r="BK420" i="15"/>
  <c r="BK321" i="15"/>
  <c r="J302" i="15"/>
  <c r="BK317" i="15"/>
  <c r="BK274" i="15"/>
  <c r="BK401" i="15"/>
  <c r="J265" i="15"/>
  <c r="BK379" i="15"/>
  <c r="J254" i="15"/>
  <c r="BK210" i="15"/>
  <c r="BK145" i="15"/>
  <c r="BK320" i="15"/>
  <c r="BK283" i="15"/>
  <c r="BK206" i="15"/>
  <c r="BK316" i="15"/>
  <c r="J261" i="15"/>
  <c r="J189" i="15"/>
  <c r="BK284" i="15"/>
  <c r="J207" i="15"/>
  <c r="J136" i="15"/>
  <c r="BK310" i="15"/>
  <c r="BK272" i="15"/>
  <c r="J149" i="15"/>
  <c r="J389" i="15"/>
  <c r="BK231" i="15"/>
  <c r="J161" i="15"/>
  <c r="BK398" i="15"/>
  <c r="J280" i="16"/>
  <c r="BK178" i="16"/>
  <c r="J172" i="16"/>
  <c r="BK170" i="16"/>
  <c r="BK164" i="16"/>
  <c r="J160" i="16"/>
  <c r="BK434" i="16"/>
  <c r="BK437" i="16"/>
  <c r="BK281" i="16"/>
  <c r="BK192" i="16"/>
  <c r="BK431" i="16"/>
  <c r="BK298" i="16"/>
  <c r="J272" i="16"/>
  <c r="BK293" i="16"/>
  <c r="BK234" i="16"/>
  <c r="BK156" i="16"/>
  <c r="BK368" i="16"/>
  <c r="J300" i="16"/>
  <c r="BK222" i="16"/>
  <c r="J391" i="16"/>
  <c r="BK229" i="16"/>
  <c r="J254" i="16"/>
  <c r="BK217" i="16"/>
  <c r="BK273" i="16"/>
  <c r="J142" i="16"/>
  <c r="BK299" i="16"/>
  <c r="BK309" i="16"/>
  <c r="BK243" i="16"/>
  <c r="BK194" i="16"/>
  <c r="J215" i="16"/>
  <c r="BK221" i="16"/>
  <c r="BK148" i="16"/>
  <c r="J141" i="16"/>
  <c r="BK280" i="16"/>
  <c r="J247" i="16"/>
  <c r="J222" i="16"/>
  <c r="J293" i="16"/>
  <c r="BK427" i="17"/>
  <c r="BK423" i="17"/>
  <c r="J411" i="17"/>
  <c r="J396" i="17"/>
  <c r="J354" i="17"/>
  <c r="J255" i="17"/>
  <c r="J209" i="17"/>
  <c r="BK184" i="17"/>
  <c r="J145" i="17"/>
  <c r="BK409" i="17"/>
  <c r="BK338" i="17"/>
  <c r="J315" i="17"/>
  <c r="BK203" i="17"/>
  <c r="J183" i="17"/>
  <c r="J178" i="17"/>
  <c r="J169" i="17"/>
  <c r="J151" i="17"/>
  <c r="BK411" i="17"/>
  <c r="BK407" i="17"/>
  <c r="J399" i="17"/>
  <c r="BK297" i="17"/>
  <c r="BK217" i="17"/>
  <c r="BK419" i="17"/>
  <c r="J310" i="17"/>
  <c r="BK299" i="17"/>
  <c r="J233" i="17"/>
  <c r="BK226" i="17"/>
  <c r="BK169" i="17"/>
  <c r="BK157" i="17"/>
  <c r="BK383" i="17"/>
  <c r="J322" i="17"/>
  <c r="J203" i="17"/>
  <c r="BK416" i="17"/>
  <c r="J358" i="17"/>
  <c r="J320" i="17"/>
  <c r="BK313" i="17"/>
  <c r="BK304" i="17"/>
  <c r="BK197" i="17"/>
  <c r="J190" i="17"/>
  <c r="J188" i="17"/>
  <c r="BK185" i="17"/>
  <c r="J419" i="17"/>
  <c r="J273" i="17"/>
  <c r="J245" i="17"/>
  <c r="BK142" i="17"/>
  <c r="BK136" i="17"/>
  <c r="BK402" i="17"/>
  <c r="J313" i="17"/>
  <c r="BK279" i="17"/>
  <c r="BK258" i="17"/>
  <c r="BK233" i="17"/>
  <c r="J407" i="17"/>
  <c r="J378" i="17"/>
  <c r="J350" i="17"/>
  <c r="BK347" i="17"/>
  <c r="J206" i="17"/>
  <c r="BK191" i="17"/>
  <c r="J157" i="17"/>
  <c r="J405" i="17"/>
  <c r="BK396" i="17"/>
  <c r="BK372" i="17"/>
  <c r="J369" i="17"/>
  <c r="J186" i="17"/>
  <c r="BK133" i="17"/>
  <c r="J307" i="17"/>
  <c r="J325" i="17"/>
  <c r="J195" i="17"/>
  <c r="BK356" i="17"/>
  <c r="BK336" i="17"/>
  <c r="J241" i="17"/>
  <c r="J228" i="17"/>
  <c r="BK210" i="17"/>
  <c r="J201" i="17"/>
  <c r="BK195" i="17"/>
  <c r="J193" i="17"/>
  <c r="BK175" i="17"/>
  <c r="J347" i="17"/>
  <c r="BK345" i="17"/>
  <c r="J340" i="17"/>
  <c r="BK255" i="17"/>
  <c r="J142" i="17"/>
  <c r="BK340" i="17"/>
  <c r="BK182" i="17"/>
  <c r="J163" i="17"/>
  <c r="J239" i="17"/>
  <c r="J243" i="17"/>
  <c r="BK220" i="17"/>
  <c r="BK301" i="17"/>
  <c r="BK354" i="17"/>
  <c r="BK245" i="17"/>
  <c r="J237" i="17"/>
  <c r="BK147" i="17"/>
  <c r="J210" i="17"/>
  <c r="BK282" i="17"/>
  <c r="J394" i="18"/>
  <c r="BK388" i="18"/>
  <c r="BK381" i="18"/>
  <c r="BK346" i="18"/>
  <c r="BK165" i="18"/>
  <c r="J150" i="18"/>
  <c r="BK139" i="18"/>
  <c r="J353" i="18"/>
  <c r="BK280" i="18"/>
  <c r="J349" i="18"/>
  <c r="BK306" i="18"/>
  <c r="J294" i="18"/>
  <c r="BK349" i="18"/>
  <c r="J290" i="18"/>
  <c r="BK177" i="18"/>
  <c r="BK262" i="18"/>
  <c r="BK310" i="18"/>
  <c r="BK209" i="18"/>
  <c r="BK298" i="18"/>
  <c r="J268" i="18"/>
  <c r="J219" i="18"/>
  <c r="BK327" i="18"/>
  <c r="BK321" i="18"/>
  <c r="J331" i="18"/>
  <c r="BK233" i="18"/>
  <c r="J292" i="18"/>
  <c r="BK207" i="18"/>
  <c r="J302" i="18"/>
  <c r="J226" i="18"/>
  <c r="J205" i="18"/>
  <c r="J310" i="18"/>
  <c r="BK294" i="18"/>
  <c r="BK268" i="18"/>
  <c r="J279" i="18"/>
  <c r="J280" i="18"/>
  <c r="J306" i="18"/>
  <c r="J156" i="18"/>
  <c r="J139" i="18"/>
  <c r="BK160" i="18"/>
  <c r="BK162" i="19"/>
  <c r="BK248" i="19"/>
  <c r="J333" i="19"/>
  <c r="BK296" i="19"/>
  <c r="BK335" i="19"/>
  <c r="J308" i="19"/>
  <c r="J327" i="19"/>
  <c r="J220" i="19"/>
  <c r="J152" i="19"/>
  <c r="BK268" i="19"/>
  <c r="BK285" i="19"/>
  <c r="J230" i="19"/>
  <c r="BK200" i="19"/>
  <c r="BK305" i="19"/>
  <c r="J248" i="19"/>
  <c r="J155" i="19"/>
  <c r="J162" i="19"/>
  <c r="BK192" i="19"/>
  <c r="BK198" i="19"/>
  <c r="J146" i="19"/>
  <c r="BK184" i="19"/>
  <c r="BK225" i="19"/>
  <c r="BK240" i="19"/>
  <c r="BK196" i="19"/>
  <c r="J244" i="20"/>
  <c r="BK296" i="21"/>
  <c r="J216" i="21"/>
  <c r="J254" i="21"/>
  <c r="BK151" i="23"/>
  <c r="J142" i="23"/>
  <c r="BK148" i="23"/>
  <c r="BK134" i="23"/>
  <c r="J137" i="23"/>
  <c r="BK144" i="2"/>
  <c r="J166" i="2"/>
  <c r="BK151" i="2"/>
  <c r="BK154" i="2"/>
  <c r="J197" i="2"/>
  <c r="J141" i="2"/>
  <c r="BK184" i="2"/>
  <c r="BK173" i="2"/>
  <c r="J169" i="2"/>
  <c r="BK159" i="2"/>
  <c r="J193" i="2"/>
  <c r="J205" i="2"/>
  <c r="J242" i="3"/>
  <c r="J241" i="3"/>
  <c r="BK230" i="3"/>
  <c r="J188" i="3"/>
  <c r="J178" i="3"/>
  <c r="J240" i="3"/>
  <c r="J224" i="3"/>
  <c r="BK173" i="3"/>
  <c r="J235" i="3"/>
  <c r="BK237" i="3"/>
  <c r="BK212" i="3"/>
  <c r="J209" i="3"/>
  <c r="J149" i="3"/>
  <c r="J175" i="3"/>
  <c r="J174" i="3"/>
  <c r="J145" i="3"/>
  <c r="J177" i="3"/>
  <c r="J158" i="3"/>
  <c r="J223" i="3"/>
  <c r="BK202" i="3"/>
  <c r="BK174" i="3"/>
  <c r="BK189" i="3"/>
  <c r="J171" i="4"/>
  <c r="BK147" i="4"/>
  <c r="J142" i="4"/>
  <c r="J158" i="4"/>
  <c r="BK143" i="4"/>
  <c r="BK167" i="4"/>
  <c r="J149" i="4"/>
  <c r="BK151" i="4"/>
  <c r="BK168" i="5"/>
  <c r="BK162" i="5"/>
  <c r="BK157" i="5"/>
  <c r="J185" i="6"/>
  <c r="J172" i="6"/>
  <c r="J145" i="6"/>
  <c r="J177" i="6"/>
  <c r="BK163" i="6"/>
  <c r="BK166" i="6"/>
  <c r="BK156" i="6"/>
  <c r="J144" i="7"/>
  <c r="J166" i="7"/>
  <c r="BK167" i="7"/>
  <c r="BK154" i="7"/>
  <c r="BK169" i="7"/>
  <c r="J148" i="7"/>
  <c r="BK165" i="7"/>
  <c r="J172" i="7"/>
  <c r="J146" i="7"/>
  <c r="J152" i="7"/>
  <c r="BK143" i="7"/>
  <c r="BK145" i="7"/>
  <c r="J151" i="8"/>
  <c r="BK139" i="8"/>
  <c r="BK137" i="8"/>
  <c r="J142" i="8"/>
  <c r="J182" i="9"/>
  <c r="BK148" i="9"/>
  <c r="J166" i="9"/>
  <c r="BK157" i="9"/>
  <c r="J181" i="9"/>
  <c r="J148" i="9"/>
  <c r="J142" i="9"/>
  <c r="J163" i="10"/>
  <c r="J158" i="10"/>
  <c r="J165" i="10"/>
  <c r="BK131" i="10"/>
  <c r="BK210" i="11"/>
  <c r="BK190" i="11"/>
  <c r="J139" i="11"/>
  <c r="J162" i="11"/>
  <c r="BK206" i="11"/>
  <c r="BK555" i="12"/>
  <c r="BK321" i="12"/>
  <c r="J288" i="12"/>
  <c r="BK230" i="12"/>
  <c r="BK212" i="12"/>
  <c r="BK144" i="12"/>
  <c r="J333" i="12"/>
  <c r="J239" i="12"/>
  <c r="BK357" i="12"/>
  <c r="J307" i="12"/>
  <c r="BK222" i="12"/>
  <c r="BK384" i="12"/>
  <c r="BK420" i="12"/>
  <c r="J352" i="12"/>
  <c r="BK265" i="12"/>
  <c r="BK214" i="12"/>
  <c r="J587" i="12"/>
  <c r="J380" i="12"/>
  <c r="J330" i="12"/>
  <c r="J296" i="12"/>
  <c r="BK200" i="12"/>
  <c r="BK162" i="12"/>
  <c r="BK338" i="12"/>
  <c r="J303" i="12"/>
  <c r="BK295" i="12"/>
  <c r="J265" i="12"/>
  <c r="BK248" i="12"/>
  <c r="J233" i="12"/>
  <c r="BK192" i="12"/>
  <c r="J458" i="12"/>
  <c r="J394" i="12"/>
  <c r="J376" i="12"/>
  <c r="J350" i="12"/>
  <c r="J341" i="12"/>
  <c r="J314" i="12"/>
  <c r="BK305" i="12"/>
  <c r="BK283" i="12"/>
  <c r="J238" i="12"/>
  <c r="J209" i="12"/>
  <c r="J159" i="12"/>
  <c r="BK508" i="12"/>
  <c r="J491" i="12"/>
  <c r="BK399" i="12"/>
  <c r="J436" i="12"/>
  <c r="J311" i="12"/>
  <c r="J245" i="12"/>
  <c r="BK184" i="12"/>
  <c r="BK168" i="12"/>
  <c r="J536" i="12"/>
  <c r="BK515" i="12"/>
  <c r="BK474" i="12"/>
  <c r="J448" i="12"/>
  <c r="J584" i="12"/>
  <c r="BK576" i="12"/>
  <c r="BK337" i="12"/>
  <c r="BK251" i="12"/>
  <c r="BK182" i="12"/>
  <c r="BK577" i="12"/>
  <c r="J345" i="12"/>
  <c r="J289" i="12"/>
  <c r="J271" i="12"/>
  <c r="BK210" i="12"/>
  <c r="BK202" i="12"/>
  <c r="J190" i="12"/>
  <c r="BK171" i="12"/>
  <c r="J526" i="12"/>
  <c r="J329" i="12"/>
  <c r="J230" i="12"/>
  <c r="J187" i="12"/>
  <c r="BK165" i="12"/>
  <c r="BK146" i="12"/>
  <c r="J531" i="12"/>
  <c r="J357" i="12"/>
  <c r="J349" i="12"/>
  <c r="J224" i="12"/>
  <c r="BK520" i="12"/>
  <c r="BK341" i="12"/>
  <c r="J293" i="12"/>
  <c r="BK229" i="12"/>
  <c r="BK190" i="12"/>
  <c r="BK140" i="12"/>
  <c r="BK433" i="13"/>
  <c r="BK414" i="13"/>
  <c r="BK284" i="13"/>
  <c r="BK378" i="13"/>
  <c r="J222" i="13"/>
  <c r="J324" i="13"/>
  <c r="BK277" i="13"/>
  <c r="J264" i="13"/>
  <c r="BK219" i="13"/>
  <c r="BK324" i="13"/>
  <c r="J240" i="13"/>
  <c r="J297" i="13"/>
  <c r="J184" i="13"/>
  <c r="J328" i="13"/>
  <c r="J211" i="13"/>
  <c r="J167" i="13"/>
  <c r="J278" i="13"/>
  <c r="BK303" i="13"/>
  <c r="J233" i="13"/>
  <c r="BK198" i="13"/>
  <c r="J158" i="13"/>
  <c r="BK212" i="13"/>
  <c r="BK166" i="13"/>
  <c r="BK147" i="13"/>
  <c r="BK317" i="13"/>
  <c r="J251" i="13"/>
  <c r="J219" i="13"/>
  <c r="BK266" i="13"/>
  <c r="J229" i="13"/>
  <c r="BK213" i="13"/>
  <c r="J193" i="13"/>
  <c r="BK165" i="13"/>
  <c r="J250" i="13"/>
  <c r="BK237" i="13"/>
  <c r="J283" i="13"/>
  <c r="BK158" i="13"/>
  <c r="J279" i="13"/>
  <c r="J254" i="13"/>
  <c r="J357" i="14"/>
  <c r="J308" i="14"/>
  <c r="BK365" i="14"/>
  <c r="BK333" i="14"/>
  <c r="J362" i="14"/>
  <c r="J282" i="14"/>
  <c r="J154" i="14"/>
  <c r="BK362" i="14"/>
  <c r="J307" i="14"/>
  <c r="J351" i="14"/>
  <c r="BK196" i="14"/>
  <c r="J341" i="14"/>
  <c r="J268" i="14"/>
  <c r="BK199" i="14"/>
  <c r="J148" i="14"/>
  <c r="J158" i="14"/>
  <c r="J142" i="14"/>
  <c r="J256" i="14"/>
  <c r="BK222" i="14"/>
  <c r="J216" i="14"/>
  <c r="BK211" i="14"/>
  <c r="BK192" i="14"/>
  <c r="J138" i="14"/>
  <c r="J223" i="14"/>
  <c r="BK217" i="14"/>
  <c r="BK209" i="14"/>
  <c r="BK311" i="14"/>
  <c r="J162" i="14"/>
  <c r="BK206" i="14"/>
  <c r="BK137" i="14"/>
  <c r="BK150" i="14"/>
  <c r="J198" i="14"/>
  <c r="J170" i="14"/>
  <c r="J196" i="14"/>
  <c r="BK148" i="14"/>
  <c r="BK254" i="14"/>
  <c r="J180" i="14"/>
  <c r="BK207" i="14"/>
  <c r="J157" i="14"/>
  <c r="J209" i="14"/>
  <c r="J185" i="14"/>
  <c r="J146" i="14"/>
  <c r="BK203" i="14"/>
  <c r="BK159" i="14"/>
  <c r="BK499" i="15"/>
  <c r="BK493" i="15"/>
  <c r="J488" i="15"/>
  <c r="J474" i="15"/>
  <c r="BK331" i="15"/>
  <c r="J275" i="15"/>
  <c r="BK266" i="15"/>
  <c r="J469" i="15"/>
  <c r="BK440" i="15"/>
  <c r="J303" i="15"/>
  <c r="BK275" i="15"/>
  <c r="BK207" i="15"/>
  <c r="BK168" i="15"/>
  <c r="J395" i="15"/>
  <c r="J313" i="15"/>
  <c r="BK290" i="15"/>
  <c r="J206" i="15"/>
  <c r="J160" i="15"/>
  <c r="BK346" i="15"/>
  <c r="BK271" i="15"/>
  <c r="J246" i="15"/>
  <c r="J372" i="15"/>
  <c r="BK249" i="15"/>
  <c r="BK184" i="15"/>
  <c r="J398" i="15"/>
  <c r="BK299" i="15"/>
  <c r="J250" i="15"/>
  <c r="BK161" i="15"/>
  <c r="J322" i="15"/>
  <c r="J269" i="15"/>
  <c r="J255" i="15"/>
  <c r="J194" i="15"/>
  <c r="J172" i="15"/>
  <c r="J242" i="15"/>
  <c r="BK137" i="15"/>
  <c r="BK315" i="15"/>
  <c r="J284" i="15"/>
  <c r="BK247" i="15"/>
  <c r="J143" i="15"/>
  <c r="J409" i="15"/>
  <c r="BK292" i="15"/>
  <c r="J164" i="15"/>
  <c r="J379" i="15"/>
  <c r="BK260" i="15"/>
  <c r="BK304" i="15"/>
  <c r="J204" i="15"/>
  <c r="J140" i="15"/>
  <c r="J352" i="15"/>
  <c r="J262" i="15"/>
  <c r="J229" i="15"/>
  <c r="J188" i="15"/>
  <c r="J150" i="15"/>
  <c r="BK136" i="15"/>
  <c r="BK197" i="15"/>
  <c r="BK461" i="16"/>
  <c r="J352" i="16"/>
  <c r="BK274" i="16"/>
  <c r="J225" i="16"/>
  <c r="J213" i="16"/>
  <c r="BK183" i="16"/>
  <c r="J337" i="16"/>
  <c r="J237" i="16"/>
  <c r="BK179" i="16"/>
  <c r="BK175" i="16"/>
  <c r="BK171" i="16"/>
  <c r="BK168" i="16"/>
  <c r="BK445" i="16"/>
  <c r="BK258" i="16"/>
  <c r="J135" i="16"/>
  <c r="J269" i="16"/>
  <c r="BK252" i="16"/>
  <c r="J156" i="16"/>
  <c r="J427" i="16"/>
  <c r="J319" i="16"/>
  <c r="BK264" i="16"/>
  <c r="J252" i="16"/>
  <c r="J244" i="16"/>
  <c r="BK216" i="16"/>
  <c r="J291" i="16"/>
  <c r="J398" i="16"/>
  <c r="J324" i="16"/>
  <c r="J214" i="16"/>
  <c r="BK142" i="16"/>
  <c r="BK283" i="16"/>
  <c r="J389" i="16"/>
  <c r="BK259" i="16"/>
  <c r="BK237" i="16"/>
  <c r="BK226" i="16"/>
  <c r="J136" i="16"/>
  <c r="BK294" i="16"/>
  <c r="J235" i="16"/>
  <c r="J139" i="16"/>
  <c r="BK290" i="16"/>
  <c r="BK150" i="16"/>
  <c r="J256" i="16"/>
  <c r="J342" i="17"/>
  <c r="J343" i="17"/>
  <c r="BK247" i="18"/>
  <c r="J153" i="18"/>
  <c r="J236" i="18"/>
  <c r="J343" i="19"/>
  <c r="J179" i="19"/>
  <c r="BK311" i="19"/>
  <c r="J321" i="19"/>
  <c r="BK283" i="19"/>
  <c r="BK343" i="19"/>
  <c r="J316" i="19"/>
  <c r="BK194" i="19"/>
  <c r="J314" i="19"/>
  <c r="BK216" i="19"/>
  <c r="BK308" i="19"/>
  <c r="J305" i="19"/>
  <c r="J299" i="19"/>
  <c r="J283" i="19"/>
  <c r="J254" i="19"/>
  <c r="BK291" i="19"/>
  <c r="J269" i="19"/>
  <c r="J288" i="19"/>
  <c r="BK146" i="19"/>
  <c r="J186" i="19"/>
  <c r="J200" i="19"/>
  <c r="J149" i="19"/>
  <c r="J189" i="19"/>
  <c r="BK162" i="2"/>
  <c r="BK165" i="2"/>
  <c r="J203" i="2"/>
  <c r="J200" i="2"/>
  <c r="J190" i="2"/>
  <c r="J180" i="2"/>
  <c r="J173" i="2"/>
  <c r="J170" i="2"/>
  <c r="J144" i="2"/>
  <c r="J150" i="2"/>
  <c r="J182" i="2"/>
  <c r="J243" i="3"/>
  <c r="BK233" i="3"/>
  <c r="BK236" i="3"/>
  <c r="J220" i="3"/>
  <c r="BK185" i="3"/>
  <c r="J159" i="3"/>
  <c r="BK238" i="3"/>
  <c r="BK196" i="3"/>
  <c r="J181" i="3"/>
  <c r="BK157" i="3"/>
  <c r="BK208" i="3"/>
  <c r="J207" i="3"/>
  <c r="BK215" i="3"/>
  <c r="BK150" i="3"/>
  <c r="J201" i="3"/>
  <c r="J219" i="3"/>
  <c r="BK179" i="3"/>
  <c r="J191" i="3"/>
  <c r="J208" i="3"/>
  <c r="J167" i="3"/>
  <c r="BK190" i="3"/>
  <c r="BK209" i="3"/>
  <c r="BK171" i="4"/>
  <c r="J164" i="4"/>
  <c r="BK146" i="4"/>
  <c r="BK160" i="4"/>
  <c r="J167" i="4"/>
  <c r="BK153" i="4"/>
  <c r="J163" i="4"/>
  <c r="BK152" i="4"/>
  <c r="J151" i="4"/>
  <c r="BK164" i="5"/>
  <c r="BK161" i="5"/>
  <c r="J154" i="5"/>
  <c r="BK156" i="5"/>
  <c r="BK135" i="5"/>
  <c r="J153" i="5"/>
  <c r="J142" i="5"/>
  <c r="J148" i="5"/>
  <c r="BK151" i="5"/>
  <c r="J145" i="5"/>
  <c r="J149" i="5"/>
  <c r="BK212" i="6"/>
  <c r="J196" i="6"/>
  <c r="J190" i="6"/>
  <c r="J166" i="6"/>
  <c r="J210" i="6"/>
  <c r="J181" i="6"/>
  <c r="BK149" i="6"/>
  <c r="BK207" i="6"/>
  <c r="BK208" i="6"/>
  <c r="BK192" i="6"/>
  <c r="J204" i="6"/>
  <c r="BK172" i="6"/>
  <c r="BK187" i="6"/>
  <c r="J139" i="6"/>
  <c r="BK184" i="6"/>
  <c r="BK141" i="6"/>
  <c r="J155" i="6"/>
  <c r="BK160" i="6"/>
  <c r="BK159" i="6"/>
  <c r="J156" i="6"/>
  <c r="J141" i="7"/>
  <c r="J170" i="7"/>
  <c r="J156" i="7"/>
  <c r="J167" i="7"/>
  <c r="BK153" i="7"/>
  <c r="BK144" i="7"/>
  <c r="J162" i="7"/>
  <c r="J149" i="7"/>
  <c r="J145" i="7"/>
  <c r="BK142" i="7"/>
  <c r="BK148" i="7"/>
  <c r="J137" i="7"/>
  <c r="BK141" i="7"/>
  <c r="BK146" i="8"/>
  <c r="J145" i="8"/>
  <c r="J139" i="8"/>
  <c r="J147" i="8"/>
  <c r="BK189" i="9"/>
  <c r="BK145" i="9"/>
  <c r="J174" i="9"/>
  <c r="BK151" i="9"/>
  <c r="BK152" i="9"/>
  <c r="J139" i="9"/>
  <c r="BK163" i="10"/>
  <c r="BK144" i="10"/>
  <c r="BK137" i="10"/>
  <c r="BK147" i="10"/>
  <c r="BK139" i="10"/>
  <c r="J139" i="10"/>
  <c r="BK207" i="11"/>
  <c r="J174" i="11"/>
  <c r="BK134" i="11"/>
  <c r="BK165" i="11"/>
  <c r="J210" i="11"/>
  <c r="J207" i="11"/>
  <c r="BK183" i="11"/>
  <c r="J209" i="11"/>
  <c r="J153" i="11"/>
  <c r="BK160" i="11"/>
  <c r="J140" i="11"/>
  <c r="BK626" i="12"/>
  <c r="J591" i="12"/>
  <c r="BK380" i="12"/>
  <c r="BK304" i="12"/>
  <c r="BK281" i="12"/>
  <c r="J206" i="12"/>
  <c r="J632" i="12"/>
  <c r="J306" i="12"/>
  <c r="J613" i="12"/>
  <c r="BK411" i="12"/>
  <c r="BK531" i="12"/>
  <c r="J317" i="12"/>
  <c r="BK269" i="12"/>
  <c r="J229" i="12"/>
  <c r="BK185" i="12"/>
  <c r="J164" i="12"/>
  <c r="BK334" i="12"/>
  <c r="J300" i="12"/>
  <c r="J294" i="12"/>
  <c r="J249" i="12"/>
  <c r="J237" i="12"/>
  <c r="J198" i="12"/>
  <c r="BK163" i="12"/>
  <c r="BK452" i="12"/>
  <c r="BK388" i="12"/>
  <c r="J354" i="12"/>
  <c r="J337" i="12"/>
  <c r="J313" i="12"/>
  <c r="BK287" i="12"/>
  <c r="J267" i="12"/>
  <c r="BK217" i="12"/>
  <c r="BK208" i="12"/>
  <c r="J515" i="12"/>
  <c r="J482" i="12"/>
  <c r="BK448" i="12"/>
  <c r="J443" i="12"/>
  <c r="J379" i="12"/>
  <c r="J246" i="12"/>
  <c r="J185" i="12"/>
  <c r="J171" i="12"/>
  <c r="J143" i="12"/>
  <c r="J517" i="12"/>
  <c r="J508" i="12"/>
  <c r="BK482" i="12"/>
  <c r="BK458" i="12"/>
  <c r="BK526" i="12"/>
  <c r="BK565" i="12"/>
  <c r="J312" i="12"/>
  <c r="BK199" i="12"/>
  <c r="BK180" i="12"/>
  <c r="BK355" i="12"/>
  <c r="BK294" i="12"/>
  <c r="J281" i="12"/>
  <c r="J243" i="12"/>
  <c r="BK207" i="12"/>
  <c r="J191" i="12"/>
  <c r="J173" i="12"/>
  <c r="J150" i="12"/>
  <c r="BK389" i="12"/>
  <c r="J318" i="12"/>
  <c r="BK286" i="12"/>
  <c r="J199" i="12"/>
  <c r="J151" i="12"/>
  <c r="BK383" i="12"/>
  <c r="BK369" i="12"/>
  <c r="J346" i="12"/>
  <c r="BK310" i="12"/>
  <c r="J146" i="12"/>
  <c r="BK350" i="12"/>
  <c r="J342" i="12"/>
  <c r="BK300" i="12"/>
  <c r="BK236" i="12"/>
  <c r="BK151" i="12"/>
  <c r="BK438" i="13"/>
  <c r="J419" i="13"/>
  <c r="BK425" i="13"/>
  <c r="J260" i="13"/>
  <c r="J425" i="13"/>
  <c r="J261" i="13"/>
  <c r="BK393" i="13"/>
  <c r="J380" i="13"/>
  <c r="J374" i="13"/>
  <c r="BK297" i="13"/>
  <c r="J266" i="13"/>
  <c r="J218" i="13"/>
  <c r="J198" i="13"/>
  <c r="BK283" i="13"/>
  <c r="BK227" i="13"/>
  <c r="BK268" i="13"/>
  <c r="J226" i="13"/>
  <c r="BK195" i="13"/>
  <c r="BK151" i="13"/>
  <c r="BK135" i="13"/>
  <c r="BK154" i="13"/>
  <c r="BK248" i="13"/>
  <c r="BK146" i="13"/>
  <c r="BK388" i="13"/>
  <c r="BK374" i="13"/>
  <c r="J236" i="13"/>
  <c r="J155" i="13"/>
  <c r="BK321" i="13"/>
  <c r="BK275" i="13"/>
  <c r="J258" i="13"/>
  <c r="J217" i="13"/>
  <c r="BK347" i="13"/>
  <c r="BK243" i="13"/>
  <c r="J252" i="13"/>
  <c r="J182" i="13"/>
  <c r="BK145" i="13"/>
  <c r="J232" i="13"/>
  <c r="J248" i="13"/>
  <c r="J262" i="13"/>
  <c r="BK306" i="13"/>
  <c r="J269" i="13"/>
  <c r="BK196" i="13"/>
  <c r="J159" i="13"/>
  <c r="J243" i="13"/>
  <c r="J183" i="13"/>
  <c r="BK155" i="13"/>
  <c r="J144" i="13"/>
  <c r="J268" i="13"/>
  <c r="J176" i="13"/>
  <c r="J156" i="13"/>
  <c r="BK234" i="13"/>
  <c r="J214" i="13"/>
  <c r="BK192" i="13"/>
  <c r="J168" i="13"/>
  <c r="J267" i="13"/>
  <c r="BK254" i="13"/>
  <c r="BK168" i="13"/>
  <c r="J147" i="13"/>
  <c r="J372" i="14"/>
  <c r="BK341" i="14"/>
  <c r="J278" i="14"/>
  <c r="BK317" i="14"/>
  <c r="J228" i="14"/>
  <c r="J218" i="14"/>
  <c r="J214" i="14"/>
  <c r="J193" i="14"/>
  <c r="BK165" i="14"/>
  <c r="J208" i="14"/>
  <c r="J159" i="14"/>
  <c r="J195" i="14"/>
  <c r="J207" i="14"/>
  <c r="BK307" i="14"/>
  <c r="BK191" i="14"/>
  <c r="J145" i="14"/>
  <c r="BK210" i="14"/>
  <c r="BK389" i="15"/>
  <c r="J317" i="15"/>
  <c r="J291" i="15"/>
  <c r="BK232" i="15"/>
  <c r="BK179" i="15"/>
  <c r="BK450" i="15"/>
  <c r="J336" i="15"/>
  <c r="BK189" i="15"/>
  <c r="J138" i="15"/>
  <c r="BK352" i="15"/>
  <c r="BK453" i="15"/>
  <c r="J274" i="15"/>
  <c r="J185" i="15"/>
  <c r="BK459" i="15"/>
  <c r="BK384" i="15"/>
  <c r="BK234" i="15"/>
  <c r="BK177" i="15"/>
  <c r="J305" i="15"/>
  <c r="BK430" i="15"/>
  <c r="BK281" i="15"/>
  <c r="BK354" i="15"/>
  <c r="J289" i="15"/>
  <c r="BK254" i="15"/>
  <c r="J292" i="15"/>
  <c r="J253" i="15"/>
  <c r="BK214" i="15"/>
  <c r="J183" i="15"/>
  <c r="J424" i="15"/>
  <c r="BK297" i="15"/>
  <c r="BK202" i="15"/>
  <c r="BK147" i="15"/>
  <c r="J301" i="15"/>
  <c r="J264" i="15"/>
  <c r="J258" i="15"/>
  <c r="J217" i="15"/>
  <c r="J181" i="15"/>
  <c r="BK277" i="15"/>
  <c r="J154" i="15"/>
  <c r="BK404" i="15"/>
  <c r="BK305" i="15"/>
  <c r="BK253" i="15"/>
  <c r="BK151" i="15"/>
  <c r="J137" i="15"/>
  <c r="BK251" i="15"/>
  <c r="BK375" i="15"/>
  <c r="BK262" i="15"/>
  <c r="BK212" i="15"/>
  <c r="J326" i="15"/>
  <c r="J280" i="15"/>
  <c r="BK230" i="15"/>
  <c r="BK194" i="15"/>
  <c r="J354" i="15"/>
  <c r="J272" i="15"/>
  <c r="J259" i="15"/>
  <c r="J227" i="15"/>
  <c r="J187" i="15"/>
  <c r="BK149" i="15"/>
  <c r="J283" i="15"/>
  <c r="BK464" i="16"/>
  <c r="J431" i="16"/>
  <c r="BK287" i="16"/>
  <c r="BK241" i="16"/>
  <c r="BK215" i="16"/>
  <c r="J187" i="16"/>
  <c r="BK398" i="16"/>
  <c r="J382" i="16"/>
  <c r="BK291" i="16"/>
  <c r="J233" i="16"/>
  <c r="BK203" i="16"/>
  <c r="J175" i="16"/>
  <c r="J170" i="16"/>
  <c r="BK165" i="16"/>
  <c r="BK154" i="16"/>
  <c r="J445" i="16"/>
  <c r="J464" i="16"/>
  <c r="BK363" i="16"/>
  <c r="J202" i="16"/>
  <c r="J456" i="16"/>
  <c r="BK382" i="16"/>
  <c r="BK278" i="16"/>
  <c r="J240" i="16"/>
  <c r="J241" i="16"/>
  <c r="J212" i="16"/>
  <c r="J154" i="16"/>
  <c r="BK427" i="16"/>
  <c r="BK251" i="16"/>
  <c r="J223" i="16"/>
  <c r="J282" i="16"/>
  <c r="J271" i="16"/>
  <c r="J219" i="16"/>
  <c r="BK411" i="16"/>
  <c r="BK233" i="16"/>
  <c r="BK314" i="16"/>
  <c r="J288" i="16"/>
  <c r="BK256" i="16"/>
  <c r="BK218" i="16"/>
  <c r="BK393" i="16"/>
  <c r="J328" i="16"/>
  <c r="J289" i="16"/>
  <c r="J257" i="16"/>
  <c r="BK230" i="16"/>
  <c r="J205" i="16"/>
  <c r="J297" i="16"/>
  <c r="BK357" i="16"/>
  <c r="BK265" i="16"/>
  <c r="BK246" i="16"/>
  <c r="BK211" i="16"/>
  <c r="BK352" i="16"/>
  <c r="J267" i="16"/>
  <c r="J279" i="16"/>
  <c r="J270" i="16"/>
  <c r="BK212" i="16"/>
  <c r="J314" i="16"/>
  <c r="BK244" i="16"/>
  <c r="BK202" i="16"/>
  <c r="BK275" i="16"/>
  <c r="BK147" i="16"/>
  <c r="J275" i="16"/>
  <c r="J361" i="17"/>
  <c r="J182" i="17"/>
  <c r="J299" i="17"/>
  <c r="BK209" i="17"/>
  <c r="BK189" i="17"/>
  <c r="BK145" i="17"/>
  <c r="J191" i="17"/>
  <c r="J326" i="17"/>
  <c r="BK394" i="18"/>
  <c r="J388" i="18"/>
  <c r="J360" i="18"/>
  <c r="BK312" i="18"/>
  <c r="BK156" i="18"/>
  <c r="BK144" i="18"/>
  <c r="BK367" i="18"/>
  <c r="BK331" i="18"/>
  <c r="J377" i="18"/>
  <c r="BK343" i="18"/>
  <c r="BK302" i="18"/>
  <c r="BK239" i="18"/>
  <c r="J324" i="18"/>
  <c r="BK379" i="18"/>
  <c r="J256" i="18"/>
  <c r="BK304" i="18"/>
  <c r="J321" i="18"/>
  <c r="BK324" i="18"/>
  <c r="BK188" i="18"/>
  <c r="BK337" i="19"/>
  <c r="BK321" i="19"/>
  <c r="BK279" i="19"/>
  <c r="J318" i="19"/>
  <c r="J279" i="19"/>
  <c r="J337" i="19"/>
  <c r="J296" i="19"/>
  <c r="J329" i="19"/>
  <c r="J331" i="19"/>
  <c r="BK158" i="19"/>
  <c r="BK152" i="19"/>
  <c r="J170" i="19"/>
  <c r="J139" i="19"/>
  <c r="J276" i="19"/>
  <c r="J228" i="19"/>
  <c r="J216" i="19"/>
  <c r="J257" i="19"/>
  <c r="J143" i="19"/>
  <c r="J196" i="19"/>
  <c r="BK232" i="19"/>
  <c r="BK133" i="19"/>
  <c r="J163" i="19"/>
  <c r="BK163" i="19"/>
  <c r="J239" i="20"/>
  <c r="J235" i="20"/>
  <c r="J200" i="20"/>
  <c r="J168" i="20"/>
  <c r="BK215" i="20"/>
  <c r="BK182" i="20"/>
  <c r="BK229" i="20"/>
  <c r="J136" i="20"/>
  <c r="BK212" i="20"/>
  <c r="J212" i="20"/>
  <c r="J152" i="20"/>
  <c r="BK219" i="20"/>
  <c r="J176" i="20"/>
  <c r="BK149" i="20"/>
  <c r="BK166" i="20"/>
  <c r="J146" i="20"/>
  <c r="J209" i="20"/>
  <c r="BK184" i="20"/>
  <c r="J163" i="20"/>
  <c r="BK161" i="20"/>
  <c r="J170" i="20"/>
  <c r="J133" i="20"/>
  <c r="J154" i="20"/>
  <c r="BK157" i="20"/>
  <c r="J156" i="20"/>
  <c r="BK371" i="21"/>
  <c r="BK368" i="21"/>
  <c r="J361" i="21"/>
  <c r="J348" i="21"/>
  <c r="BK163" i="21"/>
  <c r="J152" i="21"/>
  <c r="J351" i="21"/>
  <c r="J340" i="21"/>
  <c r="J226" i="21"/>
  <c r="J139" i="21"/>
  <c r="J363" i="21"/>
  <c r="J359" i="21"/>
  <c r="BK348" i="21"/>
  <c r="J246" i="21"/>
  <c r="J353" i="21"/>
  <c r="J239" i="21"/>
  <c r="BK216" i="21"/>
  <c r="BK228" i="21"/>
  <c r="J235" i="21"/>
  <c r="BK141" i="21"/>
  <c r="J160" i="21"/>
  <c r="BK149" i="21"/>
  <c r="J224" i="21"/>
  <c r="J323" i="21"/>
  <c r="BK312" i="21"/>
  <c r="BK303" i="21"/>
  <c r="BK251" i="21"/>
  <c r="BK133" i="21"/>
  <c r="J178" i="21"/>
  <c r="BK329" i="21"/>
  <c r="J218" i="21"/>
  <c r="BK235" i="21"/>
  <c r="J334" i="21"/>
  <c r="J208" i="21"/>
  <c r="BK186" i="21"/>
  <c r="BK170" i="21"/>
  <c r="J144" i="21"/>
  <c r="J309" i="21"/>
  <c r="BK271" i="21"/>
  <c r="J170" i="21"/>
  <c r="J149" i="21"/>
  <c r="BK203" i="2"/>
  <c r="BK169" i="2"/>
  <c r="J184" i="2"/>
  <c r="J140" i="2"/>
  <c r="BK143" i="2"/>
  <c r="J142" i="2"/>
  <c r="BK187" i="2"/>
  <c r="BK177" i="2"/>
  <c r="J171" i="2"/>
  <c r="J159" i="2"/>
  <c r="AS94" i="1"/>
  <c r="J234" i="3"/>
  <c r="J176" i="3"/>
  <c r="J236" i="3"/>
  <c r="BK225" i="3"/>
  <c r="BK201" i="3"/>
  <c r="J230" i="3"/>
  <c r="BK181" i="3"/>
  <c r="BK191" i="3"/>
  <c r="J179" i="3"/>
  <c r="BK169" i="3"/>
  <c r="BK166" i="3"/>
  <c r="J199" i="3"/>
  <c r="J192" i="3"/>
  <c r="BK216" i="3"/>
  <c r="BK158" i="3"/>
  <c r="J215" i="3"/>
  <c r="BK175" i="3"/>
  <c r="BK149" i="3"/>
  <c r="J170" i="3"/>
  <c r="J190" i="3"/>
  <c r="J150" i="4"/>
  <c r="J154" i="4"/>
  <c r="BK142" i="4"/>
  <c r="BK165" i="5"/>
  <c r="J162" i="5"/>
  <c r="J165" i="5"/>
  <c r="J140" i="5"/>
  <c r="BK152" i="5"/>
  <c r="BK153" i="5"/>
  <c r="J135" i="5"/>
  <c r="BK143" i="5"/>
  <c r="J152" i="5"/>
  <c r="J143" i="5"/>
  <c r="J138" i="5"/>
  <c r="J215" i="6"/>
  <c r="J201" i="6"/>
  <c r="BK183" i="6"/>
  <c r="J216" i="6"/>
  <c r="BK148" i="6"/>
  <c r="BK196" i="6"/>
  <c r="BK204" i="6"/>
  <c r="J152" i="6"/>
  <c r="BK180" i="6"/>
  <c r="BK186" i="6"/>
  <c r="J173" i="6"/>
  <c r="J174" i="6"/>
  <c r="J187" i="6"/>
  <c r="BK145" i="6"/>
  <c r="J138" i="6"/>
  <c r="BK155" i="6"/>
  <c r="BK178" i="9"/>
  <c r="J189" i="9"/>
  <c r="BK163" i="9"/>
  <c r="BK160" i="9"/>
  <c r="BK142" i="9"/>
  <c r="BK158" i="10"/>
  <c r="J147" i="10"/>
  <c r="J141" i="10"/>
  <c r="J137" i="10"/>
  <c r="J144" i="10"/>
  <c r="BK218" i="11"/>
  <c r="J180" i="11"/>
  <c r="J136" i="11"/>
  <c r="J188" i="11"/>
  <c r="BK208" i="11"/>
  <c r="BK213" i="11"/>
  <c r="BK174" i="11"/>
  <c r="BK192" i="11"/>
  <c r="J168" i="11"/>
  <c r="J147" i="11"/>
  <c r="BK139" i="11"/>
  <c r="J146" i="11"/>
  <c r="J629" i="12"/>
  <c r="J607" i="12"/>
  <c r="BK367" i="12"/>
  <c r="BK312" i="12"/>
  <c r="J290" i="12"/>
  <c r="BK241" i="12"/>
  <c r="BK198" i="12"/>
  <c r="BK533" i="12"/>
  <c r="BK632" i="12"/>
  <c r="J406" i="12"/>
  <c r="BK591" i="12"/>
  <c r="BK570" i="12"/>
  <c r="J322" i="12"/>
  <c r="BK292" i="12"/>
  <c r="BK258" i="12"/>
  <c r="BK224" i="12"/>
  <c r="BK194" i="12"/>
  <c r="J189" i="12"/>
  <c r="J391" i="12"/>
  <c r="BK347" i="12"/>
  <c r="J284" i="12"/>
  <c r="BK233" i="12"/>
  <c r="BK397" i="12"/>
  <c r="BK319" i="12"/>
  <c r="J255" i="12"/>
  <c r="BK371" i="12"/>
  <c r="BK401" i="12"/>
  <c r="BK329" i="12"/>
  <c r="BK299" i="12"/>
  <c r="BK183" i="12"/>
  <c r="BK382" i="12"/>
  <c r="BK324" i="12"/>
  <c r="J285" i="12"/>
  <c r="BK254" i="12"/>
  <c r="J202" i="12"/>
  <c r="BK331" i="12"/>
  <c r="BK298" i="12"/>
  <c r="J291" i="12"/>
  <c r="BK261" i="12"/>
  <c r="BK238" i="12"/>
  <c r="J204" i="12"/>
  <c r="J468" i="12"/>
  <c r="BK443" i="12"/>
  <c r="J384" i="12"/>
  <c r="J362" i="12"/>
  <c r="J339" i="12"/>
  <c r="J335" i="12"/>
  <c r="J304" i="12"/>
  <c r="BK271" i="12"/>
  <c r="BK211" i="12"/>
  <c r="J519" i="12"/>
  <c r="J503" i="12"/>
  <c r="J474" i="12"/>
  <c r="J455" i="12"/>
  <c r="BK317" i="12"/>
  <c r="J248" i="12"/>
  <c r="J197" i="12"/>
  <c r="BK175" i="12"/>
  <c r="J145" i="12"/>
  <c r="BK519" i="12"/>
  <c r="BK399" i="13"/>
  <c r="J381" i="13"/>
  <c r="J376" i="13"/>
  <c r="J303" i="13"/>
  <c r="BK245" i="13"/>
  <c r="BK228" i="13"/>
  <c r="J212" i="13"/>
  <c r="J192" i="13"/>
  <c r="BK250" i="13"/>
  <c r="BK249" i="13"/>
  <c r="BK176" i="13"/>
  <c r="BK149" i="13"/>
  <c r="BK210" i="13"/>
  <c r="BK251" i="13"/>
  <c r="BK216" i="13"/>
  <c r="BK137" i="13"/>
  <c r="BK383" i="13"/>
  <c r="J364" i="13"/>
  <c r="BK223" i="13"/>
  <c r="BK142" i="13"/>
  <c r="J286" i="13"/>
  <c r="BK269" i="13"/>
  <c r="J244" i="13"/>
  <c r="J223" i="13"/>
  <c r="BK183" i="13"/>
  <c r="BK359" i="13"/>
  <c r="J200" i="13"/>
  <c r="J149" i="13"/>
  <c r="BK236" i="13"/>
  <c r="BK224" i="13"/>
  <c r="J208" i="13"/>
  <c r="J169" i="13"/>
  <c r="BK280" i="13"/>
  <c r="BK328" i="13"/>
  <c r="BK338" i="13"/>
  <c r="BK217" i="13"/>
  <c r="BK194" i="13"/>
  <c r="BK156" i="13"/>
  <c r="BK255" i="13"/>
  <c r="BK206" i="13"/>
  <c r="J157" i="13"/>
  <c r="J151" i="13"/>
  <c r="BK139" i="13"/>
  <c r="BK233" i="13"/>
  <c r="BK169" i="13"/>
  <c r="J275" i="13"/>
  <c r="BK231" i="13"/>
  <c r="BK209" i="13"/>
  <c r="BK181" i="13"/>
  <c r="BK287" i="13"/>
  <c r="J213" i="13"/>
  <c r="BK177" i="13"/>
  <c r="J135" i="13"/>
  <c r="J370" i="14"/>
  <c r="BK338" i="14"/>
  <c r="BK187" i="14"/>
  <c r="J348" i="14"/>
  <c r="J249" i="14"/>
  <c r="BK357" i="14"/>
  <c r="BK308" i="14"/>
  <c r="BK189" i="14"/>
  <c r="BK368" i="14"/>
  <c r="BK345" i="14"/>
  <c r="J333" i="14"/>
  <c r="J150" i="14"/>
  <c r="BK278" i="14"/>
  <c r="BK138" i="14"/>
  <c r="J296" i="14"/>
  <c r="BK157" i="14"/>
  <c r="J322" i="14"/>
  <c r="BK243" i="14"/>
  <c r="BK218" i="14"/>
  <c r="J213" i="14"/>
  <c r="J200" i="14"/>
  <c r="J179" i="14"/>
  <c r="BK263" i="14"/>
  <c r="BK220" i="14"/>
  <c r="J215" i="14"/>
  <c r="BK198" i="14"/>
  <c r="BK170" i="14"/>
  <c r="J137" i="14"/>
  <c r="BK171" i="14"/>
  <c r="BK193" i="14"/>
  <c r="J205" i="14"/>
  <c r="BK197" i="14"/>
  <c r="BK175" i="14"/>
  <c r="J197" i="14"/>
  <c r="BK144" i="14"/>
  <c r="BK296" i="14"/>
  <c r="BK179" i="14"/>
  <c r="BK205" i="14"/>
  <c r="BK142" i="14"/>
  <c r="BK190" i="14"/>
  <c r="J182" i="14"/>
  <c r="BK145" i="14"/>
  <c r="J499" i="15"/>
  <c r="J493" i="15"/>
  <c r="BK485" i="15"/>
  <c r="J459" i="15"/>
  <c r="BK325" i="15"/>
  <c r="J276" i="15"/>
  <c r="J477" i="15"/>
  <c r="J463" i="15"/>
  <c r="BK416" i="15"/>
  <c r="BK276" i="15"/>
  <c r="BK208" i="15"/>
  <c r="BK172" i="15"/>
  <c r="J139" i="15"/>
  <c r="J299" i="15"/>
  <c r="J239" i="15"/>
  <c r="BK227" i="15"/>
  <c r="BK200" i="15"/>
  <c r="J162" i="15"/>
  <c r="BK418" i="15"/>
  <c r="BK256" i="15"/>
  <c r="J230" i="15"/>
  <c r="BK188" i="15"/>
  <c r="J168" i="15"/>
  <c r="J426" i="15"/>
  <c r="J350" i="15"/>
  <c r="J450" i="15"/>
  <c r="BK263" i="15"/>
  <c r="BK237" i="15"/>
  <c r="BK463" i="15"/>
  <c r="BK426" i="15"/>
  <c r="BK236" i="15"/>
  <c r="BK154" i="15"/>
  <c r="J304" i="15"/>
  <c r="J316" i="15"/>
  <c r="J440" i="15"/>
  <c r="J297" i="15"/>
  <c r="J270" i="15"/>
  <c r="BK233" i="15"/>
  <c r="J279" i="15"/>
  <c r="J233" i="15"/>
  <c r="BK148" i="15"/>
  <c r="BK300" i="15"/>
  <c r="J247" i="15"/>
  <c r="BK165" i="15"/>
  <c r="J145" i="15"/>
  <c r="BK279" i="15"/>
  <c r="BK259" i="15"/>
  <c r="J208" i="15"/>
  <c r="BK306" i="15"/>
  <c r="BK248" i="15"/>
  <c r="BK153" i="15"/>
  <c r="J341" i="15"/>
  <c r="J307" i="15"/>
  <c r="BK250" i="15"/>
  <c r="J157" i="15"/>
  <c r="BK330" i="15"/>
  <c r="J248" i="15"/>
  <c r="J163" i="15"/>
  <c r="J290" i="15"/>
  <c r="BK246" i="15"/>
  <c r="BK209" i="15"/>
  <c r="J323" i="15"/>
  <c r="BK245" i="15"/>
  <c r="J164" i="16"/>
  <c r="J137" i="16"/>
  <c r="BK424" i="16"/>
  <c r="BK453" i="16"/>
  <c r="J230" i="16"/>
  <c r="J458" i="16"/>
  <c r="BK418" i="16"/>
  <c r="J299" i="16"/>
  <c r="BK277" i="16"/>
  <c r="BK448" i="16"/>
  <c r="BK261" i="16"/>
  <c r="BK209" i="16"/>
  <c r="J146" i="16"/>
  <c r="J363" i="16"/>
  <c r="BK248" i="16"/>
  <c r="BK185" i="16"/>
  <c r="J292" i="16"/>
  <c r="BK308" i="16"/>
  <c r="J228" i="16"/>
  <c r="BK138" i="16"/>
  <c r="BK240" i="16"/>
  <c r="BK288" i="16"/>
  <c r="J239" i="16"/>
  <c r="J162" i="16"/>
  <c r="BK289" i="16"/>
  <c r="BK196" i="16"/>
  <c r="BK200" i="16"/>
  <c r="J196" i="16"/>
  <c r="BK181" i="16"/>
  <c r="BK345" i="16"/>
  <c r="J309" i="16"/>
  <c r="J262" i="16"/>
  <c r="J308" i="16"/>
  <c r="J276" i="16"/>
  <c r="BK266" i="16"/>
  <c r="J248" i="16"/>
  <c r="BK204" i="16"/>
  <c r="J194" i="16"/>
  <c r="BK158" i="16"/>
  <c r="BK152" i="16"/>
  <c r="J150" i="16"/>
  <c r="J147" i="16"/>
  <c r="BK146" i="16"/>
  <c r="J357" i="16"/>
  <c r="J268" i="16"/>
  <c r="BK239" i="16"/>
  <c r="BK236" i="16"/>
  <c r="J232" i="16"/>
  <c r="J210" i="16"/>
  <c r="BK144" i="16"/>
  <c r="BK305" i="16"/>
  <c r="BK292" i="16"/>
  <c r="BK249" i="16"/>
  <c r="BK231" i="16"/>
  <c r="BK297" i="16"/>
  <c r="BK267" i="16"/>
  <c r="BK425" i="17"/>
  <c r="J416" i="17"/>
  <c r="BK405" i="17"/>
  <c r="J364" i="17"/>
  <c r="BK350" i="17"/>
  <c r="BK251" i="17"/>
  <c r="BK172" i="17"/>
  <c r="J427" i="17"/>
  <c r="J345" i="17"/>
  <c r="BK343" i="17"/>
  <c r="BK331" i="17"/>
  <c r="J199" i="17"/>
  <c r="BK186" i="17"/>
  <c r="J181" i="17"/>
  <c r="J175" i="17"/>
  <c r="BK163" i="17"/>
  <c r="J136" i="17"/>
  <c r="J402" i="17"/>
  <c r="J336" i="17"/>
  <c r="J279" i="17"/>
  <c r="J425" i="17"/>
  <c r="J423" i="17"/>
  <c r="J409" i="17"/>
  <c r="J301" i="17"/>
  <c r="BK237" i="17"/>
  <c r="BK232" i="17"/>
  <c r="BK187" i="17"/>
  <c r="BK166" i="17"/>
  <c r="BK154" i="17"/>
  <c r="J338" i="17"/>
  <c r="J294" i="17"/>
  <c r="J232" i="17"/>
  <c r="J198" i="17"/>
  <c r="BK375" i="17"/>
  <c r="J356" i="17"/>
  <c r="BK315" i="17"/>
  <c r="BK307" i="17"/>
  <c r="J282" i="17"/>
  <c r="BK194" i="17"/>
  <c r="J189" i="17"/>
  <c r="J187" i="17"/>
  <c r="BK183" i="17"/>
  <c r="BK322" i="17"/>
  <c r="J251" i="17"/>
  <c r="J147" i="17"/>
  <c r="BK139" i="17"/>
  <c r="J133" i="17"/>
  <c r="BK391" i="17"/>
  <c r="J304" i="17"/>
  <c r="BK265" i="17"/>
  <c r="J235" i="17"/>
  <c r="J226" i="17"/>
  <c r="J383" i="17"/>
  <c r="BK358" i="17"/>
  <c r="BK241" i="17"/>
  <c r="BK198" i="17"/>
  <c r="J185" i="17"/>
  <c r="J148" i="17"/>
  <c r="BK399" i="17"/>
  <c r="BK378" i="17"/>
  <c r="BK243" i="17"/>
  <c r="BK342" i="17"/>
  <c r="J172" i="17"/>
  <c r="J139" i="17"/>
  <c r="J388" i="17"/>
  <c r="BK294" i="17"/>
  <c r="BK228" i="17"/>
  <c r="J391" i="17"/>
  <c r="BK388" i="17"/>
  <c r="J331" i="17"/>
  <c r="J230" i="17"/>
  <c r="J217" i="17"/>
  <c r="BK206" i="17"/>
  <c r="J197" i="17"/>
  <c r="BK181" i="17"/>
  <c r="J160" i="17"/>
  <c r="J184" i="17"/>
  <c r="BK326" i="17"/>
  <c r="BK199" i="17"/>
  <c r="BK361" i="17"/>
  <c r="J194" i="17"/>
  <c r="BK178" i="17"/>
  <c r="BK325" i="17"/>
  <c r="BK369" i="17"/>
  <c r="BK235" i="17"/>
  <c r="J375" i="17"/>
  <c r="J372" i="17"/>
  <c r="J297" i="17"/>
  <c r="BK201" i="17"/>
  <c r="BK151" i="17"/>
  <c r="J220" i="17"/>
  <c r="BK190" i="17"/>
  <c r="J395" i="18"/>
  <c r="J391" i="18"/>
  <c r="BK383" i="18"/>
  <c r="BK372" i="18"/>
  <c r="J171" i="18"/>
  <c r="BK153" i="18"/>
  <c r="BK141" i="18"/>
  <c r="J133" i="18"/>
  <c r="BK337" i="18"/>
  <c r="BK279" i="18"/>
  <c r="BK358" i="18"/>
  <c r="J340" i="18"/>
  <c r="J297" i="18"/>
  <c r="BK360" i="18"/>
  <c r="J199" i="18"/>
  <c r="J358" i="18"/>
  <c r="J379" i="18"/>
  <c r="J209" i="18"/>
  <c r="J165" i="18"/>
  <c r="J262" i="18"/>
  <c r="J265" i="18"/>
  <c r="BK191" i="18"/>
  <c r="J362" i="18"/>
  <c r="BK199" i="18"/>
  <c r="BK211" i="18"/>
  <c r="BK286" i="18"/>
  <c r="J188" i="18"/>
  <c r="BK334" i="18"/>
  <c r="BK183" i="18"/>
  <c r="J216" i="18"/>
  <c r="J201" i="18"/>
  <c r="J191" i="18"/>
  <c r="BK235" i="18"/>
  <c r="BK216" i="18"/>
  <c r="BK229" i="18"/>
  <c r="J144" i="18"/>
  <c r="BK205" i="18"/>
  <c r="J335" i="19"/>
  <c r="BK329" i="19"/>
  <c r="J285" i="19"/>
  <c r="J232" i="19"/>
  <c r="BK316" i="19"/>
  <c r="BK314" i="19"/>
  <c r="BK189" i="19"/>
  <c r="BK299" i="19"/>
  <c r="BK213" i="19"/>
  <c r="J184" i="19"/>
  <c r="BK179" i="19"/>
  <c r="BK202" i="19"/>
  <c r="BK272" i="19"/>
  <c r="BK230" i="19"/>
  <c r="BK155" i="19"/>
  <c r="BK222" i="19"/>
  <c r="BK288" i="19"/>
  <c r="J176" i="19"/>
  <c r="BK136" i="19"/>
  <c r="BK228" i="19"/>
  <c r="J194" i="19"/>
  <c r="J198" i="19"/>
  <c r="BK206" i="19"/>
  <c r="BK204" i="19"/>
  <c r="BK244" i="20"/>
  <c r="BK218" i="21"/>
  <c r="J214" i="21"/>
  <c r="J244" i="21"/>
  <c r="J148" i="23"/>
  <c r="BK140" i="23"/>
  <c r="J134" i="23"/>
  <c r="J241" i="21"/>
  <c r="J250" i="21"/>
  <c r="BK144" i="21"/>
  <c r="J135" i="23"/>
  <c r="J303" i="21"/>
  <c r="J186" i="21"/>
  <c r="J143" i="23"/>
  <c r="J296" i="21"/>
  <c r="BK307" i="21"/>
  <c r="J230" i="21"/>
  <c r="J155" i="21"/>
  <c r="J133" i="21"/>
  <c r="BK210" i="21"/>
  <c r="J131" i="22"/>
  <c r="J140" i="23"/>
  <c r="J145" i="23"/>
  <c r="BK133" i="23"/>
  <c r="BK135" i="23"/>
  <c r="J326" i="21"/>
  <c r="J280" i="21"/>
  <c r="BK246" i="21"/>
  <c r="BK173" i="21"/>
  <c r="BK208" i="21"/>
  <c r="J232" i="21"/>
  <c r="J271" i="21"/>
  <c r="J136" i="21"/>
  <c r="J212" i="21"/>
  <c r="BK232" i="21"/>
  <c r="BK145" i="23"/>
  <c r="J242" i="20"/>
  <c r="J237" i="20"/>
  <c r="J232" i="20"/>
  <c r="J229" i="20"/>
  <c r="J226" i="20"/>
  <c r="J195" i="20"/>
  <c r="J222" i="20"/>
  <c r="J210" i="20"/>
  <c r="BK156" i="20"/>
  <c r="J219" i="20"/>
  <c r="BK239" i="20"/>
  <c r="BK189" i="20"/>
  <c r="BK208" i="20"/>
  <c r="BK133" i="20"/>
  <c r="J157" i="20"/>
  <c r="BK210" i="20"/>
  <c r="J182" i="20"/>
  <c r="J173" i="20"/>
  <c r="BK222" i="20"/>
  <c r="BK200" i="20"/>
  <c r="BK163" i="20"/>
  <c r="BK170" i="20"/>
  <c r="BK176" i="20"/>
  <c r="J139" i="20"/>
  <c r="J143" i="20"/>
  <c r="J149" i="20"/>
  <c r="BK152" i="20"/>
  <c r="BK374" i="21"/>
  <c r="J371" i="21"/>
  <c r="BK363" i="21"/>
  <c r="BK357" i="21"/>
  <c r="J277" i="21"/>
  <c r="BK155" i="21"/>
  <c r="BK355" i="21"/>
  <c r="BK351" i="21"/>
  <c r="J342" i="21"/>
  <c r="J337" i="21"/>
  <c r="J141" i="21"/>
  <c r="BK365" i="21"/>
  <c r="J357" i="21"/>
  <c r="BK353" i="21"/>
  <c r="BK277" i="21"/>
  <c r="BK359" i="21"/>
  <c r="BK334" i="21"/>
  <c r="BK220" i="21"/>
  <c r="BK212" i="21"/>
  <c r="J146" i="21"/>
  <c r="BK160" i="21"/>
  <c r="J163" i="21"/>
  <c r="BK230" i="21"/>
  <c r="BK340" i="21"/>
  <c r="J320" i="21"/>
  <c r="BK309" i="21"/>
  <c r="J300" i="21"/>
  <c r="J292" i="21"/>
  <c r="BK241" i="21"/>
  <c r="J248" i="21"/>
  <c r="BK168" i="21"/>
  <c r="BK262" i="21"/>
  <c r="BK200" i="21"/>
  <c r="BK139" i="21"/>
  <c r="BK205" i="21"/>
  <c r="BK250" i="21"/>
  <c r="BK323" i="21"/>
  <c r="J312" i="21"/>
  <c r="BK300" i="21"/>
  <c r="J166" i="21"/>
  <c r="BK292" i="21"/>
  <c r="BK248" i="21"/>
  <c r="J157" i="21"/>
  <c r="BK149" i="23"/>
  <c r="J133" i="23"/>
  <c r="J151" i="23"/>
  <c r="BK315" i="21"/>
  <c r="J251" i="21"/>
  <c r="BK280" i="21"/>
  <c r="BK178" i="21"/>
  <c r="J141" i="23"/>
  <c r="J146" i="23"/>
  <c r="BK141" i="23"/>
  <c r="BK142" i="23"/>
  <c r="F36" i="2" l="1"/>
  <c r="T185" i="9"/>
  <c r="T155" i="20"/>
  <c r="T161" i="19"/>
  <c r="T205" i="17"/>
  <c r="T311" i="18"/>
  <c r="T167" i="16"/>
  <c r="P423" i="16"/>
  <c r="R132" i="17"/>
  <c r="R131" i="17" s="1"/>
  <c r="P159" i="18"/>
  <c r="R275" i="19"/>
  <c r="T211" i="20"/>
  <c r="BK161" i="19"/>
  <c r="J161" i="19"/>
  <c r="J99" i="19"/>
  <c r="BK182" i="15"/>
  <c r="J182" i="15" s="1"/>
  <c r="J101" i="15" s="1"/>
  <c r="BK455" i="15"/>
  <c r="J455" i="15" s="1"/>
  <c r="J103" i="15" s="1"/>
  <c r="P167" i="16"/>
  <c r="R423" i="16"/>
  <c r="P132" i="17"/>
  <c r="P131" i="17" s="1"/>
  <c r="BK159" i="18"/>
  <c r="J159" i="18" s="1"/>
  <c r="J99" i="18" s="1"/>
  <c r="P132" i="21"/>
  <c r="P131" i="21"/>
  <c r="T132" i="21"/>
  <c r="T131" i="21" s="1"/>
  <c r="P161" i="19"/>
  <c r="BK211" i="20"/>
  <c r="J211" i="20" s="1"/>
  <c r="J100" i="20" s="1"/>
  <c r="R169" i="21"/>
  <c r="R132" i="19"/>
  <c r="R131" i="19"/>
  <c r="R132" i="20"/>
  <c r="R131" i="20" s="1"/>
  <c r="P299" i="21"/>
  <c r="P169" i="21"/>
  <c r="P155" i="20"/>
  <c r="BK132" i="21"/>
  <c r="BK131" i="21"/>
  <c r="P205" i="17"/>
  <c r="R159" i="18"/>
  <c r="P275" i="19"/>
  <c r="T132" i="20"/>
  <c r="T131" i="20" s="1"/>
  <c r="T130" i="20" s="1"/>
  <c r="BK299" i="21"/>
  <c r="J299" i="21"/>
  <c r="J100" i="21"/>
  <c r="BK141" i="15"/>
  <c r="J141" i="15" s="1"/>
  <c r="J99" i="15" s="1"/>
  <c r="P167" i="15"/>
  <c r="T329" i="15"/>
  <c r="R134" i="16"/>
  <c r="R140" i="16"/>
  <c r="P307" i="16"/>
  <c r="BK132" i="17"/>
  <c r="BK131" i="17" s="1"/>
  <c r="J131" i="17" s="1"/>
  <c r="J97" i="17" s="1"/>
  <c r="T346" i="17"/>
  <c r="R311" i="18"/>
  <c r="T299" i="21"/>
  <c r="P132" i="18"/>
  <c r="P131" i="18"/>
  <c r="BK132" i="19"/>
  <c r="J132" i="19" s="1"/>
  <c r="J98" i="19" s="1"/>
  <c r="BK164" i="2"/>
  <c r="R144" i="3"/>
  <c r="R143" i="3" s="1"/>
  <c r="T144" i="3"/>
  <c r="T143" i="3"/>
  <c r="BK200" i="3"/>
  <c r="J200" i="3" s="1"/>
  <c r="J102" i="3" s="1"/>
  <c r="R203" i="3"/>
  <c r="T214" i="3"/>
  <c r="T213" i="3" s="1"/>
  <c r="P231" i="3"/>
  <c r="T239" i="3"/>
  <c r="T226" i="3" s="1"/>
  <c r="P138" i="4"/>
  <c r="P137" i="4" s="1"/>
  <c r="T162" i="4"/>
  <c r="T161" i="4"/>
  <c r="R137" i="5"/>
  <c r="T167" i="5"/>
  <c r="T166" i="5"/>
  <c r="P137" i="6"/>
  <c r="P136" i="6"/>
  <c r="P191" i="6"/>
  <c r="BK214" i="6"/>
  <c r="T151" i="7"/>
  <c r="T150" i="7" s="1"/>
  <c r="T144" i="8"/>
  <c r="T143" i="8"/>
  <c r="T138" i="9"/>
  <c r="BK169" i="9"/>
  <c r="J169" i="9" s="1"/>
  <c r="J101" i="9" s="1"/>
  <c r="P130" i="10"/>
  <c r="P129" i="10" s="1"/>
  <c r="P128" i="10" s="1"/>
  <c r="AU103" i="1" s="1"/>
  <c r="T145" i="11"/>
  <c r="BK167" i="12"/>
  <c r="J167" i="12" s="1"/>
  <c r="J100" i="12" s="1"/>
  <c r="T167" i="12"/>
  <c r="R216" i="12"/>
  <c r="R395" i="12"/>
  <c r="BK138" i="13"/>
  <c r="R138" i="13"/>
  <c r="P285" i="13"/>
  <c r="T136" i="14"/>
  <c r="R221" i="14"/>
  <c r="R141" i="15"/>
  <c r="R167" i="15"/>
  <c r="T167" i="15"/>
  <c r="T455" i="15"/>
  <c r="R167" i="16"/>
  <c r="T423" i="16"/>
  <c r="T132" i="17"/>
  <c r="T131" i="17" s="1"/>
  <c r="T130" i="17" s="1"/>
  <c r="BK132" i="18"/>
  <c r="J132" i="18" s="1"/>
  <c r="J98" i="18" s="1"/>
  <c r="T132" i="18"/>
  <c r="T131" i="18"/>
  <c r="BK275" i="19"/>
  <c r="J275" i="19" s="1"/>
  <c r="J100" i="19" s="1"/>
  <c r="R211" i="20"/>
  <c r="BK169" i="21"/>
  <c r="J169" i="21" s="1"/>
  <c r="J99" i="21" s="1"/>
  <c r="BK139" i="2"/>
  <c r="BK138" i="2" s="1"/>
  <c r="J138" i="2" s="1"/>
  <c r="J97" i="2" s="1"/>
  <c r="P139" i="2"/>
  <c r="P138" i="2" s="1"/>
  <c r="R139" i="2"/>
  <c r="R138" i="2"/>
  <c r="R137" i="2" s="1"/>
  <c r="T146" i="2"/>
  <c r="T145" i="2" s="1"/>
  <c r="P144" i="3"/>
  <c r="P143" i="3"/>
  <c r="R165" i="3"/>
  <c r="P203" i="3"/>
  <c r="BK214" i="3"/>
  <c r="J214" i="3"/>
  <c r="J106" i="3"/>
  <c r="BK222" i="3"/>
  <c r="J222" i="3" s="1"/>
  <c r="J107" i="3" s="1"/>
  <c r="BK231" i="3"/>
  <c r="J231" i="3" s="1"/>
  <c r="J111" i="3" s="1"/>
  <c r="R239" i="3"/>
  <c r="BK157" i="4"/>
  <c r="BK156" i="4" s="1"/>
  <c r="J156" i="4" s="1"/>
  <c r="J99" i="4" s="1"/>
  <c r="T170" i="4"/>
  <c r="T165" i="4" s="1"/>
  <c r="P163" i="5"/>
  <c r="R137" i="6"/>
  <c r="R136" i="6"/>
  <c r="R191" i="6"/>
  <c r="T214" i="6"/>
  <c r="T213" i="6"/>
  <c r="R136" i="7"/>
  <c r="R135" i="7" s="1"/>
  <c r="BK147" i="7"/>
  <c r="J147" i="7"/>
  <c r="J99" i="7"/>
  <c r="R147" i="7"/>
  <c r="T147" i="7"/>
  <c r="P144" i="8"/>
  <c r="P143" i="8" s="1"/>
  <c r="R138" i="9"/>
  <c r="R169" i="9"/>
  <c r="P180" i="9"/>
  <c r="R130" i="10"/>
  <c r="R129" i="10" s="1"/>
  <c r="R128" i="10" s="1"/>
  <c r="P145" i="11"/>
  <c r="T217" i="11"/>
  <c r="T216" i="11" s="1"/>
  <c r="T139" i="12"/>
  <c r="P227" i="12"/>
  <c r="BK356" i="12"/>
  <c r="J356" i="12" s="1"/>
  <c r="J103" i="12" s="1"/>
  <c r="T356" i="12"/>
  <c r="T375" i="12"/>
  <c r="R385" i="12"/>
  <c r="R583" i="12"/>
  <c r="T163" i="13"/>
  <c r="T133" i="13" s="1"/>
  <c r="P403" i="13"/>
  <c r="BK221" i="14"/>
  <c r="J221" i="14" s="1"/>
  <c r="J101" i="14" s="1"/>
  <c r="T337" i="14"/>
  <c r="P135" i="15"/>
  <c r="T135" i="15"/>
  <c r="BK167" i="15"/>
  <c r="J167" i="15"/>
  <c r="J100" i="15" s="1"/>
  <c r="P329" i="15"/>
  <c r="P134" i="16"/>
  <c r="R346" i="17"/>
  <c r="R132" i="18"/>
  <c r="R131" i="18" s="1"/>
  <c r="R130" i="18" s="1"/>
  <c r="P132" i="19"/>
  <c r="P131" i="19" s="1"/>
  <c r="P130" i="19" s="1"/>
  <c r="AU112" i="1" s="1"/>
  <c r="R132" i="21"/>
  <c r="R131" i="21" s="1"/>
  <c r="P132" i="20"/>
  <c r="P131" i="20"/>
  <c r="P146" i="2"/>
  <c r="P145" i="2" s="1"/>
  <c r="P164" i="2"/>
  <c r="P163" i="2"/>
  <c r="T201" i="2"/>
  <c r="T198" i="2" s="1"/>
  <c r="P165" i="3"/>
  <c r="R200" i="3"/>
  <c r="T203" i="3"/>
  <c r="R214" i="3"/>
  <c r="BK239" i="3"/>
  <c r="J239" i="3"/>
  <c r="J112" i="3" s="1"/>
  <c r="T138" i="4"/>
  <c r="T137" i="4" s="1"/>
  <c r="P162" i="4"/>
  <c r="P161" i="4"/>
  <c r="P170" i="4"/>
  <c r="P165" i="4" s="1"/>
  <c r="T137" i="5"/>
  <c r="BK167" i="5"/>
  <c r="BK166" i="5" s="1"/>
  <c r="J166" i="5" s="1"/>
  <c r="J101" i="5" s="1"/>
  <c r="T144" i="6"/>
  <c r="P214" i="6"/>
  <c r="P213" i="6" s="1"/>
  <c r="T136" i="7"/>
  <c r="T135" i="7" s="1"/>
  <c r="T134" i="7" s="1"/>
  <c r="P147" i="7"/>
  <c r="BK136" i="8"/>
  <c r="BK135" i="8" s="1"/>
  <c r="J135" i="8" s="1"/>
  <c r="J97" i="8" s="1"/>
  <c r="J136" i="8"/>
  <c r="J98" i="8" s="1"/>
  <c r="P138" i="9"/>
  <c r="T156" i="9"/>
  <c r="R180" i="9"/>
  <c r="T130" i="10"/>
  <c r="T129" i="10" s="1"/>
  <c r="T128" i="10" s="1"/>
  <c r="BK145" i="11"/>
  <c r="J145" i="11" s="1"/>
  <c r="J99" i="11" s="1"/>
  <c r="R217" i="11"/>
  <c r="R216" i="11"/>
  <c r="P161" i="12"/>
  <c r="R167" i="12"/>
  <c r="P216" i="12"/>
  <c r="BK395" i="12"/>
  <c r="J395" i="12" s="1"/>
  <c r="J106" i="12" s="1"/>
  <c r="BK583" i="12"/>
  <c r="J583" i="12"/>
  <c r="J107" i="12" s="1"/>
  <c r="R163" i="13"/>
  <c r="R403" i="13"/>
  <c r="T156" i="14"/>
  <c r="T133" i="14" s="1"/>
  <c r="R337" i="14"/>
  <c r="BK135" i="15"/>
  <c r="J135" i="15"/>
  <c r="J98" i="15" s="1"/>
  <c r="R135" i="15"/>
  <c r="T141" i="15"/>
  <c r="BK329" i="15"/>
  <c r="J329" i="15" s="1"/>
  <c r="J102" i="15" s="1"/>
  <c r="T134" i="16"/>
  <c r="BK307" i="16"/>
  <c r="J307" i="16" s="1"/>
  <c r="J101" i="16" s="1"/>
  <c r="BK423" i="16"/>
  <c r="J423" i="16"/>
  <c r="J102" i="16" s="1"/>
  <c r="R205" i="17"/>
  <c r="P311" i="18"/>
  <c r="T139" i="2"/>
  <c r="T138" i="2" s="1"/>
  <c r="R164" i="2"/>
  <c r="R163" i="2"/>
  <c r="P201" i="2"/>
  <c r="P198" i="2" s="1"/>
  <c r="T165" i="3"/>
  <c r="BK203" i="3"/>
  <c r="J203" i="3"/>
  <c r="J103" i="3" s="1"/>
  <c r="P214" i="3"/>
  <c r="P222" i="3"/>
  <c r="P213" i="3" s="1"/>
  <c r="R231" i="3"/>
  <c r="R226" i="3" s="1"/>
  <c r="BK138" i="4"/>
  <c r="J138" i="4"/>
  <c r="J98" i="4" s="1"/>
  <c r="R157" i="4"/>
  <c r="R156" i="4"/>
  <c r="BK170" i="4"/>
  <c r="J170" i="4" s="1"/>
  <c r="J106" i="4" s="1"/>
  <c r="R163" i="5"/>
  <c r="BK137" i="6"/>
  <c r="J137" i="6" s="1"/>
  <c r="J98" i="6" s="1"/>
  <c r="T137" i="6"/>
  <c r="T136" i="6"/>
  <c r="BK191" i="6"/>
  <c r="J191" i="6" s="1"/>
  <c r="J101" i="6" s="1"/>
  <c r="BK136" i="7"/>
  <c r="J136" i="7" s="1"/>
  <c r="J98" i="7" s="1"/>
  <c r="R151" i="7"/>
  <c r="R150" i="7"/>
  <c r="T136" i="8"/>
  <c r="T135" i="8" s="1"/>
  <c r="T134" i="8" s="1"/>
  <c r="BK156" i="9"/>
  <c r="J156" i="9" s="1"/>
  <c r="J100" i="9" s="1"/>
  <c r="T169" i="9"/>
  <c r="BK130" i="10"/>
  <c r="BK129" i="10" s="1"/>
  <c r="BK133" i="11"/>
  <c r="J133" i="11" s="1"/>
  <c r="J98" i="11" s="1"/>
  <c r="T133" i="11"/>
  <c r="T132" i="11"/>
  <c r="T131" i="11" s="1"/>
  <c r="P217" i="11"/>
  <c r="P216" i="11"/>
  <c r="R139" i="12"/>
  <c r="T227" i="12"/>
  <c r="R356" i="12"/>
  <c r="P375" i="12"/>
  <c r="BK385" i="12"/>
  <c r="J385" i="12" s="1"/>
  <c r="J105" i="12" s="1"/>
  <c r="T385" i="12"/>
  <c r="P583" i="12"/>
  <c r="P134" i="13"/>
  <c r="T134" i="13"/>
  <c r="P138" i="13"/>
  <c r="BK285" i="13"/>
  <c r="J285" i="13" s="1"/>
  <c r="J101" i="13" s="1"/>
  <c r="BK403" i="13"/>
  <c r="J403" i="13"/>
  <c r="J102" i="13" s="1"/>
  <c r="P136" i="14"/>
  <c r="P156" i="14"/>
  <c r="P133" i="14"/>
  <c r="BK337" i="14"/>
  <c r="J337" i="14" s="1"/>
  <c r="J102" i="14" s="1"/>
  <c r="R182" i="15"/>
  <c r="P455" i="15"/>
  <c r="BK134" i="16"/>
  <c r="J134" i="16"/>
  <c r="J98" i="16"/>
  <c r="P140" i="16"/>
  <c r="P133" i="16" s="1"/>
  <c r="P132" i="16" s="1"/>
  <c r="AU109" i="1" s="1"/>
  <c r="R307" i="16"/>
  <c r="BK205" i="17"/>
  <c r="J205" i="17"/>
  <c r="J99" i="17"/>
  <c r="T132" i="19"/>
  <c r="T131" i="19" s="1"/>
  <c r="R299" i="21"/>
  <c r="BK146" i="2"/>
  <c r="BK145" i="2" s="1"/>
  <c r="J145" i="2" s="1"/>
  <c r="J99" i="2" s="1"/>
  <c r="T164" i="2"/>
  <c r="T163" i="2" s="1"/>
  <c r="R201" i="2"/>
  <c r="R198" i="2"/>
  <c r="BK144" i="3"/>
  <c r="J144" i="3" s="1"/>
  <c r="J98" i="3" s="1"/>
  <c r="BK165" i="3"/>
  <c r="J165" i="3"/>
  <c r="J101" i="3" s="1"/>
  <c r="P200" i="3"/>
  <c r="T200" i="3"/>
  <c r="R222" i="3"/>
  <c r="T231" i="3"/>
  <c r="R138" i="4"/>
  <c r="R137" i="4"/>
  <c r="R136" i="4" s="1"/>
  <c r="BK162" i="4"/>
  <c r="J162" i="4"/>
  <c r="J102" i="4"/>
  <c r="P137" i="5"/>
  <c r="P133" i="5"/>
  <c r="R167" i="5"/>
  <c r="R166" i="5"/>
  <c r="BK144" i="6"/>
  <c r="BK143" i="6" s="1"/>
  <c r="J143" i="6" s="1"/>
  <c r="J99" i="6" s="1"/>
  <c r="T191" i="6"/>
  <c r="P136" i="7"/>
  <c r="P135" i="7"/>
  <c r="P151" i="7"/>
  <c r="P150" i="7" s="1"/>
  <c r="R136" i="8"/>
  <c r="R135" i="8"/>
  <c r="R144" i="8"/>
  <c r="R143" i="8" s="1"/>
  <c r="BK138" i="9"/>
  <c r="R156" i="9"/>
  <c r="T180" i="9"/>
  <c r="R145" i="11"/>
  <c r="P139" i="12"/>
  <c r="R161" i="12"/>
  <c r="R227" i="12"/>
  <c r="P356" i="12"/>
  <c r="BK375" i="12"/>
  <c r="J375" i="12"/>
  <c r="J104" i="12"/>
  <c r="R375" i="12"/>
  <c r="P385" i="12"/>
  <c r="T583" i="12"/>
  <c r="BK163" i="13"/>
  <c r="J163" i="13" s="1"/>
  <c r="J100" i="13" s="1"/>
  <c r="R285" i="13"/>
  <c r="BK136" i="14"/>
  <c r="J136" i="14" s="1"/>
  <c r="J99" i="14" s="1"/>
  <c r="R156" i="14"/>
  <c r="P337" i="14"/>
  <c r="T182" i="15"/>
  <c r="BK140" i="16"/>
  <c r="J140" i="16"/>
  <c r="J99" i="16"/>
  <c r="T307" i="16"/>
  <c r="P346" i="17"/>
  <c r="BK311" i="18"/>
  <c r="J311" i="18"/>
  <c r="J100" i="18" s="1"/>
  <c r="BK155" i="20"/>
  <c r="J155" i="20"/>
  <c r="J99" i="20"/>
  <c r="BK132" i="20"/>
  <c r="J132" i="20" s="1"/>
  <c r="J98" i="20" s="1"/>
  <c r="T222" i="3"/>
  <c r="P239" i="3"/>
  <c r="P157" i="4"/>
  <c r="P156" i="4"/>
  <c r="R162" i="4"/>
  <c r="R161" i="4" s="1"/>
  <c r="R170" i="4"/>
  <c r="R165" i="4"/>
  <c r="BK137" i="5"/>
  <c r="J137" i="5" s="1"/>
  <c r="J99" i="5" s="1"/>
  <c r="T163" i="5"/>
  <c r="R144" i="6"/>
  <c r="R143" i="6" s="1"/>
  <c r="R214" i="6"/>
  <c r="R213" i="6"/>
  <c r="BK139" i="12"/>
  <c r="J139" i="12" s="1"/>
  <c r="J98" i="12" s="1"/>
  <c r="BK161" i="12"/>
  <c r="J161" i="12"/>
  <c r="J99" i="12" s="1"/>
  <c r="T161" i="12"/>
  <c r="P167" i="12"/>
  <c r="BK216" i="12"/>
  <c r="J216" i="12" s="1"/>
  <c r="J101" i="12" s="1"/>
  <c r="T216" i="12"/>
  <c r="P395" i="12"/>
  <c r="BK134" i="13"/>
  <c r="J134" i="13" s="1"/>
  <c r="J98" i="13" s="1"/>
  <c r="R134" i="13"/>
  <c r="T138" i="13"/>
  <c r="T285" i="13"/>
  <c r="R136" i="14"/>
  <c r="T221" i="14"/>
  <c r="P141" i="15"/>
  <c r="R329" i="15"/>
  <c r="T140" i="16"/>
  <c r="BK346" i="17"/>
  <c r="J346" i="17"/>
  <c r="J100" i="17"/>
  <c r="T159" i="18"/>
  <c r="R161" i="19"/>
  <c r="P211" i="20"/>
  <c r="R155" i="20"/>
  <c r="R132" i="23"/>
  <c r="R139" i="23"/>
  <c r="P147" i="23"/>
  <c r="R146" i="2"/>
  <c r="R145" i="2"/>
  <c r="BK201" i="2"/>
  <c r="J201" i="2" s="1"/>
  <c r="J106" i="2" s="1"/>
  <c r="T157" i="4"/>
  <c r="T156" i="4" s="1"/>
  <c r="BK163" i="5"/>
  <c r="J163" i="5"/>
  <c r="J100" i="5"/>
  <c r="P167" i="5"/>
  <c r="P166" i="5" s="1"/>
  <c r="P144" i="6"/>
  <c r="P143" i="6"/>
  <c r="BK151" i="7"/>
  <c r="BK150" i="7"/>
  <c r="J150" i="7"/>
  <c r="J100" i="7"/>
  <c r="P136" i="8"/>
  <c r="P135" i="8" s="1"/>
  <c r="BK144" i="8"/>
  <c r="BK143" i="8"/>
  <c r="J143" i="8"/>
  <c r="J100" i="8"/>
  <c r="P156" i="9"/>
  <c r="P169" i="9"/>
  <c r="BK180" i="9"/>
  <c r="J180" i="9"/>
  <c r="J103" i="9" s="1"/>
  <c r="P133" i="11"/>
  <c r="R133" i="11"/>
  <c r="R132" i="11"/>
  <c r="R131" i="11" s="1"/>
  <c r="BK217" i="11"/>
  <c r="BK216" i="11"/>
  <c r="J216" i="11"/>
  <c r="J100" i="11" s="1"/>
  <c r="BK227" i="12"/>
  <c r="J227" i="12"/>
  <c r="J102" i="12"/>
  <c r="T395" i="12"/>
  <c r="P163" i="13"/>
  <c r="T403" i="13"/>
  <c r="BK156" i="14"/>
  <c r="J156" i="14" s="1"/>
  <c r="J100" i="14" s="1"/>
  <c r="P221" i="14"/>
  <c r="P182" i="15"/>
  <c r="R455" i="15"/>
  <c r="BK167" i="16"/>
  <c r="J167" i="16"/>
  <c r="J100" i="16"/>
  <c r="T275" i="19"/>
  <c r="T169" i="21"/>
  <c r="P132" i="23"/>
  <c r="BK139" i="23"/>
  <c r="T139" i="23"/>
  <c r="P144" i="23"/>
  <c r="P138" i="23" s="1"/>
  <c r="R144" i="23"/>
  <c r="T144" i="23"/>
  <c r="BK147" i="23"/>
  <c r="J147" i="23" s="1"/>
  <c r="J101" i="23" s="1"/>
  <c r="T147" i="23"/>
  <c r="BK132" i="23"/>
  <c r="J132" i="23" s="1"/>
  <c r="J97" i="23" s="1"/>
  <c r="T132" i="23"/>
  <c r="P139" i="23"/>
  <c r="BK144" i="23"/>
  <c r="J144" i="23"/>
  <c r="J100" i="23" s="1"/>
  <c r="R147" i="23"/>
  <c r="BK130" i="22"/>
  <c r="J130" i="22"/>
  <c r="J98" i="22" s="1"/>
  <c r="BK196" i="2"/>
  <c r="J196" i="2"/>
  <c r="J103" i="2"/>
  <c r="BK229" i="3"/>
  <c r="J229" i="3" s="1"/>
  <c r="J110" i="3" s="1"/>
  <c r="BK177" i="7"/>
  <c r="J177" i="7" s="1"/>
  <c r="J104" i="7" s="1"/>
  <c r="BK141" i="8"/>
  <c r="J141" i="8"/>
  <c r="J99" i="8" s="1"/>
  <c r="BK152" i="8"/>
  <c r="J152" i="8"/>
  <c r="J104" i="8"/>
  <c r="BK199" i="2"/>
  <c r="J199" i="2"/>
  <c r="J105" i="2"/>
  <c r="BK204" i="2"/>
  <c r="J204" i="2" s="1"/>
  <c r="J107" i="2" s="1"/>
  <c r="BK150" i="8"/>
  <c r="BK149" i="8"/>
  <c r="J149" i="8" s="1"/>
  <c r="J102" i="8" s="1"/>
  <c r="BK186" i="9"/>
  <c r="BK185" i="9" s="1"/>
  <c r="J185" i="9" s="1"/>
  <c r="J104" i="9" s="1"/>
  <c r="J186" i="9"/>
  <c r="J105" i="9" s="1"/>
  <c r="BK134" i="14"/>
  <c r="J134" i="14"/>
  <c r="J98" i="14"/>
  <c r="BK211" i="3"/>
  <c r="J211" i="3"/>
  <c r="J104" i="3"/>
  <c r="BK227" i="3"/>
  <c r="J227" i="3" s="1"/>
  <c r="J109" i="3" s="1"/>
  <c r="BK134" i="5"/>
  <c r="J134" i="5"/>
  <c r="J98" i="5" s="1"/>
  <c r="BK211" i="6"/>
  <c r="J211" i="6"/>
  <c r="J102" i="6"/>
  <c r="BK217" i="6"/>
  <c r="J217" i="6" s="1"/>
  <c r="J105" i="6" s="1"/>
  <c r="BK166" i="4"/>
  <c r="BK165" i="4" s="1"/>
  <c r="J165" i="4" s="1"/>
  <c r="J103" i="4" s="1"/>
  <c r="BK175" i="7"/>
  <c r="J175" i="7" s="1"/>
  <c r="J103" i="7" s="1"/>
  <c r="BK177" i="9"/>
  <c r="J177" i="9"/>
  <c r="J102" i="9" s="1"/>
  <c r="BK188" i="9"/>
  <c r="J188" i="9"/>
  <c r="J106" i="9"/>
  <c r="F91" i="4"/>
  <c r="BK168" i="4"/>
  <c r="J168" i="4"/>
  <c r="J105" i="4"/>
  <c r="J89" i="23"/>
  <c r="F92" i="23"/>
  <c r="J92" i="23"/>
  <c r="BE134" i="23"/>
  <c r="E121" i="23"/>
  <c r="BE135" i="23"/>
  <c r="BE137" i="23"/>
  <c r="BE146" i="23"/>
  <c r="BE133" i="23"/>
  <c r="BE142" i="23"/>
  <c r="BE140" i="23"/>
  <c r="BE141" i="23"/>
  <c r="BE143" i="23"/>
  <c r="BE148" i="23"/>
  <c r="BE145" i="23"/>
  <c r="BE149" i="23"/>
  <c r="BE151" i="23"/>
  <c r="J132" i="21"/>
  <c r="J98" i="21"/>
  <c r="J131" i="21"/>
  <c r="J97" i="21" s="1"/>
  <c r="F92" i="22"/>
  <c r="E85" i="22"/>
  <c r="J122" i="22"/>
  <c r="J125" i="22"/>
  <c r="BE131" i="22"/>
  <c r="J91" i="22"/>
  <c r="BE168" i="21"/>
  <c r="BE200" i="21"/>
  <c r="BK131" i="20"/>
  <c r="J131" i="20"/>
  <c r="J97" i="20"/>
  <c r="BE239" i="21"/>
  <c r="BE232" i="21"/>
  <c r="BE250" i="21"/>
  <c r="BE277" i="21"/>
  <c r="J91" i="21"/>
  <c r="BE155" i="21"/>
  <c r="BE163" i="21"/>
  <c r="BE166" i="21"/>
  <c r="BE170" i="21"/>
  <c r="BE248" i="21"/>
  <c r="BE208" i="21"/>
  <c r="BE212" i="21"/>
  <c r="BE224" i="21"/>
  <c r="BE226" i="21"/>
  <c r="BE292" i="21"/>
  <c r="BE296" i="21"/>
  <c r="BE300" i="21"/>
  <c r="BE303" i="21"/>
  <c r="BE312" i="21"/>
  <c r="BE320" i="21"/>
  <c r="BE323" i="21"/>
  <c r="BE152" i="21"/>
  <c r="BE160" i="21"/>
  <c r="BE178" i="21"/>
  <c r="BE251" i="21"/>
  <c r="BE271" i="21"/>
  <c r="BE280" i="21"/>
  <c r="J127" i="21"/>
  <c r="BE218" i="21"/>
  <c r="BE235" i="21"/>
  <c r="BE334" i="21"/>
  <c r="J89" i="21"/>
  <c r="F127" i="21"/>
  <c r="BE210" i="21"/>
  <c r="BE246" i="21"/>
  <c r="BE241" i="21"/>
  <c r="BE244" i="21"/>
  <c r="BE326" i="21"/>
  <c r="BE329" i="21"/>
  <c r="BE136" i="21"/>
  <c r="BE173" i="21"/>
  <c r="BE174" i="21"/>
  <c r="BE186" i="21"/>
  <c r="BE262" i="21"/>
  <c r="BE293" i="21"/>
  <c r="BE307" i="21"/>
  <c r="BE309" i="21"/>
  <c r="BE315" i="21"/>
  <c r="E120" i="21"/>
  <c r="BE214" i="21"/>
  <c r="BE216" i="21"/>
  <c r="BE222" i="21"/>
  <c r="BE205" i="21"/>
  <c r="BE340" i="21"/>
  <c r="BE139" i="21"/>
  <c r="BE144" i="21"/>
  <c r="BE146" i="21"/>
  <c r="BE351" i="21"/>
  <c r="BE228" i="21"/>
  <c r="BE230" i="21"/>
  <c r="BE254" i="21"/>
  <c r="BE345" i="21"/>
  <c r="BE355" i="21"/>
  <c r="BE359" i="21"/>
  <c r="BE133" i="21"/>
  <c r="BE192" i="21"/>
  <c r="BE337" i="21"/>
  <c r="BE342" i="21"/>
  <c r="BE141" i="21"/>
  <c r="BE149" i="21"/>
  <c r="BE157" i="21"/>
  <c r="BE220" i="21"/>
  <c r="BE348" i="21"/>
  <c r="BE353" i="21"/>
  <c r="BE357" i="21"/>
  <c r="BE361" i="21"/>
  <c r="BE363" i="21"/>
  <c r="BE365" i="21"/>
  <c r="BE368" i="21"/>
  <c r="BE371" i="21"/>
  <c r="BE374" i="21"/>
  <c r="BE156" i="20"/>
  <c r="BE136" i="20"/>
  <c r="BE152" i="20"/>
  <c r="J124" i="20"/>
  <c r="BE133" i="20"/>
  <c r="BE163" i="20"/>
  <c r="BE146" i="20"/>
  <c r="E85" i="20"/>
  <c r="BE149" i="20"/>
  <c r="BE154" i="20"/>
  <c r="BE161" i="20"/>
  <c r="J92" i="20"/>
  <c r="BE168" i="20"/>
  <c r="BE200" i="20"/>
  <c r="BE176" i="20"/>
  <c r="BE208" i="20"/>
  <c r="F127" i="20"/>
  <c r="BE143" i="20"/>
  <c r="BE195" i="20"/>
  <c r="BE232" i="20"/>
  <c r="BE139" i="20"/>
  <c r="BE209" i="20"/>
  <c r="J91" i="20"/>
  <c r="BE173" i="20"/>
  <c r="BE182" i="20"/>
  <c r="BE189" i="20"/>
  <c r="BE166" i="20"/>
  <c r="BE170" i="20"/>
  <c r="BE184" i="20"/>
  <c r="BE229" i="20"/>
  <c r="BE180" i="20"/>
  <c r="BE212" i="20"/>
  <c r="BE215" i="20"/>
  <c r="BE222" i="20"/>
  <c r="BE226" i="20"/>
  <c r="BE157" i="20"/>
  <c r="BE178" i="20"/>
  <c r="BE210" i="20"/>
  <c r="BE219" i="20"/>
  <c r="BE235" i="20"/>
  <c r="BE237" i="20"/>
  <c r="BE239" i="20"/>
  <c r="BE242" i="20"/>
  <c r="BE244" i="20"/>
  <c r="J89" i="19"/>
  <c r="BE155" i="19"/>
  <c r="BE179" i="19"/>
  <c r="BK131" i="18"/>
  <c r="J131" i="18" s="1"/>
  <c r="J97" i="18" s="1"/>
  <c r="BE222" i="19"/>
  <c r="BE160" i="19"/>
  <c r="BE208" i="19"/>
  <c r="BE200" i="19"/>
  <c r="BE232" i="19"/>
  <c r="BE139" i="19"/>
  <c r="BE163" i="19"/>
  <c r="BE174" i="19"/>
  <c r="BE213" i="19"/>
  <c r="J92" i="19"/>
  <c r="E120" i="19"/>
  <c r="BE176" i="19"/>
  <c r="J126" i="19"/>
  <c r="BE136" i="19"/>
  <c r="BE206" i="19"/>
  <c r="BE268" i="19"/>
  <c r="BE276" i="19"/>
  <c r="BE170" i="19"/>
  <c r="BE202" i="19"/>
  <c r="BE254" i="19"/>
  <c r="F92" i="19"/>
  <c r="BE152" i="19"/>
  <c r="BE146" i="19"/>
  <c r="BE216" i="19"/>
  <c r="BE248" i="19"/>
  <c r="BE291" i="19"/>
  <c r="BE149" i="19"/>
  <c r="BE158" i="19"/>
  <c r="BE162" i="19"/>
  <c r="BE198" i="19"/>
  <c r="BE296" i="19"/>
  <c r="BE211" i="19"/>
  <c r="BE283" i="19"/>
  <c r="BE186" i="19"/>
  <c r="BE189" i="19"/>
  <c r="BE192" i="19"/>
  <c r="BE308" i="19"/>
  <c r="BE316" i="19"/>
  <c r="BE194" i="19"/>
  <c r="BE220" i="19"/>
  <c r="BE269" i="19"/>
  <c r="BE272" i="19"/>
  <c r="BE279" i="19"/>
  <c r="BE288" i="19"/>
  <c r="BE299" i="19"/>
  <c r="BE324" i="19"/>
  <c r="BE133" i="19"/>
  <c r="BE204" i="19"/>
  <c r="BE314" i="19"/>
  <c r="BE321" i="19"/>
  <c r="BE143" i="19"/>
  <c r="BE184" i="19"/>
  <c r="BE233" i="19"/>
  <c r="BE285" i="19"/>
  <c r="BE302" i="19"/>
  <c r="BE311" i="19"/>
  <c r="BE327" i="19"/>
  <c r="BE329" i="19"/>
  <c r="BE335" i="19"/>
  <c r="BE340" i="19"/>
  <c r="BE305" i="19"/>
  <c r="BE331" i="19"/>
  <c r="BE196" i="19"/>
  <c r="BE225" i="19"/>
  <c r="BE228" i="19"/>
  <c r="BE230" i="19"/>
  <c r="BE240" i="19"/>
  <c r="BE318" i="19"/>
  <c r="BE257" i="19"/>
  <c r="BE333" i="19"/>
  <c r="BE337" i="19"/>
  <c r="BE343" i="19"/>
  <c r="J89" i="18"/>
  <c r="J127" i="18"/>
  <c r="BE133" i="18"/>
  <c r="BE136" i="18"/>
  <c r="BE144" i="18"/>
  <c r="BE147" i="18"/>
  <c r="BE191" i="18"/>
  <c r="BE235" i="18"/>
  <c r="BE239" i="18"/>
  <c r="BE302" i="18"/>
  <c r="BE139" i="18"/>
  <c r="BE183" i="18"/>
  <c r="E85" i="18"/>
  <c r="F92" i="18"/>
  <c r="BE213" i="18"/>
  <c r="BE226" i="18"/>
  <c r="J91" i="18"/>
  <c r="BE224" i="18"/>
  <c r="BE265" i="18"/>
  <c r="BE197" i="18"/>
  <c r="BE310" i="18"/>
  <c r="BE207" i="18"/>
  <c r="BE233" i="18"/>
  <c r="BE312" i="18"/>
  <c r="BE319" i="18"/>
  <c r="BE324" i="18"/>
  <c r="BE236" i="18"/>
  <c r="BE315" i="18"/>
  <c r="BE327" i="18"/>
  <c r="BE165" i="18"/>
  <c r="BE296" i="18"/>
  <c r="BE262" i="18"/>
  <c r="J132" i="17"/>
  <c r="J98" i="17" s="1"/>
  <c r="BE279" i="18"/>
  <c r="BE337" i="18"/>
  <c r="BE211" i="18"/>
  <c r="BE268" i="18"/>
  <c r="BE216" i="18"/>
  <c r="BE290" i="18"/>
  <c r="BE294" i="18"/>
  <c r="BE353" i="18"/>
  <c r="BE158" i="18"/>
  <c r="BE171" i="18"/>
  <c r="BE177" i="18"/>
  <c r="BE194" i="18"/>
  <c r="BE292" i="18"/>
  <c r="BE286" i="18"/>
  <c r="BE160" i="18"/>
  <c r="BE203" i="18"/>
  <c r="BE205" i="18"/>
  <c r="BE298" i="18"/>
  <c r="BE360" i="18"/>
  <c r="BE377" i="18"/>
  <c r="BE383" i="18"/>
  <c r="BE209" i="18"/>
  <c r="BE358" i="18"/>
  <c r="BE188" i="18"/>
  <c r="BE231" i="18"/>
  <c r="BE256" i="18"/>
  <c r="BE280" i="18"/>
  <c r="BE283" i="18"/>
  <c r="BE362" i="18"/>
  <c r="BE379" i="18"/>
  <c r="BE297" i="18"/>
  <c r="BE388" i="18"/>
  <c r="BE161" i="18"/>
  <c r="BE196" i="18"/>
  <c r="BE199" i="18"/>
  <c r="BE304" i="18"/>
  <c r="BE334" i="18"/>
  <c r="BE331" i="18"/>
  <c r="BE300" i="18"/>
  <c r="BE306" i="18"/>
  <c r="BE219" i="18"/>
  <c r="BE229" i="18"/>
  <c r="BE321" i="18"/>
  <c r="BE343" i="18"/>
  <c r="BE346" i="18"/>
  <c r="BE349" i="18"/>
  <c r="BE367" i="18"/>
  <c r="BE201" i="18"/>
  <c r="BE247" i="18"/>
  <c r="BE340" i="18"/>
  <c r="BE391" i="18"/>
  <c r="BE356" i="18"/>
  <c r="BE372" i="18"/>
  <c r="BE381" i="18"/>
  <c r="BE141" i="18"/>
  <c r="BE150" i="18"/>
  <c r="BE153" i="18"/>
  <c r="BE156" i="18"/>
  <c r="BE308" i="18"/>
  <c r="BE375" i="18"/>
  <c r="BE394" i="18"/>
  <c r="BE395" i="18"/>
  <c r="E85" i="17"/>
  <c r="BE189" i="17"/>
  <c r="BE206" i="17"/>
  <c r="BK133" i="16"/>
  <c r="J133" i="16" s="1"/>
  <c r="J97" i="16" s="1"/>
  <c r="BE157" i="17"/>
  <c r="BE282" i="17"/>
  <c r="BE313" i="17"/>
  <c r="BE315" i="17"/>
  <c r="BE342" i="17"/>
  <c r="BE345" i="17"/>
  <c r="BE358" i="17"/>
  <c r="BE350" i="17"/>
  <c r="BE195" i="17"/>
  <c r="BE228" i="17"/>
  <c r="BE338" i="17"/>
  <c r="BE343" i="17"/>
  <c r="BE354" i="17"/>
  <c r="BE233" i="17"/>
  <c r="BE331" i="17"/>
  <c r="BE142" i="17"/>
  <c r="BE172" i="17"/>
  <c r="BE197" i="17"/>
  <c r="J89" i="17"/>
  <c r="BE185" i="17"/>
  <c r="BE191" i="17"/>
  <c r="BE347" i="17"/>
  <c r="BE356" i="17"/>
  <c r="J127" i="17"/>
  <c r="BE145" i="17"/>
  <c r="BE160" i="17"/>
  <c r="BE364" i="17"/>
  <c r="BE372" i="17"/>
  <c r="BE388" i="17"/>
  <c r="BE163" i="17"/>
  <c r="BE226" i="17"/>
  <c r="BE325" i="17"/>
  <c r="BE340" i="17"/>
  <c r="BE188" i="17"/>
  <c r="BE203" i="17"/>
  <c r="BE241" i="17"/>
  <c r="BE265" i="17"/>
  <c r="BE209" i="17"/>
  <c r="BE361" i="17"/>
  <c r="BE378" i="17"/>
  <c r="BE175" i="17"/>
  <c r="BE320" i="17"/>
  <c r="BE322" i="17"/>
  <c r="BE375" i="17"/>
  <c r="BE304" i="17"/>
  <c r="BE310" i="17"/>
  <c r="BE369" i="17"/>
  <c r="BE396" i="17"/>
  <c r="BE186" i="17"/>
  <c r="BE136" i="17"/>
  <c r="BE190" i="17"/>
  <c r="BE217" i="17"/>
  <c r="BE251" i="17"/>
  <c r="BE273" i="17"/>
  <c r="BE301" i="17"/>
  <c r="BE307" i="17"/>
  <c r="BE383" i="17"/>
  <c r="F92" i="17"/>
  <c r="BE194" i="17"/>
  <c r="BE235" i="17"/>
  <c r="BE237" i="17"/>
  <c r="BE239" i="17"/>
  <c r="BE255" i="17"/>
  <c r="BE258" i="17"/>
  <c r="BE147" i="17"/>
  <c r="BE151" i="17"/>
  <c r="BE199" i="17"/>
  <c r="BE279" i="17"/>
  <c r="BE299" i="17"/>
  <c r="BE402" i="17"/>
  <c r="BE407" i="17"/>
  <c r="BE391" i="17"/>
  <c r="BE405" i="17"/>
  <c r="J91" i="17"/>
  <c r="BE193" i="17"/>
  <c r="BE198" i="17"/>
  <c r="BE201" i="17"/>
  <c r="BE230" i="17"/>
  <c r="BE297" i="17"/>
  <c r="BE416" i="17"/>
  <c r="BE183" i="17"/>
  <c r="BE184" i="17"/>
  <c r="BE220" i="17"/>
  <c r="BE232" i="17"/>
  <c r="BE294" i="17"/>
  <c r="BE326" i="17"/>
  <c r="BE148" i="17"/>
  <c r="BE154" i="17"/>
  <c r="BE166" i="17"/>
  <c r="BE178" i="17"/>
  <c r="BE181" i="17"/>
  <c r="BE182" i="17"/>
  <c r="BE243" i="17"/>
  <c r="BE245" i="17"/>
  <c r="BE336" i="17"/>
  <c r="BE411" i="17"/>
  <c r="BE133" i="17"/>
  <c r="BE139" i="17"/>
  <c r="BE169" i="17"/>
  <c r="BE187" i="17"/>
  <c r="BE210" i="17"/>
  <c r="BE399" i="17"/>
  <c r="BE409" i="17"/>
  <c r="BE419" i="17"/>
  <c r="BE423" i="17"/>
  <c r="BE425" i="17"/>
  <c r="BE427" i="17"/>
  <c r="BE264" i="16"/>
  <c r="BE269" i="16"/>
  <c r="BE277" i="16"/>
  <c r="BE290" i="16"/>
  <c r="J89" i="16"/>
  <c r="BE135" i="16"/>
  <c r="BE154" i="16"/>
  <c r="BE211" i="16"/>
  <c r="BE273" i="16"/>
  <c r="BK134" i="15"/>
  <c r="J134" i="15"/>
  <c r="J97" i="15" s="1"/>
  <c r="BE142" i="16"/>
  <c r="BE184" i="16"/>
  <c r="BE200" i="16"/>
  <c r="BE237" i="16"/>
  <c r="BE377" i="16"/>
  <c r="BE258" i="16"/>
  <c r="BE183" i="16"/>
  <c r="BE194" i="16"/>
  <c r="BE218" i="16"/>
  <c r="BE222" i="16"/>
  <c r="BE228" i="16"/>
  <c r="BE243" i="16"/>
  <c r="BE259" i="16"/>
  <c r="BE263" i="16"/>
  <c r="BE281" i="16"/>
  <c r="BE382" i="16"/>
  <c r="BE214" i="16"/>
  <c r="BE239" i="16"/>
  <c r="BE265" i="16"/>
  <c r="BE287" i="16"/>
  <c r="BE291" i="16"/>
  <c r="BE292" i="16"/>
  <c r="BE314" i="16"/>
  <c r="BE136" i="16"/>
  <c r="BE208" i="16"/>
  <c r="BE219" i="16"/>
  <c r="BE220" i="16"/>
  <c r="BE231" i="16"/>
  <c r="BE293" i="16"/>
  <c r="BE300" i="16"/>
  <c r="BE306" i="16"/>
  <c r="BE349" i="16"/>
  <c r="BE368" i="16"/>
  <c r="F92" i="16"/>
  <c r="BE139" i="16"/>
  <c r="BE148" i="16"/>
  <c r="BE215" i="16"/>
  <c r="BE394" i="16"/>
  <c r="BE226" i="16"/>
  <c r="BE285" i="16"/>
  <c r="BE204" i="16"/>
  <c r="BE150" i="16"/>
  <c r="BE158" i="16"/>
  <c r="BE206" i="16"/>
  <c r="BE217" i="16"/>
  <c r="BE324" i="16"/>
  <c r="BE342" i="16"/>
  <c r="BE284" i="16"/>
  <c r="BE328" i="16"/>
  <c r="BE391" i="16"/>
  <c r="BE294" i="16"/>
  <c r="BE137" i="16"/>
  <c r="BE141" i="16"/>
  <c r="BE242" i="16"/>
  <c r="BE249" i="16"/>
  <c r="BE261" i="16"/>
  <c r="BE268" i="16"/>
  <c r="BE286" i="16"/>
  <c r="BE308" i="16"/>
  <c r="BE319" i="16"/>
  <c r="BE352" i="16"/>
  <c r="BE393" i="16"/>
  <c r="BE398" i="16"/>
  <c r="BE403" i="16"/>
  <c r="J91" i="16"/>
  <c r="J129" i="16"/>
  <c r="BE146" i="16"/>
  <c r="BE235" i="16"/>
  <c r="BE246" i="16"/>
  <c r="BE266" i="16"/>
  <c r="BE267" i="16"/>
  <c r="BE289" i="16"/>
  <c r="BE282" i="16"/>
  <c r="BE295" i="16"/>
  <c r="BE363" i="16"/>
  <c r="BE198" i="16"/>
  <c r="BE250" i="16"/>
  <c r="BE389" i="16"/>
  <c r="E85" i="16"/>
  <c r="BE147" i="16"/>
  <c r="BE207" i="16"/>
  <c r="BE230" i="16"/>
  <c r="BE236" i="16"/>
  <c r="BE279" i="16"/>
  <c r="BE305" i="16"/>
  <c r="BE248" i="16"/>
  <c r="BE270" i="16"/>
  <c r="BE296" i="16"/>
  <c r="BE357" i="16"/>
  <c r="BE371" i="16"/>
  <c r="BE196" i="16"/>
  <c r="BE221" i="16"/>
  <c r="BE247" i="16"/>
  <c r="BE255" i="16"/>
  <c r="BE257" i="16"/>
  <c r="BE260" i="16"/>
  <c r="BE262" i="16"/>
  <c r="BE309" i="16"/>
  <c r="BE330" i="16"/>
  <c r="BE345" i="16"/>
  <c r="BE337" i="16"/>
  <c r="BE387" i="16"/>
  <c r="BE187" i="16"/>
  <c r="BE190" i="16"/>
  <c r="BE192" i="16"/>
  <c r="BE229" i="16"/>
  <c r="BE233" i="16"/>
  <c r="BE275" i="16"/>
  <c r="BE276" i="16"/>
  <c r="BE411" i="16"/>
  <c r="BE424" i="16"/>
  <c r="BE216" i="16"/>
  <c r="BE244" i="16"/>
  <c r="BE252" i="16"/>
  <c r="BE271" i="16"/>
  <c r="BE434" i="16"/>
  <c r="BE437" i="16"/>
  <c r="BE448" i="16"/>
  <c r="BE185" i="16"/>
  <c r="BE202" i="16"/>
  <c r="BE203" i="16"/>
  <c r="BE205" i="16"/>
  <c r="BE251" i="16"/>
  <c r="BE254" i="16"/>
  <c r="BE278" i="16"/>
  <c r="BE280" i="16"/>
  <c r="BE272" i="16"/>
  <c r="BE274" i="16"/>
  <c r="BE418" i="16"/>
  <c r="BE431" i="16"/>
  <c r="BE453" i="16"/>
  <c r="BE456" i="16"/>
  <c r="BE458" i="16"/>
  <c r="BE138" i="16"/>
  <c r="BE152" i="16"/>
  <c r="BE156" i="16"/>
  <c r="BE160" i="16"/>
  <c r="BE162" i="16"/>
  <c r="BE164" i="16"/>
  <c r="BE165" i="16"/>
  <c r="BE168" i="16"/>
  <c r="BE169" i="16"/>
  <c r="BE170" i="16"/>
  <c r="BE171" i="16"/>
  <c r="BE172" i="16"/>
  <c r="BE175" i="16"/>
  <c r="BE178" i="16"/>
  <c r="BE179" i="16"/>
  <c r="BE209" i="16"/>
  <c r="BE210" i="16"/>
  <c r="BE223" i="16"/>
  <c r="BE224" i="16"/>
  <c r="BE225" i="16"/>
  <c r="BE232" i="16"/>
  <c r="BE234" i="16"/>
  <c r="BE238" i="16"/>
  <c r="BE240" i="16"/>
  <c r="BE241" i="16"/>
  <c r="BE256" i="16"/>
  <c r="BE407" i="16"/>
  <c r="BE144" i="16"/>
  <c r="BE181" i="16"/>
  <c r="BE212" i="16"/>
  <c r="BE213" i="16"/>
  <c r="BE227" i="16"/>
  <c r="BE245" i="16"/>
  <c r="BE283" i="16"/>
  <c r="BE288" i="16"/>
  <c r="BE297" i="16"/>
  <c r="BE298" i="16"/>
  <c r="BE299" i="16"/>
  <c r="BE427" i="16"/>
  <c r="BE442" i="16"/>
  <c r="BE445" i="16"/>
  <c r="BE461" i="16"/>
  <c r="BE464" i="16"/>
  <c r="BE188" i="15"/>
  <c r="BE246" i="15"/>
  <c r="BE256" i="15"/>
  <c r="BE266" i="15"/>
  <c r="J89" i="15"/>
  <c r="BE191" i="15"/>
  <c r="BE221" i="15"/>
  <c r="BE260" i="15"/>
  <c r="BE264" i="15"/>
  <c r="BE307" i="15"/>
  <c r="BE312" i="15"/>
  <c r="BE341" i="15"/>
  <c r="BE304" i="15"/>
  <c r="BE137" i="15"/>
  <c r="BE154" i="15"/>
  <c r="BE179" i="15"/>
  <c r="BE183" i="15"/>
  <c r="BE207" i="15"/>
  <c r="BE227" i="15"/>
  <c r="BE231" i="15"/>
  <c r="BE237" i="15"/>
  <c r="BE242" i="15"/>
  <c r="BE269" i="15"/>
  <c r="BE310" i="15"/>
  <c r="BE202" i="15"/>
  <c r="BE223" i="15"/>
  <c r="BE247" i="15"/>
  <c r="BE302" i="15"/>
  <c r="BE366" i="15"/>
  <c r="BE375" i="15"/>
  <c r="BE208" i="15"/>
  <c r="BE291" i="15"/>
  <c r="BE300" i="15"/>
  <c r="BE327" i="15"/>
  <c r="BE398" i="15"/>
  <c r="F92" i="15"/>
  <c r="J129" i="15"/>
  <c r="BE148" i="15"/>
  <c r="BE155" i="15"/>
  <c r="BE156" i="15"/>
  <c r="BE159" i="15"/>
  <c r="BE175" i="15"/>
  <c r="BE245" i="15"/>
  <c r="BE270" i="15"/>
  <c r="BE271" i="15"/>
  <c r="BE289" i="15"/>
  <c r="BE292" i="15"/>
  <c r="BE331" i="15"/>
  <c r="BE346" i="15"/>
  <c r="E123" i="15"/>
  <c r="BE138" i="15"/>
  <c r="BE149" i="15"/>
  <c r="BE158" i="15"/>
  <c r="BE173" i="15"/>
  <c r="BE194" i="15"/>
  <c r="BE244" i="15"/>
  <c r="BE249" i="15"/>
  <c r="BE272" i="15"/>
  <c r="BE273" i="15"/>
  <c r="BE274" i="15"/>
  <c r="BE275" i="15"/>
  <c r="BE418" i="15"/>
  <c r="BE143" i="15"/>
  <c r="BE197" i="15"/>
  <c r="BE204" i="15"/>
  <c r="BE210" i="15"/>
  <c r="BE214" i="15"/>
  <c r="BE219" i="15"/>
  <c r="BE241" i="15"/>
  <c r="BE276" i="15"/>
  <c r="BE313" i="15"/>
  <c r="BE317" i="15"/>
  <c r="BE319" i="15"/>
  <c r="BE320" i="15"/>
  <c r="BE140" i="15"/>
  <c r="BE150" i="15"/>
  <c r="BE151" i="15"/>
  <c r="BE153" i="15"/>
  <c r="BE157" i="15"/>
  <c r="BE160" i="15"/>
  <c r="BE164" i="15"/>
  <c r="BE248" i="15"/>
  <c r="BE250" i="15"/>
  <c r="BE265" i="15"/>
  <c r="BE324" i="15"/>
  <c r="BE352" i="15"/>
  <c r="J130" i="15"/>
  <c r="BE139" i="15"/>
  <c r="BE142" i="15"/>
  <c r="BE162" i="15"/>
  <c r="BE168" i="15"/>
  <c r="BE172" i="15"/>
  <c r="BE181" i="15"/>
  <c r="BE189" i="15"/>
  <c r="BE212" i="15"/>
  <c r="BE234" i="15"/>
  <c r="BE262" i="15"/>
  <c r="BE283" i="15"/>
  <c r="BE290" i="15"/>
  <c r="BE303" i="15"/>
  <c r="BE306" i="15"/>
  <c r="BE404" i="15"/>
  <c r="BE225" i="15"/>
  <c r="BE230" i="15"/>
  <c r="BE235" i="15"/>
  <c r="BE240" i="15"/>
  <c r="BE243" i="15"/>
  <c r="BE267" i="15"/>
  <c r="BE379" i="15"/>
  <c r="BE395" i="15"/>
  <c r="BE259" i="15"/>
  <c r="BE414" i="15"/>
  <c r="BE350" i="15"/>
  <c r="BE354" i="15"/>
  <c r="BE384" i="15"/>
  <c r="BE416" i="15"/>
  <c r="BE309" i="15"/>
  <c r="BE401" i="15"/>
  <c r="BE435" i="15"/>
  <c r="BE211" i="15"/>
  <c r="BE229" i="15"/>
  <c r="BE233" i="15"/>
  <c r="BE239" i="15"/>
  <c r="BE252" i="15"/>
  <c r="BE253" i="15"/>
  <c r="BE261" i="15"/>
  <c r="BE279" i="15"/>
  <c r="BE321" i="15"/>
  <c r="BE420" i="15"/>
  <c r="BE421" i="15"/>
  <c r="BE450" i="15"/>
  <c r="BE430" i="15"/>
  <c r="BE200" i="15"/>
  <c r="BE238" i="15"/>
  <c r="BE251" i="15"/>
  <c r="BE284" i="15"/>
  <c r="BE298" i="15"/>
  <c r="BE299" i="15"/>
  <c r="BE389" i="15"/>
  <c r="BE440" i="15"/>
  <c r="BE446" i="15"/>
  <c r="BE456" i="15"/>
  <c r="BE254" i="15"/>
  <c r="BE255" i="15"/>
  <c r="BE278" i="15"/>
  <c r="BE280" i="15"/>
  <c r="BE281" i="15"/>
  <c r="BE293" i="15"/>
  <c r="BE297" i="15"/>
  <c r="BE318" i="15"/>
  <c r="BE322" i="15"/>
  <c r="BE325" i="15"/>
  <c r="BE326" i="15"/>
  <c r="BE409" i="15"/>
  <c r="BE136" i="15"/>
  <c r="BE190" i="15"/>
  <c r="BE232" i="15"/>
  <c r="BE258" i="15"/>
  <c r="BE285" i="15"/>
  <c r="BE286" i="15"/>
  <c r="BE288" i="15"/>
  <c r="BE424" i="15"/>
  <c r="BE426" i="15"/>
  <c r="BE453" i="15"/>
  <c r="BE459" i="15"/>
  <c r="BE152" i="15"/>
  <c r="BE161" i="15"/>
  <c r="BE163" i="15"/>
  <c r="BE165" i="15"/>
  <c r="BE177" i="15"/>
  <c r="BE184" i="15"/>
  <c r="BE185" i="15"/>
  <c r="BE186" i="15"/>
  <c r="BE187" i="15"/>
  <c r="BE198" i="15"/>
  <c r="BE209" i="15"/>
  <c r="BE217" i="15"/>
  <c r="BE263" i="15"/>
  <c r="BE315" i="15"/>
  <c r="BE372" i="15"/>
  <c r="BE316" i="15"/>
  <c r="BE323" i="15"/>
  <c r="BE330" i="15"/>
  <c r="BE145" i="15"/>
  <c r="BE147" i="15"/>
  <c r="BE170" i="15"/>
  <c r="BE206" i="15"/>
  <c r="BE236" i="15"/>
  <c r="BE257" i="15"/>
  <c r="BE277" i="15"/>
  <c r="BE301" i="15"/>
  <c r="BE305" i="15"/>
  <c r="BE463" i="15"/>
  <c r="BE469" i="15"/>
  <c r="BE474" i="15"/>
  <c r="BE480" i="15"/>
  <c r="BE282" i="15"/>
  <c r="BE287" i="15"/>
  <c r="BE336" i="15"/>
  <c r="BE466" i="15"/>
  <c r="BE477" i="15"/>
  <c r="BE485" i="15"/>
  <c r="BE488" i="15"/>
  <c r="BE490" i="15"/>
  <c r="BE493" i="15"/>
  <c r="BE496" i="15"/>
  <c r="BE499" i="15"/>
  <c r="BE501" i="15"/>
  <c r="BE503" i="15"/>
  <c r="BE171" i="14"/>
  <c r="BE183" i="14"/>
  <c r="BE142" i="14"/>
  <c r="BE148" i="14"/>
  <c r="BE234" i="14"/>
  <c r="J138" i="13"/>
  <c r="J99" i="13"/>
  <c r="BE137" i="14"/>
  <c r="BE144" i="14"/>
  <c r="BE145" i="14"/>
  <c r="BE158" i="14"/>
  <c r="E85" i="14"/>
  <c r="J91" i="14"/>
  <c r="BE149" i="14"/>
  <c r="BE150" i="14"/>
  <c r="BE151" i="14"/>
  <c r="BE179" i="14"/>
  <c r="BE159" i="14"/>
  <c r="BE195" i="14"/>
  <c r="BE196" i="14"/>
  <c r="BE197" i="14"/>
  <c r="BE210" i="14"/>
  <c r="F92" i="14"/>
  <c r="BE187" i="14"/>
  <c r="BE205" i="14"/>
  <c r="BE207" i="14"/>
  <c r="BE303" i="14"/>
  <c r="BE192" i="14"/>
  <c r="BE193" i="14"/>
  <c r="BE240" i="14"/>
  <c r="BE200" i="14"/>
  <c r="BE167" i="14"/>
  <c r="BE177" i="14"/>
  <c r="BE202" i="14"/>
  <c r="BE191" i="14"/>
  <c r="BE305" i="14"/>
  <c r="J92" i="14"/>
  <c r="J126" i="14"/>
  <c r="BE152" i="14"/>
  <c r="BE157" i="14"/>
  <c r="BE189" i="14"/>
  <c r="BE203" i="14"/>
  <c r="BE209" i="14"/>
  <c r="BE212" i="14"/>
  <c r="BE243" i="14"/>
  <c r="BE170" i="14"/>
  <c r="BE188" i="14"/>
  <c r="BE201" i="14"/>
  <c r="BE204" i="14"/>
  <c r="BE206" i="14"/>
  <c r="BE208" i="14"/>
  <c r="BE211" i="14"/>
  <c r="BE213" i="14"/>
  <c r="BE214" i="14"/>
  <c r="BE215" i="14"/>
  <c r="BE216" i="14"/>
  <c r="BE217" i="14"/>
  <c r="BE220" i="14"/>
  <c r="BE228" i="14"/>
  <c r="BE313" i="14"/>
  <c r="BE218" i="14"/>
  <c r="BE219" i="14"/>
  <c r="BE222" i="14"/>
  <c r="BE223" i="14"/>
  <c r="BE278" i="14"/>
  <c r="BE282" i="14"/>
  <c r="BE290" i="14"/>
  <c r="BE301" i="14"/>
  <c r="BE317" i="14"/>
  <c r="BE138" i="14"/>
  <c r="BE246" i="14"/>
  <c r="BE273" i="14"/>
  <c r="BE308" i="14"/>
  <c r="BE173" i="14"/>
  <c r="BE194" i="14"/>
  <c r="BE162" i="14"/>
  <c r="BE175" i="14"/>
  <c r="BE180" i="14"/>
  <c r="BE147" i="14"/>
  <c r="BE199" i="14"/>
  <c r="BE154" i="14"/>
  <c r="BE190" i="14"/>
  <c r="BE249" i="14"/>
  <c r="BE254" i="14"/>
  <c r="BE296" i="14"/>
  <c r="BE307" i="14"/>
  <c r="BE333" i="14"/>
  <c r="BE351" i="14"/>
  <c r="BE153" i="14"/>
  <c r="BE165" i="14"/>
  <c r="BE198" i="14"/>
  <c r="BE146" i="14"/>
  <c r="BE185" i="14"/>
  <c r="BE259" i="14"/>
  <c r="BE322" i="14"/>
  <c r="BE327" i="14"/>
  <c r="BE338" i="14"/>
  <c r="BE341" i="14"/>
  <c r="BE345" i="14"/>
  <c r="BE368" i="14"/>
  <c r="BE354" i="14"/>
  <c r="BE359" i="14"/>
  <c r="BE182" i="14"/>
  <c r="BE256" i="14"/>
  <c r="BE263" i="14"/>
  <c r="BE348" i="14"/>
  <c r="BE268" i="14"/>
  <c r="BE372" i="14"/>
  <c r="BE135" i="14"/>
  <c r="BE181" i="14"/>
  <c r="BE311" i="14"/>
  <c r="BE357" i="14"/>
  <c r="BE362" i="14"/>
  <c r="BE365" i="14"/>
  <c r="BE370" i="14"/>
  <c r="BE282" i="13"/>
  <c r="E122" i="13"/>
  <c r="BE169" i="13"/>
  <c r="BE225" i="13"/>
  <c r="BE229" i="13"/>
  <c r="BE255" i="13"/>
  <c r="J91" i="13"/>
  <c r="J129" i="13"/>
  <c r="BE137" i="13"/>
  <c r="BE144" i="13"/>
  <c r="BE145" i="13"/>
  <c r="BE151" i="13"/>
  <c r="BE153" i="13"/>
  <c r="BE156" i="13"/>
  <c r="BE179" i="13"/>
  <c r="BE192" i="13"/>
  <c r="BE218" i="13"/>
  <c r="BE239" i="13"/>
  <c r="BE252" i="13"/>
  <c r="BE276" i="13"/>
  <c r="BE214" i="13"/>
  <c r="BE228" i="13"/>
  <c r="BE284" i="13"/>
  <c r="J89" i="13"/>
  <c r="BE154" i="13"/>
  <c r="BE196" i="13"/>
  <c r="BE247" i="13"/>
  <c r="BE267" i="13"/>
  <c r="BE303" i="13"/>
  <c r="BE312" i="13"/>
  <c r="BE317" i="13"/>
  <c r="BE328" i="13"/>
  <c r="BE149" i="13"/>
  <c r="BE150" i="13"/>
  <c r="BE160" i="13"/>
  <c r="BE165" i="13"/>
  <c r="BE170" i="13"/>
  <c r="BE184" i="13"/>
  <c r="BE270" i="13"/>
  <c r="BE319" i="13"/>
  <c r="BE158" i="13"/>
  <c r="BE167" i="13"/>
  <c r="BE213" i="13"/>
  <c r="BE231" i="13"/>
  <c r="BE232" i="13"/>
  <c r="BE233" i="13"/>
  <c r="BE249" i="13"/>
  <c r="BK138" i="12"/>
  <c r="J138" i="12" s="1"/>
  <c r="J97" i="12" s="1"/>
  <c r="BE155" i="13"/>
  <c r="BE161" i="13"/>
  <c r="BE202" i="13"/>
  <c r="BE212" i="13"/>
  <c r="BE224" i="13"/>
  <c r="BE226" i="13"/>
  <c r="BE262" i="13"/>
  <c r="BE264" i="13"/>
  <c r="BE265" i="13"/>
  <c r="BE272" i="13"/>
  <c r="BE359" i="13"/>
  <c r="BE258" i="13"/>
  <c r="BE321" i="13"/>
  <c r="BE324" i="13"/>
  <c r="BE277" i="13"/>
  <c r="BE279" i="13"/>
  <c r="BE333" i="13"/>
  <c r="BE147" i="13"/>
  <c r="BE148" i="13"/>
  <c r="BE166" i="13"/>
  <c r="BE168" i="13"/>
  <c r="BE185" i="13"/>
  <c r="BE187" i="13"/>
  <c r="BE223" i="13"/>
  <c r="BE234" i="13"/>
  <c r="BE260" i="13"/>
  <c r="BE275" i="13"/>
  <c r="BE248" i="13"/>
  <c r="BE269" i="13"/>
  <c r="BE278" i="13"/>
  <c r="BE347" i="13"/>
  <c r="BE159" i="13"/>
  <c r="BE195" i="13"/>
  <c r="BE200" i="13"/>
  <c r="BE256" i="13"/>
  <c r="BE257" i="13"/>
  <c r="BE292" i="13"/>
  <c r="BE244" i="13"/>
  <c r="BE338" i="13"/>
  <c r="BE181" i="13"/>
  <c r="BE208" i="13"/>
  <c r="BE220" i="13"/>
  <c r="BE221" i="13"/>
  <c r="BE241" i="13"/>
  <c r="BE242" i="13"/>
  <c r="BE246" i="13"/>
  <c r="BE266" i="13"/>
  <c r="BE283" i="13"/>
  <c r="BE297" i="13"/>
  <c r="F92" i="13"/>
  <c r="BE186" i="13"/>
  <c r="BE209" i="13"/>
  <c r="BE211" i="13"/>
  <c r="BE217" i="13"/>
  <c r="BE271" i="13"/>
  <c r="BE274" i="13"/>
  <c r="BE364" i="13"/>
  <c r="BE376" i="13"/>
  <c r="BE378" i="13"/>
  <c r="BE380" i="13"/>
  <c r="BE381" i="13"/>
  <c r="BE383" i="13"/>
  <c r="BE280" i="13"/>
  <c r="BE268" i="13"/>
  <c r="BE142" i="13"/>
  <c r="BE194" i="13"/>
  <c r="BE227" i="13"/>
  <c r="BE230" i="13"/>
  <c r="BE240" i="13"/>
  <c r="BE135" i="13"/>
  <c r="BE139" i="13"/>
  <c r="BE146" i="13"/>
  <c r="BE164" i="13"/>
  <c r="BE176" i="13"/>
  <c r="BE182" i="13"/>
  <c r="BE193" i="13"/>
  <c r="BE204" i="13"/>
  <c r="BE236" i="13"/>
  <c r="BE250" i="13"/>
  <c r="BE254" i="13"/>
  <c r="BE404" i="13"/>
  <c r="BE140" i="13"/>
  <c r="BE152" i="13"/>
  <c r="BE157" i="13"/>
  <c r="BE177" i="13"/>
  <c r="BE183" i="13"/>
  <c r="BE189" i="13"/>
  <c r="BE198" i="13"/>
  <c r="BE243" i="13"/>
  <c r="BE253" i="13"/>
  <c r="BE309" i="13"/>
  <c r="BE222" i="13"/>
  <c r="BE237" i="13"/>
  <c r="BE173" i="13"/>
  <c r="BE206" i="13"/>
  <c r="BE210" i="13"/>
  <c r="BE215" i="13"/>
  <c r="BE216" i="13"/>
  <c r="BE219" i="13"/>
  <c r="BE261" i="13"/>
  <c r="BE343" i="13"/>
  <c r="BE365" i="13"/>
  <c r="BE369" i="13"/>
  <c r="BE374" i="13"/>
  <c r="BE388" i="13"/>
  <c r="BE393" i="13"/>
  <c r="BE399" i="13"/>
  <c r="BE411" i="13"/>
  <c r="BE414" i="13"/>
  <c r="BE245" i="13"/>
  <c r="BE263" i="13"/>
  <c r="BE419" i="13"/>
  <c r="BE425" i="13"/>
  <c r="BE430" i="13"/>
  <c r="BE433" i="13"/>
  <c r="BE273" i="13"/>
  <c r="BE287" i="13"/>
  <c r="BE306" i="13"/>
  <c r="BE251" i="13"/>
  <c r="BE286" i="13"/>
  <c r="BE407" i="13"/>
  <c r="BE422" i="13"/>
  <c r="BE435" i="13"/>
  <c r="BE438" i="13"/>
  <c r="BE441" i="13"/>
  <c r="BE458" i="12"/>
  <c r="BE531" i="12"/>
  <c r="BE144" i="12"/>
  <c r="BE162" i="12"/>
  <c r="BE182" i="12"/>
  <c r="BE191" i="12"/>
  <c r="BE196" i="12"/>
  <c r="BE199" i="12"/>
  <c r="BE241" i="12"/>
  <c r="BE244" i="12"/>
  <c r="BE254" i="12"/>
  <c r="BE290" i="12"/>
  <c r="BE294" i="12"/>
  <c r="BE326" i="12"/>
  <c r="BE339" i="12"/>
  <c r="BE369" i="12"/>
  <c r="BE382" i="12"/>
  <c r="BE147" i="12"/>
  <c r="BE159" i="12"/>
  <c r="BE175" i="12"/>
  <c r="BE198" i="12"/>
  <c r="BE240" i="12"/>
  <c r="BE245" i="12"/>
  <c r="BE311" i="12"/>
  <c r="BE312" i="12"/>
  <c r="BE327" i="12"/>
  <c r="BE372" i="12"/>
  <c r="BE383" i="12"/>
  <c r="BE524" i="12"/>
  <c r="BE317" i="12"/>
  <c r="BE330" i="12"/>
  <c r="BE401" i="12"/>
  <c r="BE573" i="12"/>
  <c r="J131" i="12"/>
  <c r="BE143" i="12"/>
  <c r="BE150" i="12"/>
  <c r="BE163" i="12"/>
  <c r="BE202" i="12"/>
  <c r="BE220" i="12"/>
  <c r="BE224" i="12"/>
  <c r="BE225" i="12"/>
  <c r="BE229" i="12"/>
  <c r="BE261" i="12"/>
  <c r="BE289" i="12"/>
  <c r="BE291" i="12"/>
  <c r="BE292" i="12"/>
  <c r="BE319" i="12"/>
  <c r="BE321" i="12"/>
  <c r="BE322" i="12"/>
  <c r="BE331" i="12"/>
  <c r="BE461" i="12"/>
  <c r="BE550" i="12"/>
  <c r="BE540" i="12"/>
  <c r="BE558" i="12"/>
  <c r="J91" i="12"/>
  <c r="BE149" i="12"/>
  <c r="BE152" i="12"/>
  <c r="BE164" i="12"/>
  <c r="BE177" i="12"/>
  <c r="BE186" i="12"/>
  <c r="BE190" i="12"/>
  <c r="BE192" i="12"/>
  <c r="BE195" i="12"/>
  <c r="BE197" i="12"/>
  <c r="BE203" i="12"/>
  <c r="BE208" i="12"/>
  <c r="BE212" i="12"/>
  <c r="BE242" i="12"/>
  <c r="BE249" i="12"/>
  <c r="BE253" i="12"/>
  <c r="BE269" i="12"/>
  <c r="BE293" i="12"/>
  <c r="BE298" i="12"/>
  <c r="BE324" i="12"/>
  <c r="BE350" i="12"/>
  <c r="BE380" i="12"/>
  <c r="J217" i="11"/>
  <c r="J101" i="11" s="1"/>
  <c r="J134" i="12"/>
  <c r="BE145" i="12"/>
  <c r="BE151" i="12"/>
  <c r="BE185" i="12"/>
  <c r="BE205" i="12"/>
  <c r="BE211" i="12"/>
  <c r="BE300" i="12"/>
  <c r="BE304" i="12"/>
  <c r="BE307" i="12"/>
  <c r="BE334" i="12"/>
  <c r="BE338" i="12"/>
  <c r="BE570" i="12"/>
  <c r="BE576" i="12"/>
  <c r="BE455" i="12"/>
  <c r="BE526" i="12"/>
  <c r="BE396" i="12"/>
  <c r="BE420" i="12"/>
  <c r="BE452" i="12"/>
  <c r="BE474" i="12"/>
  <c r="BE482" i="12"/>
  <c r="BE500" i="12"/>
  <c r="BE508" i="12"/>
  <c r="BE513" i="12"/>
  <c r="BE515" i="12"/>
  <c r="BE517" i="12"/>
  <c r="F134" i="12"/>
  <c r="BE148" i="12"/>
  <c r="BE169" i="12"/>
  <c r="BE178" i="12"/>
  <c r="BE239" i="12"/>
  <c r="BE288" i="12"/>
  <c r="BE313" i="12"/>
  <c r="BE335" i="12"/>
  <c r="BE406" i="12"/>
  <c r="BE533" i="12"/>
  <c r="BE468" i="12"/>
  <c r="BE491" i="12"/>
  <c r="BE497" i="12"/>
  <c r="BE503" i="12"/>
  <c r="BE519" i="12"/>
  <c r="BE581" i="12"/>
  <c r="BE587" i="12"/>
  <c r="E85" i="12"/>
  <c r="BE154" i="12"/>
  <c r="BE179" i="12"/>
  <c r="BE187" i="12"/>
  <c r="BE209" i="12"/>
  <c r="BE236" i="12"/>
  <c r="BE248" i="12"/>
  <c r="BE281" i="12"/>
  <c r="BE285" i="12"/>
  <c r="BE301" i="12"/>
  <c r="BE303" i="12"/>
  <c r="BE345" i="12"/>
  <c r="BE347" i="12"/>
  <c r="BE349" i="12"/>
  <c r="BE352" i="12"/>
  <c r="BE353" i="12"/>
  <c r="BE371" i="12"/>
  <c r="BE377" i="12"/>
  <c r="BE392" i="12"/>
  <c r="BE397" i="12"/>
  <c r="BE411" i="12"/>
  <c r="BE181" i="12"/>
  <c r="BE183" i="12"/>
  <c r="BE200" i="12"/>
  <c r="BE204" i="12"/>
  <c r="BE206" i="12"/>
  <c r="BE222" i="12"/>
  <c r="BE243" i="12"/>
  <c r="BE246" i="12"/>
  <c r="BE256" i="12"/>
  <c r="BE259" i="12"/>
  <c r="BE271" i="12"/>
  <c r="BE286" i="12"/>
  <c r="BE287" i="12"/>
  <c r="BE296" i="12"/>
  <c r="BE297" i="12"/>
  <c r="BE332" i="12"/>
  <c r="BE337" i="12"/>
  <c r="BE354" i="12"/>
  <c r="BE357" i="12"/>
  <c r="BE362" i="12"/>
  <c r="BE390" i="12"/>
  <c r="BE393" i="12"/>
  <c r="BE201" i="12"/>
  <c r="BE233" i="12"/>
  <c r="BE251" i="12"/>
  <c r="BE255" i="12"/>
  <c r="BE283" i="12"/>
  <c r="BE386" i="12"/>
  <c r="BE520" i="12"/>
  <c r="BE565" i="12"/>
  <c r="BE146" i="12"/>
  <c r="BE165" i="12"/>
  <c r="BE168" i="12"/>
  <c r="BE173" i="12"/>
  <c r="BE180" i="12"/>
  <c r="BE184" i="12"/>
  <c r="BE188" i="12"/>
  <c r="BE213" i="12"/>
  <c r="BE302" i="12"/>
  <c r="BE305" i="12"/>
  <c r="BE306" i="12"/>
  <c r="BE308" i="12"/>
  <c r="BE323" i="12"/>
  <c r="BE336" i="12"/>
  <c r="BE355" i="12"/>
  <c r="BE381" i="12"/>
  <c r="BE399" i="12"/>
  <c r="BE443" i="12"/>
  <c r="BE464" i="12"/>
  <c r="BE471" i="12"/>
  <c r="BE214" i="12"/>
  <c r="BE247" i="12"/>
  <c r="BE263" i="12"/>
  <c r="BE276" i="12"/>
  <c r="BE284" i="12"/>
  <c r="BE295" i="12"/>
  <c r="BE299" i="12"/>
  <c r="BE310" i="12"/>
  <c r="BE314" i="12"/>
  <c r="BE316" i="12"/>
  <c r="BE329" i="12"/>
  <c r="BE344" i="12"/>
  <c r="BE391" i="12"/>
  <c r="BE228" i="12"/>
  <c r="BE230" i="12"/>
  <c r="BE257" i="12"/>
  <c r="BE258" i="12"/>
  <c r="BE340" i="12"/>
  <c r="BE341" i="12"/>
  <c r="BE342" i="12"/>
  <c r="BE343" i="12"/>
  <c r="BE367" i="12"/>
  <c r="BE376" i="12"/>
  <c r="BE379" i="12"/>
  <c r="BE384" i="12"/>
  <c r="BE388" i="12"/>
  <c r="BE394" i="12"/>
  <c r="BE594" i="12"/>
  <c r="BE140" i="12"/>
  <c r="BE171" i="12"/>
  <c r="BE193" i="12"/>
  <c r="BE210" i="12"/>
  <c r="BE217" i="12"/>
  <c r="BE237" i="12"/>
  <c r="BE238" i="12"/>
  <c r="BE265" i="12"/>
  <c r="BE267" i="12"/>
  <c r="BE315" i="12"/>
  <c r="BE318" i="12"/>
  <c r="BE325" i="12"/>
  <c r="BE374" i="12"/>
  <c r="BE387" i="12"/>
  <c r="BE389" i="12"/>
  <c r="BE584" i="12"/>
  <c r="BE577" i="12"/>
  <c r="BE632" i="12"/>
  <c r="BE333" i="12"/>
  <c r="BE346" i="12"/>
  <c r="BE366" i="12"/>
  <c r="BE417" i="12"/>
  <c r="BE448" i="12"/>
  <c r="BE536" i="12"/>
  <c r="BE597" i="12"/>
  <c r="BE616" i="12"/>
  <c r="BE618" i="12"/>
  <c r="BE621" i="12"/>
  <c r="BE626" i="12"/>
  <c r="BE629" i="12"/>
  <c r="BE309" i="12"/>
  <c r="BE320" i="12"/>
  <c r="BE436" i="12"/>
  <c r="BE591" i="12"/>
  <c r="BE607" i="12"/>
  <c r="BE189" i="12"/>
  <c r="BE194" i="12"/>
  <c r="BE207" i="12"/>
  <c r="BE215" i="12"/>
  <c r="BE282" i="12"/>
  <c r="BE378" i="12"/>
  <c r="BE545" i="12"/>
  <c r="BE555" i="12"/>
  <c r="BE602" i="12"/>
  <c r="BE610" i="12"/>
  <c r="BE613" i="12"/>
  <c r="J89" i="11"/>
  <c r="BE139" i="11"/>
  <c r="J92" i="11"/>
  <c r="BE137" i="11"/>
  <c r="BE146" i="11"/>
  <c r="BE147" i="11"/>
  <c r="BE156" i="11"/>
  <c r="BE159" i="11"/>
  <c r="J127" i="11"/>
  <c r="BE153" i="11"/>
  <c r="BE134" i="11"/>
  <c r="BE171" i="11"/>
  <c r="BE174" i="11"/>
  <c r="E85" i="11"/>
  <c r="BE136" i="11"/>
  <c r="BE140" i="11"/>
  <c r="BE180" i="11"/>
  <c r="F92" i="11"/>
  <c r="BE160" i="11"/>
  <c r="BE162" i="11"/>
  <c r="BE177" i="11"/>
  <c r="BE190" i="11"/>
  <c r="BE201" i="11"/>
  <c r="BE202" i="11"/>
  <c r="BE165" i="11"/>
  <c r="BE168" i="11"/>
  <c r="BE186" i="11"/>
  <c r="BE210" i="11"/>
  <c r="BE195" i="11"/>
  <c r="BE150" i="11"/>
  <c r="BE183" i="11"/>
  <c r="BE188" i="11"/>
  <c r="BE192" i="11"/>
  <c r="BE198" i="11"/>
  <c r="BE207" i="11"/>
  <c r="BE206" i="11"/>
  <c r="BE143" i="11"/>
  <c r="BE205" i="11"/>
  <c r="BE208" i="11"/>
  <c r="BE209" i="11"/>
  <c r="BE213" i="11"/>
  <c r="BE218" i="11"/>
  <c r="BE219" i="11"/>
  <c r="J138" i="9"/>
  <c r="J98" i="9"/>
  <c r="J92" i="10"/>
  <c r="E85" i="10"/>
  <c r="BE133" i="10"/>
  <c r="J124" i="10"/>
  <c r="BE137" i="10"/>
  <c r="BE165" i="10"/>
  <c r="BE147" i="10"/>
  <c r="J89" i="10"/>
  <c r="F125" i="10"/>
  <c r="BE141" i="10"/>
  <c r="BE144" i="10"/>
  <c r="BE153" i="10"/>
  <c r="BE163" i="10"/>
  <c r="BE131" i="10"/>
  <c r="BE135" i="10"/>
  <c r="BE139" i="10"/>
  <c r="BE150" i="10"/>
  <c r="BE158" i="10"/>
  <c r="BE155" i="10"/>
  <c r="BE161" i="10"/>
  <c r="F91" i="9"/>
  <c r="J92" i="9"/>
  <c r="E126" i="9"/>
  <c r="F133" i="9"/>
  <c r="BE142" i="9"/>
  <c r="J130" i="9"/>
  <c r="BE157" i="9"/>
  <c r="BE139" i="9"/>
  <c r="BE151" i="9"/>
  <c r="J144" i="8"/>
  <c r="J101" i="8" s="1"/>
  <c r="J91" i="9"/>
  <c r="BE160" i="9"/>
  <c r="BE166" i="9"/>
  <c r="BE145" i="9"/>
  <c r="BE148" i="9"/>
  <c r="BE178" i="9"/>
  <c r="BE181" i="9"/>
  <c r="BE187" i="9"/>
  <c r="BE152" i="9"/>
  <c r="BE163" i="9"/>
  <c r="BE170" i="9"/>
  <c r="BE171" i="9"/>
  <c r="BE174" i="9"/>
  <c r="BE182" i="9"/>
  <c r="BE189" i="9"/>
  <c r="E85" i="8"/>
  <c r="BK135" i="7"/>
  <c r="J135" i="7"/>
  <c r="J97" i="7"/>
  <c r="J151" i="7"/>
  <c r="J101" i="7" s="1"/>
  <c r="J89" i="8"/>
  <c r="J92" i="8"/>
  <c r="J91" i="8"/>
  <c r="BE146" i="8"/>
  <c r="F91" i="8"/>
  <c r="F92" i="8"/>
  <c r="BE137" i="8"/>
  <c r="BE138" i="8"/>
  <c r="BE139" i="8"/>
  <c r="BE147" i="8"/>
  <c r="BE140" i="8"/>
  <c r="BE142" i="8"/>
  <c r="BE148" i="8"/>
  <c r="BE145" i="8"/>
  <c r="BE151" i="8"/>
  <c r="BE153" i="8"/>
  <c r="BK136" i="6"/>
  <c r="J136" i="6"/>
  <c r="J97" i="6" s="1"/>
  <c r="J144" i="6"/>
  <c r="J100" i="6"/>
  <c r="F91" i="7"/>
  <c r="F92" i="7"/>
  <c r="BE137" i="7"/>
  <c r="J131" i="7"/>
  <c r="E85" i="7"/>
  <c r="BE142" i="7"/>
  <c r="BE143" i="7"/>
  <c r="J214" i="6"/>
  <c r="J104" i="6"/>
  <c r="J91" i="7"/>
  <c r="BE141" i="7"/>
  <c r="BE149" i="7"/>
  <c r="J128" i="7"/>
  <c r="BE146" i="7"/>
  <c r="BE152" i="7"/>
  <c r="BE154" i="7"/>
  <c r="BE157" i="7"/>
  <c r="BE144" i="7"/>
  <c r="BE156" i="7"/>
  <c r="BE164" i="7"/>
  <c r="BE168" i="7"/>
  <c r="BE169" i="7"/>
  <c r="BE173" i="7"/>
  <c r="BE176" i="7"/>
  <c r="BE165" i="7"/>
  <c r="BE166" i="7"/>
  <c r="BE170" i="7"/>
  <c r="BE153" i="7"/>
  <c r="BE158" i="7"/>
  <c r="BE161" i="7"/>
  <c r="BE162" i="7"/>
  <c r="BE163" i="7"/>
  <c r="BE167" i="7"/>
  <c r="BE171" i="7"/>
  <c r="BE178" i="7"/>
  <c r="BE140" i="7"/>
  <c r="BE145" i="7"/>
  <c r="BE148" i="7"/>
  <c r="BE172" i="7"/>
  <c r="J167" i="5"/>
  <c r="J102" i="5"/>
  <c r="BK133" i="5"/>
  <c r="J133" i="5" s="1"/>
  <c r="J97" i="5" s="1"/>
  <c r="F91" i="6"/>
  <c r="J129" i="6"/>
  <c r="BE160" i="6"/>
  <c r="BE166" i="6"/>
  <c r="BE168" i="6"/>
  <c r="F132" i="6"/>
  <c r="BE148" i="6"/>
  <c r="BE138" i="6"/>
  <c r="BE139" i="6"/>
  <c r="BE142" i="6"/>
  <c r="BE155" i="6"/>
  <c r="BE159" i="6"/>
  <c r="J131" i="6"/>
  <c r="BE145" i="6"/>
  <c r="BE149" i="6"/>
  <c r="E85" i="6"/>
  <c r="BE172" i="6"/>
  <c r="BE181" i="6"/>
  <c r="BE141" i="6"/>
  <c r="BE183" i="6"/>
  <c r="BE140" i="6"/>
  <c r="J92" i="6"/>
  <c r="BE182" i="6"/>
  <c r="BE156" i="6"/>
  <c r="BE167" i="6"/>
  <c r="BE169" i="6"/>
  <c r="BE173" i="6"/>
  <c r="BE180" i="6"/>
  <c r="BE196" i="6"/>
  <c r="BE179" i="6"/>
  <c r="BE187" i="6"/>
  <c r="BE189" i="6"/>
  <c r="BE190" i="6"/>
  <c r="BE163" i="6"/>
  <c r="BE178" i="6"/>
  <c r="BE184" i="6"/>
  <c r="BE188" i="6"/>
  <c r="BE174" i="6"/>
  <c r="BE177" i="6"/>
  <c r="BE185" i="6"/>
  <c r="BE192" i="6"/>
  <c r="BE193" i="6"/>
  <c r="BE197" i="6"/>
  <c r="BE201" i="6"/>
  <c r="BE208" i="6"/>
  <c r="BE212" i="6"/>
  <c r="BE152" i="6"/>
  <c r="BE186" i="6"/>
  <c r="BE198" i="6"/>
  <c r="BE204" i="6"/>
  <c r="BE207" i="6"/>
  <c r="BE209" i="6"/>
  <c r="BE210" i="6"/>
  <c r="BE215" i="6"/>
  <c r="BE216" i="6"/>
  <c r="BE218" i="6"/>
  <c r="BK137" i="4"/>
  <c r="J137" i="4" s="1"/>
  <c r="J97" i="4" s="1"/>
  <c r="J166" i="4"/>
  <c r="J104" i="4" s="1"/>
  <c r="F91" i="5"/>
  <c r="F92" i="5"/>
  <c r="J128" i="5"/>
  <c r="BE138" i="5"/>
  <c r="BE140" i="5"/>
  <c r="J89" i="5"/>
  <c r="BE147" i="5"/>
  <c r="BE142" i="5"/>
  <c r="BE143" i="5"/>
  <c r="BE144" i="5"/>
  <c r="E85" i="5"/>
  <c r="J129" i="5"/>
  <c r="BE135" i="5"/>
  <c r="BE150" i="5"/>
  <c r="BE153" i="5"/>
  <c r="BE145" i="5"/>
  <c r="BE151" i="5"/>
  <c r="BE157" i="5"/>
  <c r="BE152" i="5"/>
  <c r="BE155" i="5"/>
  <c r="BE156" i="5"/>
  <c r="BE146" i="5"/>
  <c r="BE148" i="5"/>
  <c r="BE139" i="5"/>
  <c r="BE149" i="5"/>
  <c r="BE154" i="5"/>
  <c r="BE158" i="5"/>
  <c r="BE160" i="5"/>
  <c r="BE161" i="5"/>
  <c r="BE159" i="5"/>
  <c r="BE162" i="5"/>
  <c r="BE164" i="5"/>
  <c r="BE165" i="5"/>
  <c r="BE168" i="5"/>
  <c r="BE170" i="5"/>
  <c r="J89" i="4"/>
  <c r="F92" i="4"/>
  <c r="BK164" i="3"/>
  <c r="J164" i="3" s="1"/>
  <c r="J100" i="3" s="1"/>
  <c r="BK213" i="3"/>
  <c r="J213" i="3"/>
  <c r="J105" i="3" s="1"/>
  <c r="J92" i="4"/>
  <c r="E126" i="4"/>
  <c r="J132" i="4"/>
  <c r="BE150" i="4"/>
  <c r="BE146" i="4"/>
  <c r="BE147" i="4"/>
  <c r="BE152" i="4"/>
  <c r="BE142" i="4"/>
  <c r="BK143" i="3"/>
  <c r="J143" i="3" s="1"/>
  <c r="J97" i="3" s="1"/>
  <c r="BE143" i="4"/>
  <c r="BE160" i="4"/>
  <c r="BE164" i="4"/>
  <c r="BE169" i="4"/>
  <c r="BE139" i="4"/>
  <c r="BE153" i="4"/>
  <c r="BE154" i="4"/>
  <c r="BE158" i="4"/>
  <c r="BE172" i="4"/>
  <c r="BE148" i="4"/>
  <c r="BE149" i="4"/>
  <c r="BE155" i="4"/>
  <c r="BE167" i="4"/>
  <c r="BE151" i="4"/>
  <c r="BE163" i="4"/>
  <c r="BE171" i="4"/>
  <c r="BE180" i="3"/>
  <c r="J164" i="2"/>
  <c r="J102" i="2" s="1"/>
  <c r="BE158" i="3"/>
  <c r="BE159" i="3"/>
  <c r="BE182" i="3"/>
  <c r="BE212" i="3"/>
  <c r="BE201" i="3"/>
  <c r="BE210" i="3"/>
  <c r="BE145" i="3"/>
  <c r="BE178" i="3"/>
  <c r="BE173" i="3"/>
  <c r="BE204" i="3"/>
  <c r="BE209" i="3"/>
  <c r="BE220" i="3"/>
  <c r="F91" i="3"/>
  <c r="BE215" i="3"/>
  <c r="BE217" i="3"/>
  <c r="BE199" i="3"/>
  <c r="E85" i="3"/>
  <c r="J138" i="3"/>
  <c r="BE175" i="3"/>
  <c r="BE177" i="3"/>
  <c r="BE181" i="3"/>
  <c r="BE225" i="3"/>
  <c r="J146" i="2"/>
  <c r="J100" i="2" s="1"/>
  <c r="BE167" i="3"/>
  <c r="F139" i="3"/>
  <c r="BE150" i="3"/>
  <c r="BE188" i="3"/>
  <c r="BE190" i="3"/>
  <c r="BE228" i="3"/>
  <c r="J89" i="3"/>
  <c r="BE232" i="3"/>
  <c r="BE189" i="3"/>
  <c r="J92" i="3"/>
  <c r="BE185" i="3"/>
  <c r="BE202" i="3"/>
  <c r="BE216" i="3"/>
  <c r="BE223" i="3"/>
  <c r="BE224" i="3"/>
  <c r="BE174" i="3"/>
  <c r="BE179" i="3"/>
  <c r="BE208" i="3"/>
  <c r="BE219" i="3"/>
  <c r="BE148" i="3"/>
  <c r="BE157" i="3"/>
  <c r="BE191" i="3"/>
  <c r="BE149" i="3"/>
  <c r="BE196" i="3"/>
  <c r="BE166" i="3"/>
  <c r="BE218" i="3"/>
  <c r="BE230" i="3"/>
  <c r="BE238" i="3"/>
  <c r="BE154" i="3"/>
  <c r="BE162" i="3"/>
  <c r="BE193" i="3"/>
  <c r="BE207" i="3"/>
  <c r="BE233" i="3"/>
  <c r="BE245" i="3"/>
  <c r="BE235" i="3"/>
  <c r="BE170" i="3"/>
  <c r="BE192" i="3"/>
  <c r="BE221" i="3"/>
  <c r="BE234" i="3"/>
  <c r="BE236" i="3"/>
  <c r="BE240" i="3"/>
  <c r="BE241" i="3"/>
  <c r="BE243" i="3"/>
  <c r="BE237" i="3"/>
  <c r="BE168" i="3"/>
  <c r="BE169" i="3"/>
  <c r="BE176" i="3"/>
  <c r="BE242" i="3"/>
  <c r="BE244" i="3"/>
  <c r="F134" i="2"/>
  <c r="BE200" i="2"/>
  <c r="BE182" i="2"/>
  <c r="BE184" i="2"/>
  <c r="BE181" i="2"/>
  <c r="BE150" i="2"/>
  <c r="BE205" i="2"/>
  <c r="F91" i="2"/>
  <c r="BE141" i="2"/>
  <c r="BE143" i="2"/>
  <c r="BE166" i="2"/>
  <c r="BE170" i="2"/>
  <c r="BE173" i="2"/>
  <c r="BE176" i="2"/>
  <c r="BE177" i="2"/>
  <c r="BE180" i="2"/>
  <c r="BE183" i="2"/>
  <c r="BE190" i="2"/>
  <c r="E127" i="2"/>
  <c r="BE142" i="2"/>
  <c r="BE155" i="2"/>
  <c r="BE161" i="2"/>
  <c r="BE203" i="2"/>
  <c r="J89" i="2"/>
  <c r="BE202" i="2"/>
  <c r="J133" i="2"/>
  <c r="BE140" i="2"/>
  <c r="BE193" i="2"/>
  <c r="BE165" i="2"/>
  <c r="AW95" i="1"/>
  <c r="BE162" i="2"/>
  <c r="BC95" i="1"/>
  <c r="BE154" i="2"/>
  <c r="BE144" i="2"/>
  <c r="BE159" i="2"/>
  <c r="BE169" i="2"/>
  <c r="BE151" i="2"/>
  <c r="BE187" i="2"/>
  <c r="BE197" i="2"/>
  <c r="J92" i="2"/>
  <c r="BE171" i="2"/>
  <c r="BB95" i="1"/>
  <c r="BA95" i="1"/>
  <c r="BE160" i="2"/>
  <c r="BE147" i="2"/>
  <c r="BE156" i="2"/>
  <c r="BD95" i="1"/>
  <c r="F36" i="3"/>
  <c r="BA96" i="1"/>
  <c r="F37" i="6"/>
  <c r="BB99" i="1" s="1"/>
  <c r="J36" i="8"/>
  <c r="AW101" i="1"/>
  <c r="F39" i="9"/>
  <c r="BD102" i="1" s="1"/>
  <c r="F39" i="10"/>
  <c r="BD103" i="1"/>
  <c r="J36" i="12"/>
  <c r="AW105" i="1" s="1"/>
  <c r="F36" i="14"/>
  <c r="BA107" i="1"/>
  <c r="F39" i="15"/>
  <c r="BD108" i="1" s="1"/>
  <c r="F38" i="18"/>
  <c r="BC111" i="1"/>
  <c r="F36" i="20"/>
  <c r="BA113" i="1" s="1"/>
  <c r="F38" i="21"/>
  <c r="BC114" i="1"/>
  <c r="J36" i="3"/>
  <c r="AW96" i="1" s="1"/>
  <c r="F39" i="6"/>
  <c r="BD99" i="1"/>
  <c r="F39" i="7"/>
  <c r="BD100" i="1" s="1"/>
  <c r="F37" i="9"/>
  <c r="BB102" i="1"/>
  <c r="F38" i="11"/>
  <c r="BC104" i="1" s="1"/>
  <c r="F36" i="12"/>
  <c r="BA105" i="1"/>
  <c r="F38" i="14"/>
  <c r="BC107" i="1" s="1"/>
  <c r="F38" i="16"/>
  <c r="BC109" i="1"/>
  <c r="F38" i="17"/>
  <c r="BC110" i="1" s="1"/>
  <c r="F37" i="18"/>
  <c r="BB111" i="1"/>
  <c r="F37" i="19"/>
  <c r="BB112" i="1" s="1"/>
  <c r="F38" i="20"/>
  <c r="BC113" i="1"/>
  <c r="F37" i="23"/>
  <c r="BB116" i="1" s="1"/>
  <c r="F38" i="23"/>
  <c r="BC116" i="1"/>
  <c r="F39" i="23"/>
  <c r="BD116" i="1" s="1"/>
  <c r="F36" i="22"/>
  <c r="BA115" i="1"/>
  <c r="J36" i="22"/>
  <c r="AW115" i="1" s="1"/>
  <c r="F38" i="22"/>
  <c r="BC115" i="1"/>
  <c r="F38" i="3"/>
  <c r="BC96" i="1" s="1"/>
  <c r="F39" i="5"/>
  <c r="BD98" i="1"/>
  <c r="F38" i="7"/>
  <c r="BC100" i="1" s="1"/>
  <c r="F37" i="7"/>
  <c r="BB100" i="1"/>
  <c r="F37" i="8"/>
  <c r="BB101" i="1" s="1"/>
  <c r="F36" i="10"/>
  <c r="BA103" i="1"/>
  <c r="F37" i="10"/>
  <c r="BB103" i="1" s="1"/>
  <c r="F37" i="12"/>
  <c r="BB105" i="1"/>
  <c r="F39" i="14"/>
  <c r="BD107" i="1" s="1"/>
  <c r="J36" i="15"/>
  <c r="AW108" i="1" s="1"/>
  <c r="F36" i="17"/>
  <c r="BA110" i="1" s="1"/>
  <c r="F39" i="18"/>
  <c r="BD111" i="1"/>
  <c r="J36" i="20"/>
  <c r="AW113" i="1" s="1"/>
  <c r="F36" i="21"/>
  <c r="BA114" i="1" s="1"/>
  <c r="F37" i="3"/>
  <c r="BB96" i="1" s="1"/>
  <c r="F36" i="7"/>
  <c r="BA100" i="1"/>
  <c r="J36" i="9"/>
  <c r="AW102" i="1" s="1"/>
  <c r="F38" i="12"/>
  <c r="BC105" i="1" s="1"/>
  <c r="F38" i="15"/>
  <c r="BC108" i="1" s="1"/>
  <c r="J36" i="19"/>
  <c r="AW112" i="1"/>
  <c r="J36" i="23"/>
  <c r="AW116" i="1" s="1"/>
  <c r="F36" i="4"/>
  <c r="BA97" i="1" s="1"/>
  <c r="F39" i="4"/>
  <c r="BD97" i="1" s="1"/>
  <c r="F37" i="5"/>
  <c r="BB98" i="1"/>
  <c r="J36" i="6"/>
  <c r="AW99" i="1" s="1"/>
  <c r="F39" i="8"/>
  <c r="BD101" i="1" s="1"/>
  <c r="F36" i="9"/>
  <c r="BA102" i="1" s="1"/>
  <c r="F38" i="10"/>
  <c r="BC103" i="1"/>
  <c r="F37" i="11"/>
  <c r="BB104" i="1" s="1"/>
  <c r="F39" i="13"/>
  <c r="BD106" i="1" s="1"/>
  <c r="F37" i="13"/>
  <c r="BB106" i="1" s="1"/>
  <c r="F36" i="15"/>
  <c r="BA108" i="1"/>
  <c r="J36" i="18"/>
  <c r="AW111" i="1" s="1"/>
  <c r="F39" i="20"/>
  <c r="BD113" i="1" s="1"/>
  <c r="J36" i="21"/>
  <c r="AW114" i="1" s="1"/>
  <c r="F39" i="3"/>
  <c r="BD96" i="1"/>
  <c r="F36" i="5"/>
  <c r="BA98" i="1" s="1"/>
  <c r="F36" i="6"/>
  <c r="BA99" i="1" s="1"/>
  <c r="F38" i="8"/>
  <c r="BC101" i="1" s="1"/>
  <c r="F38" i="9"/>
  <c r="BC102" i="1"/>
  <c r="F36" i="11"/>
  <c r="BA104" i="1"/>
  <c r="F38" i="13"/>
  <c r="BC106" i="1"/>
  <c r="J36" i="13"/>
  <c r="AW106" i="1" s="1"/>
  <c r="F37" i="14"/>
  <c r="BB107" i="1"/>
  <c r="F37" i="16"/>
  <c r="BB109" i="1"/>
  <c r="J36" i="16"/>
  <c r="AW109" i="1"/>
  <c r="F37" i="17"/>
  <c r="BB110" i="1" s="1"/>
  <c r="F38" i="19"/>
  <c r="BC112" i="1"/>
  <c r="F39" i="19"/>
  <c r="BD112" i="1"/>
  <c r="F37" i="21"/>
  <c r="BB114" i="1"/>
  <c r="F37" i="4"/>
  <c r="BB97" i="1" s="1"/>
  <c r="F38" i="5"/>
  <c r="BC98" i="1"/>
  <c r="J36" i="7"/>
  <c r="AW100" i="1"/>
  <c r="J36" i="10"/>
  <c r="AW103" i="1"/>
  <c r="F39" i="11"/>
  <c r="BD104" i="1" s="1"/>
  <c r="F36" i="13"/>
  <c r="BA106" i="1"/>
  <c r="F37" i="15"/>
  <c r="BB108" i="1"/>
  <c r="F39" i="17"/>
  <c r="BD110" i="1"/>
  <c r="F36" i="19"/>
  <c r="BA112" i="1" s="1"/>
  <c r="F36" i="23"/>
  <c r="BA116" i="1" s="1"/>
  <c r="F37" i="22"/>
  <c r="BB115" i="1"/>
  <c r="F39" i="22"/>
  <c r="BD115" i="1"/>
  <c r="F38" i="4"/>
  <c r="BC97" i="1" s="1"/>
  <c r="J36" i="4"/>
  <c r="AW97" i="1"/>
  <c r="J36" i="5"/>
  <c r="AW98" i="1"/>
  <c r="F38" i="6"/>
  <c r="BC99" i="1"/>
  <c r="F36" i="8"/>
  <c r="BA101" i="1" s="1"/>
  <c r="J36" i="11"/>
  <c r="AW104" i="1" s="1"/>
  <c r="F39" i="12"/>
  <c r="BD105" i="1"/>
  <c r="J36" i="14"/>
  <c r="AW107" i="1" s="1"/>
  <c r="F39" i="16"/>
  <c r="BD109" i="1"/>
  <c r="F36" i="16"/>
  <c r="BA109" i="1" s="1"/>
  <c r="J36" i="17"/>
  <c r="AW110" i="1"/>
  <c r="F36" i="18"/>
  <c r="BA111" i="1" s="1"/>
  <c r="F37" i="20"/>
  <c r="BB113" i="1"/>
  <c r="F39" i="21"/>
  <c r="BD114" i="1" s="1"/>
  <c r="J129" i="10" l="1"/>
  <c r="J97" i="10" s="1"/>
  <c r="BK128" i="10"/>
  <c r="J128" i="10" s="1"/>
  <c r="J96" i="10" s="1"/>
  <c r="P134" i="8"/>
  <c r="AU101" i="1" s="1"/>
  <c r="P137" i="2"/>
  <c r="AU95" i="1" s="1"/>
  <c r="J157" i="4"/>
  <c r="J100" i="4" s="1"/>
  <c r="BK226" i="3"/>
  <c r="J226" i="3" s="1"/>
  <c r="J108" i="3" s="1"/>
  <c r="J130" i="10"/>
  <c r="J98" i="10" s="1"/>
  <c r="BK133" i="14"/>
  <c r="J133" i="14" s="1"/>
  <c r="J97" i="14" s="1"/>
  <c r="BK198" i="2"/>
  <c r="J198" i="2" s="1"/>
  <c r="J104" i="2" s="1"/>
  <c r="BK131" i="19"/>
  <c r="J131" i="19" s="1"/>
  <c r="J97" i="19" s="1"/>
  <c r="J139" i="2"/>
  <c r="J98" i="2" s="1"/>
  <c r="BK132" i="11"/>
  <c r="BK131" i="11" s="1"/>
  <c r="J131" i="11" s="1"/>
  <c r="J96" i="11" s="1"/>
  <c r="P132" i="14"/>
  <c r="AU107" i="1"/>
  <c r="T138" i="23"/>
  <c r="T131" i="23" s="1"/>
  <c r="BK137" i="9"/>
  <c r="J137" i="9" s="1"/>
  <c r="J97" i="9" s="1"/>
  <c r="T130" i="19"/>
  <c r="R130" i="21"/>
  <c r="T164" i="3"/>
  <c r="T142" i="3"/>
  <c r="T136" i="4"/>
  <c r="P134" i="15"/>
  <c r="P133" i="15" s="1"/>
  <c r="AU108" i="1" s="1"/>
  <c r="T138" i="12"/>
  <c r="T137" i="12" s="1"/>
  <c r="P132" i="5"/>
  <c r="AU98" i="1"/>
  <c r="R133" i="13"/>
  <c r="R132" i="13"/>
  <c r="P133" i="13"/>
  <c r="P132" i="13" s="1"/>
  <c r="AU106" i="1" s="1"/>
  <c r="P130" i="20"/>
  <c r="AU113" i="1"/>
  <c r="T132" i="14"/>
  <c r="T133" i="5"/>
  <c r="T132" i="5"/>
  <c r="T132" i="13"/>
  <c r="R133" i="14"/>
  <c r="R132" i="14"/>
  <c r="T134" i="15"/>
  <c r="T133" i="15"/>
  <c r="P138" i="12"/>
  <c r="P137" i="12" s="1"/>
  <c r="AU105" i="1" s="1"/>
  <c r="P164" i="3"/>
  <c r="P130" i="18"/>
  <c r="AU111" i="1"/>
  <c r="BK138" i="23"/>
  <c r="J138" i="23" s="1"/>
  <c r="J98" i="23" s="1"/>
  <c r="R138" i="23"/>
  <c r="R131" i="23" s="1"/>
  <c r="P137" i="9"/>
  <c r="P136" i="9" s="1"/>
  <c r="AU102" i="1" s="1"/>
  <c r="P132" i="11"/>
  <c r="P131" i="11"/>
  <c r="AU104" i="1"/>
  <c r="BK163" i="2"/>
  <c r="J163" i="2"/>
  <c r="J101" i="2" s="1"/>
  <c r="R134" i="15"/>
  <c r="R133" i="15"/>
  <c r="T130" i="18"/>
  <c r="T137" i="2"/>
  <c r="T143" i="6"/>
  <c r="T135" i="6" s="1"/>
  <c r="R138" i="12"/>
  <c r="R137" i="12" s="1"/>
  <c r="R133" i="5"/>
  <c r="R132" i="5" s="1"/>
  <c r="R130" i="19"/>
  <c r="T130" i="21"/>
  <c r="BK133" i="13"/>
  <c r="J133" i="13"/>
  <c r="J97" i="13" s="1"/>
  <c r="P135" i="6"/>
  <c r="AU99" i="1"/>
  <c r="P130" i="21"/>
  <c r="AU114" i="1"/>
  <c r="P134" i="7"/>
  <c r="AU100" i="1" s="1"/>
  <c r="R134" i="7"/>
  <c r="R213" i="3"/>
  <c r="R133" i="16"/>
  <c r="R132" i="16"/>
  <c r="P131" i="23"/>
  <c r="AU116" i="1"/>
  <c r="R137" i="9"/>
  <c r="R136" i="9" s="1"/>
  <c r="BK213" i="6"/>
  <c r="J213" i="6" s="1"/>
  <c r="J103" i="6" s="1"/>
  <c r="BK130" i="17"/>
  <c r="J130" i="17" s="1"/>
  <c r="J96" i="17" s="1"/>
  <c r="R134" i="8"/>
  <c r="T137" i="9"/>
  <c r="T136" i="9" s="1"/>
  <c r="P226" i="3"/>
  <c r="R130" i="20"/>
  <c r="R130" i="17"/>
  <c r="R135" i="6"/>
  <c r="R164" i="3"/>
  <c r="R142" i="3" s="1"/>
  <c r="P136" i="4"/>
  <c r="AU97" i="1" s="1"/>
  <c r="BK130" i="21"/>
  <c r="J130" i="21"/>
  <c r="J96" i="21" s="1"/>
  <c r="P130" i="17"/>
  <c r="AU110" i="1" s="1"/>
  <c r="T133" i="16"/>
  <c r="T132" i="16" s="1"/>
  <c r="J150" i="8"/>
  <c r="J103" i="8"/>
  <c r="BK129" i="22"/>
  <c r="J129" i="22"/>
  <c r="J97" i="22"/>
  <c r="BK161" i="4"/>
  <c r="J161" i="4"/>
  <c r="J101" i="4" s="1"/>
  <c r="BK174" i="7"/>
  <c r="J174" i="7"/>
  <c r="J102" i="7" s="1"/>
  <c r="J139" i="23"/>
  <c r="J99" i="23"/>
  <c r="BK130" i="20"/>
  <c r="J130" i="20" s="1"/>
  <c r="J96" i="20" s="1"/>
  <c r="J30" i="20" s="1"/>
  <c r="J109" i="20" s="1"/>
  <c r="BE109" i="20" s="1"/>
  <c r="J35" i="20" s="1"/>
  <c r="AV113" i="1" s="1"/>
  <c r="AT113" i="1" s="1"/>
  <c r="BK130" i="19"/>
  <c r="J130" i="19"/>
  <c r="J96" i="19" s="1"/>
  <c r="BK130" i="18"/>
  <c r="J130" i="18" s="1"/>
  <c r="J96" i="18" s="1"/>
  <c r="BK132" i="16"/>
  <c r="J132" i="16"/>
  <c r="J96" i="16" s="1"/>
  <c r="J30" i="16" s="1"/>
  <c r="BK133" i="15"/>
  <c r="J133" i="15" s="1"/>
  <c r="J96" i="15" s="1"/>
  <c r="J30" i="15" s="1"/>
  <c r="J112" i="15" s="1"/>
  <c r="BE112" i="15" s="1"/>
  <c r="J35" i="15" s="1"/>
  <c r="AV108" i="1" s="1"/>
  <c r="AT108" i="1" s="1"/>
  <c r="BK137" i="12"/>
  <c r="J137" i="12" s="1"/>
  <c r="J96" i="12" s="1"/>
  <c r="J30" i="12" s="1"/>
  <c r="J116" i="12" s="1"/>
  <c r="BE116" i="12" s="1"/>
  <c r="J35" i="12" s="1"/>
  <c r="AV105" i="1" s="1"/>
  <c r="AT105" i="1" s="1"/>
  <c r="J132" i="11"/>
  <c r="J97" i="11"/>
  <c r="BK134" i="8"/>
  <c r="J134" i="8" s="1"/>
  <c r="J96" i="8" s="1"/>
  <c r="BK134" i="7"/>
  <c r="J134" i="7"/>
  <c r="J96" i="7" s="1"/>
  <c r="BK132" i="5"/>
  <c r="J132" i="5"/>
  <c r="J96" i="5" s="1"/>
  <c r="J30" i="5" s="1"/>
  <c r="J111" i="5" s="1"/>
  <c r="BE111" i="5" s="1"/>
  <c r="J35" i="5" s="1"/>
  <c r="AV98" i="1" s="1"/>
  <c r="AT98" i="1" s="1"/>
  <c r="BK136" i="4"/>
  <c r="J136" i="4" s="1"/>
  <c r="J96" i="4" s="1"/>
  <c r="BK142" i="3"/>
  <c r="J142" i="3"/>
  <c r="J96" i="3" s="1"/>
  <c r="BC94" i="1"/>
  <c r="AY94" i="1" s="1"/>
  <c r="BB94" i="1"/>
  <c r="AX94" i="1" s="1"/>
  <c r="BD94" i="1"/>
  <c r="W33" i="1"/>
  <c r="BA94" i="1"/>
  <c r="AW94" i="1" s="1"/>
  <c r="AK30" i="1" s="1"/>
  <c r="BK131" i="23" l="1"/>
  <c r="J131" i="23" s="1"/>
  <c r="J96" i="23" s="1"/>
  <c r="J30" i="23" s="1"/>
  <c r="J110" i="23" s="1"/>
  <c r="J104" i="23" s="1"/>
  <c r="J31" i="23" s="1"/>
  <c r="J111" i="21"/>
  <c r="J30" i="21"/>
  <c r="J109" i="21" s="1"/>
  <c r="J103" i="21" s="1"/>
  <c r="J30" i="4"/>
  <c r="J115" i="4" s="1"/>
  <c r="J109" i="4" s="1"/>
  <c r="J117" i="4"/>
  <c r="J30" i="17"/>
  <c r="J109" i="17" s="1"/>
  <c r="J103" i="17" s="1"/>
  <c r="J31" i="17" s="1"/>
  <c r="J111" i="16"/>
  <c r="J105" i="16" s="1"/>
  <c r="J31" i="16" s="1"/>
  <c r="J32" i="16" s="1"/>
  <c r="AG109" i="1" s="1"/>
  <c r="J30" i="7"/>
  <c r="J113" i="7" s="1"/>
  <c r="J107" i="7" s="1"/>
  <c r="J31" i="7" s="1"/>
  <c r="J30" i="18"/>
  <c r="J109" i="18" s="1"/>
  <c r="J103" i="18" s="1"/>
  <c r="J31" i="18" s="1"/>
  <c r="J30" i="3"/>
  <c r="J121" i="3" s="1"/>
  <c r="J115" i="3" s="1"/>
  <c r="J123" i="3" s="1"/>
  <c r="J115" i="8"/>
  <c r="J30" i="8"/>
  <c r="J113" i="8" s="1"/>
  <c r="J107" i="8" s="1"/>
  <c r="J30" i="19"/>
  <c r="J109" i="19" s="1"/>
  <c r="J103" i="19" s="1"/>
  <c r="J111" i="19"/>
  <c r="BK132" i="14"/>
  <c r="J132" i="14" s="1"/>
  <c r="J96" i="14" s="1"/>
  <c r="J30" i="14" s="1"/>
  <c r="J111" i="14" s="1"/>
  <c r="BE111" i="14" s="1"/>
  <c r="J35" i="14" s="1"/>
  <c r="AV107" i="1" s="1"/>
  <c r="AT107" i="1" s="1"/>
  <c r="J30" i="11"/>
  <c r="BK136" i="9"/>
  <c r="J136" i="9" s="1"/>
  <c r="J96" i="9" s="1"/>
  <c r="J30" i="10"/>
  <c r="BK135" i="6"/>
  <c r="J135" i="6" s="1"/>
  <c r="J96" i="6" s="1"/>
  <c r="P142" i="3"/>
  <c r="AU96" i="1" s="1"/>
  <c r="AU94" i="1" s="1"/>
  <c r="BE109" i="17"/>
  <c r="J35" i="17" s="1"/>
  <c r="AV110" i="1" s="1"/>
  <c r="AT110" i="1" s="1"/>
  <c r="J31" i="21"/>
  <c r="J32" i="21" s="1"/>
  <c r="AG114" i="1" s="1"/>
  <c r="BE109" i="21"/>
  <c r="BK132" i="13"/>
  <c r="J132" i="13" s="1"/>
  <c r="J96" i="13" s="1"/>
  <c r="J30" i="13" s="1"/>
  <c r="BK137" i="2"/>
  <c r="J137" i="2" s="1"/>
  <c r="J96" i="2" s="1"/>
  <c r="J30" i="2" s="1"/>
  <c r="BK128" i="22"/>
  <c r="J128" i="22" s="1"/>
  <c r="J96" i="22" s="1"/>
  <c r="BE109" i="19"/>
  <c r="J35" i="19" s="1"/>
  <c r="AV112" i="1" s="1"/>
  <c r="AT112" i="1" s="1"/>
  <c r="J31" i="19"/>
  <c r="J32" i="19" s="1"/>
  <c r="AG112" i="1" s="1"/>
  <c r="BE111" i="16"/>
  <c r="BE113" i="8"/>
  <c r="J35" i="8" s="1"/>
  <c r="AV101" i="1" s="1"/>
  <c r="AT101" i="1" s="1"/>
  <c r="J31" i="8"/>
  <c r="BE115" i="4"/>
  <c r="F35" i="4" s="1"/>
  <c r="AZ97" i="1" s="1"/>
  <c r="J31" i="4"/>
  <c r="J31" i="3"/>
  <c r="J32" i="3" s="1"/>
  <c r="AG96" i="1" s="1"/>
  <c r="J32" i="8"/>
  <c r="AG101" i="1" s="1"/>
  <c r="J35" i="21"/>
  <c r="AV114" i="1"/>
  <c r="AT114" i="1" s="1"/>
  <c r="J105" i="14"/>
  <c r="J31" i="14"/>
  <c r="J32" i="14"/>
  <c r="AG107" i="1" s="1"/>
  <c r="AN107" i="1" s="1"/>
  <c r="F35" i="21"/>
  <c r="AZ114" i="1" s="1"/>
  <c r="J106" i="15"/>
  <c r="J114" i="15"/>
  <c r="J35" i="4"/>
  <c r="AV97" i="1"/>
  <c r="AT97" i="1" s="1"/>
  <c r="J110" i="12"/>
  <c r="J31" i="12"/>
  <c r="J32" i="12"/>
  <c r="AG105" i="1" s="1"/>
  <c r="AN105" i="1" s="1"/>
  <c r="F35" i="14"/>
  <c r="AZ107" i="1"/>
  <c r="W32" i="1"/>
  <c r="F35" i="17"/>
  <c r="AZ110" i="1"/>
  <c r="J105" i="5"/>
  <c r="J113" i="5" s="1"/>
  <c r="F35" i="15"/>
  <c r="AZ108" i="1" s="1"/>
  <c r="F35" i="5"/>
  <c r="AZ98" i="1"/>
  <c r="W30" i="1"/>
  <c r="F35" i="20"/>
  <c r="AZ113" i="1"/>
  <c r="F35" i="16"/>
  <c r="AZ109" i="1" s="1"/>
  <c r="F35" i="12"/>
  <c r="AZ105" i="1"/>
  <c r="J35" i="16"/>
  <c r="AV109" i="1" s="1"/>
  <c r="AT109" i="1" s="1"/>
  <c r="W31" i="1"/>
  <c r="J103" i="20"/>
  <c r="J111" i="20"/>
  <c r="J112" i="23" l="1"/>
  <c r="J32" i="13"/>
  <c r="AG106" i="1" s="1"/>
  <c r="J111" i="13"/>
  <c r="J105" i="13" s="1"/>
  <c r="J31" i="13" s="1"/>
  <c r="AN112" i="1"/>
  <c r="J109" i="22"/>
  <c r="J30" i="22"/>
  <c r="J107" i="22" s="1"/>
  <c r="J101" i="22" s="1"/>
  <c r="J116" i="2"/>
  <c r="J110" i="2" s="1"/>
  <c r="J31" i="2" s="1"/>
  <c r="J32" i="2"/>
  <c r="AG95" i="1" s="1"/>
  <c r="J30" i="9"/>
  <c r="F35" i="19"/>
  <c r="AZ112" i="1" s="1"/>
  <c r="J111" i="18"/>
  <c r="J111" i="17"/>
  <c r="J110" i="11"/>
  <c r="F35" i="8"/>
  <c r="AZ101" i="1" s="1"/>
  <c r="J32" i="7"/>
  <c r="AG100" i="1" s="1"/>
  <c r="J32" i="18"/>
  <c r="AG111" i="1" s="1"/>
  <c r="J32" i="23"/>
  <c r="AG116" i="1" s="1"/>
  <c r="BE113" i="7"/>
  <c r="BE109" i="18"/>
  <c r="J30" i="6"/>
  <c r="J115" i="7"/>
  <c r="J113" i="16"/>
  <c r="J32" i="4"/>
  <c r="AG97" i="1" s="1"/>
  <c r="AN97" i="1" s="1"/>
  <c r="J32" i="17"/>
  <c r="AG110" i="1" s="1"/>
  <c r="AN110" i="1" s="1"/>
  <c r="BE121" i="3"/>
  <c r="BE110" i="23"/>
  <c r="J107" i="10"/>
  <c r="J41" i="21"/>
  <c r="J41" i="17"/>
  <c r="BE116" i="2"/>
  <c r="BE107" i="22"/>
  <c r="BE111" i="13"/>
  <c r="J31" i="22"/>
  <c r="J32" i="22" s="1"/>
  <c r="AG115" i="1" s="1"/>
  <c r="J31" i="20"/>
  <c r="J32" i="20" s="1"/>
  <c r="AG113" i="1" s="1"/>
  <c r="AN113" i="1" s="1"/>
  <c r="J41" i="19"/>
  <c r="J31" i="15"/>
  <c r="J41" i="16"/>
  <c r="J41" i="14"/>
  <c r="J41" i="12"/>
  <c r="J41" i="8"/>
  <c r="J31" i="5"/>
  <c r="AN101" i="1"/>
  <c r="AN109" i="1"/>
  <c r="AN114" i="1"/>
  <c r="J35" i="2"/>
  <c r="AV95" i="1"/>
  <c r="AT95" i="1" s="1"/>
  <c r="J118" i="2"/>
  <c r="F35" i="22"/>
  <c r="AZ115" i="1" s="1"/>
  <c r="J113" i="13"/>
  <c r="J35" i="13"/>
  <c r="AV106" i="1" s="1"/>
  <c r="AT106" i="1" s="1"/>
  <c r="J118" i="12"/>
  <c r="J32" i="5"/>
  <c r="AG98" i="1"/>
  <c r="AN98" i="1" s="1"/>
  <c r="J113" i="14"/>
  <c r="J32" i="15"/>
  <c r="AG108" i="1"/>
  <c r="AN108" i="1" s="1"/>
  <c r="AN95" i="1" l="1"/>
  <c r="J114" i="6"/>
  <c r="J101" i="10"/>
  <c r="BE107" i="10"/>
  <c r="J104" i="11"/>
  <c r="BE110" i="11"/>
  <c r="J115" i="9"/>
  <c r="J35" i="23"/>
  <c r="F35" i="23"/>
  <c r="AZ116" i="1" s="1"/>
  <c r="F35" i="18"/>
  <c r="AZ111" i="1" s="1"/>
  <c r="J35" i="18"/>
  <c r="J41" i="4"/>
  <c r="F35" i="3"/>
  <c r="AZ96" i="1" s="1"/>
  <c r="J35" i="3"/>
  <c r="F35" i="7"/>
  <c r="AZ100" i="1" s="1"/>
  <c r="J35" i="7"/>
  <c r="AV100" i="1" s="1"/>
  <c r="AT100" i="1" s="1"/>
  <c r="AN100" i="1" s="1"/>
  <c r="J41" i="13"/>
  <c r="J41" i="2"/>
  <c r="J41" i="20"/>
  <c r="J41" i="15"/>
  <c r="J41" i="5"/>
  <c r="AN106" i="1"/>
  <c r="F35" i="2"/>
  <c r="AZ95" i="1"/>
  <c r="J35" i="22"/>
  <c r="AV115" i="1"/>
  <c r="AT115" i="1" s="1"/>
  <c r="F35" i="13"/>
  <c r="AZ106" i="1" s="1"/>
  <c r="J31" i="11" l="1"/>
  <c r="J32" i="11" s="1"/>
  <c r="J112" i="11"/>
  <c r="AV111" i="1"/>
  <c r="AT111" i="1" s="1"/>
  <c r="AN111" i="1" s="1"/>
  <c r="J41" i="18"/>
  <c r="F35" i="10"/>
  <c r="AZ103" i="1" s="1"/>
  <c r="J35" i="10"/>
  <c r="AV103" i="1" s="1"/>
  <c r="AT103" i="1" s="1"/>
  <c r="J109" i="9"/>
  <c r="BE115" i="9"/>
  <c r="AV96" i="1"/>
  <c r="AT96" i="1" s="1"/>
  <c r="AN96" i="1" s="1"/>
  <c r="J41" i="3"/>
  <c r="J35" i="11"/>
  <c r="AV104" i="1" s="1"/>
  <c r="AT104" i="1" s="1"/>
  <c r="F35" i="11"/>
  <c r="AZ104" i="1" s="1"/>
  <c r="J31" i="10"/>
  <c r="J32" i="10" s="1"/>
  <c r="J109" i="10"/>
  <c r="AV116" i="1"/>
  <c r="AT116" i="1" s="1"/>
  <c r="AN116" i="1" s="1"/>
  <c r="J41" i="23"/>
  <c r="J108" i="6"/>
  <c r="BE114" i="6"/>
  <c r="J41" i="7"/>
  <c r="J41" i="22"/>
  <c r="AN115" i="1"/>
  <c r="AG103" i="1" l="1"/>
  <c r="AN103" i="1" s="1"/>
  <c r="J41" i="10"/>
  <c r="J31" i="9"/>
  <c r="J32" i="9" s="1"/>
  <c r="J117" i="9"/>
  <c r="J35" i="6"/>
  <c r="AV99" i="1" s="1"/>
  <c r="AT99" i="1" s="1"/>
  <c r="F35" i="6"/>
  <c r="AZ99" i="1" s="1"/>
  <c r="AZ94" i="1" s="1"/>
  <c r="J31" i="6"/>
  <c r="J32" i="6" s="1"/>
  <c r="J116" i="6"/>
  <c r="AG104" i="1"/>
  <c r="AN104" i="1" s="1"/>
  <c r="J41" i="11"/>
  <c r="J35" i="9"/>
  <c r="AV102" i="1" s="1"/>
  <c r="AT102" i="1" s="1"/>
  <c r="F35" i="9"/>
  <c r="AZ102" i="1" s="1"/>
  <c r="AV94" i="1" l="1"/>
  <c r="W29" i="1"/>
  <c r="AG99" i="1"/>
  <c r="J41" i="6"/>
  <c r="AG102" i="1"/>
  <c r="AN102" i="1" s="1"/>
  <c r="J41" i="9"/>
  <c r="AN99" i="1" l="1"/>
  <c r="AG94" i="1"/>
  <c r="AK29" i="1"/>
  <c r="AT94" i="1"/>
  <c r="AK26" i="1" l="1"/>
  <c r="AK35" i="1" s="1"/>
  <c r="AN94" i="1"/>
</calcChain>
</file>

<file path=xl/sharedStrings.xml><?xml version="1.0" encoding="utf-8"?>
<sst xmlns="http://schemas.openxmlformats.org/spreadsheetml/2006/main" count="41185" uniqueCount="4285">
  <si>
    <t>Export Komplet</t>
  </si>
  <si>
    <t/>
  </si>
  <si>
    <t>2.0</t>
  </si>
  <si>
    <t>False</t>
  </si>
  <si>
    <t>{f36f7e82-820f-4903-954e-fa2e7b244903}</t>
  </si>
  <si>
    <t>&gt;&gt;  skryté sloupce  &lt;&lt;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</si>
  <si>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</si>
  <si>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</si>
  <si>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</si>
  <si>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</si>
  <si>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</si>
  <si>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</si>
  <si>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</si>
  <si>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</si>
  <si>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0371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</si>
  <si>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</si>
  <si>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</si>
  <si>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Jihozápadní trolejbusová tangenta Jihlava</t>
  </si>
  <si>
    <t>KSO:</t>
  </si>
  <si>
    <t>CC-CZ:</t>
  </si>
  <si>
    <t>Místo:</t>
  </si>
  <si>
    <t>Jihlava</t>
  </si>
  <si>
    <t>Datum:</t>
  </si>
  <si>
    <t>26. 10. 2023</t>
  </si>
  <si>
    <t>Zadavatel:</t>
  </si>
  <si>
    <t>IČ:</t>
  </si>
  <si>
    <t>Dopravní podnik města Jihlavy, a.s.</t>
  </si>
  <si>
    <t>DIČ:</t>
  </si>
  <si>
    <t>Uchazeč:</t>
  </si>
  <si>
    <t>Vyplň údaj</t>
  </si>
  <si>
    <t>Projektant:</t>
  </si>
  <si>
    <t xml:space="preserve"> 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</si>
  <si>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</si>
  <si>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</si>
  <si>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</si>
  <si>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</si>
  <si>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</si>
  <si>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</si>
  <si>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</si>
  <si>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</si>
  <si>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</si>
  <si>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</si>
  <si>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</si>
  <si>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</si>
  <si>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</si>
  <si>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</si>
  <si>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</si>
  <si>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</si>
  <si>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</si>
  <si>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</si>
  <si>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</si>
  <si>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</si>
  <si>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</si>
  <si>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</si>
  <si>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</si>
  <si>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</si>
  <si>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</si>
  <si>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</si>
  <si>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</si>
  <si>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</si>
  <si>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</si>
  <si>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</si>
  <si>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</si>
  <si>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</si>
  <si>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</si>
  <si>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</si>
  <si>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</si>
  <si>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</si>
  <si>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</si>
  <si>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</si>
  <si>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</si>
  <si>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</si>
  <si>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</si>
  <si>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</si>
  <si>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</si>
  <si>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</si>
  <si>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</si>
  <si>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</si>
  <si>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</si>
  <si>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PS 001.1</t>
  </si>
  <si>
    <t xml:space="preserve"> Střídavá část 22kV-DP</t>
  </si>
  <si>
    <t>STA</t>
  </si>
  <si>
    <t>1</t>
  </si>
  <si>
    <t>{6c65cf1e-70c5-45c0-b8ce-f40f8c266679}</t>
  </si>
  <si>
    <t>2</t>
  </si>
  <si>
    <t>PS 001.2</t>
  </si>
  <si>
    <t>Trakční technologie</t>
  </si>
  <si>
    <t>{e18b77e3-047a-4499-860d-4c96ab72282d}</t>
  </si>
  <si>
    <t>PS 001.3</t>
  </si>
  <si>
    <t>Vlastní spotřeba</t>
  </si>
  <si>
    <t>{96775c1b-5e6a-49fe-a2c4-0325ae1877a0}</t>
  </si>
  <si>
    <t>PS 001.4</t>
  </si>
  <si>
    <t>LPH</t>
  </si>
  <si>
    <t>{9beeb3a1-aff1-4d3a-b8ca-bed24e4db0b3}</t>
  </si>
  <si>
    <t>PS 001.5</t>
  </si>
  <si>
    <t>Uzemnění a hromosvod</t>
  </si>
  <si>
    <t>{88e86b97-de6d-4ae1-89a3-78601046d75c}</t>
  </si>
  <si>
    <t>PS 001.6</t>
  </si>
  <si>
    <t>Stavební elektroinstalace</t>
  </si>
  <si>
    <t>{e77f1db4-ab9e-48a0-bba4-e1c4872da983}</t>
  </si>
  <si>
    <t>PS 001.7</t>
  </si>
  <si>
    <t>Dálkové ovládání</t>
  </si>
  <si>
    <t>{9bb8bf3b-7abb-4d26-b26d-8199f6e4334e}</t>
  </si>
  <si>
    <t>PS 001.8</t>
  </si>
  <si>
    <t>Kontejner</t>
  </si>
  <si>
    <t>{02050de7-b4a2-4bbd-a3d3-271125747c17}</t>
  </si>
  <si>
    <t>SO 001</t>
  </si>
  <si>
    <t>Příprava území</t>
  </si>
  <si>
    <t>{bc3bd17e-815f-4e7f-a832-a418b1848a93}</t>
  </si>
  <si>
    <t>SO 101</t>
  </si>
  <si>
    <t>Zpevněné plochy v prostoru MR 6</t>
  </si>
  <si>
    <t>{9712f9c0-0442-40d5-b661-93466abc9133}</t>
  </si>
  <si>
    <t>SO 651</t>
  </si>
  <si>
    <t>Trolejové vedení TBUS - Znojemská-Hradební-Dvořákova</t>
  </si>
  <si>
    <t>{8d7b5aea-220c-46e4-bdc3-6433137543a1}</t>
  </si>
  <si>
    <t>SO 652</t>
  </si>
  <si>
    <t>Trolejové vedení TBUS - Žižkova-Seifertova-Ke Skalce</t>
  </si>
  <si>
    <t>{3a3f152d-0bdc-45a9-8b27-04f974004d43}</t>
  </si>
  <si>
    <t>SO 653</t>
  </si>
  <si>
    <t>Trolejové vedení TBUS - Ke Skalce-Žižkova-U Cvičiště</t>
  </si>
  <si>
    <t>{9acea7c5-c0d0-4d9f-971d-6066f5f684a9}</t>
  </si>
  <si>
    <t>SO 654</t>
  </si>
  <si>
    <t>Trolejové vedení TBUS - U Cvičiště-Žižkova-Rantířovská</t>
  </si>
  <si>
    <t>{e5358cb5-4a2d-4c68-b988-b0f7c6751642}</t>
  </si>
  <si>
    <t>SO 655-red</t>
  </si>
  <si>
    <t>Trolejové vedení TBUS - Seifertova-Ke Skalce-U Hřbitova</t>
  </si>
  <si>
    <t>{af30f668-4e70-4aa5-9e7c-6ea77972011b}</t>
  </si>
  <si>
    <t>SO 661</t>
  </si>
  <si>
    <t>Trakční kabelové vedení TBUS - U Cvičiště-Žižkova-Ke Skalce</t>
  </si>
  <si>
    <t>{731f502a-b4bf-44f2-a9cf-74a39436ba73}</t>
  </si>
  <si>
    <t>SO 662</t>
  </si>
  <si>
    <t>Trakční kabelové vedení TBUS - Ke Skalce-Hradební</t>
  </si>
  <si>
    <t>{bff0b70d-d1c0-4035-ba6c-12d0e656ba28}</t>
  </si>
  <si>
    <t>SO 664B</t>
  </si>
  <si>
    <t>Trakční kabelové vedení TBUS - Rantířovská</t>
  </si>
  <si>
    <t>{b4038e09-58b6-4a79-b26e-741ad53023c1}</t>
  </si>
  <si>
    <t>SO 664A</t>
  </si>
  <si>
    <t>{0ba4d0b6-b213-4b1b-9e41-c8fcc6d5f415}</t>
  </si>
  <si>
    <t>SO 665</t>
  </si>
  <si>
    <t>Trakční kabelové vedení TBUS - U Cvičiště-Vrchlického</t>
  </si>
  <si>
    <t>{24bc9b7f-7785-437e-85bc-25507e28ff95}</t>
  </si>
  <si>
    <t>F09</t>
  </si>
  <si>
    <t>DIO</t>
  </si>
  <si>
    <t>{eddfa2d6-edd1-4720-a835-856e56300feb}</t>
  </si>
  <si>
    <t>VRN</t>
  </si>
  <si>
    <t>Vedlejší rozpočtové náklady</t>
  </si>
  <si>
    <t>{b308d9af-0c41-4d2e-863a-d269da5c6d4f}</t>
  </si>
  <si>
    <t>KRYCÍ LIST SOUPISU PRACÍ</t>
  </si>
  <si>
    <t>Objekt:</t>
  </si>
  <si>
    <t>PS 001.1 -  Střídavá část 22kV-DP</t>
  </si>
  <si>
    <t>Náklady z rozpočtu</t>
  </si>
  <si>
    <t>Ostatní náklady</t>
  </si>
  <si>
    <t>REKAPITULACE ČLENĚNÍ SOUPISU PRACÍ</t>
  </si>
  <si>
    <t>Kód dílu - Popis</t>
  </si>
  <si>
    <t>Cena celkem [CZK]</t>
  </si>
  <si>
    <t>1) Náklady ze soupisu prací</t>
  </si>
  <si>
    <t>-1</t>
  </si>
  <si>
    <t>OST - Ostatní</t>
  </si>
  <si>
    <t xml:space="preserve">    R22 - Modulový skříňový vzduchem izolovaný rozváděč 22kV, 630A, 16k IAC, oblouková odolnost 16kA</t>
  </si>
  <si>
    <t>PSV - Práce a dodávky PSV</t>
  </si>
  <si>
    <t xml:space="preserve">    741 - Elektroinstalace - silnoproud</t>
  </si>
  <si>
    <t>M - Práce a dodávky M</t>
  </si>
  <si>
    <t xml:space="preserve">    21-M - Elektromontáže</t>
  </si>
  <si>
    <t xml:space="preserve">    58-M - Revize vyhrazených technických zařízení</t>
  </si>
  <si>
    <t>VRN - Vedlejší rozpočtové náklady</t>
  </si>
  <si>
    <t xml:space="preserve">    VRN1 - Průzkumné, geodetické a projektové práce</t>
  </si>
  <si>
    <t xml:space="preserve">    VRN4 - Inženýrská činnost</t>
  </si>
  <si>
    <t xml:space="preserve">    VRN9 - Ostatní náklady</t>
  </si>
  <si>
    <t>2) Ostatní náklady</t>
  </si>
  <si>
    <t>Zařízení staveniště</t>
  </si>
  <si>
    <t>Projektové práce</t>
  </si>
  <si>
    <t>Územní vlivy</t>
  </si>
  <si>
    <t>Provozní vlivy</t>
  </si>
  <si>
    <t>Jiné VRN</t>
  </si>
  <si>
    <t>Kompletační činnost</t>
  </si>
  <si>
    <t>KOMPLETACNA</t>
  </si>
  <si>
    <t>Celkové náklady za stavbu 1) + 2)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</si>
  <si>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</si>
  <si>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</si>
  <si>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</si>
  <si>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</si>
  <si>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</si>
  <si>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</si>
  <si>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</si>
  <si>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</si>
  <si>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</si>
  <si>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</si>
  <si>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</si>
  <si>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</si>
  <si>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</si>
  <si>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OST</t>
  </si>
  <si>
    <t>Ostatní</t>
  </si>
  <si>
    <t>4</t>
  </si>
  <si>
    <t>ROZPOCET</t>
  </si>
  <si>
    <t>R22</t>
  </si>
  <si>
    <t>Modulový skříňový vzduchem izolovaný rozváděč 22kV, 630A, 16k IAC, oblouková odolnost 16kA</t>
  </si>
  <si>
    <t>M</t>
  </si>
  <si>
    <t>R22.1</t>
  </si>
  <si>
    <t>Přívodní pole s vypínačem s podpěťovou cívkou, přepojovačem, elektronickou nadproudovou a zkratovou ochranou s MTP a svodiče přepětí</t>
  </si>
  <si>
    <t>ks</t>
  </si>
  <si>
    <t>8</t>
  </si>
  <si>
    <t>R22.2</t>
  </si>
  <si>
    <t>Pole vývodu na trakční transformátor s MTN a MTP úředně cejchovanými dle připojovacích podmínek ČEZ, 2xMTP 20/5A, 10 VA; tp 0,5S; ve fázi L1 a L3, 3x MTN 22//0,1/?3//0,1/3kV; 10/30VA; tp 0,5/5P</t>
  </si>
  <si>
    <t>3</t>
  </si>
  <si>
    <t>357000069R</t>
  </si>
  <si>
    <t>Úprava pro odfuk plynů dolů pro vn rozváděč 22kV</t>
  </si>
  <si>
    <t>6</t>
  </si>
  <si>
    <t>K</t>
  </si>
  <si>
    <t>M021</t>
  </si>
  <si>
    <t>Montáž vyspecifikované technologie</t>
  </si>
  <si>
    <t>kpl</t>
  </si>
  <si>
    <t>5</t>
  </si>
  <si>
    <t>M022</t>
  </si>
  <si>
    <t>Drobný montážní materiál</t>
  </si>
  <si>
    <t>10</t>
  </si>
  <si>
    <t>PSV</t>
  </si>
  <si>
    <t>Práce a dodávky PSV</t>
  </si>
  <si>
    <t>741</t>
  </si>
  <si>
    <t>Elektroinstalace - silnoproud</t>
  </si>
  <si>
    <t>741122131</t>
  </si>
  <si>
    <t>Montáž kabelů měděných bez ukončení uložených v trubkách zatažených plných kulatých nebo bezhalogenových (např. CYKY) počtu a průřezu žil 4x1,5 až 4 mm2</t>
  </si>
  <si>
    <t>m</t>
  </si>
  <si>
    <t>16</t>
  </si>
  <si>
    <t>12</t>
  </si>
  <si>
    <t>VV</t>
  </si>
  <si>
    <t>9+9</t>
  </si>
  <si>
    <t>True</t>
  </si>
  <si>
    <t>Součet</t>
  </si>
  <si>
    <t>7</t>
  </si>
  <si>
    <t>34111068</t>
  </si>
  <si>
    <t>kabel instalační jádro Cu plné izolace PVC plášť PVC 450/750V (CYKY) 4x4mm2</t>
  </si>
  <si>
    <t>32</t>
  </si>
  <si>
    <t>14</t>
  </si>
  <si>
    <t>741122142</t>
  </si>
  <si>
    <t>Montáž kabelů měděných bez ukončení uložených v trubkách zatažených plných kulatých nebo bezhalogenových (např. CYKY) počtu a průřezu žil 5x1,5 až 2,5 mm2</t>
  </si>
  <si>
    <t>9+10+10</t>
  </si>
  <si>
    <t>9</t>
  </si>
  <si>
    <t>34111090</t>
  </si>
  <si>
    <t>kabel instalační jádro Cu plné izolace PVC plášť PVC 450/750V (CYKY) 5x1,5mm2</t>
  </si>
  <si>
    <t>CS ÚRS 2024 01</t>
  </si>
  <si>
    <t>18</t>
  </si>
  <si>
    <t>34111094</t>
  </si>
  <si>
    <t>kabel instalační jádro Cu plné izolace PVC plášť PVC 450/750V (CYKY) 5x2,5mm2</t>
  </si>
  <si>
    <t>20</t>
  </si>
  <si>
    <t>11</t>
  </si>
  <si>
    <t>741124703</t>
  </si>
  <si>
    <t>Montáž kabelů měděných ovládacích bez ukončení uložených volně stíněných ovládacích s plným jádrem (např. JYTY) počtu a průměru žil 2 až 19x1 mm2</t>
  </si>
  <si>
    <t>22</t>
  </si>
  <si>
    <t>10+10</t>
  </si>
  <si>
    <t>34113151</t>
  </si>
  <si>
    <t>kabel ovládací průmyslový stíněný laminovanou Al fólií s příložným Cu drátem jádro Cu plné izolace PVC plášť PVC 250V (JYTY) 7x1,00mm2</t>
  </si>
  <si>
    <t>24</t>
  </si>
  <si>
    <t>13</t>
  </si>
  <si>
    <t>34113152</t>
  </si>
  <si>
    <t>kabel ovládací průmyslový stíněný laminovanou Al fólií s příložným Cu drátem jádro Cu plné izolace PVC plášť PVC 250V (JYTY) 14x1,00mm2</t>
  </si>
  <si>
    <t>26</t>
  </si>
  <si>
    <t>741132128</t>
  </si>
  <si>
    <t>Ukončení kabelů smršťovací koncovkou nebo páskou se zapojením bez letování, počtu a průřezu žil 4x1,5 až 4 mm2</t>
  </si>
  <si>
    <t>kus</t>
  </si>
  <si>
    <t>28</t>
  </si>
  <si>
    <t>741132145</t>
  </si>
  <si>
    <t>Ukončení kabelů smršťovací koncovkou nebo páskou se zapojením bez letování, počtu a průřezu žil 5x1,5 až 4 mm2</t>
  </si>
  <si>
    <t>30</t>
  </si>
  <si>
    <t>Práce a dodávky M</t>
  </si>
  <si>
    <t>21-M</t>
  </si>
  <si>
    <t>Elektromontáže</t>
  </si>
  <si>
    <t>210070404R</t>
  </si>
  <si>
    <t>Montáž holého spojovacího vedení vodičů  spojovacího vedení bez montáže držáků Al tyčí, rozměrů do 40x10 mm</t>
  </si>
  <si>
    <t>64</t>
  </si>
  <si>
    <t>17</t>
  </si>
  <si>
    <t>19613562R</t>
  </si>
  <si>
    <t>tyč Al plochá 40x10mm</t>
  </si>
  <si>
    <t>kg</t>
  </si>
  <si>
    <t>256</t>
  </si>
  <si>
    <t>34</t>
  </si>
  <si>
    <t>1 * 1,15 " Přepočtené koeficientem množství</t>
  </si>
  <si>
    <t>210070501</t>
  </si>
  <si>
    <t>Montáž holého spojovacího vedení vodičů držák pasu Al nebo Cu</t>
  </si>
  <si>
    <t>36</t>
  </si>
  <si>
    <t>19</t>
  </si>
  <si>
    <t>354419112R</t>
  </si>
  <si>
    <t>držák Al pasoviny 40x10</t>
  </si>
  <si>
    <t>38</t>
  </si>
  <si>
    <t>210100161</t>
  </si>
  <si>
    <t>Ukončení kabelů smršťovací koncovkou nebo páskou se zapojením bez letování počtu a průřezu žil 14 x 1,5 až 2,5 mm2</t>
  </si>
  <si>
    <t>40</t>
  </si>
  <si>
    <t>Online PSC</t>
  </si>
  <si>
    <t>https://podminky.urs.cz/item/CS_URS_2024_01/210100161</t>
  </si>
  <si>
    <t>210100772</t>
  </si>
  <si>
    <t>Ukončení kabelů nebo vodičů koncovkou do 22 kV staniční vodičů celoplastových , průřezu žíly do 150 mm2</t>
  </si>
  <si>
    <t>42</t>
  </si>
  <si>
    <t>3*2</t>
  </si>
  <si>
    <t>35436531</t>
  </si>
  <si>
    <t>koncovka kabelová vnitřní, 70-120mm2 dl 450mm</t>
  </si>
  <si>
    <t>44</t>
  </si>
  <si>
    <t>23</t>
  </si>
  <si>
    <t>210100773</t>
  </si>
  <si>
    <t>Ukončení kabelů nebo vodičů koncovkou do 22 kV staniční vodičů celoplastových , průřezu žíly do 240 mm2</t>
  </si>
  <si>
    <t>46</t>
  </si>
  <si>
    <t>354365833R</t>
  </si>
  <si>
    <t>koncovka kabelová vnitřní 22kV průřezu žíly do 240mm2</t>
  </si>
  <si>
    <t>48</t>
  </si>
  <si>
    <t>25</t>
  </si>
  <si>
    <t>354365844R</t>
  </si>
  <si>
    <t>T-adaptér pro kabely s plastovou izolací 22kV, kabel 185-240mm2</t>
  </si>
  <si>
    <t>sada</t>
  </si>
  <si>
    <t>50</t>
  </si>
  <si>
    <t>210191502R</t>
  </si>
  <si>
    <t>Montáž skříní elektroměrových zapuštěných bez zapojení vodičů</t>
  </si>
  <si>
    <t>52</t>
  </si>
  <si>
    <t>27</t>
  </si>
  <si>
    <t>357117401R</t>
  </si>
  <si>
    <t>univerzální skříň měření typ USM, v zapuštěném provedení, galvanické oddělení, IP44</t>
  </si>
  <si>
    <t>54</t>
  </si>
  <si>
    <t>210931035</t>
  </si>
  <si>
    <t>Montáž kabelů hliníkových vn 22 kV a 35 kV bez ukončení stíněných plných nebo laněných kulatých s izolací ze sítěného polyetylenu nebo bezhalogenových (např. AXEKVCE, AXEKCE) uložených pevně, počtu a průřezu žil 1x120 mm2</t>
  </si>
  <si>
    <t>56</t>
  </si>
  <si>
    <t>3*9</t>
  </si>
  <si>
    <t>29</t>
  </si>
  <si>
    <t>34116062</t>
  </si>
  <si>
    <t>kabel energetický stíněný s ochranou proti podélnému šíření vody pod pláštěm jádro Al izolace XLPE plášť PE+PVC 12,7/22kV (22-AXEKVCEY) 1x120/16mm2</t>
  </si>
  <si>
    <t>58</t>
  </si>
  <si>
    <t>30 * 1,05 " Přepočtené koeficientem množství</t>
  </si>
  <si>
    <t>210931038</t>
  </si>
  <si>
    <t>Montáž kabelů hliníkových vn 22 kV a 35 kV bez ukončení stíněných plných nebo laněných kulatých s izolací ze sítěného polyetylenu nebo bezhalogenových (např. AXEKVCE, AXEKCE) uložených pevně, počtu a průřezu žil 1x240 mm2</t>
  </si>
  <si>
    <t>60</t>
  </si>
  <si>
    <t>31</t>
  </si>
  <si>
    <t>34116065</t>
  </si>
  <si>
    <t>kabel energetický stíněný s ochranou proti podélnému šíření vody pod pláštěm jádro Al izolace XLPE plášť PE+PVC 12,7/22kV (22-AXEKVCEY) 1x240/25mm2</t>
  </si>
  <si>
    <t>62</t>
  </si>
  <si>
    <t>27 * 1,05 " Přepočtené koeficientem množství</t>
  </si>
  <si>
    <t>58-M</t>
  </si>
  <si>
    <t>Revize vyhrazených technických zařízení</t>
  </si>
  <si>
    <t>580106019</t>
  </si>
  <si>
    <t>Měření při revizích zkouška zvýšeným napětím</t>
  </si>
  <si>
    <t>VRN1</t>
  </si>
  <si>
    <t>Průzkumné, geodetické a projektové práce</t>
  </si>
  <si>
    <t>33</t>
  </si>
  <si>
    <t>013254000</t>
  </si>
  <si>
    <t>Výrobní dokumentace, dodavatelská dokumentace vyspecifikované technologie včetně dokumentace skutečného stavu</t>
  </si>
  <si>
    <t>66</t>
  </si>
  <si>
    <t>VRN4</t>
  </si>
  <si>
    <t>Inženýrská činnost</t>
  </si>
  <si>
    <t>043103001R</t>
  </si>
  <si>
    <t>Zkoušky bez rozlišení</t>
  </si>
  <si>
    <t>68</t>
  </si>
  <si>
    <t>35</t>
  </si>
  <si>
    <t>043103005R</t>
  </si>
  <si>
    <t>Výpočet a nastavení ochran</t>
  </si>
  <si>
    <t>70</t>
  </si>
  <si>
    <t>VRN9</t>
  </si>
  <si>
    <t>092103001</t>
  </si>
  <si>
    <t>Náklady na zkušební provoz</t>
  </si>
  <si>
    <t>hod</t>
  </si>
  <si>
    <t>72</t>
  </si>
  <si>
    <t>PS 001.2 - Trakční technologie</t>
  </si>
  <si>
    <t xml:space="preserve">    783 - Dokončovací práce - nátěry</t>
  </si>
  <si>
    <t xml:space="preserve">    22-M - Montáže technologických zařízení pro dopravní stavby</t>
  </si>
  <si>
    <t xml:space="preserve">    46-M - Zemní práce při extr.mont.pracích</t>
  </si>
  <si>
    <t>HZS - Hodinové zúčtovací sazby</t>
  </si>
  <si>
    <t xml:space="preserve">    O01 - Dodávky</t>
  </si>
  <si>
    <t xml:space="preserve">    RUVZ - Stejnosměrný rozváděč RUVZ, 750V DC skříňový v oceloplechovém provedení pro napájení vývodů</t>
  </si>
  <si>
    <t xml:space="preserve">    VRN3 - Zařízení staveniště</t>
  </si>
  <si>
    <t>741910101</t>
  </si>
  <si>
    <t>Montáž výložníků bez kabelových lávek a osazení úchytných prvků typových, šířky do 400 mm nástěnných svařovaných se stojinou a 1 ramenem</t>
  </si>
  <si>
    <t>1+7+7</t>
  </si>
  <si>
    <t>345755680</t>
  </si>
  <si>
    <t>profil nosný 15x30, 150</t>
  </si>
  <si>
    <t>345755681R</t>
  </si>
  <si>
    <t>stojina pro žlab 150</t>
  </si>
  <si>
    <t>741910413</t>
  </si>
  <si>
    <t>Montáž žlabů bez stojiny a výložníků kovových s podpěrkami a příslušenstvím bez víka, šířky do 125 mm</t>
  </si>
  <si>
    <t>https://podminky.urs.cz/item/CS_URS_2024_01/741910413</t>
  </si>
  <si>
    <t>1+5+5</t>
  </si>
  <si>
    <t>345754961R</t>
  </si>
  <si>
    <t>žlab kabelový pozinkovaný 125x50x1mm</t>
  </si>
  <si>
    <t>10 * 1,05</t>
  </si>
  <si>
    <t>741910437R</t>
  </si>
  <si>
    <t>koleno 90° žlabu do 150</t>
  </si>
  <si>
    <t>345755221R</t>
  </si>
  <si>
    <t>koleno žlabu pozinkované 90x50x125</t>
  </si>
  <si>
    <t>741910601R</t>
  </si>
  <si>
    <t>Montáž příchytka dřevěná nebo plastová do 2 otvorů</t>
  </si>
  <si>
    <t>5*4</t>
  </si>
  <si>
    <t>354311711R</t>
  </si>
  <si>
    <t>kabelová příchytka pro trakční kabely vč. vložky</t>
  </si>
  <si>
    <t>783</t>
  </si>
  <si>
    <t>Dokončovací práce - nátěry</t>
  </si>
  <si>
    <t>210021055</t>
  </si>
  <si>
    <t>Montáž příchytek pro kabely dřevěných nebo plastových kovových, průměru do 40 mm</t>
  </si>
  <si>
    <t>35432545</t>
  </si>
  <si>
    <t>příchytka kabelová 29-40mm</t>
  </si>
  <si>
    <t>210075261R</t>
  </si>
  <si>
    <t>Montáž tlumičů chvění transformátorů</t>
  </si>
  <si>
    <t>343812501R</t>
  </si>
  <si>
    <t>Izolátory chvění transformátoru</t>
  </si>
  <si>
    <t>210100294</t>
  </si>
  <si>
    <t>Ukončení vodičů izolovaných s označením a zapojením nastřelením kabelového oka se smršťovací záklopkou nebo páskou průřezu žíly do 240 mm2</t>
  </si>
  <si>
    <t>2*3*3</t>
  </si>
  <si>
    <t>34567255</t>
  </si>
  <si>
    <t>oko kabelové Al 1-36kV lisovací plná 240x10</t>
  </si>
  <si>
    <t>741132103</t>
  </si>
  <si>
    <t>Ukončení kabelů smršťovací koncovkou nebo páskou se zapojením bez letování, průřezu žil 1x240 mm2</t>
  </si>
  <si>
    <t>35436544</t>
  </si>
  <si>
    <t>koncovka kabelová vnitřní, 150-240mm2 dl 1200mm smršťovací</t>
  </si>
  <si>
    <t>210110107R</t>
  </si>
  <si>
    <t>Montáž spínač nn koncový dveřní</t>
  </si>
  <si>
    <t>345358261R</t>
  </si>
  <si>
    <t>spínač 5 A do ocelových dveřních zárubní</t>
  </si>
  <si>
    <t>210122103R</t>
  </si>
  <si>
    <t>Montáž přepěťových ochran nn se zapojením vodičů svodiče bleskových proudů – 1. stupeň jednopólových, pro impulsivní proud do 100 kA</t>
  </si>
  <si>
    <t>358895102R</t>
  </si>
  <si>
    <t>omezovač přepětí 22kV, jmenovitý výbojový proud 10kA</t>
  </si>
  <si>
    <t>210220441R</t>
  </si>
  <si>
    <t>Montáž zkratovacího bodu</t>
  </si>
  <si>
    <t>354418661R</t>
  </si>
  <si>
    <t>kulový zkratovací bod, přímý, šikmý, vnitřní závit M10-M16</t>
  </si>
  <si>
    <t>210813155</t>
  </si>
  <si>
    <t>Montáž izolovaných kabelů měděných do 1 kV bez ukončení plných nebo laněných kulatých (např. CYKY, CHKE-R) uložených pevně počtu a průřezu žil 1x240 až 400 mm2</t>
  </si>
  <si>
    <t>3*3*10</t>
  </si>
  <si>
    <t>34111206</t>
  </si>
  <si>
    <t>vodič silový jádro Cu izolace PVC plášť PVC 0,6/1kV (1-YY) 1x240mm2</t>
  </si>
  <si>
    <t>(3*3*9)* 1,05 " Přepočtené koeficientem množství</t>
  </si>
  <si>
    <t>345000101R</t>
  </si>
  <si>
    <t>drobný montážní materiál</t>
  </si>
  <si>
    <t>741330744</t>
  </si>
  <si>
    <t>Montáž relé nezávislých bez zapojení vodičů tepelných</t>
  </si>
  <si>
    <t>358352101R</t>
  </si>
  <si>
    <t>vyhodnocovací teplotní relé</t>
  </si>
  <si>
    <t>210171158</t>
  </si>
  <si>
    <t>Montáž třífázových transformátorů vn/nn, bez zapojení vodičů vzduchových instalace přístrojů výkonu do 16000 kVA</t>
  </si>
  <si>
    <t>374221051R</t>
  </si>
  <si>
    <t>Třífázový suchý trakční transformátor 1650kVA, 22/0,65kV, odbočka 520V Yd1, zatížení tř. V, dle TOS PS001.2 pol.1</t>
  </si>
  <si>
    <t>741910321</t>
  </si>
  <si>
    <t>Montáž roštů a lávek pro volné i pevné uložení kabelů bez podkladových desek a osazení úchytných prvků typových bez stojiny a výložníků ostatních, šířky do 400 mm</t>
  </si>
  <si>
    <t>1+4</t>
  </si>
  <si>
    <t>345751101R</t>
  </si>
  <si>
    <t>kabelový rošt šíře 400mm pozinkovaný</t>
  </si>
  <si>
    <t>345751111R</t>
  </si>
  <si>
    <t>spojka kabelového roštu</t>
  </si>
  <si>
    <t>22-M</t>
  </si>
  <si>
    <t>Montáže technologických zařízení pro dopravní stavby</t>
  </si>
  <si>
    <t>220280221</t>
  </si>
  <si>
    <t>Montáž kabelu uloženého v trubkách nebo v lištách včetně odvinutí kabelu z bubnu, natáhnutí, odříznutí, zaizolování a zatažení do trubek nebo lišt, pročištění trubky, prozvonění a označení kabelu SYKFY 5 x 2 x 0,5 mm</t>
  </si>
  <si>
    <t>34121050</t>
  </si>
  <si>
    <t>kabel sdělovací stíněný laminovanou Al fólií s příložným Cu drátem jádro Cu plné izolace PVC plášť PVC 100V (SYKFY) 5x2x0,5mm2</t>
  </si>
  <si>
    <t>46-M</t>
  </si>
  <si>
    <t>Zemní práce při extr.mont.pracích</t>
  </si>
  <si>
    <t>460510281R</t>
  </si>
  <si>
    <t>Montáž prefabrikovaných betonových žlabů</t>
  </si>
  <si>
    <t>2+2,5</t>
  </si>
  <si>
    <t>37</t>
  </si>
  <si>
    <t>592133905R</t>
  </si>
  <si>
    <t>žlab kabelový, 50x17,5x17,5 cm</t>
  </si>
  <si>
    <t>74</t>
  </si>
  <si>
    <t>592134301R</t>
  </si>
  <si>
    <t>deska krycí kabelových žlabů 50x17x4,5 cm</t>
  </si>
  <si>
    <t>76</t>
  </si>
  <si>
    <t>39</t>
  </si>
  <si>
    <t>R028</t>
  </si>
  <si>
    <t>Osazení kabelových prostupů včetně utěsnění a spárování z trub plastových do otvoru ve zdivu včetně vybourání, zazdění a začištění, vnitřního průměru do 150mm včetně záslepky</t>
  </si>
  <si>
    <t>78</t>
  </si>
  <si>
    <t>R029</t>
  </si>
  <si>
    <t>Dvojitá ucpávka pro min. kabel d= 33mm</t>
  </si>
  <si>
    <t>80</t>
  </si>
  <si>
    <t>HZS</t>
  </si>
  <si>
    <t>Hodinové zúčtovací sazby</t>
  </si>
  <si>
    <t>41</t>
  </si>
  <si>
    <t>HZS4132</t>
  </si>
  <si>
    <t>Hodinové zúčtovací sazby ostatních profesí obsluha stavebních strojů a zařízení jeřábník specialista</t>
  </si>
  <si>
    <t>262144</t>
  </si>
  <si>
    <t>82</t>
  </si>
  <si>
    <t>O01</t>
  </si>
  <si>
    <t>Dodávky</t>
  </si>
  <si>
    <t>M009</t>
  </si>
  <si>
    <t>Standardní výbava rozvoden podle položky technicko-obchodní specifikace PS001.2 pol.61.6</t>
  </si>
  <si>
    <t>84</t>
  </si>
  <si>
    <t>43</t>
  </si>
  <si>
    <t>M030</t>
  </si>
  <si>
    <t>Montáž teploměru, -30 - +60° C</t>
  </si>
  <si>
    <t>86</t>
  </si>
  <si>
    <t>M031</t>
  </si>
  <si>
    <t>teploměr, -30 - +60° C, analogový výstup 0-10V/4-20mA</t>
  </si>
  <si>
    <t>88</t>
  </si>
  <si>
    <t>45</t>
  </si>
  <si>
    <t>M014</t>
  </si>
  <si>
    <t>Montáž technologie PS001.2</t>
  </si>
  <si>
    <t>90</t>
  </si>
  <si>
    <t>DMX</t>
  </si>
  <si>
    <t>Skříň ochran a řízení DMX se zemní ochranou, centrálním modulem řídícího systému, zdrojem 24VDC včetně baterií 24V, TVS, viz. TOS  PS001.2 pol.4</t>
  </si>
  <si>
    <t>92</t>
  </si>
  <si>
    <t>47</t>
  </si>
  <si>
    <t>PROGRAM2</t>
  </si>
  <si>
    <t>Programové vybavení vizualizačního systému pro panel ústředního ovládání měnírny v DMX</t>
  </si>
  <si>
    <t>94</t>
  </si>
  <si>
    <t>PROGRAM1</t>
  </si>
  <si>
    <t>Programové vybavení řídicího systému měnírny zahrnující SW pro všechny moduly osazené v rozváděčích dle TOS  PS001.1 až PS001.5</t>
  </si>
  <si>
    <t>96</t>
  </si>
  <si>
    <t>RUVZ</t>
  </si>
  <si>
    <t>Stejnosměrný rozváděč RUVZ, 750V DC skříňový v oceloplechovém provedení pro napájení vývodů</t>
  </si>
  <si>
    <t>49</t>
  </si>
  <si>
    <t>U1</t>
  </si>
  <si>
    <t>Trakční usměrňovač 750VDC, 1800A, viz. PS001.2 pol.4</t>
  </si>
  <si>
    <t>98</t>
  </si>
  <si>
    <t>N62, N63, N64</t>
  </si>
  <si>
    <t>Napáječ vývodní a zpětný, označený Ni, rychlovypínač, motorický odpojovač na PP, vývodové odpojovače 2+2, HP 4000A, PP 1000A, viz TOS PS001.2 pol.3</t>
  </si>
  <si>
    <t>100</t>
  </si>
  <si>
    <t>51</t>
  </si>
  <si>
    <t>N61</t>
  </si>
  <si>
    <t>Napáječ vývodní a zpětný, označený Ni, rychlovypínač, motorický odpojovač na PP, vývodové odpojovače 3+3, HP 4000A, PP 1000A, viz TOS PS001.2 pol.3</t>
  </si>
  <si>
    <t>102</t>
  </si>
  <si>
    <t>M013</t>
  </si>
  <si>
    <t>104</t>
  </si>
  <si>
    <t>VRN3</t>
  </si>
  <si>
    <t>53</t>
  </si>
  <si>
    <t>030001000</t>
  </si>
  <si>
    <t>106</t>
  </si>
  <si>
    <t>043103000</t>
  </si>
  <si>
    <t>108</t>
  </si>
  <si>
    <t>55</t>
  </si>
  <si>
    <t>043203001R</t>
  </si>
  <si>
    <t>Měření EMC</t>
  </si>
  <si>
    <t>110</t>
  </si>
  <si>
    <t>043203002R</t>
  </si>
  <si>
    <t>Měření zpětných vlivů viz TZ kap. 1.7.3</t>
  </si>
  <si>
    <t>112</t>
  </si>
  <si>
    <t>57</t>
  </si>
  <si>
    <t>043203003R</t>
  </si>
  <si>
    <t>Výpočet nastavení ochran napáječů</t>
  </si>
  <si>
    <t>114</t>
  </si>
  <si>
    <t>043203004R</t>
  </si>
  <si>
    <t>Nastavení ochran rychlovypínačů na MR1 Pražská</t>
  </si>
  <si>
    <t>116</t>
  </si>
  <si>
    <t>59</t>
  </si>
  <si>
    <t>043203005R</t>
  </si>
  <si>
    <t>118</t>
  </si>
  <si>
    <t>049103000R</t>
  </si>
  <si>
    <t>Inženýrská činnost inženýrská činnost ostatní náklady vzniklé v souvislosti s realizací stavby</t>
  </si>
  <si>
    <t>120</t>
  </si>
  <si>
    <t>61</t>
  </si>
  <si>
    <t>091003113R</t>
  </si>
  <si>
    <t>Dielektrický koberec</t>
  </si>
  <si>
    <t>122</t>
  </si>
  <si>
    <t>091003112R</t>
  </si>
  <si>
    <t>Hasící přístroj CO2, celková hasící schopnost min.27A</t>
  </si>
  <si>
    <t>124</t>
  </si>
  <si>
    <t>63</t>
  </si>
  <si>
    <t>126</t>
  </si>
  <si>
    <t>092104001R</t>
  </si>
  <si>
    <t>Průkaz způsobilosti</t>
  </si>
  <si>
    <t>128</t>
  </si>
  <si>
    <t>65</t>
  </si>
  <si>
    <t>092104002R</t>
  </si>
  <si>
    <t>Návod na obsluhu</t>
  </si>
  <si>
    <t>130</t>
  </si>
  <si>
    <t>092104009R</t>
  </si>
  <si>
    <t>Zaškolení obsluhy</t>
  </si>
  <si>
    <t>132</t>
  </si>
  <si>
    <t>PS 001.3 - Vlastní spotřeba</t>
  </si>
  <si>
    <t>741120101</t>
  </si>
  <si>
    <t>Montáž vodičů izolovaných měděných bez ukončení uložených v trubkách nebo lištách zatažených plných a laněných s PVC pláštěm, bezhalogenových, ohniodolných (např. CY, CHAH-V) průřezu žíly 0,15 až 16 mm2</t>
  </si>
  <si>
    <t>5+5+5</t>
  </si>
  <si>
    <t>34141029</t>
  </si>
  <si>
    <t>vodič propojovací flexibilní jádro Cu lanované izolace PVC 450/750V (H07V-K) 1x16mm2</t>
  </si>
  <si>
    <t>741122015</t>
  </si>
  <si>
    <t>Montáž kabelů měděných bez ukončení uložených pod omítku plných kulatých (např. CYKY), počtu a průřezu žil 3x1,5 mm2</t>
  </si>
  <si>
    <t>10+6</t>
  </si>
  <si>
    <t>34111030</t>
  </si>
  <si>
    <t>kabel instalační jádro Cu plné izolace PVC plášť PVC 450/750V (CYKY) 3x1,5mm2</t>
  </si>
  <si>
    <t>741122121</t>
  </si>
  <si>
    <t>Montáž kabelů měděných bez ukončení uložených v trubkách zatažených plných kulatých nebo bezhalogenových (např. CYKY) počtu a průřezu žil 2x1,5 až 6 mm2</t>
  </si>
  <si>
    <t>34111012</t>
  </si>
  <si>
    <t>kabel instalační jádro Cu plné izolace PVC plášť PVC 450/750V (CYKY) 2x4mm2</t>
  </si>
  <si>
    <t>741122124</t>
  </si>
  <si>
    <t>Montáž kabelů měděných bez ukončení uložených v trubkách zatažených plných kulatých nebo bezhalogenových (např. CYKY) počtu a průřezu žil 3x16 mm2</t>
  </si>
  <si>
    <t>34113033</t>
  </si>
  <si>
    <t>kabel instalační jádro Cu plné izolace PVC plášť PVC 450/750V (CYKY) 3x16mm2</t>
  </si>
  <si>
    <t>741122134</t>
  </si>
  <si>
    <t>Montáž kabelů měděných bez ukončení uložených v trubkách zatažených plných kulatých nebo bezhalogenových (např. CYKY) počtu a průřezu žil 4x16 až 25 mm2</t>
  </si>
  <si>
    <t>34111080</t>
  </si>
  <si>
    <t>kabel instalační jádro Cu plné izolace PVC plášť PVC 450/750V (CYKY) 4x16mm2</t>
  </si>
  <si>
    <t>741130006</t>
  </si>
  <si>
    <t>Ukončení vodičů izolovaných s označením a zapojením v rozváděči nebo na přístroji, průřezu žíly do 16 mm2</t>
  </si>
  <si>
    <t>Ukončení kabelů smršťovací koncovkou nebo páskou se zapojením bez letování, počtu a průřezu žil 3x1,5 až 4 mm2</t>
  </si>
  <si>
    <t>741132106</t>
  </si>
  <si>
    <t>Ukončení kabelů smršťovací koncovkou nebo páskou se zapojením bez letování, počtu a průřezu žil 3x16 mm2</t>
  </si>
  <si>
    <t>210171002</t>
  </si>
  <si>
    <t>Montáž třífázových transformátorů nn bez zapojení vodičů výkonu od 5 kVA, hmotnosti do 300 kg</t>
  </si>
  <si>
    <t>https://podminky.urs.cz/item/CS_URS_2024_01/210171002</t>
  </si>
  <si>
    <t>TVS</t>
  </si>
  <si>
    <t>Suchý transformátor 650/400V, 16 kVA, dle TOS PS001.3 pol.1</t>
  </si>
  <si>
    <t>RFU1</t>
  </si>
  <si>
    <t>Pojistkový odpínač ve skříňce pro transformátor vlastní spotřeby, viz. TOS  PS001.2 pol. 2</t>
  </si>
  <si>
    <t>Montáž technologie dle TOS PS001.3</t>
  </si>
  <si>
    <t>PS 001.4 - LPH</t>
  </si>
  <si>
    <t xml:space="preserve">    742 - Elektroinstalace - slaboproud</t>
  </si>
  <si>
    <t xml:space="preserve">    767 - Konstrukce zámečnické</t>
  </si>
  <si>
    <t>741110001</t>
  </si>
  <si>
    <t>Montáž trubek elektroinstalačních s nasunutím nebo našroubováním do krabic plastových tuhých, uložených pevně, vnější O přes 16 do 23 mm</t>
  </si>
  <si>
    <t>https://podminky.urs.cz/item/CS_URS_2024_01/741110001</t>
  </si>
  <si>
    <t>742</t>
  </si>
  <si>
    <t>Elektroinstalace - slaboproud</t>
  </si>
  <si>
    <t>742110161</t>
  </si>
  <si>
    <t>Montáž kabelového žlabu spony pro uchycení kabelů</t>
  </si>
  <si>
    <t>34571782R</t>
  </si>
  <si>
    <t>kabelové příchytky pro montáž na povrchu s odolností, rozestup v trase 0,3m, včetně šroubů</t>
  </si>
  <si>
    <t>742123001</t>
  </si>
  <si>
    <t>Montáž přepěťové ochrany pro slaboproudá zařízení</t>
  </si>
  <si>
    <t>https://podminky.urs.cz/item/CS_URS_2024_01/742123001</t>
  </si>
  <si>
    <t>35889505R</t>
  </si>
  <si>
    <t>ochrana přepěťová III. stupeň</t>
  </si>
  <si>
    <t>742190004</t>
  </si>
  <si>
    <t>Ostatní práce pro trasy vložení požárně těsnicího materiálu pro prostup</t>
  </si>
  <si>
    <t>59081010R</t>
  </si>
  <si>
    <t>protipožární ucpávky prostupů (do 10x10cm) E=60min,včetně  instalce, popisu, certifikátu</t>
  </si>
  <si>
    <t>742210001R</t>
  </si>
  <si>
    <t>Montáž ústředny EPS</t>
  </si>
  <si>
    <t>59081409R</t>
  </si>
  <si>
    <t>ústředna analogová 1 kruhová linka, obsahuje desku systémovou, desku ovládání, zdroj, grafický displej, prostor na 2 aku 12V/12Ah</t>
  </si>
  <si>
    <t>742210006</t>
  </si>
  <si>
    <t>Montáž ústředny EPS karty rozšiřující</t>
  </si>
  <si>
    <t>59081386R</t>
  </si>
  <si>
    <t>jednotka vstupně/výstupní (4xIN/ 4xOUT) v krabici</t>
  </si>
  <si>
    <t>59081321</t>
  </si>
  <si>
    <t>kabel lineární teplotní, nylon, 88°C, UV ochrana</t>
  </si>
  <si>
    <t>742210041</t>
  </si>
  <si>
    <t>Montáž akumulátoru 2 x 12 V pro ústřednu EPS</t>
  </si>
  <si>
    <t>4346.224070120R</t>
  </si>
  <si>
    <t>Akumulátor 12V, 12Ah - max. dob. proud 4A</t>
  </si>
  <si>
    <t>742210128R</t>
  </si>
  <si>
    <t>Montáž hlásiče</t>
  </si>
  <si>
    <t>59081430R</t>
  </si>
  <si>
    <t>hlásič multisenzorový interaktivní adresný, IP65</t>
  </si>
  <si>
    <t>742210151</t>
  </si>
  <si>
    <t>Montáž hlásiče tlačítkového se sklíčkem</t>
  </si>
  <si>
    <t>59081461R</t>
  </si>
  <si>
    <t>hlásič tlačítkový adresný a konvenční (s náhradním sklem, bez klíče)</t>
  </si>
  <si>
    <t>ADI.0035852.URS</t>
  </si>
  <si>
    <t>Provozní kniha systému EPS</t>
  </si>
  <si>
    <t>7422R</t>
  </si>
  <si>
    <t>Montáž požárně odolného kabelu</t>
  </si>
  <si>
    <t>34111258</t>
  </si>
  <si>
    <t>kabel silový oheň retardující bezhalogenový bez funkční schopnosti při požáru jádro Cu 0,6/1kV (N2XH) 3x1,5mm2</t>
  </si>
  <si>
    <t>34121134</t>
  </si>
  <si>
    <t>kabel sdělovací oheň retardující bezhalogenový stíněný laminovanou Al fólií s příložným CuSn drátem s funkčností při požáru 180min a P90-R/PH120-R reakce na oheň B2cas1d1a1 jádro Cu plné 100V (SSKFH-V) 2x2x0,8mm2</t>
  </si>
  <si>
    <t>34121134R</t>
  </si>
  <si>
    <t>J-Y(st)Y 2x2x0.8 červený požární kabel</t>
  </si>
  <si>
    <t>R002</t>
  </si>
  <si>
    <t>34562693R</t>
  </si>
  <si>
    <t>svorkovnice krabicová bezšroubová jednopólová pro 2 vodiče 0,5-2,5mm2, 400V 24A</t>
  </si>
  <si>
    <t>767</t>
  </si>
  <si>
    <t>Konstrukce zámečnické</t>
  </si>
  <si>
    <t>767662324R</t>
  </si>
  <si>
    <t>Montáž řídící jednotky pro lineární teplotní kabel</t>
  </si>
  <si>
    <t>40561120</t>
  </si>
  <si>
    <t>řídící jednotka lineárního teplotního kabelu</t>
  </si>
  <si>
    <t>210120511</t>
  </si>
  <si>
    <t>Montáž jističů se zapojením vodičů jističů do 100 A</t>
  </si>
  <si>
    <t>https://podminky.urs.cz/item/CS_URS_2024_01/210120511</t>
  </si>
  <si>
    <t>35822107</t>
  </si>
  <si>
    <t>jistič 1-pólový 6 A vypínací charakteristika B vypínací schopnost 10 kA</t>
  </si>
  <si>
    <t>PS 001.5 - Uzemnění a hromosvod</t>
  </si>
  <si>
    <t>210070601</t>
  </si>
  <si>
    <t>Provedení povrchových úprav elektrických zařízení nátěrovými systémy jednosložkovými holých vodičů Cu nebo Al pásu základní a 1x krycí 1x63/10 mm</t>
  </si>
  <si>
    <t>24621690</t>
  </si>
  <si>
    <t>hmota nátěrová syntetická vrchní (email) odstín žluť chromová</t>
  </si>
  <si>
    <t>246216865R</t>
  </si>
  <si>
    <t>email syntetický univerzální zelený S 2013 (á 9 kg)</t>
  </si>
  <si>
    <t>783903550R</t>
  </si>
  <si>
    <t>Nátěry elektrických zařízení systémy jednosložkovými zemnicích pásků 2x krycí v zemi</t>
  </si>
  <si>
    <t>24617222</t>
  </si>
  <si>
    <t>hmota nátěrová asfaltová krycí (email) na kovy</t>
  </si>
  <si>
    <t>210220001</t>
  </si>
  <si>
    <t>Montáž uzemňovacího vedení s upevněním, propojením a připojením pomocí svorek na povrchu vodičů FeZn páskou průřezu do 120 mm2</t>
  </si>
  <si>
    <t>35442062</t>
  </si>
  <si>
    <t>pás zemnící 30x4mm FeZn</t>
  </si>
  <si>
    <t>35441660</t>
  </si>
  <si>
    <t>podpěra vedení FeZn na konstrukce pro zemní pásek 30x4mm</t>
  </si>
  <si>
    <t>210220021</t>
  </si>
  <si>
    <t>Montáž uzemňovacího vedení s upevněním, propojením a připojením pomocí svorek v zemi s izolací spojů vodičů FeZn páskou průřezu do 120 mm2 v průmyslové výstavbě</t>
  </si>
  <si>
    <t>31+21+73+9+2*10+3*4+2*4</t>
  </si>
  <si>
    <t>210220101R</t>
  </si>
  <si>
    <t>Montáž hromosvodného vedení svodových vodičů s podpěrami, průměru do 10 mm</t>
  </si>
  <si>
    <t>354410738R</t>
  </si>
  <si>
    <t>vodič s vysokonapěťovou izolací HVI long</t>
  </si>
  <si>
    <t>35441684R</t>
  </si>
  <si>
    <t>podpěra vedení na plochou střechu pro vodič HVI včetně adaptéru</t>
  </si>
  <si>
    <t>35441685R</t>
  </si>
  <si>
    <t>podpěra vedení na zeď pro vodič HVI včetně adaptéru</t>
  </si>
  <si>
    <t>210220231</t>
  </si>
  <si>
    <t>Montáž hromosvodného vedení jímacích tyčí délky do 3 m na stojan</t>
  </si>
  <si>
    <t>35431035</t>
  </si>
  <si>
    <t>svorka uzemnění nerez V4 diagonální k jímací tyči pr. 16mm</t>
  </si>
  <si>
    <t>354410650R</t>
  </si>
  <si>
    <t>tyč jímací s rovným koncem JR 1,0 1000 mm AlMgSi včetně podpěrného stojanu a podpěrné trubky</t>
  </si>
  <si>
    <t>210220302R</t>
  </si>
  <si>
    <t>Montáž hromosvodného vedení svorek se 3 a vícešrouby</t>
  </si>
  <si>
    <t>45+17+1</t>
  </si>
  <si>
    <t>35441986</t>
  </si>
  <si>
    <t>svorka odbočovací a spojovací pro pásek 30x4mm, FeZn</t>
  </si>
  <si>
    <t>354419251R</t>
  </si>
  <si>
    <t>svorka  pro spojení zemniče s kabelem od zemní ochrany</t>
  </si>
  <si>
    <t>210220303R</t>
  </si>
  <si>
    <t>35441925</t>
  </si>
  <si>
    <t>svorka zkušební pro lano D 6-12mm, FeZn</t>
  </si>
  <si>
    <t>210220361</t>
  </si>
  <si>
    <t>Montáž hromosvodného vedení zemnicích desek a tyčí s připojením na svodové nebo uzemňovací vedení bez příslušenství tyčí, délky do 2 m</t>
  </si>
  <si>
    <t>35442090</t>
  </si>
  <si>
    <t>tyč zemnící 2m FeZn</t>
  </si>
  <si>
    <t>35441865</t>
  </si>
  <si>
    <t>svorka FeZn k zemnící tyči - D 28mm</t>
  </si>
  <si>
    <t>220260085R</t>
  </si>
  <si>
    <t>Montáž krabice litinové se zkušební svorkou pro přechod HVI vodič-drát D10</t>
  </si>
  <si>
    <t>35442231</t>
  </si>
  <si>
    <t>krabice pro zkušební svorku do zateplení univerzální - šedé víko</t>
  </si>
  <si>
    <t>35431015</t>
  </si>
  <si>
    <t>svorka uzemnění FeZn zkušební, spoj hromosvod/uzemnění</t>
  </si>
  <si>
    <t>210220401</t>
  </si>
  <si>
    <t>Montáž hromosvodného vedení ochranných prvků a doplňků štítků k označení svodů</t>
  </si>
  <si>
    <t>35442110</t>
  </si>
  <si>
    <t>štítek plastový - čísla svodů</t>
  </si>
  <si>
    <t>210800413</t>
  </si>
  <si>
    <t>Montáž izolovaných vodičů měděných do 1 kV bez ukončení uložených v trubkách nebo lištách zatažených plných nebo laněných s PVC pláštěm, bezhalogenových, ohniodolných (např. CY, CHAH-V) průřezu žíly 25 až 35 mm2</t>
  </si>
  <si>
    <t>341421601R</t>
  </si>
  <si>
    <t>vodič silový s Cu jádrem 1-NYY 25 mm2</t>
  </si>
  <si>
    <t>M015</t>
  </si>
  <si>
    <t>Drobný montážní materiál a montáž vyspecifikované technologie</t>
  </si>
  <si>
    <t>460671112</t>
  </si>
  <si>
    <t>Výstražné prvky pro krytí kabelů včetně vyrovnání povrchu rýhy, rozvinutí a uložení fólie, šířky přes 20 do 25 cm</t>
  </si>
  <si>
    <t>69311309</t>
  </si>
  <si>
    <t>pás varovný plný do výkopu š 220mm s potiskem</t>
  </si>
  <si>
    <t>460010025</t>
  </si>
  <si>
    <t>Vytyčení trasy inženýrských sítí v zastavěném prostoru</t>
  </si>
  <si>
    <t>km</t>
  </si>
  <si>
    <t>460030011</t>
  </si>
  <si>
    <t>Přípravné terénní práce sejmutí drnu včetně nařezání a uložení na hromady na vzdálenost do 50 m nebo naložení na dopravní prostředek jakékoliv tloušťky</t>
  </si>
  <si>
    <t>m2</t>
  </si>
  <si>
    <t>140*0,3</t>
  </si>
  <si>
    <t>460161173</t>
  </si>
  <si>
    <t>Hloubení zapažených i nezapažených kabelových rýh ručně včetně urovnání dna s přemístěním výkopku do vzdálenosti 3 m od okraje jámy nebo s naložením na dopravní prostředek šířky 35 cm hloubky 80 cm v hornině třídy těžitelnosti II skupiny 4</t>
  </si>
  <si>
    <t>460431183</t>
  </si>
  <si>
    <t>Zásyp kabelových rýh ručně s přemístění sypaniny ze vzdálenosti do 10 m, s uložením výkopku ve vrstvách včetně zhutnění a úpravy povrchu šířky 35 cm hloubky 80 cm z horniny třídy těžitelnosti II skupiny 4</t>
  </si>
  <si>
    <t>460620002</t>
  </si>
  <si>
    <t>Položení drnu včetně zalití vodou na rovině</t>
  </si>
  <si>
    <t>460620007</t>
  </si>
  <si>
    <t>Úprava terénu zatravnění, včetně dodání osiva a zalití vodou na rovině</t>
  </si>
  <si>
    <t>460791213</t>
  </si>
  <si>
    <t>Montáž trubek ochranných uložených volně do rýhy plastových ohebných, vnitřního průměru přes 50 do 90 mm</t>
  </si>
  <si>
    <t>250</t>
  </si>
  <si>
    <t>34571354</t>
  </si>
  <si>
    <t>trubka elektroinstalační ohebná dvouplášťová korugovaná (chránička) D 75/90mm, HDPE+LDPE</t>
  </si>
  <si>
    <t>460791213R</t>
  </si>
  <si>
    <t>Montáž šachty</t>
  </si>
  <si>
    <t>59224162R</t>
  </si>
  <si>
    <t>Plastová šachta pro uchycení víka, d 300mm, délka  800mm</t>
  </si>
  <si>
    <t>59224315R</t>
  </si>
  <si>
    <t>Víko, plastové, pochozí, pro šachtu d = 300mm</t>
  </si>
  <si>
    <t>HZS4212</t>
  </si>
  <si>
    <t>Hodinové zúčtovací sazby ostatních profesí revizní a kontrolní činnost revizní technik specialista</t>
  </si>
  <si>
    <t>012303000R</t>
  </si>
  <si>
    <t>Geodetické práce po výstavbě - zaměření včetně uzemnění a všech přípojek</t>
  </si>
  <si>
    <t>013254000R</t>
  </si>
  <si>
    <t>043002000</t>
  </si>
  <si>
    <t>Zkoušky a ostatní měření</t>
  </si>
  <si>
    <t>PS 001.6 - Stavební elektroinstalace</t>
  </si>
  <si>
    <t xml:space="preserve">    751 - Vzduchotechnika</t>
  </si>
  <si>
    <t>12+15</t>
  </si>
  <si>
    <t>34113148</t>
  </si>
  <si>
    <t>kabel ovládací průmyslový stíněný laminovanou Al fólií s příložným Cu drátem jádro Cu plné izolace PVC plášť PVC 250V (JYTY) 2x1,00mm2</t>
  </si>
  <si>
    <t>741313001</t>
  </si>
  <si>
    <t>Montáž zásuvek domovních se zapojením vodičů bezšroubové připojení polozapuštěných nebo zapuštěných 10/16 A, provedení 2P + PE</t>
  </si>
  <si>
    <t>34555202</t>
  </si>
  <si>
    <t>zásuvka zápustná jednonásobná chráněná, šroubové svorky</t>
  </si>
  <si>
    <t>741313052</t>
  </si>
  <si>
    <t>Montáž zásuvek domovních se zapojením vodičů šroubové připojení nástěnných do 25 A, provedení 3P + N + PE</t>
  </si>
  <si>
    <t>35811477</t>
  </si>
  <si>
    <t>zásuvková skříň 2x230V 16A, 400V 16A</t>
  </si>
  <si>
    <t>741331075</t>
  </si>
  <si>
    <t>Montáž měřicích přístrojů bez zapojení vodičů termostatu</t>
  </si>
  <si>
    <t>40561110</t>
  </si>
  <si>
    <t>termostat prostorový</t>
  </si>
  <si>
    <t>751</t>
  </si>
  <si>
    <t>Vzduchotechnika</t>
  </si>
  <si>
    <t>751111132</t>
  </si>
  <si>
    <t>Montáž ventilátoru axiálního nízkotlakého potrubního základního, průměru přes 200 do 300 mm</t>
  </si>
  <si>
    <t>42914529</t>
  </si>
  <si>
    <t>ventilátor axiální diagonální potrubní tříotáčkový plastový IP44 připojení D 250mm</t>
  </si>
  <si>
    <t>210100171</t>
  </si>
  <si>
    <t>Ukončení kabelů smršťovací koncovkou nebo páskou se zapojením bez letování počtu a průřezu žil 2 x 1,5 až 4 mm2</t>
  </si>
  <si>
    <t>210100173</t>
  </si>
  <si>
    <t>Ukončení kabelů smršťovací koncovkou nebo páskou se zapojením bez letování počtu a průřezu žil 3 x 1,5 až 4 mm2</t>
  </si>
  <si>
    <t>210100258</t>
  </si>
  <si>
    <t>Ukončení kabelů smršťovací koncovkou nebo páskou se zapojením bez letování počtu a průřezu žil 5 x 1,5 až 4 mm2</t>
  </si>
  <si>
    <t>https://podminky.urs.cz/item/CS_URS_2024_01/210100258</t>
  </si>
  <si>
    <t>210160991R</t>
  </si>
  <si>
    <t>Montáž topidla nástěnného do 2kW, 230V</t>
  </si>
  <si>
    <t>541530761R</t>
  </si>
  <si>
    <t>přímotopný konvektor, 2000 W, 230 V</t>
  </si>
  <si>
    <t>210812011</t>
  </si>
  <si>
    <t>Montáž izolovaných kabelů měděných do 1 kV bez ukončení plných nebo laněných kulatých (např. CYKY, CHKE-R) uložených volně nebo v liště počtu a průřezu žil 3x1,5 až 6 mm2</t>
  </si>
  <si>
    <t>12+9+11+41+22</t>
  </si>
  <si>
    <t>34111036</t>
  </si>
  <si>
    <t>kabel instalační jádro Cu plné izolace PVC plášť PVC 450/750V (CYKY) 3x2,5mm2</t>
  </si>
  <si>
    <t>210812061</t>
  </si>
  <si>
    <t>Montáž izolovaných kabelů měděných do 1 kV bez ukončení plných nebo laněných kulatých (např. CYKY, CHKE-R) uložených volně nebo v liště počtu a průřezu žil 5x1,5 až 2,5 mm2</t>
  </si>
  <si>
    <t>741310031</t>
  </si>
  <si>
    <t>Montáž spínačů jedno nebo dvoupólových nástěnných se zapojením vodičů, pro prostředí venkovní nebo mokré spínačů, řazení 1-jednopólových</t>
  </si>
  <si>
    <t>34535000</t>
  </si>
  <si>
    <t>spínač kompletní, zápustný, jednopólový, řazení 1, šroubové svorky</t>
  </si>
  <si>
    <t>741370131</t>
  </si>
  <si>
    <t>Montáž svítidel žárovkových se zapojením vodičů průmyslových nástěnných přisazených 1 zdroj s košem</t>
  </si>
  <si>
    <t>348513300R</t>
  </si>
  <si>
    <t>svítidlo žárovkové, nástěnné, 1xŽárovka do 40W, 24V, IP54</t>
  </si>
  <si>
    <t>741372022</t>
  </si>
  <si>
    <t>Montáž svítidel s integrovaným zdrojem LED se zapojením vodičů interiérových přisazených nástěnných hranatých nebo kruhových, plochy přes 0,09 do 0,36 m2</t>
  </si>
  <si>
    <t>34845005</t>
  </si>
  <si>
    <t>svítidlo interiérové nástěnné přisazené LED 1000-1500lm</t>
  </si>
  <si>
    <t>7594405105R</t>
  </si>
  <si>
    <t>Montáž součástí snímačů polohy dveří</t>
  </si>
  <si>
    <t>7491000351R</t>
  </si>
  <si>
    <t>spínač do zárubní 230V,10A</t>
  </si>
  <si>
    <t>PS 001.7 - Dálkové ovládání</t>
  </si>
  <si>
    <t xml:space="preserve">    01 - Výbava dálkového ovládání</t>
  </si>
  <si>
    <t>220182041</t>
  </si>
  <si>
    <t>Zafouknutí optického kabelu do chráničky</t>
  </si>
  <si>
    <t>341111801R</t>
  </si>
  <si>
    <t>kabel optický multimode, 8 vláken, venkovní</t>
  </si>
  <si>
    <t>220182408R</t>
  </si>
  <si>
    <t>Uložení koncového osmivláknového optického kabelu</t>
  </si>
  <si>
    <t>405631911R</t>
  </si>
  <si>
    <t>konektor na kabel optický multimod</t>
  </si>
  <si>
    <t>01</t>
  </si>
  <si>
    <t>Výbava dálkového ovládání</t>
  </si>
  <si>
    <t>M055</t>
  </si>
  <si>
    <t>modul dálkového ovládání</t>
  </si>
  <si>
    <t>M056</t>
  </si>
  <si>
    <t>odzkoušení přenášených signálů, povelů a měření</t>
  </si>
  <si>
    <t>M057</t>
  </si>
  <si>
    <t>Programování modulu dálkového ovládání</t>
  </si>
  <si>
    <t>M058</t>
  </si>
  <si>
    <t>SW a HW úpravy na dispečinku</t>
  </si>
  <si>
    <t>PS 001.8 - Kontejner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</si>
  <si>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</si>
  <si>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</si>
  <si>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</si>
  <si>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</si>
  <si>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5 - Komunikace pozemní</t>
  </si>
  <si>
    <t xml:space="preserve">    8 - Trubní vedení</t>
  </si>
  <si>
    <t xml:space="preserve">    9 - Ostatní konstrukce a práce, bourání</t>
  </si>
  <si>
    <t>HSV</t>
  </si>
  <si>
    <t>Práce a dodávky HSV</t>
  </si>
  <si>
    <t>Zemní práce</t>
  </si>
  <si>
    <t>131151342</t>
  </si>
  <si>
    <t>Vrtání jamek strojně průměru přes 100 do 200 mm</t>
  </si>
  <si>
    <t>19*0,5</t>
  </si>
  <si>
    <t>131251104</t>
  </si>
  <si>
    <t>Hloubení nezapažených jam a zářezů strojně s urovnáním dna do předepsaného profilu a spádu v hornině třídy těžitelnosti I skupiny 3 do 100 m3</t>
  </si>
  <si>
    <t>m3</t>
  </si>
  <si>
    <t>7,2*6,7*1 + 0,5*0,5*5,5+22,2*0,5*0,4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</si>
  <si>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</si>
  <si>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</si>
  <si>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54,18-38,8</t>
  </si>
  <si>
    <t>171201231</t>
  </si>
  <si>
    <t>Poplatek za uložení stavebního odpadu na recyklační skládce (skládkovné) zeminy a kamení zatříděného do Katalogu odpadů pod kódem 17 05 04</t>
  </si>
  <si>
    <t>t</t>
  </si>
  <si>
    <t>38,8*1,8</t>
  </si>
  <si>
    <t>171251201</t>
  </si>
  <si>
    <t>Uložení sypaniny na skládky nebo meziskládky bez hutnění s upravením uložené sypaniny do předepsaného tvaru</t>
  </si>
  <si>
    <t>174151101</t>
  </si>
  <si>
    <t>Zásyp sypaninou z jakékoliv horniny strojně s uložením výkopku ve vrstvách se zhutněním jam, šachet, rýh nebo kolem objektů v těchto vykopávkách</t>
  </si>
  <si>
    <t>4,6*5,6*0,5</t>
  </si>
  <si>
    <t>Zakládání</t>
  </si>
  <si>
    <t>Svislé a kompletní konstrukce</t>
  </si>
  <si>
    <t>311113133</t>
  </si>
  <si>
    <t>Nadzákladové zdi z betonových tvárnic ztraceného bednění hladkých, včetně výplně z betonu třídy C 16/20, tloušťky zdiva přes 200 do 250 mm</t>
  </si>
  <si>
    <t>22,2*0,5</t>
  </si>
  <si>
    <t>311113134</t>
  </si>
  <si>
    <t>311113R0001</t>
  </si>
  <si>
    <t>Montáž a dodání železobetonové kontejnerové měnírny – prefabrikovaná konstrukce s tl. Obvodových stěn 120mm vč. povrchových úprav a výplní otvorů dle PD</t>
  </si>
  <si>
    <t>soubor</t>
  </si>
  <si>
    <t>311361821</t>
  </si>
  <si>
    <t>Výztuž nadzákladových zdí nosných svislých nebo odkloněných od svislice, rovných nebo oblých z betonářské oceli 10 505 (R) nebo BSt 500</t>
  </si>
  <si>
    <t>(59*1,3+22,2)*0,61/1000</t>
  </si>
  <si>
    <t>Komunikace pozemní</t>
  </si>
  <si>
    <t>564851011</t>
  </si>
  <si>
    <t>Podklad ze štěrkodrti ŠD s rozprostřením a zhutněním plochy jednotlivě do 100 m2, po zhutnění tl. 150 mm</t>
  </si>
  <si>
    <t>58341364</t>
  </si>
  <si>
    <t>kamenivo drcené drobné frakce 8/16</t>
  </si>
  <si>
    <t>4,6*5,6*0,1*2,5</t>
  </si>
  <si>
    <t>58341365</t>
  </si>
  <si>
    <t>4,6*5,6*0,05*2,5</t>
  </si>
  <si>
    <t>Trubní vedení</t>
  </si>
  <si>
    <t>897171111</t>
  </si>
  <si>
    <t>Akumulační boxy z polypropylenu PP pro vsakování dešťových vod pro pochozí a pod plochy zatížené osobními automobily o celkovém akumulačním objemu do 10 m3</t>
  </si>
  <si>
    <t>https://podminky.urs.cz/item/CS_URS_2024_01/897171111</t>
  </si>
  <si>
    <t>Ostatní konstrukce a práce, bourání</t>
  </si>
  <si>
    <t>583413656</t>
  </si>
  <si>
    <t>KARI síť 8/8 oka 150/150</t>
  </si>
  <si>
    <t>583413654</t>
  </si>
  <si>
    <t>5,9*6,4*0,2</t>
  </si>
  <si>
    <t>010001000</t>
  </si>
  <si>
    <t>040001000</t>
  </si>
  <si>
    <t>SO 001 - Příprava území</t>
  </si>
  <si>
    <t>112151353</t>
  </si>
  <si>
    <t>Pokácení stromu postupné se spouštěním částí kmene a koruny o průměru na řezné ploše pařezu přes 300 do 400 mm</t>
  </si>
  <si>
    <t>CS ÚRS 2023 02</t>
  </si>
  <si>
    <t>2049359063</t>
  </si>
  <si>
    <t>https://podminky.urs.cz/item/CS_URS_2023_02/112151353</t>
  </si>
  <si>
    <t>112201113</t>
  </si>
  <si>
    <t>Odstranění pařezu v rovině nebo na svahu do 1:5 o průměru pařezu na řezné ploše přes 300 do 400 mm</t>
  </si>
  <si>
    <t>-823289001</t>
  </si>
  <si>
    <t>https://podminky.urs.cz/item/CS_URS_2023_02/112201113</t>
  </si>
  <si>
    <t>112151511</t>
  </si>
  <si>
    <t>Řez a průklest stromů pomocí mobilní plošiny výšky stromu do 10 m</t>
  </si>
  <si>
    <t>1587638600</t>
  </si>
  <si>
    <t>https://podminky.urs.cz/item/CS_URS_2023_02/112151511</t>
  </si>
  <si>
    <t>112151512</t>
  </si>
  <si>
    <t>Řez a průklest stromů pomocí mobilní plošiny výšky stromu přes 10 do 15 m</t>
  </si>
  <si>
    <t>-1478145117</t>
  </si>
  <si>
    <t>https://podminky.urs.cz/item/CS_URS_2023_02/112151512</t>
  </si>
  <si>
    <t>112151513</t>
  </si>
  <si>
    <t>Řez a průklest stromů pomocí mobilní plošiny výšky stromu přes 15 do 20 m</t>
  </si>
  <si>
    <t>1836412606</t>
  </si>
  <si>
    <t>https://podminky.urs.cz/item/CS_URS_2023_02/112151513</t>
  </si>
  <si>
    <t>998231311</t>
  </si>
  <si>
    <t>Přesun hmot pro sadovnické a krajinářské úpravy - strojně dopravní vzdálenost do 5000 m</t>
  </si>
  <si>
    <t>-1150960320</t>
  </si>
  <si>
    <t>https://podminky.urs.cz/item/CS_URS_2023_02/998231311</t>
  </si>
  <si>
    <t>4,7*3*0,7+3,1*0,5*24*0,7</t>
  </si>
  <si>
    <t>469981111</t>
  </si>
  <si>
    <t>Přesun hmot pro pomocné stavební práce při elektromontážích dopravní vzdálenost do 1 000 m</t>
  </si>
  <si>
    <t>-688049235</t>
  </si>
  <si>
    <t>https://podminky.urs.cz/item/CS_URS_2023_02/469981111</t>
  </si>
  <si>
    <t>12*2*2</t>
  </si>
  <si>
    <t>171203111</t>
  </si>
  <si>
    <t>Uložení výkopku bez zhutnění s hrubým rozhrnutím v rovině nebo na svahu do 1:5</t>
  </si>
  <si>
    <t>-1338998640</t>
  </si>
  <si>
    <t>https://podminky.urs.cz/item/CS_URS_2023_02/171203111</t>
  </si>
  <si>
    <t>12*2</t>
  </si>
  <si>
    <t>174111121</t>
  </si>
  <si>
    <t>Zásyp jam po vyfrézovaných pařezech hloubky přes 200 do 500 mm v rovině nebo na svahu do 1:5</t>
  </si>
  <si>
    <t>-231447838</t>
  </si>
  <si>
    <t>https://podminky.urs.cz/item/CS_URS_2023_02/174111121</t>
  </si>
  <si>
    <t>2*2*3</t>
  </si>
  <si>
    <t>10364100</t>
  </si>
  <si>
    <t>zemina pro terénní úpravy - tříděná</t>
  </si>
  <si>
    <t>1797713428</t>
  </si>
  <si>
    <t>181411131</t>
  </si>
  <si>
    <t>Založení trávníku na půdě předem připravené plochy do 1000 m2 výsevem včetně utažení parkového v rovině nebo na svahu do 1:5</t>
  </si>
  <si>
    <t>-1685359719</t>
  </si>
  <si>
    <t>https://podminky.urs.cz/item/CS_URS_2024_01/181411131</t>
  </si>
  <si>
    <t>00572410</t>
  </si>
  <si>
    <t>osivo směs travní parková</t>
  </si>
  <si>
    <t>-914557259</t>
  </si>
  <si>
    <t>24*0,02 'Přepočtené koeficientem množství</t>
  </si>
  <si>
    <t>460030023</t>
  </si>
  <si>
    <t>Přípravné terénní práce odstranění dřevitého porostu z keřů nebo stromků průměru kmenů do 5 cm včetně odstranění kořenů a složení do hromad nebo naložení na dopravní prostředek tvrdého středně hustého</t>
  </si>
  <si>
    <t>-1861550553</t>
  </si>
  <si>
    <t>https://podminky.urs.cz/item/CS_URS_2024_01/460030023</t>
  </si>
  <si>
    <t>460031112</t>
  </si>
  <si>
    <t>Přípravné terénní práce štěpkování s naložením na dopravní prostředek a odvozem do 20 km větví stromů v souvislém porostu, průměru kmene přes 30 do 50 cm</t>
  </si>
  <si>
    <t>-479996416</t>
  </si>
  <si>
    <t>https://podminky.urs.cz/item/CS_URS_2024_01/460031112</t>
  </si>
  <si>
    <t>460031211</t>
  </si>
  <si>
    <t>Přípravné terénní práce štěpkování s naložením na dopravní prostředek a odvozem do 20 km keřového porostu nebo stromků průměru kmínků do 5 cm středně hustého</t>
  </si>
  <si>
    <t>-1026499219</t>
  </si>
  <si>
    <t>https://podminky.urs.cz/item/CS_URS_2024_01/460031211</t>
  </si>
  <si>
    <t>SO 101 - Zpevněné plochy v prostoru MR 6</t>
  </si>
  <si>
    <t xml:space="preserve">    46-M1 - Zemní práce – povrchy</t>
  </si>
  <si>
    <t xml:space="preserve">    VRN1 -  Průzkumné, geodetické a projektové práce</t>
  </si>
  <si>
    <t>914111122</t>
  </si>
  <si>
    <t>Montáž svislé dopravní značky základní velikosti do 2 m2 páskováním na sloupy</t>
  </si>
  <si>
    <t>1240981558</t>
  </si>
  <si>
    <t>https://podminky.urs.cz/item/CS_URS_2023_02/914111122</t>
  </si>
  <si>
    <t>40445625</t>
  </si>
  <si>
    <t>informativní značky provozní IP8, IP9, IP11-IP13 500x700mm</t>
  </si>
  <si>
    <t>-151774079</t>
  </si>
  <si>
    <t>914511111</t>
  </si>
  <si>
    <t>Montáž sloupku dopravních značek délky do 3,5 m do betonového základu</t>
  </si>
  <si>
    <t>301384798</t>
  </si>
  <si>
    <t>https://podminky.urs.cz/item/CS_URS_2023_02/914511111</t>
  </si>
  <si>
    <t>40445225</t>
  </si>
  <si>
    <t>sloupek pro dopravní značku Zn D 60mm v 3,5m</t>
  </si>
  <si>
    <t>-661122384</t>
  </si>
  <si>
    <t>468051121</t>
  </si>
  <si>
    <t>Bourání základu betonového</t>
  </si>
  <si>
    <t>1412233194</t>
  </si>
  <si>
    <t>https://podminky.urs.cz/item/CS_URS_2024_01/468051121</t>
  </si>
  <si>
    <t>0,05*15 "beton zábradlí</t>
  </si>
  <si>
    <t>966072810</t>
  </si>
  <si>
    <t>Rozebrání oplocení z dílců rámových na ocelové sloupky, výšky do 1 m</t>
  </si>
  <si>
    <t>-257599967</t>
  </si>
  <si>
    <t>https://podminky.urs.cz/item/CS_URS_2024_01/966072810</t>
  </si>
  <si>
    <t>46-M1</t>
  </si>
  <si>
    <t>Zemní práce – povrchy</t>
  </si>
  <si>
    <t>-1752987226</t>
  </si>
  <si>
    <t>131212501</t>
  </si>
  <si>
    <t>Hloubení jamek pro spodní stavbu železnic ručně pro sloupky zábradlí, značky, apod. objemu do 0,5 m3 s odhozením výkopku nebo naložením na dopravní prostředek v hornině třídy těžitelnosti I skupiny 3 soudržných</t>
  </si>
  <si>
    <t>838645759</t>
  </si>
  <si>
    <t>https://podminky.urs.cz/item/CS_URS_2023_02/131212501</t>
  </si>
  <si>
    <t>0,5*0,5*0,8</t>
  </si>
  <si>
    <t>460641125</t>
  </si>
  <si>
    <t>Základové konstrukce základ bez bednění do rostlé zeminy z monolitického železobetonu bez výztuže bez zvláštních nároků na prostředí tř. C 25/30</t>
  </si>
  <si>
    <t>CS ÚRS 2023 01</t>
  </si>
  <si>
    <t>512</t>
  </si>
  <si>
    <t>568082344</t>
  </si>
  <si>
    <t>https://podminky.urs.cz/item/CS_URS_2023_01/460641125</t>
  </si>
  <si>
    <t>RVP022.1</t>
  </si>
  <si>
    <t>beton C 25/30 XC2</t>
  </si>
  <si>
    <t>-2075704113</t>
  </si>
  <si>
    <t>0,2*1,15 'Přepočtené koeficientem množství</t>
  </si>
  <si>
    <t>915241112</t>
  </si>
  <si>
    <t>Bezpečnostní barevný povrch vozovek červený pro podklad betonový</t>
  </si>
  <si>
    <t>-768861063</t>
  </si>
  <si>
    <t>https://podminky.urs.cz/item/CS_URS_2023_02/915241112</t>
  </si>
  <si>
    <t>3,15*8*0,2</t>
  </si>
  <si>
    <t>-794850499</t>
  </si>
  <si>
    <t>-1085052985</t>
  </si>
  <si>
    <t>-489492689</t>
  </si>
  <si>
    <t>20*2</t>
  </si>
  <si>
    <t>40*0,02 'Přepočtené koeficientem množství</t>
  </si>
  <si>
    <t>185802112</t>
  </si>
  <si>
    <t>Hnojení půdy nebo trávníku v rovině nebo na svahu do 1:5 vitahumem, kompostem nebo chlévskou mrvou</t>
  </si>
  <si>
    <t>-149065304</t>
  </si>
  <si>
    <t>https://podminky.urs.cz/item/CS_URS_2024_01/185802112</t>
  </si>
  <si>
    <t>20*0,1*0,5</t>
  </si>
  <si>
    <t>468041123</t>
  </si>
  <si>
    <t>Řezání spár v podkladu nebo krytu živičném, tloušťky přes 10 do 15 cm</t>
  </si>
  <si>
    <t>-1626429774</t>
  </si>
  <si>
    <t>https://podminky.urs.cz/item/CS_URS_2023_02/468041123</t>
  </si>
  <si>
    <t>29,04</t>
  </si>
  <si>
    <t>468011143</t>
  </si>
  <si>
    <t>Odstranění podkladů nebo krytů komunikací včetně rozpojení na kusy a zarovnání styčné spáry ze živice, tloušťky přes 10 do 15 cm</t>
  </si>
  <si>
    <t>721025848</t>
  </si>
  <si>
    <t>https://podminky.urs.cz/item/CS_URS_2023_02/468011143</t>
  </si>
  <si>
    <t>7 "asfalt</t>
  </si>
  <si>
    <t>468011123</t>
  </si>
  <si>
    <t>Odstranění podkladů nebo krytů komunikací včetně rozpojení na kusy a zarovnání styčné spáry z kameniva drceného, tloušťky přes 20 do 30 cm</t>
  </si>
  <si>
    <t>-1662791266</t>
  </si>
  <si>
    <t>https://podminky.urs.cz/item/CS_URS_2023_01/468011123</t>
  </si>
  <si>
    <t>460871135</t>
  </si>
  <si>
    <t>Podklad vozovek a chodníků včetně rozprostření a úpravy ze štěrkopísku, včetně zhutnění, tloušťky přes 20 do 25 cm</t>
  </si>
  <si>
    <t>548398856</t>
  </si>
  <si>
    <t>https://podminky.urs.cz/item/CS_URS_2023_01/460871135</t>
  </si>
  <si>
    <t>22+14+7</t>
  </si>
  <si>
    <t>460871145</t>
  </si>
  <si>
    <t>Podklad vozovek a chodníků včetně rozprostření a úpravy ze štěrkodrti, včetně zhutnění, tloušťky přes 20 do 25 cm</t>
  </si>
  <si>
    <t>1735641461</t>
  </si>
  <si>
    <t>https://podminky.urs.cz/item/CS_URS_2024_01/460871145</t>
  </si>
  <si>
    <t>460881612</t>
  </si>
  <si>
    <t>Kryt vozovek a chodníků kladení dlažby (materiál ve specifikaci) včetně spárování, do lože z kameniva těženého z dlaždic betonových tvarovaných nebo zámkových</t>
  </si>
  <si>
    <t>-892186705</t>
  </si>
  <si>
    <t>https://podminky.urs.cz/item/CS_URS_2023_01/460881612</t>
  </si>
  <si>
    <t>DTN.21101M2</t>
  </si>
  <si>
    <t>Íčko 4 přírodní</t>
  </si>
  <si>
    <t>1395226741</t>
  </si>
  <si>
    <t>DTN.22212</t>
  </si>
  <si>
    <t>Kostka 6 přírodní</t>
  </si>
  <si>
    <t>-201218888</t>
  </si>
  <si>
    <t>2144042457</t>
  </si>
  <si>
    <t>460101113</t>
  </si>
  <si>
    <t>Odkop zeminy strojně s přemístěním výkopku do vzdálenosti 3 m od okraje jámy nebo s naložením na dopravní prostředek v hornině třídy těžitelnosti II skupiny 4</t>
  </si>
  <si>
    <t>379128992</t>
  </si>
  <si>
    <t>https://podminky.urs.cz/item/CS_URS_2024_01/460101113</t>
  </si>
  <si>
    <t>11*1+21*0,3+28*0,6</t>
  </si>
  <si>
    <t>460381221</t>
  </si>
  <si>
    <t>Násyp horniny včetně složení, rozprostření a urovnání strojně zhutněné</t>
  </si>
  <si>
    <t>-570740507</t>
  </si>
  <si>
    <t>https://podminky.urs.cz/item/CS_URS_2024_01/460381221</t>
  </si>
  <si>
    <t>11*0,9+5*0,2+3*0,5</t>
  </si>
  <si>
    <t>460892121</t>
  </si>
  <si>
    <t>Osazení obrubníku se zřízením lože, s vyplněním a zatřením spár betonového chodníkového ležatého, do lože z betonu prostého</t>
  </si>
  <si>
    <t>1886739695</t>
  </si>
  <si>
    <t>https://podminky.urs.cz/item/CS_URS_2023_01/460892121</t>
  </si>
  <si>
    <t>6,5+7,5+1,5+1</t>
  </si>
  <si>
    <t>R2121M</t>
  </si>
  <si>
    <t>Obrubník zahradní 50x200x1000 Přírodní</t>
  </si>
  <si>
    <t>566459452</t>
  </si>
  <si>
    <t>460891121</t>
  </si>
  <si>
    <t>Osazení obrubníku se zřízením lože, s vyplněním a zatřením spár betonového silničního ležatého, do lože z betonu prostého</t>
  </si>
  <si>
    <t>-1578490505</t>
  </si>
  <si>
    <t>https://podminky.urs.cz/item/CS_URS_2023_02/460891121</t>
  </si>
  <si>
    <t>13,9+8,5+2,15*2</t>
  </si>
  <si>
    <t>58932908</t>
  </si>
  <si>
    <t>beton C 20/25 X0,XC1-2 kamenivo frakce 0/8</t>
  </si>
  <si>
    <t>CS ÚRS 2024 02</t>
  </si>
  <si>
    <t>-1276311931</t>
  </si>
  <si>
    <t>R1121.1M</t>
  </si>
  <si>
    <t>Obrubník silniční 150/120x250x1000 Přírodní</t>
  </si>
  <si>
    <t>-1537768288</t>
  </si>
  <si>
    <t>R1121.2M</t>
  </si>
  <si>
    <t>Obrubník silniční přechodový Pravý 150x250/150x1000 Přírodní</t>
  </si>
  <si>
    <t>1317711101</t>
  </si>
  <si>
    <t>R1121.3M</t>
  </si>
  <si>
    <t>Obrubník silniční přechodový Levý 150x250/150x1000 Přírodní</t>
  </si>
  <si>
    <t>-874574003</t>
  </si>
  <si>
    <t>R1121.4M</t>
  </si>
  <si>
    <t>Obrubník silniční přejezdový 150x150x1000 Přírodní</t>
  </si>
  <si>
    <t>801351598</t>
  </si>
  <si>
    <t>577134111</t>
  </si>
  <si>
    <t>Asfaltový beton vrstva obrusná ACO 11 (ABS) s rozprostřením a se zhutněním z nemodifikovaného asfaltu v pruhu šířky do 3 m tř. I (ACO 11+), po zhutnění tl. 40 mm</t>
  </si>
  <si>
    <t>-1880691490</t>
  </si>
  <si>
    <t>https://podminky.urs.cz/item/CS_URS_2024_02/577134111</t>
  </si>
  <si>
    <t>565175113</t>
  </si>
  <si>
    <t>Asfaltový beton vrstva podkladní ACP 16 (obalované kamenivo střednězrnné - OKS) s rozprostřením a zhutněním v pruhu šířky přes 1,5 do 3 m, po zhutnění tl. 120 mm</t>
  </si>
  <si>
    <t>-796870948</t>
  </si>
  <si>
    <t>https://podminky.urs.cz/item/CS_URS_2024_01/565175113</t>
  </si>
  <si>
    <t xml:space="preserve"> Průzkumné, geodetické a projektové práce</t>
  </si>
  <si>
    <t>Dokumentace skutečného provedení stavby</t>
  </si>
  <si>
    <t>komplet</t>
  </si>
  <si>
    <t>1024</t>
  </si>
  <si>
    <t>-2133242666</t>
  </si>
  <si>
    <t>013274000</t>
  </si>
  <si>
    <t>Pasportizace objektu před započetím prací</t>
  </si>
  <si>
    <t>310536467</t>
  </si>
  <si>
    <t>https://podminky.urs.cz/item/CS_URS_2024_01/013274000</t>
  </si>
  <si>
    <t>P</t>
  </si>
  <si>
    <t>Poznámka k položce:_x000D_
pasportizace stavbou dotčených ploch a objektů a fotodokumentace</t>
  </si>
  <si>
    <t>SO 651 - Trolejové vedení TBUS - Znojemská-Hradební-Dvořákova</t>
  </si>
  <si>
    <t xml:space="preserve">    D1 - Demontáž</t>
  </si>
  <si>
    <t xml:space="preserve">    P1 - Provizorní stav</t>
  </si>
  <si>
    <t xml:space="preserve">    D2 - Montáž stožaru</t>
  </si>
  <si>
    <t xml:space="preserve">    D3 - Elektroinstalace VO a SSZ</t>
  </si>
  <si>
    <t xml:space="preserve">    D4 -  Trolejové vedení - materiál + montáž.</t>
  </si>
  <si>
    <t xml:space="preserve">    D5 - Kabelové vedení </t>
  </si>
  <si>
    <t>21-M/1 - Přehledové kamery</t>
  </si>
  <si>
    <t>21-M - Rozhlasové zařizení</t>
  </si>
  <si>
    <t xml:space="preserve">46-M2 - Zemní práce – výkopy pro trakční stožary </t>
  </si>
  <si>
    <t>46-M1 - Zemní práce – povrchy</t>
  </si>
  <si>
    <t>D1</t>
  </si>
  <si>
    <t>Demontáž</t>
  </si>
  <si>
    <t>RDEM0001D</t>
  </si>
  <si>
    <t>Demontáž trakčních stožárů včetně odvozu</t>
  </si>
  <si>
    <t>-994794700</t>
  </si>
  <si>
    <t>Poznámka k položce:_x000D_
Stožáry č. 2/35, 2/37, 2/38, 2/39, 2/40, 2/41, 2/42 a 2/44 demontuje zhotovitel rekonstrukce Znojemského mostu.</t>
  </si>
  <si>
    <t>RDEM0017D</t>
  </si>
  <si>
    <t>Demontáž napájecího bodu - komplet</t>
  </si>
  <si>
    <t>1807276046</t>
  </si>
  <si>
    <t>RDEM0018D</t>
  </si>
  <si>
    <t>Demontáž dělícího bodu - komplet</t>
  </si>
  <si>
    <t>-1505926528</t>
  </si>
  <si>
    <t>RDEM0021D</t>
  </si>
  <si>
    <t>Demontáž sjezdové výhybky</t>
  </si>
  <si>
    <t>761730589</t>
  </si>
  <si>
    <t>RDEM0022D</t>
  </si>
  <si>
    <t>Demontáž elektrické výhybky</t>
  </si>
  <si>
    <t>-697909957</t>
  </si>
  <si>
    <t>RDEM0029D</t>
  </si>
  <si>
    <t>Demontáž kříže</t>
  </si>
  <si>
    <t>2038443644</t>
  </si>
  <si>
    <t>RDEM0003D</t>
  </si>
  <si>
    <t>Demontáž lanových převěsů</t>
  </si>
  <si>
    <t>1489582199</t>
  </si>
  <si>
    <t>RDEM0014D</t>
  </si>
  <si>
    <t xml:space="preserve">Demontáž Závěsu </t>
  </si>
  <si>
    <t>-2037054253</t>
  </si>
  <si>
    <t>RDEM0015D</t>
  </si>
  <si>
    <t>Demontáž stávajícího výložníku</t>
  </si>
  <si>
    <t>-620078906</t>
  </si>
  <si>
    <t>RDEM0024.1D</t>
  </si>
  <si>
    <t>Demontáž trolejového drátu</t>
  </si>
  <si>
    <t>673505377</t>
  </si>
  <si>
    <t>RDEM0024D</t>
  </si>
  <si>
    <t>Demontáž trolejového drátu včetně snesení a svinutí do kotouče nebo na buben a naložení na dopravní prostředek</t>
  </si>
  <si>
    <t>-31754115</t>
  </si>
  <si>
    <t>Poznámka k položce:_x000D_
svinutí zánovního trolejového drátu na ul. Hradební mezi křižovatkou a Brněnským mostem</t>
  </si>
  <si>
    <t>RVP032M</t>
  </si>
  <si>
    <t>Demontáž a opětovná montáž netrakčního zařízení</t>
  </si>
  <si>
    <t>935653187</t>
  </si>
  <si>
    <t>2 "kamery</t>
  </si>
  <si>
    <t>1 "ukazatel</t>
  </si>
  <si>
    <t>9 "reklama</t>
  </si>
  <si>
    <t>913111116</t>
  </si>
  <si>
    <t>Demontáž a montáž dopravní značky samostatné zvětšené</t>
  </si>
  <si>
    <t>-1484958745</t>
  </si>
  <si>
    <t>https://podminky.urs.cz/item/CS_URS_2024_01/913111116</t>
  </si>
  <si>
    <t>P1</t>
  </si>
  <si>
    <t>Provizorní stav</t>
  </si>
  <si>
    <t>RTS006M</t>
  </si>
  <si>
    <t>Pronájem mobilních stožárů</t>
  </si>
  <si>
    <t>2073440007</t>
  </si>
  <si>
    <t>RMON0023M</t>
  </si>
  <si>
    <t>Instalace provizorního stožáru s mobilním základem</t>
  </si>
  <si>
    <t>406487928</t>
  </si>
  <si>
    <t>RDEM0023D</t>
  </si>
  <si>
    <t>Demontáž provizorního stožáru s mobilním základem, vč. dopravy</t>
  </si>
  <si>
    <t>-24271584</t>
  </si>
  <si>
    <t>RMON0041M</t>
  </si>
  <si>
    <t>Provizorní převěšení jednostopého trolejového vedení</t>
  </si>
  <si>
    <t>-196633201</t>
  </si>
  <si>
    <t xml:space="preserve">Poznámka k položce:_x000D_
Práce a materiál během provizorního stavu TV, převěšení jedné stopy TV_x000D_
</t>
  </si>
  <si>
    <t>D2</t>
  </si>
  <si>
    <t>Montáž stožaru</t>
  </si>
  <si>
    <t>RTS004M</t>
  </si>
  <si>
    <t>Doprava stožárů na stavbu</t>
  </si>
  <si>
    <t>1245970161</t>
  </si>
  <si>
    <t>RMON0020M</t>
  </si>
  <si>
    <t>Repas stávajícího trakčního stožáru</t>
  </si>
  <si>
    <t>-132455203</t>
  </si>
  <si>
    <t xml:space="preserve">Poznámka k položce:_x000D_
Technická kontrola, ošetření proti korozi, spočívající v odrezení paty stožáru, zbudování betonového límce a aplikace protikorozního nátěru. </t>
  </si>
  <si>
    <t>RVP031M</t>
  </si>
  <si>
    <t>Technická prohlídka a zkouška kotevních závěsů</t>
  </si>
  <si>
    <t>157713839</t>
  </si>
  <si>
    <t>Poznámka k položce:_x000D_
optická prohlídka technického stavu atmatury, zdiva a ukotvení</t>
  </si>
  <si>
    <t>RMON0040M</t>
  </si>
  <si>
    <t>OBNOVA OMÍTEK KOLEM TROLEJOVÝCH KOTEV</t>
  </si>
  <si>
    <t>1733751264</t>
  </si>
  <si>
    <t xml:space="preserve">Poznámka k položce:_x000D_
lešení ( mtž., nájem 10 dnů, dmtž., doprava), osekání , příprava, očištění, omyt, hrubá omítka  do 1 m2, jemná omítka / štuk), nátěr  práce, materiál, doprava, úklid, přesun materiálu                   </t>
  </si>
  <si>
    <t>913121111</t>
  </si>
  <si>
    <t>Montáž a demontáž dočasných dopravních značek kompletních značek vč. podstavce a sloupku základních</t>
  </si>
  <si>
    <t>-176363905</t>
  </si>
  <si>
    <t>https://podminky.urs.cz/item/CS_URS_2024_01/913121111</t>
  </si>
  <si>
    <t>RTS009M</t>
  </si>
  <si>
    <t>Montáž trakčního stožaru ocelového,trubkoveho, patkoveho, delka do 12m</t>
  </si>
  <si>
    <t>-625954664</t>
  </si>
  <si>
    <t>RTS0081.1</t>
  </si>
  <si>
    <t>Trakční stožár přírubový 9m/16kN OSV metalizovaný, typ CP</t>
  </si>
  <si>
    <t>-2077893002</t>
  </si>
  <si>
    <t>RTS0044.1</t>
  </si>
  <si>
    <t>Trakční stožár přírubový 8,5m/16kN OSV metalizovaný, typ CP</t>
  </si>
  <si>
    <t>-1068910776</t>
  </si>
  <si>
    <t>RTS0044</t>
  </si>
  <si>
    <t>Trakční stožár přírubový 9,5m/16kN OSV metalizovaný,  typ CP</t>
  </si>
  <si>
    <t>389823573</t>
  </si>
  <si>
    <t>RTS0083</t>
  </si>
  <si>
    <t>Trakční stožár přírubový 9,5m/22kN OSV metalizovaný, typ DP</t>
  </si>
  <si>
    <t>1601280306</t>
  </si>
  <si>
    <t>RTS0042</t>
  </si>
  <si>
    <t>Trakční stožár přírubový 8,5m/22kN OSV metalizovaný,  typ DP</t>
  </si>
  <si>
    <t>-778736053</t>
  </si>
  <si>
    <t>RTS0042.1</t>
  </si>
  <si>
    <t>Trakční stožár přírubový 9m/22kN OSV metalizovaný, typ DP</t>
  </si>
  <si>
    <t>-1475546171</t>
  </si>
  <si>
    <t>RTS0043</t>
  </si>
  <si>
    <t>Trakční stožár přírubový 8,5m/26kN OSV metalizovaný,  typ EP</t>
  </si>
  <si>
    <t>-1346682642</t>
  </si>
  <si>
    <t>RTS0080</t>
  </si>
  <si>
    <t>Trakční stožár přírubový 9,5m/26kN OSV metalizovaný,  typ EP</t>
  </si>
  <si>
    <t>-681050871</t>
  </si>
  <si>
    <t>RTS0086</t>
  </si>
  <si>
    <t>Trakční stožár přírubový 9m/40kN OSV metalizovaný, typ GP</t>
  </si>
  <si>
    <t>-577232792</t>
  </si>
  <si>
    <t>RTS0043.1</t>
  </si>
  <si>
    <t>Trakční stožár přírubový 8,5m/40kN OSV metalizovaný,  typ GP</t>
  </si>
  <si>
    <t>1929296570</t>
  </si>
  <si>
    <t>RTS0076.5</t>
  </si>
  <si>
    <t>Trakční stožár 10m/50kN OSV metalizovaný, typ HP</t>
  </si>
  <si>
    <t>1372825111</t>
  </si>
  <si>
    <t>RTS007M</t>
  </si>
  <si>
    <t>Montáž trakčního stožáru ocelového, trubkového, bezpatkového, délka do 12m</t>
  </si>
  <si>
    <t>-1521573394</t>
  </si>
  <si>
    <t>RTS0008.1</t>
  </si>
  <si>
    <t>Trakční stožár 10m/16kN  metalizovaný, typ C</t>
  </si>
  <si>
    <t>-2124444208</t>
  </si>
  <si>
    <t>RTS0008</t>
  </si>
  <si>
    <t>Trakční stožár 10m/16kN  OSV metalizovaný,  typ C</t>
  </si>
  <si>
    <t>1695317616</t>
  </si>
  <si>
    <t>RTS0013</t>
  </si>
  <si>
    <t>Trakční stožár 10,5m/16kN OSV metalizovaný,  typ C</t>
  </si>
  <si>
    <t>1983984589</t>
  </si>
  <si>
    <t>RTS0021</t>
  </si>
  <si>
    <t>Trakční stožár 11m/16kN OSV metalizovaný,  typ C</t>
  </si>
  <si>
    <t>-607604590</t>
  </si>
  <si>
    <t>RTS0006</t>
  </si>
  <si>
    <t>Trakční stožár 10m/22kN metalizovaný,  typ D</t>
  </si>
  <si>
    <t>-1632358689</t>
  </si>
  <si>
    <t>RTS0009</t>
  </si>
  <si>
    <t>Trakční stožár 10m/22 kN  OSV metalizovaný,  typ D</t>
  </si>
  <si>
    <t>336839875</t>
  </si>
  <si>
    <t>RTS0014</t>
  </si>
  <si>
    <t>Trakční stožár 10,5m/22kN OSV metalizovaný,  typ D</t>
  </si>
  <si>
    <t>1787112583</t>
  </si>
  <si>
    <t>RTS0022</t>
  </si>
  <si>
    <t>Trakční stožár 11m/22kN OSV metalizovaný,  typ D</t>
  </si>
  <si>
    <t>1730506999</t>
  </si>
  <si>
    <t>RTS0028</t>
  </si>
  <si>
    <t>Trakční stožár 11,5m/22kN OSV metalizovaný,  typ D</t>
  </si>
  <si>
    <t>1813622687</t>
  </si>
  <si>
    <t>RTS0010</t>
  </si>
  <si>
    <t>Trakční stožár 10m/26kN  OSV metalizovaný,  typ E</t>
  </si>
  <si>
    <t>-1894684532</t>
  </si>
  <si>
    <t>RTS0015</t>
  </si>
  <si>
    <t>Trakční stožár 10,5m/26kN OSV metalizovaný,  typ E</t>
  </si>
  <si>
    <t>-1298238240</t>
  </si>
  <si>
    <t>RTS0023</t>
  </si>
  <si>
    <t>Trakční stožár 11m/26kN OSV metalizovaný,  typ E</t>
  </si>
  <si>
    <t>-1181452540</t>
  </si>
  <si>
    <t>RTS0011</t>
  </si>
  <si>
    <t>Trakční stožár 10m/30kN  OSV metalizovaný,  typ F</t>
  </si>
  <si>
    <t>-83887046</t>
  </si>
  <si>
    <t>RTS0016</t>
  </si>
  <si>
    <t>Trakční stožár 10,5m/30kN OSV metalizovaný,  typ F</t>
  </si>
  <si>
    <t>-1090720833</t>
  </si>
  <si>
    <t>RTS0024</t>
  </si>
  <si>
    <t>Trakční stožár 11m/30kN OSV metalizovaný,  typ F</t>
  </si>
  <si>
    <t>344407845</t>
  </si>
  <si>
    <t>RTS0012</t>
  </si>
  <si>
    <t>Trakční stožár 10m/40kN  OSV metalizovaný,  typ G</t>
  </si>
  <si>
    <t>-1485227913</t>
  </si>
  <si>
    <t>RTS0017</t>
  </si>
  <si>
    <t>Trakční stožár 10,5m/40kN OSV metalizovaný,  typ G</t>
  </si>
  <si>
    <t>1759373924</t>
  </si>
  <si>
    <t>RTS0025</t>
  </si>
  <si>
    <t>Trakční stožár 11m/40kN OSV metalizovaný,  typ G</t>
  </si>
  <si>
    <t>1427051023</t>
  </si>
  <si>
    <t>RTS0076</t>
  </si>
  <si>
    <t>Trakční stožár 10m/50kN OSV metalizovaný,  typ H</t>
  </si>
  <si>
    <t>-1817723104</t>
  </si>
  <si>
    <t>RTS0076.1</t>
  </si>
  <si>
    <t>Trakční stožár 11m/50kN OSV metalizovaný, typ H</t>
  </si>
  <si>
    <t>-1155227059</t>
  </si>
  <si>
    <t>RTS0076.2</t>
  </si>
  <si>
    <t>Trakční stožár 10m/60kN OSV metalizovaný, typ Y</t>
  </si>
  <si>
    <t>-1424906630</t>
  </si>
  <si>
    <t>RTS0076.3</t>
  </si>
  <si>
    <t>Trakční stožár 10,5m/60kN OSV metalizovaný, typ Y</t>
  </si>
  <si>
    <t>434300700</t>
  </si>
  <si>
    <t>RTS0076.4</t>
  </si>
  <si>
    <t>Trakční stožár 11m/60kN OSV metalizovaný, typ Y</t>
  </si>
  <si>
    <t>-1560038198</t>
  </si>
  <si>
    <t>RTS008M</t>
  </si>
  <si>
    <t>Montáž trakčního stožaru ocelového,trubkoveho, bezpatkoveho, delka nad 12m</t>
  </si>
  <si>
    <t>192985862</t>
  </si>
  <si>
    <t>RTS0037</t>
  </si>
  <si>
    <t>Trakční stožár 12m/40kN OSV metalizovaný,  typ G</t>
  </si>
  <si>
    <t>-1630269327</t>
  </si>
  <si>
    <t>RTS0037.1</t>
  </si>
  <si>
    <t>Trakční stožár 12,5m/40kN OSV metalizovaný, typ G</t>
  </si>
  <si>
    <t>312529615</t>
  </si>
  <si>
    <t>D3</t>
  </si>
  <si>
    <t>Elektroinstalace VO a SSZ</t>
  </si>
  <si>
    <t>218204104</t>
  </si>
  <si>
    <t>Demontáž výložníků osvětlení jednoramenných sloupových, hmotnosti přes 35 kg</t>
  </si>
  <si>
    <t>-372779597</t>
  </si>
  <si>
    <t>https://podminky.urs.cz/item/CS_URS_2023_01/218204104</t>
  </si>
  <si>
    <t>228830013</t>
  </si>
  <si>
    <t>Demontáž světelného návěstidla stožárového jednostranného se 3 svitilnami</t>
  </si>
  <si>
    <t>591928411</t>
  </si>
  <si>
    <t>https://podminky.urs.cz/item/CS_URS_2024_02/228830013</t>
  </si>
  <si>
    <t>220830013</t>
  </si>
  <si>
    <t>Montáž světelného návěstidla stožárového jednostranného se 3 svitilnami</t>
  </si>
  <si>
    <t>1855717879</t>
  </si>
  <si>
    <t>https://podminky.urs.cz/item/CS_URS_2024_02/220830013</t>
  </si>
  <si>
    <t>74910440</t>
  </si>
  <si>
    <t>semafor LED TŘÍKOMOROVÝ</t>
  </si>
  <si>
    <t>-144679801</t>
  </si>
  <si>
    <t>D.210812061</t>
  </si>
  <si>
    <t>Demontáž izolovaných kabelů měděných do 1 kV bez ukončení plných nebo laněných kulatých (např. CYKY, CHKE-R) uložených volně nebo v liště počtu a průřezu žil 5x1,5 až 2,5 mm2</t>
  </si>
  <si>
    <t>-1820552611</t>
  </si>
  <si>
    <t>Poznámka k položce:_x000D_
demontáž kabelu VO</t>
  </si>
  <si>
    <t>D4</t>
  </si>
  <si>
    <t xml:space="preserve"> Trolejové vedení - materiál + montáž.</t>
  </si>
  <si>
    <t>67</t>
  </si>
  <si>
    <t>R298505M</t>
  </si>
  <si>
    <t>Montáž Konzola lampy velká (HDG), L=1200</t>
  </si>
  <si>
    <t>-1469670776</t>
  </si>
  <si>
    <t>R298505</t>
  </si>
  <si>
    <t>Konzola lampy velká (HDG), L=1200</t>
  </si>
  <si>
    <t>914147923</t>
  </si>
  <si>
    <t>69</t>
  </si>
  <si>
    <t>1893484402</t>
  </si>
  <si>
    <t>https://podminky.urs.cz/item/CS_URS_2024_01/210812061</t>
  </si>
  <si>
    <t>63,636*1,1 'Přepočtené koeficientem množství</t>
  </si>
  <si>
    <t>ROK039</t>
  </si>
  <si>
    <t>Kabel ÖLFLEX Classic 110 BK 0,6/1kV 5 X1,5mm2</t>
  </si>
  <si>
    <t>-648650794</t>
  </si>
  <si>
    <t>Poznámka k položce:_x000D_
kabel v výhybkovým návěstidlům (doplnění sestav)</t>
  </si>
  <si>
    <t>71</t>
  </si>
  <si>
    <t>RKTT001M</t>
  </si>
  <si>
    <t>Montáž Křížení tahové TBUSxTBUS 20° levé</t>
  </si>
  <si>
    <t>-1648314655</t>
  </si>
  <si>
    <t>RKTT001</t>
  </si>
  <si>
    <t>Křížení tahové TBUSxTBUS 20° levé</t>
  </si>
  <si>
    <t>1507537926</t>
  </si>
  <si>
    <t>73</t>
  </si>
  <si>
    <t>RKTT003M</t>
  </si>
  <si>
    <t xml:space="preserve">Montáž Křížení tahové TBUSxTBUS 30° levé </t>
  </si>
  <si>
    <t>449091353</t>
  </si>
  <si>
    <t>RKTT003</t>
  </si>
  <si>
    <t xml:space="preserve">Křížení tahové TBUSxTBUS 30° levé </t>
  </si>
  <si>
    <t>78648668</t>
  </si>
  <si>
    <t>75</t>
  </si>
  <si>
    <t>RKTT005M</t>
  </si>
  <si>
    <t>Montáž Křížení tahové TBUSxTBUS 40° levé</t>
  </si>
  <si>
    <t>-940261066</t>
  </si>
  <si>
    <t>RKTT005</t>
  </si>
  <si>
    <t>Křížení tahové TBUSxTBUS 40° levé</t>
  </si>
  <si>
    <t>-911808794</t>
  </si>
  <si>
    <t>77</t>
  </si>
  <si>
    <t>RKTT029M</t>
  </si>
  <si>
    <t>Montáž Křížení tahové TBUSxTBUS 90°</t>
  </si>
  <si>
    <t>-1478689926</t>
  </si>
  <si>
    <t>RKTT029</t>
  </si>
  <si>
    <t xml:space="preserve">Křížení tahové TBUSxTBUS 90° </t>
  </si>
  <si>
    <t>-156094767</t>
  </si>
  <si>
    <t>79</t>
  </si>
  <si>
    <t>RKTT019M</t>
  </si>
  <si>
    <t>Montáž Křížení tahové TBUSxTBUS 40° pravé</t>
  </si>
  <si>
    <t>-1618862953</t>
  </si>
  <si>
    <t>RKTT019</t>
  </si>
  <si>
    <t xml:space="preserve">Křížení tahové TBUSxTBUS 40° pravé </t>
  </si>
  <si>
    <t>50463885</t>
  </si>
  <si>
    <t>81</t>
  </si>
  <si>
    <t>RKTT020M</t>
  </si>
  <si>
    <t>Montáž Křížení tahové TBUSxTBUS 45° pravé</t>
  </si>
  <si>
    <t>-702692464</t>
  </si>
  <si>
    <t>RKTT020</t>
  </si>
  <si>
    <t>Křížení tahové TBUSxTBUS 45° pravé</t>
  </si>
  <si>
    <t>610052804</t>
  </si>
  <si>
    <t>83</t>
  </si>
  <si>
    <t>RVKEVL009M</t>
  </si>
  <si>
    <t>Montáž El. TBUS výhybka, rádio 2,4 GHz, symetrická 10° (5°/5°), vč. skříně ovládání mezi tělesy</t>
  </si>
  <si>
    <t>-1903288202</t>
  </si>
  <si>
    <t>RVKEVL009</t>
  </si>
  <si>
    <t>El. TBUS výhybka, rádio 2,4 GHz, symetrická 10° (5°/5°), bez skříně ovládání</t>
  </si>
  <si>
    <t>1401353979</t>
  </si>
  <si>
    <t>Poznámka k položce:_x000D_
varianta pro umístění skříně ovládání mezi tělesy</t>
  </si>
  <si>
    <t>85</t>
  </si>
  <si>
    <t>RVKER017</t>
  </si>
  <si>
    <t>Ovládací rozvaděč TBUS elektrické výhybky</t>
  </si>
  <si>
    <t>20477784</t>
  </si>
  <si>
    <t>Poznámka k položce:_x000D_
umístění mezi tělesy výhybky</t>
  </si>
  <si>
    <t>RVKM003M</t>
  </si>
  <si>
    <t xml:space="preserve">Montáž Mechanická TBUS výhybka, symetrická 10° (5°/5°) </t>
  </si>
  <si>
    <t>-1633304075</t>
  </si>
  <si>
    <t>87</t>
  </si>
  <si>
    <t>RVKM003</t>
  </si>
  <si>
    <t>Mechanická TBUS výhybka, symetrická 10° (5°/5°)</t>
  </si>
  <si>
    <t>1089026818</t>
  </si>
  <si>
    <t>RVKM002M</t>
  </si>
  <si>
    <t>Montáž Mechanická TBUS výhybka, pravá 10° (2,5°/7,5°)</t>
  </si>
  <si>
    <t>-401622433</t>
  </si>
  <si>
    <t>89</t>
  </si>
  <si>
    <t>RVKM002</t>
  </si>
  <si>
    <t>Mechanická TBUS výhybka, pravá 10° (2,5°/7,5°)</t>
  </si>
  <si>
    <t>567404904</t>
  </si>
  <si>
    <t>RVKM001M</t>
  </si>
  <si>
    <t xml:space="preserve">Montáž Mechanická TBUS výhybka, levá 10° (7,5°/2,5°) </t>
  </si>
  <si>
    <t>283385770</t>
  </si>
  <si>
    <t>91</t>
  </si>
  <si>
    <t>RVKM001</t>
  </si>
  <si>
    <t>Mechanická TBUS výhybka, levá 10° (7,5°/2,5°)</t>
  </si>
  <si>
    <t>1273106029</t>
  </si>
  <si>
    <t>RLK001M</t>
  </si>
  <si>
    <t xml:space="preserve">Montáž Lano nerez 25mm2 (19x1) 6,25 </t>
  </si>
  <si>
    <t>2141704608</t>
  </si>
  <si>
    <t>1644*1,1 'Přepočtené koeficientem množství</t>
  </si>
  <si>
    <t>93</t>
  </si>
  <si>
    <t>RLK001</t>
  </si>
  <si>
    <t>Lano nerez 25mm2 (19x1) 6,25</t>
  </si>
  <si>
    <t>289291116</t>
  </si>
  <si>
    <t>RLK002M</t>
  </si>
  <si>
    <t xml:space="preserve">Montáž Lano nerez 35mm2 (19x1) 7,25 </t>
  </si>
  <si>
    <t>-1847255321</t>
  </si>
  <si>
    <t>6008*1,1 'Přepočtené koeficientem množství</t>
  </si>
  <si>
    <t>95</t>
  </si>
  <si>
    <t>RLK002</t>
  </si>
  <si>
    <t>Lano nerez 35mm2 (19x1) 7,25</t>
  </si>
  <si>
    <t>-464219487</t>
  </si>
  <si>
    <t>RLK003M</t>
  </si>
  <si>
    <t xml:space="preserve">Montáž Lano nerez 50mm2 (1x37) 9,8 </t>
  </si>
  <si>
    <t>-670359580</t>
  </si>
  <si>
    <t>104*1,1 'Přepočtené koeficientem množství</t>
  </si>
  <si>
    <t>97</t>
  </si>
  <si>
    <t>RLK003</t>
  </si>
  <si>
    <t>Lano nerez 50mm2 (1x37) 9,8</t>
  </si>
  <si>
    <t>1003216505</t>
  </si>
  <si>
    <t>RLKD001M</t>
  </si>
  <si>
    <t xml:space="preserve">Montáž Drát trolejový Cu Ri 100mm2 </t>
  </si>
  <si>
    <t>-1878971877</t>
  </si>
  <si>
    <t>"znovutažení stávajícího TD" 540</t>
  </si>
  <si>
    <t>"nový TD" 8593</t>
  </si>
  <si>
    <t>9133*1,1 'Přepočtené koeficientem množství</t>
  </si>
  <si>
    <t>99</t>
  </si>
  <si>
    <t>RLKD001</t>
  </si>
  <si>
    <t>Drát trolejový Cu Ri 100mm2</t>
  </si>
  <si>
    <t>184458633</t>
  </si>
  <si>
    <t>RUK001M</t>
  </si>
  <si>
    <t>Montáž Páskovaný kardan 24mm pro výložník, vč.pásku, spon</t>
  </si>
  <si>
    <t>-1064595557</t>
  </si>
  <si>
    <t>101</t>
  </si>
  <si>
    <t>RUK001</t>
  </si>
  <si>
    <t>Páskovaný kardan 24mm pro výložník, vč.pásku, spon</t>
  </si>
  <si>
    <t>1755737865</t>
  </si>
  <si>
    <t>RUK002M</t>
  </si>
  <si>
    <t>Montáž Páskovaný kardan 37 mm pro lano, vč.pásku, spon</t>
  </si>
  <si>
    <t>-525155932</t>
  </si>
  <si>
    <t>103</t>
  </si>
  <si>
    <t>RUK002</t>
  </si>
  <si>
    <t>Páskovaný kardan 37 mm pro lano, vč.pásku, spon</t>
  </si>
  <si>
    <t>1598761286</t>
  </si>
  <si>
    <t>ROL023M</t>
  </si>
  <si>
    <t xml:space="preserve">Montáž Objímka na stožár D245 - L37/21, StSt </t>
  </si>
  <si>
    <t>-930249671</t>
  </si>
  <si>
    <t>105</t>
  </si>
  <si>
    <t>ROL023</t>
  </si>
  <si>
    <t>Objímka na stožár D245 - L37/21, StSt</t>
  </si>
  <si>
    <t>1218727170</t>
  </si>
  <si>
    <t>RTZL005M</t>
  </si>
  <si>
    <t xml:space="preserve">Montáž TBUS závěs do oblouku 2-3° na lano </t>
  </si>
  <si>
    <t>-1884214877</t>
  </si>
  <si>
    <t>107</t>
  </si>
  <si>
    <t>RTZL005</t>
  </si>
  <si>
    <t>TBUS závěs do oblouku 2-3° na lano</t>
  </si>
  <si>
    <t>1619064618</t>
  </si>
  <si>
    <t>RTZL006M</t>
  </si>
  <si>
    <t xml:space="preserve">Montáž TBUS závěs do oblouku 3-4° na lano </t>
  </si>
  <si>
    <t>-1201085830</t>
  </si>
  <si>
    <t>109</t>
  </si>
  <si>
    <t>RTZL006</t>
  </si>
  <si>
    <t>TBUS závěs do oblouku 3-4° na lano</t>
  </si>
  <si>
    <t>631954517</t>
  </si>
  <si>
    <t>RTZL007M</t>
  </si>
  <si>
    <t>Montáž TBUS závěs do oblouku 4-5° na lano</t>
  </si>
  <si>
    <t>-462990315</t>
  </si>
  <si>
    <t>111</t>
  </si>
  <si>
    <t>RTZL007</t>
  </si>
  <si>
    <t>TBUS závěs do oblouku 4-5° na lano</t>
  </si>
  <si>
    <t>1563755241</t>
  </si>
  <si>
    <t>RTZL008M</t>
  </si>
  <si>
    <t>Montáž TBUS závěs do oblouku 5-7° na lano</t>
  </si>
  <si>
    <t>1351371221</t>
  </si>
  <si>
    <t>113</t>
  </si>
  <si>
    <t>RTZL008</t>
  </si>
  <si>
    <t>TBUS závěs do oblouku 5-7° na lano</t>
  </si>
  <si>
    <t>-1587914158</t>
  </si>
  <si>
    <t>RTZL009M</t>
  </si>
  <si>
    <t xml:space="preserve">Montáž TBUS závěs do oblouku 7-10° na lano </t>
  </si>
  <si>
    <t>1294320534</t>
  </si>
  <si>
    <t>115</t>
  </si>
  <si>
    <t>RTZL009</t>
  </si>
  <si>
    <t>TBUS závěs do oblouku 7-10° na lano</t>
  </si>
  <si>
    <t>-54938577</t>
  </si>
  <si>
    <t>RTZL010M</t>
  </si>
  <si>
    <t xml:space="preserve">Montáž TBUS závěs do oblouku 10-13° na lano </t>
  </si>
  <si>
    <t>423367518</t>
  </si>
  <si>
    <t>117</t>
  </si>
  <si>
    <t>RTZL010</t>
  </si>
  <si>
    <t>TBUS závěs do oblouku 10-13° na lano</t>
  </si>
  <si>
    <t>535138750</t>
  </si>
  <si>
    <t>RTZL011M</t>
  </si>
  <si>
    <t>Montáž TBUS závěs do oblouku 13-30° na lano</t>
  </si>
  <si>
    <t>-34864155</t>
  </si>
  <si>
    <t>119</t>
  </si>
  <si>
    <t>RTZL011</t>
  </si>
  <si>
    <t>TBUS závěs do oblouku 13-30° na lano</t>
  </si>
  <si>
    <t>-848662641</t>
  </si>
  <si>
    <t>RTZL036M</t>
  </si>
  <si>
    <t>Montáž TBUS odtah do oblouku 5-7° na lano</t>
  </si>
  <si>
    <t>941602167</t>
  </si>
  <si>
    <t>121</t>
  </si>
  <si>
    <t>RTZL036</t>
  </si>
  <si>
    <t>TBUS odtah do oblouku 5-7° na lano</t>
  </si>
  <si>
    <t>175894763</t>
  </si>
  <si>
    <t>RTZL040M</t>
  </si>
  <si>
    <t xml:space="preserve">Montáž TBUS odtah do oblouku 15-30° na lano </t>
  </si>
  <si>
    <t>583129506</t>
  </si>
  <si>
    <t>123</t>
  </si>
  <si>
    <t>RTZL040</t>
  </si>
  <si>
    <t>TBUS odtah do oblouku 15-30° na lano</t>
  </si>
  <si>
    <t>-1322086015</t>
  </si>
  <si>
    <t>RTZV011M</t>
  </si>
  <si>
    <t>Montáž TBUS závěs do oblouku 5-7° na výložník 55mm</t>
  </si>
  <si>
    <t>847611402</t>
  </si>
  <si>
    <t>125</t>
  </si>
  <si>
    <t>RTZV011</t>
  </si>
  <si>
    <t>TBUS závěs do oblouku 5-7° na výložník 55mm</t>
  </si>
  <si>
    <t>-1902158300</t>
  </si>
  <si>
    <t>RDNB005M</t>
  </si>
  <si>
    <t>Montáž Bleskojistka pro T-BUS včetně uzemnění se svodičem PSP</t>
  </si>
  <si>
    <t>628229606</t>
  </si>
  <si>
    <t>127</t>
  </si>
  <si>
    <t>RDNB005</t>
  </si>
  <si>
    <t>Bleskojistka pro T-BUS včetně uzemnění se svodičem PSP</t>
  </si>
  <si>
    <t>-1790520678</t>
  </si>
  <si>
    <t>RDNK005M</t>
  </si>
  <si>
    <t xml:space="preserve">Montáž TBUS Kabelové propojení trolej-odpojovač </t>
  </si>
  <si>
    <t>607201362</t>
  </si>
  <si>
    <t>129</t>
  </si>
  <si>
    <t>RDNK005</t>
  </si>
  <si>
    <t>TBUS Kabelové propojení trolej-odpojovač</t>
  </si>
  <si>
    <t>240318582</t>
  </si>
  <si>
    <t>RDNK011M</t>
  </si>
  <si>
    <t xml:space="preserve">Montáž TBUS-Ekvipotenciální kabelové propojení TBS stop </t>
  </si>
  <si>
    <t>1979596333</t>
  </si>
  <si>
    <t>131</t>
  </si>
  <si>
    <t>RDNK011</t>
  </si>
  <si>
    <t>TBUS-Ekvipotenciální kabelové propojení TBS stop</t>
  </si>
  <si>
    <t>-1923733083</t>
  </si>
  <si>
    <t>RDNK015M</t>
  </si>
  <si>
    <t xml:space="preserve">Montáž Kabelové propojení 120mm2 TRAM na výložník </t>
  </si>
  <si>
    <t>-1198434846</t>
  </si>
  <si>
    <t>133</t>
  </si>
  <si>
    <t>RDNK015</t>
  </si>
  <si>
    <t>Kabelové propojení 120mm2 TRAM na výložník</t>
  </si>
  <si>
    <t>-965365513</t>
  </si>
  <si>
    <t>134</t>
  </si>
  <si>
    <t>RDNK016M</t>
  </si>
  <si>
    <t xml:space="preserve">Montáž Kabelové propojení TRAM na lano 0x1 </t>
  </si>
  <si>
    <t>-1524688093</t>
  </si>
  <si>
    <t>135</t>
  </si>
  <si>
    <t>RDNK016</t>
  </si>
  <si>
    <t>Kabelové propojení TRAM na lano 0x1</t>
  </si>
  <si>
    <t>-477142756</t>
  </si>
  <si>
    <t>136</t>
  </si>
  <si>
    <t>RDNO009M</t>
  </si>
  <si>
    <t xml:space="preserve">Montáž Odpojovač U dvojitý s ručním pohonem (Bz) na kulatý stožár, upevnění třmeny </t>
  </si>
  <si>
    <t>-476039866</t>
  </si>
  <si>
    <t>137</t>
  </si>
  <si>
    <t>RDNO009</t>
  </si>
  <si>
    <t>Odpojovač U dvojitý s ručním pohonem (Bz) na kulatý stožár, upevnění třmeny</t>
  </si>
  <si>
    <t>-4176372</t>
  </si>
  <si>
    <t>138</t>
  </si>
  <si>
    <t>RDNU008M</t>
  </si>
  <si>
    <t xml:space="preserve">Montáž TBUS diodový dělič na lano 25mm </t>
  </si>
  <si>
    <t>-1000424110</t>
  </si>
  <si>
    <t>139</t>
  </si>
  <si>
    <t>RDNU008</t>
  </si>
  <si>
    <t>TBUS diodový dělič na lano 25mm</t>
  </si>
  <si>
    <t>-1471112897</t>
  </si>
  <si>
    <t>140</t>
  </si>
  <si>
    <t>RPL001M</t>
  </si>
  <si>
    <t xml:space="preserve">Montáž Nosná síť TBUS diodových děličů </t>
  </si>
  <si>
    <t>-1102218730</t>
  </si>
  <si>
    <t>141</t>
  </si>
  <si>
    <t>RPL001</t>
  </si>
  <si>
    <t>Nosná síť TBUS diodových děličů</t>
  </si>
  <si>
    <t>2121087788</t>
  </si>
  <si>
    <t>142</t>
  </si>
  <si>
    <t>RTZL002M</t>
  </si>
  <si>
    <t xml:space="preserve">Montáž Komplet závěsu DELTA na lano 25-50 mm2 </t>
  </si>
  <si>
    <t>38944446</t>
  </si>
  <si>
    <t>143</t>
  </si>
  <si>
    <t>RTZL002</t>
  </si>
  <si>
    <t>Komplet závěsu DELTA na lano 25-50 mm2</t>
  </si>
  <si>
    <t>-43054200</t>
  </si>
  <si>
    <t>144</t>
  </si>
  <si>
    <t>RKNVP008M</t>
  </si>
  <si>
    <t>Montáž Závěs kladky izolovaný</t>
  </si>
  <si>
    <t>173311029</t>
  </si>
  <si>
    <t>145</t>
  </si>
  <si>
    <t>RKNVP008</t>
  </si>
  <si>
    <t>Závěs kladky izolovaný</t>
  </si>
  <si>
    <t>448961045</t>
  </si>
  <si>
    <t>146</t>
  </si>
  <si>
    <t>RPL005M</t>
  </si>
  <si>
    <t>Montáž Nerozebiratelné ukončení lana N25 s izolátorem</t>
  </si>
  <si>
    <t>-1352098074</t>
  </si>
  <si>
    <t>Poznámka k položce:_x000D_
TV1S1N25</t>
  </si>
  <si>
    <t>147</t>
  </si>
  <si>
    <t>RPL005</t>
  </si>
  <si>
    <t>Nerozebiratelné ukončení lana N25 s izolátorem</t>
  </si>
  <si>
    <t>268416641</t>
  </si>
  <si>
    <t>152</t>
  </si>
  <si>
    <t>RPL011M</t>
  </si>
  <si>
    <t>Montáž Rozebiratelné ukončení lana N 25 s izolátorem</t>
  </si>
  <si>
    <t>-1309540952</t>
  </si>
  <si>
    <t>153</t>
  </si>
  <si>
    <t>RPL011</t>
  </si>
  <si>
    <t>Rozebiratelné ukončení lana N 25 s izolátorem</t>
  </si>
  <si>
    <t>1867757456</t>
  </si>
  <si>
    <t>154</t>
  </si>
  <si>
    <t>RPL012M</t>
  </si>
  <si>
    <t>Montáž Rozebiratelné ukončení lana N 35 s izolátorem</t>
  </si>
  <si>
    <t>-900057279</t>
  </si>
  <si>
    <t>155</t>
  </si>
  <si>
    <t>RPL012</t>
  </si>
  <si>
    <t>Rozebiratelné ukončení lana N 35 s izolátorem</t>
  </si>
  <si>
    <t>1161915279</t>
  </si>
  <si>
    <t>156</t>
  </si>
  <si>
    <t>RPL013M</t>
  </si>
  <si>
    <t>Montáž Rozebiratelné ukončení lana N 50 s izolátorem</t>
  </si>
  <si>
    <t>823727151</t>
  </si>
  <si>
    <t>157</t>
  </si>
  <si>
    <t>RPL013</t>
  </si>
  <si>
    <t>Rozebiratelné ukončení lana N 50 s izolátorem</t>
  </si>
  <si>
    <t>1444565157</t>
  </si>
  <si>
    <t>158</t>
  </si>
  <si>
    <t>RPL033M</t>
  </si>
  <si>
    <t>Montáž Nerozebiratelné trojsměrné spojení lan 25 mm2 kroužkem</t>
  </si>
  <si>
    <t>1506459525</t>
  </si>
  <si>
    <t>159</t>
  </si>
  <si>
    <t>RPL033</t>
  </si>
  <si>
    <t>Nerozebiratelné trojsměrné spojení lan 25 mm2 kroužkem</t>
  </si>
  <si>
    <t>-614966081</t>
  </si>
  <si>
    <t>160</t>
  </si>
  <si>
    <t>RPL034M</t>
  </si>
  <si>
    <t>Montáž Nerozebiratelné trojsměrné spojení lan 35 mm2 kroužkem</t>
  </si>
  <si>
    <t>1286969296</t>
  </si>
  <si>
    <t>161</t>
  </si>
  <si>
    <t>RPL034</t>
  </si>
  <si>
    <t>Nerozebiratelné trojsměrné spojení lan 35 mm2 kroužkem</t>
  </si>
  <si>
    <t>-993799212</t>
  </si>
  <si>
    <t>162</t>
  </si>
  <si>
    <t>RPL035M</t>
  </si>
  <si>
    <t>Montáž Nerozebiratelné trojsměrné spojení lan 50 mm2 kroužkem</t>
  </si>
  <si>
    <t>577467779</t>
  </si>
  <si>
    <t>163</t>
  </si>
  <si>
    <t>RPL035</t>
  </si>
  <si>
    <t>Nerozebiratelné trojsměrné spojení lan 50 mm2 kroužkem</t>
  </si>
  <si>
    <t>233459034</t>
  </si>
  <si>
    <t>164</t>
  </si>
  <si>
    <t>RPP010M</t>
  </si>
  <si>
    <t>Montáž Kotevní závěs na zeď(G třmen s parafilem)</t>
  </si>
  <si>
    <t>-1551687854</t>
  </si>
  <si>
    <t>165</t>
  </si>
  <si>
    <t>RPP010</t>
  </si>
  <si>
    <t>Kotevní závěs na zeď(G třmen s parafilem)</t>
  </si>
  <si>
    <t>-1881716277</t>
  </si>
  <si>
    <t>166</t>
  </si>
  <si>
    <t>RŘPř012M</t>
  </si>
  <si>
    <t xml:space="preserve">Montáž Věšák Bz 10mm (lano x lano) </t>
  </si>
  <si>
    <t>385239218</t>
  </si>
  <si>
    <t>167</t>
  </si>
  <si>
    <t>RŘPř012</t>
  </si>
  <si>
    <t>Věšák Bz 10mm (lano x lano)</t>
  </si>
  <si>
    <t>1681315074</t>
  </si>
  <si>
    <t>168</t>
  </si>
  <si>
    <t>RKNPev025M</t>
  </si>
  <si>
    <t>Montáž Kotevní závěs na zeď</t>
  </si>
  <si>
    <t>-1069409510</t>
  </si>
  <si>
    <t>169</t>
  </si>
  <si>
    <t>RKNPev025</t>
  </si>
  <si>
    <t>Kotevní závěs na zeď</t>
  </si>
  <si>
    <t>1067785628</t>
  </si>
  <si>
    <t>Poznámka k položce:_x000D_
atypický kotevní držák (kotevní plech pod omítku) pro nosnou síť trolejového vedení</t>
  </si>
  <si>
    <t>170</t>
  </si>
  <si>
    <t>RKNPev006M</t>
  </si>
  <si>
    <t>Montáž Dvojité pevné kotvení 2x TD 100 mm2</t>
  </si>
  <si>
    <t>-237892812</t>
  </si>
  <si>
    <t>171</t>
  </si>
  <si>
    <t>RKNPev006</t>
  </si>
  <si>
    <t>Dvojité pevné kotvení 2x TD 100 mm2</t>
  </si>
  <si>
    <t>1408622060</t>
  </si>
  <si>
    <t>Poznámka k položce:_x000D_
provizorní kotvení po dobu stavby</t>
  </si>
  <si>
    <t>172</t>
  </si>
  <si>
    <t>RLK021M</t>
  </si>
  <si>
    <t>Montáž tlumič hluku</t>
  </si>
  <si>
    <t>1136893374</t>
  </si>
  <si>
    <t>173</t>
  </si>
  <si>
    <t>RLK021</t>
  </si>
  <si>
    <t>Tlumič hluku</t>
  </si>
  <si>
    <t>1456953820</t>
  </si>
  <si>
    <t>174</t>
  </si>
  <si>
    <t>R214521</t>
  </si>
  <si>
    <t>Šroub napínací 15 kN - M12 oko-oko</t>
  </si>
  <si>
    <t>1748012022</t>
  </si>
  <si>
    <t>175</t>
  </si>
  <si>
    <t>RVP004M</t>
  </si>
  <si>
    <t>Ostatní instalační materiál</t>
  </si>
  <si>
    <t>%</t>
  </si>
  <si>
    <t>-1362211995</t>
  </si>
  <si>
    <t>D5</t>
  </si>
  <si>
    <t xml:space="preserve">Kabelové vedení </t>
  </si>
  <si>
    <t>176</t>
  </si>
  <si>
    <t>210813157</t>
  </si>
  <si>
    <t>Montáž izolovaných kabelů měděných do 1 kV bez ukončení plných nebo laněných kulatých (např. CYKY, CHKE-R) uložených pevně počtu a průřezu žil 1x500 mm2</t>
  </si>
  <si>
    <t>36155859</t>
  </si>
  <si>
    <t>https://podminky.urs.cz/item/CS_URS_2024_01/210813157</t>
  </si>
  <si>
    <t>2*9</t>
  </si>
  <si>
    <t>18*1,1 'Přepočtené koeficientem množství</t>
  </si>
  <si>
    <t>177</t>
  </si>
  <si>
    <t>RTK007</t>
  </si>
  <si>
    <t>Kabel 3-AHKCY 1x500/35</t>
  </si>
  <si>
    <t>2080723880</t>
  </si>
  <si>
    <t>178</t>
  </si>
  <si>
    <t>RVP030M</t>
  </si>
  <si>
    <t>Montáž kabelového vývodu na NB</t>
  </si>
  <si>
    <t>1300951514</t>
  </si>
  <si>
    <t>179</t>
  </si>
  <si>
    <t>RVP030.1</t>
  </si>
  <si>
    <t>Kabelový vývod na stožár NB</t>
  </si>
  <si>
    <t>-173781985</t>
  </si>
  <si>
    <t>Poznámka k položce:_x000D_
Kabelový vývod na strožár NB, vč. trubky HDPE75/45 s připáskováním a kabelovou koncovkou</t>
  </si>
  <si>
    <t>180</t>
  </si>
  <si>
    <t>RVP016M</t>
  </si>
  <si>
    <t>Ukončení kabelů smršťovací záklopkou nebo páskou se zapojením bez letování žíly do 500 mm2</t>
  </si>
  <si>
    <t>-1113098821</t>
  </si>
  <si>
    <t>Poznámka k položce:_x000D_
v četne materiálu</t>
  </si>
  <si>
    <t>181</t>
  </si>
  <si>
    <t>RVP016.5</t>
  </si>
  <si>
    <t>Kabelová koncovka EVPC 3 – 1x500mm2</t>
  </si>
  <si>
    <t>-315806976</t>
  </si>
  <si>
    <t>182</t>
  </si>
  <si>
    <t>210101216</t>
  </si>
  <si>
    <t>Propojení kabelů nebo vodičů spojkou do 1 kV venkovní páskou [typ SJpe 1 až 5] vodičů se stíněním nebo pláštěm, průřezu žíly do 500 mm2</t>
  </si>
  <si>
    <t>344874830</t>
  </si>
  <si>
    <t>https://podminky.urs.cz/item/CS_URS_2024_01/210101216</t>
  </si>
  <si>
    <t>183</t>
  </si>
  <si>
    <t>RMON00.5</t>
  </si>
  <si>
    <t>Spojka pro kabel 1x500/35mm2, tvčetně spojkového lože, typu dle TZ</t>
  </si>
  <si>
    <t>-1349009453</t>
  </si>
  <si>
    <t>21-M/1</t>
  </si>
  <si>
    <t>Přehledové kamery</t>
  </si>
  <si>
    <t>184</t>
  </si>
  <si>
    <t>RUV001M</t>
  </si>
  <si>
    <t>Deinstalace</t>
  </si>
  <si>
    <t>1979875533</t>
  </si>
  <si>
    <t>185</t>
  </si>
  <si>
    <t>RUV002M</t>
  </si>
  <si>
    <t>Doprava</t>
  </si>
  <si>
    <t>2018026967</t>
  </si>
  <si>
    <t>186</t>
  </si>
  <si>
    <t>RUV003M</t>
  </si>
  <si>
    <t>Úschova, nezbytný servis (profylaxe)</t>
  </si>
  <si>
    <t>855518509</t>
  </si>
  <si>
    <t>187</t>
  </si>
  <si>
    <t>RUV004M</t>
  </si>
  <si>
    <t>Přehledové kamery na přehledovém stanovišti</t>
  </si>
  <si>
    <t>-509466698</t>
  </si>
  <si>
    <t>188</t>
  </si>
  <si>
    <t>RUV005M</t>
  </si>
  <si>
    <t>Výměna HD a SSD</t>
  </si>
  <si>
    <t>-1923696565</t>
  </si>
  <si>
    <t>189</t>
  </si>
  <si>
    <t>RUV001</t>
  </si>
  <si>
    <t>Výložník</t>
  </si>
  <si>
    <t>-486440487</t>
  </si>
  <si>
    <t>190</t>
  </si>
  <si>
    <t>RUV006M</t>
  </si>
  <si>
    <t>Instalace na místě</t>
  </si>
  <si>
    <t>-2126820463</t>
  </si>
  <si>
    <t>191</t>
  </si>
  <si>
    <t>RUV007M</t>
  </si>
  <si>
    <t>Vzdálené SW nastavení</t>
  </si>
  <si>
    <t>228456893</t>
  </si>
  <si>
    <t>192</t>
  </si>
  <si>
    <t>RUV008M</t>
  </si>
  <si>
    <t>Provozní a časové vlivy</t>
  </si>
  <si>
    <t>-833141722</t>
  </si>
  <si>
    <t>Rozhlasové zařizení</t>
  </si>
  <si>
    <t>193</t>
  </si>
  <si>
    <t>RRZ001M</t>
  </si>
  <si>
    <t>Demontáž a ochrana opti. ukončení</t>
  </si>
  <si>
    <t>-1541438857</t>
  </si>
  <si>
    <t>194</t>
  </si>
  <si>
    <t>RRY002M</t>
  </si>
  <si>
    <t>Zafouknutí optického kabelu SM 4vl</t>
  </si>
  <si>
    <t>149631814</t>
  </si>
  <si>
    <t>195</t>
  </si>
  <si>
    <t>RRY003M</t>
  </si>
  <si>
    <t>Zatažení optického kabelu do skříně</t>
  </si>
  <si>
    <t>290683906</t>
  </si>
  <si>
    <t>196</t>
  </si>
  <si>
    <t>RRY001</t>
  </si>
  <si>
    <t>Spojka MT 12</t>
  </si>
  <si>
    <t>587236305</t>
  </si>
  <si>
    <t>197</t>
  </si>
  <si>
    <t>RRY002</t>
  </si>
  <si>
    <t>Trubka MT  HDPE 12</t>
  </si>
  <si>
    <t>194123910</t>
  </si>
  <si>
    <t>198</t>
  </si>
  <si>
    <t>RRY004M</t>
  </si>
  <si>
    <t>Zatažení optok.do stáva. rozvaděče</t>
  </si>
  <si>
    <t>1983261378</t>
  </si>
  <si>
    <t>199</t>
  </si>
  <si>
    <t>RRY005M</t>
  </si>
  <si>
    <t>Měření na kabelech optická vlákna p.</t>
  </si>
  <si>
    <t>-2058387764</t>
  </si>
  <si>
    <t>200</t>
  </si>
  <si>
    <t>RRY003</t>
  </si>
  <si>
    <t>Pigtail s konektorem SC</t>
  </si>
  <si>
    <t>383599039</t>
  </si>
  <si>
    <t>201</t>
  </si>
  <si>
    <t>RRY006M</t>
  </si>
  <si>
    <t>Práce po trase</t>
  </si>
  <si>
    <t>177267097</t>
  </si>
  <si>
    <t>46-M2</t>
  </si>
  <si>
    <t xml:space="preserve">Zemní práce – výkopy pro trakční stožary </t>
  </si>
  <si>
    <t>202</t>
  </si>
  <si>
    <t>Vytyčení trasy  inženýrských sítí v zastavěném prostoru</t>
  </si>
  <si>
    <t>CS ÚRS 2019 02</t>
  </si>
  <si>
    <t>-94527617</t>
  </si>
  <si>
    <t>203</t>
  </si>
  <si>
    <t>460242111</t>
  </si>
  <si>
    <t>Provizorní zajištění inženýrských sítí ve výkopech potrubí při křížení s kabelem</t>
  </si>
  <si>
    <t>-1073781728</t>
  </si>
  <si>
    <t>https://podminky.urs.cz/item/CS_URS_2024_01/460242111</t>
  </si>
  <si>
    <t>204</t>
  </si>
  <si>
    <t>460242211</t>
  </si>
  <si>
    <t>Provizorní zajištění inženýrských sítí ve výkopech kabelů při křížení</t>
  </si>
  <si>
    <t>-866459757</t>
  </si>
  <si>
    <t>https://podminky.urs.cz/item/CS_URS_2024_01/460242211</t>
  </si>
  <si>
    <t>205</t>
  </si>
  <si>
    <t>460131114</t>
  </si>
  <si>
    <t>Hloubení nezapažených jam ručně včetně urovnání dna s přemístěním výkopku do vzdálenosti 3 m od okraje jámy nebo s naložením na dopravní prostředek v hornině třídy těžitelnosti II skupiny 4</t>
  </si>
  <si>
    <t>968641822</t>
  </si>
  <si>
    <t>https://podminky.urs.cz/item/CS_URS_2024_01/460131114</t>
  </si>
  <si>
    <t>632,2"stožáry</t>
  </si>
  <si>
    <t>(1*1*1,5)*26 "sondy</t>
  </si>
  <si>
    <t>206</t>
  </si>
  <si>
    <t>171211101</t>
  </si>
  <si>
    <t>Uložení sypanin do násypů ručně s rozprostřením sypaniny ve vrstvách a s hrubým urovnáním nezhutněných jakékoliv třídy těžitelnosti</t>
  </si>
  <si>
    <t>-180706657</t>
  </si>
  <si>
    <t>https://podminky.urs.cz/item/CS_URS_2023_01/171211101</t>
  </si>
  <si>
    <t>632,2 "stožáry</t>
  </si>
  <si>
    <t>207</t>
  </si>
  <si>
    <t>460391125</t>
  </si>
  <si>
    <t>Zásyp jam ručně s uložením výkopku ve vrstvách a úpravou povrchu s přemístění sypaniny ze vzdálenosti do 10 m se zhutněním z horniny třídy těžitelnosti II skupiny 5</t>
  </si>
  <si>
    <t>181987790</t>
  </si>
  <si>
    <t>https://podminky.urs.cz/item/CS_URS_2023_02/460391125</t>
  </si>
  <si>
    <t>35 "demontaž stav. stož.</t>
  </si>
  <si>
    <t>632,2-526,8</t>
  </si>
  <si>
    <t>208</t>
  </si>
  <si>
    <t>460371113</t>
  </si>
  <si>
    <t>Naložení výkopku ručně z hornin třídy těžitelnosti II skupiny 4 až 5</t>
  </si>
  <si>
    <t>1402600876</t>
  </si>
  <si>
    <t>https://podminky.urs.cz/item/CS_URS_2023_01/460371113</t>
  </si>
  <si>
    <t>632,2-167</t>
  </si>
  <si>
    <t>209</t>
  </si>
  <si>
    <t>-1300453997</t>
  </si>
  <si>
    <t>(1,6*1,6*2,4)*21</t>
  </si>
  <si>
    <t>(1,6*1,6*2)*20</t>
  </si>
  <si>
    <t>(2,2*2*2,8)*3</t>
  </si>
  <si>
    <t>(2,2*2*2,6)*1</t>
  </si>
  <si>
    <t>(2*1,8*2,6)*2</t>
  </si>
  <si>
    <t>(2*2*2,6)*1</t>
  </si>
  <si>
    <t>(1,8*1,8*2,6)*4</t>
  </si>
  <si>
    <t>(1,6*1,6*2,2)*3</t>
  </si>
  <si>
    <t>(2*2*2,8)*2</t>
  </si>
  <si>
    <t>(1,8*1,6*2,4)*2</t>
  </si>
  <si>
    <t>(1,8*1,8*2,4)*4</t>
  </si>
  <si>
    <t xml:space="preserve">(2*2*1,7)*9 </t>
  </si>
  <si>
    <t>488,064*1,1 'Přepočtené koeficientem množství</t>
  </si>
  <si>
    <t>210</t>
  </si>
  <si>
    <t>460641212</t>
  </si>
  <si>
    <t>Základové konstrukce výztuž z betonářské oceli 10 505</t>
  </si>
  <si>
    <t>-215833513</t>
  </si>
  <si>
    <t>https://podminky.urs.cz/item/CS_URS_2023_01/460641212</t>
  </si>
  <si>
    <t>(138,16/1000)*6 "výztuž betonové piloty</t>
  </si>
  <si>
    <t>(((0,5*4)+(4,4*2))*0,888/1000)*72*1,08 "výztuž pro betonové hranolové základy</t>
  </si>
  <si>
    <t>300/1000 "výztuž pro atypické základy do skalního podloží</t>
  </si>
  <si>
    <t>125*60/1000 "trubka</t>
  </si>
  <si>
    <t>211</t>
  </si>
  <si>
    <t>-898783106</t>
  </si>
  <si>
    <t>(1,8*1,8*2)*20 "bourání celého základu</t>
  </si>
  <si>
    <t xml:space="preserve">(1,8*1,8*0,5)*21 "bourání horní části základu </t>
  </si>
  <si>
    <t>212</t>
  </si>
  <si>
    <t>962022491</t>
  </si>
  <si>
    <t>Bourání zdiva nadzákladového kamenného na maltu cementovou, objemu přes 1 m3</t>
  </si>
  <si>
    <t>2024938024</t>
  </si>
  <si>
    <t>https://podminky.urs.cz/item/CS_URS_2024_01/962022491</t>
  </si>
  <si>
    <t>Poznámka k položce:_x000D_
kamenný svah u Znojemského mostu</t>
  </si>
  <si>
    <t>14*0,4</t>
  </si>
  <si>
    <t>213</t>
  </si>
  <si>
    <t>1878411825</t>
  </si>
  <si>
    <t>5*2,5 "zeď s kamenným odkladem</t>
  </si>
  <si>
    <t>214</t>
  </si>
  <si>
    <t>348942131</t>
  </si>
  <si>
    <t>Zábradlí ocelové přímé nebo v oblouku výšky 1,1 m ze sloupků z válcovaných tyčí I č.10-12 s osazením do bloků z betonu prostého rozměru 200x200x500 mm ze dvou vodorovných trubek průměru 51 mm</t>
  </si>
  <si>
    <t>277778671</t>
  </si>
  <si>
    <t>https://podminky.urs.cz/item/CS_URS_2024_01/348942131</t>
  </si>
  <si>
    <t>5*2,5 "opěrná zeď s kamenným odkladem na Hradební ulici ve směru na Žižkovu</t>
  </si>
  <si>
    <t>215</t>
  </si>
  <si>
    <t>782131811</t>
  </si>
  <si>
    <t>Demontáž obkladů stěn z kamene do suti z tvrdých kamenů kladených do malty</t>
  </si>
  <si>
    <t>-1154044124</t>
  </si>
  <si>
    <t>https://podminky.urs.cz/item/CS_URS_2024_01/782131811</t>
  </si>
  <si>
    <t>2,4+2,8+2,1+1,9+1,4</t>
  </si>
  <si>
    <t>216</t>
  </si>
  <si>
    <t>782191111</t>
  </si>
  <si>
    <t>Příplatek k cenám obkladů stěn z kamene a betonu za plochu do 10 m2 jednotlivě</t>
  </si>
  <si>
    <t>1650002529</t>
  </si>
  <si>
    <t>https://podminky.urs.cz/item/CS_URS_2024_01/782191111</t>
  </si>
  <si>
    <t>217</t>
  </si>
  <si>
    <t>782991441</t>
  </si>
  <si>
    <t>Očištění vybouraných kamenných obkladů k dalšímu použití od malty</t>
  </si>
  <si>
    <t>1158274246</t>
  </si>
  <si>
    <t>https://podminky.urs.cz/item/CS_URS_2024_01/782991441</t>
  </si>
  <si>
    <t>Poznámka k položce:_x000D_
přesun 2x - montáž+demontáž</t>
  </si>
  <si>
    <t>218</t>
  </si>
  <si>
    <t>998782112</t>
  </si>
  <si>
    <t>Přesun hmot pro obklady kamenné stanovený z hmotnosti přesunovaného materiálu vodorovná dopravní vzdálenost do 50 m s omezením mechanizace v objektech výšky přes 6 do 12 m</t>
  </si>
  <si>
    <t>465968764</t>
  </si>
  <si>
    <t>https://podminky.urs.cz/item/CS_URS_2024_01/998782112</t>
  </si>
  <si>
    <t>10,6*0,10*2,6*2</t>
  </si>
  <si>
    <t>219</t>
  </si>
  <si>
    <t>782131313</t>
  </si>
  <si>
    <t>Montáž obkladů stěn z tvrdých kamenů kladených do malty z nepravidelných desek s řezanými stranami tl. přes 30 do 50 mm</t>
  </si>
  <si>
    <t>1528702903</t>
  </si>
  <si>
    <t>https://podminky.urs.cz/item/CS_URS_2024_01/782131313</t>
  </si>
  <si>
    <t>220</t>
  </si>
  <si>
    <t>469972111</t>
  </si>
  <si>
    <t>Odvoz suti a vybouraných hmot odvoz suti a vybouraných hmot do 1 km</t>
  </si>
  <si>
    <t>1898988413</t>
  </si>
  <si>
    <t>https://podminky.urs.cz/item/CS_URS_2023_01/469972111</t>
  </si>
  <si>
    <t>482*1,7</t>
  </si>
  <si>
    <t>163,62*2,2</t>
  </si>
  <si>
    <t>11,25</t>
  </si>
  <si>
    <t>3,63*2,2 "beton zed´</t>
  </si>
  <si>
    <t>5,6*2,2</t>
  </si>
  <si>
    <t>221</t>
  </si>
  <si>
    <t>469972121</t>
  </si>
  <si>
    <t>Odvoz suti a vybouraných hmot odvoz suti a vybouraných hmot Příplatek k ceně za každý další i započatý 1 km</t>
  </si>
  <si>
    <t>-257096474</t>
  </si>
  <si>
    <t>https://podminky.urs.cz/item/CS_URS_2023_01/469972121</t>
  </si>
  <si>
    <t>163*2,2</t>
  </si>
  <si>
    <t>1209,556*6 'Přepočtené koeficientem množství</t>
  </si>
  <si>
    <t>222</t>
  </si>
  <si>
    <t>469973111</t>
  </si>
  <si>
    <t>Poplatek za uložení stavebního odpadu (skládkovné) na skládce z prostého betonu zatříděného do Katalogu odpadů pod kódem 17 01 01</t>
  </si>
  <si>
    <t>700156317</t>
  </si>
  <si>
    <t>https://podminky.urs.cz/item/CS_URS_2024_02/469973111</t>
  </si>
  <si>
    <t>223</t>
  </si>
  <si>
    <t>997221655</t>
  </si>
  <si>
    <t>Poplatek za uložení stavebního odpadu na skládce (skládkovné) zeminy a kamení zatříděného do Katalogu odpadů pod kódem 17 05 04</t>
  </si>
  <si>
    <t>1535681351</t>
  </si>
  <si>
    <t>https://podminky.urs.cz/item/CS_URS_2024_02/997221655</t>
  </si>
  <si>
    <t>465,3*1,7</t>
  </si>
  <si>
    <t>224</t>
  </si>
  <si>
    <t>689475517</t>
  </si>
  <si>
    <t>https://podminky.urs.cz/item/CS_URS_2023_01/469981111</t>
  </si>
  <si>
    <t>590*2,4+86+11,25+41,62+17,5*2,4</t>
  </si>
  <si>
    <t>225</t>
  </si>
  <si>
    <t>RVP012M</t>
  </si>
  <si>
    <t>Poplatek za analýzu odpadů podle vyhl. 273/2021 Sb</t>
  </si>
  <si>
    <t>121136050</t>
  </si>
  <si>
    <t>1 "živice"</t>
  </si>
  <si>
    <t>1 "beton"</t>
  </si>
  <si>
    <t>1 "zemina"</t>
  </si>
  <si>
    <t>226</t>
  </si>
  <si>
    <t>RVP006</t>
  </si>
  <si>
    <t>Zásyp z písku s prolití vodou</t>
  </si>
  <si>
    <t>85623679</t>
  </si>
  <si>
    <t>3,14*1,5*(0,29*0,29-0,15*0,15)*93 "PI*h*(r1*r1-r2*r2)*n 93x stožár v hranolovém základu</t>
  </si>
  <si>
    <t>(PI*0,3*0,3*1)*24 "24x trubka DN600 utopeného hranolového základu</t>
  </si>
  <si>
    <t>(PI*0,3*0,3*1,5)*20 "20x pilota DN600</t>
  </si>
  <si>
    <t>227</t>
  </si>
  <si>
    <t>58331280</t>
  </si>
  <si>
    <t>kamenivo těžené drobné frakce 0/1</t>
  </si>
  <si>
    <t>-1470542844</t>
  </si>
  <si>
    <t>43*2</t>
  </si>
  <si>
    <t>228</t>
  </si>
  <si>
    <t>RVP008M</t>
  </si>
  <si>
    <t>Zhotovení betonového límce stožáru</t>
  </si>
  <si>
    <t>222141926</t>
  </si>
  <si>
    <t>3,14*0,5*(0,35*0,35-0,15*0,15)*49"PI*v*(r1*r1-r2*r2)*n</t>
  </si>
  <si>
    <t>229</t>
  </si>
  <si>
    <t>RVP00.2</t>
  </si>
  <si>
    <t>beton C 30/37 XF4 kamenivo frakce 0/8</t>
  </si>
  <si>
    <t>-1049881427</t>
  </si>
  <si>
    <t>230</t>
  </si>
  <si>
    <t>RVP020M</t>
  </si>
  <si>
    <t>Přesun mechanizace pro vrtané piloty</t>
  </si>
  <si>
    <t>1460943151</t>
  </si>
  <si>
    <t>231</t>
  </si>
  <si>
    <t>RVP021M</t>
  </si>
  <si>
    <t>Vrty pro stožáry průměru přes 55 cm hl do 8,0 m</t>
  </si>
  <si>
    <t>116089528</t>
  </si>
  <si>
    <t>18 "DN600x6</t>
  </si>
  <si>
    <t>1 "DN600x8</t>
  </si>
  <si>
    <t>232</t>
  </si>
  <si>
    <t>RVP037M</t>
  </si>
  <si>
    <t>Vrty pro stožáry průměru přes 85 cm hl do 5,0 m</t>
  </si>
  <si>
    <t>1278621308</t>
  </si>
  <si>
    <t>6 "DN900x5</t>
  </si>
  <si>
    <t>233</t>
  </si>
  <si>
    <t>RVP021</t>
  </si>
  <si>
    <t>Trubka ocelová bezešvá hladká DN600,tl.8mm, h=3m</t>
  </si>
  <si>
    <t>1885092349</t>
  </si>
  <si>
    <t>18*6 "základ DN600/8x6</t>
  </si>
  <si>
    <t>1*8 "základ DN600/8x8</t>
  </si>
  <si>
    <t>24*2,5 "utopené hranolové základy"</t>
  </si>
  <si>
    <t>234</t>
  </si>
  <si>
    <t>460041111</t>
  </si>
  <si>
    <t>Čerpání vody na dopravní výšku do 10 m průměrný přítok do 400 l/min</t>
  </si>
  <si>
    <t>998282701</t>
  </si>
  <si>
    <t>https://podminky.urs.cz/item/CS_URS_2023_01/460041111</t>
  </si>
  <si>
    <t>235</t>
  </si>
  <si>
    <t>460791114</t>
  </si>
  <si>
    <t>Montáž trubek ochranných uložených volně do rýhy plastových tuhých, vnitřního průměru přes 90 do 110 mm</t>
  </si>
  <si>
    <t>-2100190923</t>
  </si>
  <si>
    <t>https://podminky.urs.cz/item/CS_URS_2023_02/460791114</t>
  </si>
  <si>
    <t>148*1,05 'Přepočtené koeficientem množství</t>
  </si>
  <si>
    <t>236</t>
  </si>
  <si>
    <t>34571365</t>
  </si>
  <si>
    <t>trubka elektroinstalační HDPE tuhá dvouplášťová korugovaná D 94/110mm</t>
  </si>
  <si>
    <t>-1900955986</t>
  </si>
  <si>
    <t>72*2+2*2 "základy</t>
  </si>
  <si>
    <t>237</t>
  </si>
  <si>
    <t>RVP024M</t>
  </si>
  <si>
    <t>Betonářské práce pro podzemní konstrukce</t>
  </si>
  <si>
    <t>-1484809354</t>
  </si>
  <si>
    <t>(PI*0,45*0,45*5)*6 "betonová pilota DN900x5</t>
  </si>
  <si>
    <t>(PI*0,3*0,3*0,2)*19 "utěsnění sukýnky betonem pro ocelovou pilotu</t>
  </si>
  <si>
    <t>(PI*(0,5*0,5-0,3*0,3)*0,55)*19 "betonový prstenec pro ocelovou pilotu</t>
  </si>
  <si>
    <t>238</t>
  </si>
  <si>
    <t>RVP00.3</t>
  </si>
  <si>
    <t>-1702203831</t>
  </si>
  <si>
    <t>239</t>
  </si>
  <si>
    <t>181914112</t>
  </si>
  <si>
    <t>Úprava pláně vyrovnáním výškových rozdílů ručně v hornině třídy těžitelnosti II skupiny 5 se zhutněním</t>
  </si>
  <si>
    <t>-927762042</t>
  </si>
  <si>
    <t>https://podminky.urs.cz/item/CS_URS_2024_01/181914112</t>
  </si>
  <si>
    <t>Poznámka k položce:_x000D_
provizorní stožáry</t>
  </si>
  <si>
    <t>2,5*2,5*5 "podkladní vrstva provizorních stožárů</t>
  </si>
  <si>
    <t>31,25*2 'Přepočtené koeficientem množství</t>
  </si>
  <si>
    <t>240</t>
  </si>
  <si>
    <t>58344171</t>
  </si>
  <si>
    <t>štěrkodrť frakce 0/32</t>
  </si>
  <si>
    <t>833775886</t>
  </si>
  <si>
    <t>((2,5*2,5*0,2)*1,8)*6 "podsypání nadzemního základu</t>
  </si>
  <si>
    <t>241</t>
  </si>
  <si>
    <t>213311151</t>
  </si>
  <si>
    <t>Polštáře zhutněné pod základy ze štěrkodrti netříděné</t>
  </si>
  <si>
    <t>-1466882138</t>
  </si>
  <si>
    <t>https://podminky.urs.cz/item/CS_URS_2024_01/213311151</t>
  </si>
  <si>
    <t>Poznámka k položce:_x000D_
štěrková výplň hranolových a pilotových základů</t>
  </si>
  <si>
    <t>(PI*0,3*0,3*4,5)*18 "DN600x6</t>
  </si>
  <si>
    <t>(PI*0,3*0,3*6,5)*1 "DN600x8</t>
  </si>
  <si>
    <t>(PI*(0,48*0,48-0,3*0,3)*1)*41 "betonové hranolové základy</t>
  </si>
  <si>
    <t>242</t>
  </si>
  <si>
    <t>58343930</t>
  </si>
  <si>
    <t>kamenivo drcené hrubé frakce 16/32</t>
  </si>
  <si>
    <t>1787381010</t>
  </si>
  <si>
    <t>((PI*0,3*0,3*4,5)*1,6)*18 "výplň piloty DN600x6</t>
  </si>
  <si>
    <t>((PI*0,3*0,3*6,5)*1,6)*1 "výplň piloty DN600x8</t>
  </si>
  <si>
    <t>243</t>
  </si>
  <si>
    <t>69311202</t>
  </si>
  <si>
    <t>geotextilie netkaná separační, ochranná, filtrační, drenážní PES(70%)+PP(30%) 500g/m2</t>
  </si>
  <si>
    <t>649275401</t>
  </si>
  <si>
    <t>2,5*2,5*6</t>
  </si>
  <si>
    <t>244</t>
  </si>
  <si>
    <t>113311171</t>
  </si>
  <si>
    <t>Odstranění geosyntetik s uložením na vzdálenost do 20 m nebo naložením na dopravní prostředek geotextilie</t>
  </si>
  <si>
    <t>-2047728613</t>
  </si>
  <si>
    <t>https://podminky.urs.cz/item/CS_URS_2024_02/113311171</t>
  </si>
  <si>
    <t>245</t>
  </si>
  <si>
    <t>RVP027M</t>
  </si>
  <si>
    <t>Montáž armovací svorníkový koš ZRT pro trakční stožár</t>
  </si>
  <si>
    <t>2126078186</t>
  </si>
  <si>
    <t>246</t>
  </si>
  <si>
    <t>RVP027.1</t>
  </si>
  <si>
    <t>Armovací svorníkový koš ZRT pro trakční stožár</t>
  </si>
  <si>
    <t>-511730680</t>
  </si>
  <si>
    <t>9 "atypické založení na skalním podloží</t>
  </si>
  <si>
    <t>6 "betonová pilota DN900x5</t>
  </si>
  <si>
    <t>247</t>
  </si>
  <si>
    <t>RVP027.2</t>
  </si>
  <si>
    <t>Atypický armovací svorníkový koš ZRT pro trakční stožár</t>
  </si>
  <si>
    <t>-1385403565</t>
  </si>
  <si>
    <t>5 "základy stožárů u opěrné zdi ul. Hradební</t>
  </si>
  <si>
    <t>248</t>
  </si>
  <si>
    <t>-938831393</t>
  </si>
  <si>
    <t>https://podminky.urs.cz/item/CS_URS_2023_01/460030011</t>
  </si>
  <si>
    <t>374</t>
  </si>
  <si>
    <t>249</t>
  </si>
  <si>
    <t>460581121</t>
  </si>
  <si>
    <t>1708975654</t>
  </si>
  <si>
    <t>https://podminky.urs.cz/item/CS_URS_2023_01/460581121</t>
  </si>
  <si>
    <t>374*1,15 'Přepočtené koeficientem množství</t>
  </si>
  <si>
    <t>-2079220494</t>
  </si>
  <si>
    <t>4+15</t>
  </si>
  <si>
    <t>251</t>
  </si>
  <si>
    <t>1513863015</t>
  </si>
  <si>
    <t>2+5</t>
  </si>
  <si>
    <t>252</t>
  </si>
  <si>
    <t>656707735</t>
  </si>
  <si>
    <t>229 "dlažba</t>
  </si>
  <si>
    <t>7 "živice</t>
  </si>
  <si>
    <t>253</t>
  </si>
  <si>
    <t>-1787875595</t>
  </si>
  <si>
    <t>254</t>
  </si>
  <si>
    <t>460881313</t>
  </si>
  <si>
    <t>Kryt vozovek a chodníků z litého asfaltu včetně rozprostření, tloušťky přes 3 do 5 cm</t>
  </si>
  <si>
    <t>1724386573</t>
  </si>
  <si>
    <t>https://podminky.urs.cz/item/CS_URS_2023_02/460881313</t>
  </si>
  <si>
    <t>255</t>
  </si>
  <si>
    <t>468021131</t>
  </si>
  <si>
    <t>Vytrhání dlažby včetně ručního rozebrání, vytřídění, odhozu na hromady nebo naložení na dopravní prostředek a očistění kostek nebo dlaždic z pískového podkladu z kostek mozaikových, spáry zalité</t>
  </si>
  <si>
    <t>CS ÚRS 2021 01</t>
  </si>
  <si>
    <t>943606281</t>
  </si>
  <si>
    <t>https://podminky.urs.cz/item/CS_URS_2021_01/468021131</t>
  </si>
  <si>
    <t>304-75</t>
  </si>
  <si>
    <t>-925473892</t>
  </si>
  <si>
    <t>257</t>
  </si>
  <si>
    <t>59246115</t>
  </si>
  <si>
    <t>dlažba betonová chodníková 300x300mm tl 32mm přírodní</t>
  </si>
  <si>
    <t>1468868719</t>
  </si>
  <si>
    <t>229*0,25</t>
  </si>
  <si>
    <t>258</t>
  </si>
  <si>
    <t>468031211</t>
  </si>
  <si>
    <t>Vytrhání obrub s odkopáním horniny a lože, s odhozením nebo naložením na dopravní prostředek stojatých chodníkových</t>
  </si>
  <si>
    <t>CS ÚRS 2022 01</t>
  </si>
  <si>
    <t>1265232524</t>
  </si>
  <si>
    <t>https://podminky.urs.cz/item/CS_URS_2022_01/468031211</t>
  </si>
  <si>
    <t>259</t>
  </si>
  <si>
    <t>460912211</t>
  </si>
  <si>
    <t>Očištění vybouraných prvků z vozovek a chodníků obrubníků od spojovacího materiálu z jakéhokoliv lože, s odklizením a uložením na vzdálenost 10 m chodníkových</t>
  </si>
  <si>
    <t>1668282729</t>
  </si>
  <si>
    <t>https://podminky.urs.cz/item/CS_URS_2023_01/460912211</t>
  </si>
  <si>
    <t>3 "obnova zídky z betonových sloupků na Hradební ulici ve směru na Znojemskou</t>
  </si>
  <si>
    <t>260</t>
  </si>
  <si>
    <t>1708782784</t>
  </si>
  <si>
    <t>261</t>
  </si>
  <si>
    <t>966051111</t>
  </si>
  <si>
    <t>Bourání palisád betonových osazených v řadě</t>
  </si>
  <si>
    <t>-1360533156</t>
  </si>
  <si>
    <t>https://podminky.urs.cz/item/CS_URS_2024_01/966051111</t>
  </si>
  <si>
    <t>3*0,6*0,2 "zídka z betonových sloupků na Hradební ulici ve směru na Znojemskou u stož. 2/125</t>
  </si>
  <si>
    <t>262</t>
  </si>
  <si>
    <t>339921131</t>
  </si>
  <si>
    <t>Osazování palisád betonových v řadě se zabetonováním výšky palisády do 500 mm</t>
  </si>
  <si>
    <t>780366846</t>
  </si>
  <si>
    <t>https://podminky.urs.cz/item/CS_URS_2024_01/339921131</t>
  </si>
  <si>
    <t>SO 652 - Trolejové vedení TBUS - Žižkova-Seifertova-Ke Skalce</t>
  </si>
  <si>
    <t>948766487</t>
  </si>
  <si>
    <t>Poznámka k položce:_x000D_
vč. extrakce z betonového základu</t>
  </si>
  <si>
    <t>RDEM0007.1D</t>
  </si>
  <si>
    <t>Demontáž pevného kotvení</t>
  </si>
  <si>
    <t>1902796700</t>
  </si>
  <si>
    <t>-1167064236</t>
  </si>
  <si>
    <t>-598305155</t>
  </si>
  <si>
    <t>1961867965</t>
  </si>
  <si>
    <t>-975461199</t>
  </si>
  <si>
    <t>-720743386</t>
  </si>
  <si>
    <t>Trakční stožár přírubový 8,5m/16kN OSV metalizovaný,  typ CP</t>
  </si>
  <si>
    <t>-136816158</t>
  </si>
  <si>
    <t>80875104</t>
  </si>
  <si>
    <t>-351853085</t>
  </si>
  <si>
    <t>858946103</t>
  </si>
  <si>
    <t>132778332</t>
  </si>
  <si>
    <t>2144323789</t>
  </si>
  <si>
    <t>1254172705</t>
  </si>
  <si>
    <t>-1472334776</t>
  </si>
  <si>
    <t>1933965690</t>
  </si>
  <si>
    <t>16451973</t>
  </si>
  <si>
    <t>-1819528641</t>
  </si>
  <si>
    <t>-346463219</t>
  </si>
  <si>
    <t>Trakční stožár 10,5m/50kN OSV metalizovaný,  typ H</t>
  </si>
  <si>
    <t>1026802618</t>
  </si>
  <si>
    <t>Trakční stožár 10m/60kN OSV metalizovaný,  typ Y</t>
  </si>
  <si>
    <t>-1592934989</t>
  </si>
  <si>
    <t>1675164994</t>
  </si>
  <si>
    <t>1143665291</t>
  </si>
  <si>
    <t xml:space="preserve">Montáž Křížení tahové TBUSxTBUS 20° levé </t>
  </si>
  <si>
    <t>-109009974</t>
  </si>
  <si>
    <t xml:space="preserve">Křížení tahové TBUSxTBUS 20° levé </t>
  </si>
  <si>
    <t>-148760113</t>
  </si>
  <si>
    <t>RKTT016M</t>
  </si>
  <si>
    <t xml:space="preserve">Montáž Křížení tahové TBUSxTBUS 25° pravé </t>
  </si>
  <si>
    <t>-1672220857</t>
  </si>
  <si>
    <t>RKTT016</t>
  </si>
  <si>
    <t xml:space="preserve">Křížení tahové TBUSxTBUS 25° pravé </t>
  </si>
  <si>
    <t>726292054</t>
  </si>
  <si>
    <t>521836121</t>
  </si>
  <si>
    <t>-26888105</t>
  </si>
  <si>
    <t>2132904008</t>
  </si>
  <si>
    <t>7,27272727272727*1,1 'Přepočtené koeficientem množství</t>
  </si>
  <si>
    <t>1961684707</t>
  </si>
  <si>
    <t>-416445416</t>
  </si>
  <si>
    <t>-1487400469</t>
  </si>
  <si>
    <t>1571041338</t>
  </si>
  <si>
    <t>-999385373</t>
  </si>
  <si>
    <t>-681143618</t>
  </si>
  <si>
    <t>-1517904173</t>
  </si>
  <si>
    <t>-538159341</t>
  </si>
  <si>
    <t>-60949905</t>
  </si>
  <si>
    <t>-913556706</t>
  </si>
  <si>
    <t>1555130055</t>
  </si>
  <si>
    <t>3412*1,1 'Přepočtené koeficientem množství</t>
  </si>
  <si>
    <t>449117887</t>
  </si>
  <si>
    <t>3412</t>
  </si>
  <si>
    <t>794793313</t>
  </si>
  <si>
    <t>1998459009</t>
  </si>
  <si>
    <t>-1358078928</t>
  </si>
  <si>
    <t>-1287709364</t>
  </si>
  <si>
    <t>Montáž Lano nerez 25mm2 (19x1) 6,25</t>
  </si>
  <si>
    <t>574574506</t>
  </si>
  <si>
    <t>504*1,1 'Přepočtené koeficientem množství</t>
  </si>
  <si>
    <t>472694411</t>
  </si>
  <si>
    <t>-1533971392</t>
  </si>
  <si>
    <t>1084*1,1 'Přepočtené koeficientem množství</t>
  </si>
  <si>
    <t>552153764</t>
  </si>
  <si>
    <t>Montáž Lano nerez 50mm2 (1x37) 9,8</t>
  </si>
  <si>
    <t>1039024389</t>
  </si>
  <si>
    <t>159*1,1 'Přepočtené koeficientem množství</t>
  </si>
  <si>
    <t>-1020820494</t>
  </si>
  <si>
    <t>2065499138</t>
  </si>
  <si>
    <t>1669826389</t>
  </si>
  <si>
    <t>1831935632</t>
  </si>
  <si>
    <t>-2067973025</t>
  </si>
  <si>
    <t>-294211215</t>
  </si>
  <si>
    <t>497779616</t>
  </si>
  <si>
    <t xml:space="preserve">Montáž TBUS závěs do oblouku 5-7° na lano </t>
  </si>
  <si>
    <t>-1083808064</t>
  </si>
  <si>
    <t>454231377</t>
  </si>
  <si>
    <t>1554116916</t>
  </si>
  <si>
    <t>-1812281665</t>
  </si>
  <si>
    <t>-1491880607</t>
  </si>
  <si>
    <t>-31102052</t>
  </si>
  <si>
    <t>-2125732185</t>
  </si>
  <si>
    <t>868831597</t>
  </si>
  <si>
    <t>-441066914</t>
  </si>
  <si>
    <t>794779456</t>
  </si>
  <si>
    <t>RTZV009M</t>
  </si>
  <si>
    <t>Montáž TBUS závěs do oblouku 3-4° na výložník 55mm</t>
  </si>
  <si>
    <t>-1584163126</t>
  </si>
  <si>
    <t>RTZV009</t>
  </si>
  <si>
    <t>TBUS závěs do oblouku 3-4° na výložník 55mm</t>
  </si>
  <si>
    <t>1674349560</t>
  </si>
  <si>
    <t>RTZV010M</t>
  </si>
  <si>
    <t xml:space="preserve">Montáž TBUS závěs do oblouku 4-5° na výložník 55mm </t>
  </si>
  <si>
    <t>-1153001154</t>
  </si>
  <si>
    <t>RTZV010</t>
  </si>
  <si>
    <t>TBUS závěs do oblouku 4-5° na výložník 55mm</t>
  </si>
  <si>
    <t>529427377</t>
  </si>
  <si>
    <t>RDNU005M</t>
  </si>
  <si>
    <t xml:space="preserve">Montáž TBUS diodový dělič na výložníku </t>
  </si>
  <si>
    <t>237950740</t>
  </si>
  <si>
    <t>RDNU005</t>
  </si>
  <si>
    <t>TBUS diodový dělič na výložníku</t>
  </si>
  <si>
    <t>-442321082</t>
  </si>
  <si>
    <t>RTZV012M</t>
  </si>
  <si>
    <t xml:space="preserve">Montáž TBUS závěs do oblouku 7-10° na výložník 55mm </t>
  </si>
  <si>
    <t>802722211</t>
  </si>
  <si>
    <t>RTZV012</t>
  </si>
  <si>
    <t>TBUS závěs do oblouku 7-10° na výložník 55mm</t>
  </si>
  <si>
    <t>-1325632991</t>
  </si>
  <si>
    <t>RTZV013M</t>
  </si>
  <si>
    <t>Montáž TBUS závěs do oblouku 10-13° na výložník 55mm</t>
  </si>
  <si>
    <t>-1949750748</t>
  </si>
  <si>
    <t>RTZV013</t>
  </si>
  <si>
    <t>TBUS závěs do oblouku 10-13° na výložník 55mm</t>
  </si>
  <si>
    <t>-683920176</t>
  </si>
  <si>
    <t>RVG081M</t>
  </si>
  <si>
    <t>Montáž Výložník 1x55-6m (vyvěšení nerez lanem)</t>
  </si>
  <si>
    <t>1446167095</t>
  </si>
  <si>
    <t>Poznámka k položce:_x000D_
TV VYL1-6m</t>
  </si>
  <si>
    <t>RVG081</t>
  </si>
  <si>
    <t>Výložník 1x55-6m (vyvěšení nerez lanem)</t>
  </si>
  <si>
    <t>-320021162</t>
  </si>
  <si>
    <t>RVG084M</t>
  </si>
  <si>
    <t xml:space="preserve">Montáž Výložník 1x55-7,5m (vyvěšení nerez lanem) </t>
  </si>
  <si>
    <t>2066698156</t>
  </si>
  <si>
    <t>Poznámka k položce:_x000D_
TV VYL1-7m5</t>
  </si>
  <si>
    <t>RVG084</t>
  </si>
  <si>
    <t>Výložník 1x55-7,5m (vyvěšení nerez lanem)</t>
  </si>
  <si>
    <t>1549676307</t>
  </si>
  <si>
    <t>RVG113M</t>
  </si>
  <si>
    <t xml:space="preserve">Montáž Výložník dvojitý 2x55-7m5 (vyvěšení nerez lanem) </t>
  </si>
  <si>
    <t>471624472</t>
  </si>
  <si>
    <t>RVG113</t>
  </si>
  <si>
    <t>Výložník dvojitý 2x55-7m5 (vyvěšení nerez lanem)</t>
  </si>
  <si>
    <t>-622048306</t>
  </si>
  <si>
    <t>RVG116M</t>
  </si>
  <si>
    <t xml:space="preserve">Montáž Výložník dvojitý 2x55-9m (vyvěšení nerez lanem) </t>
  </si>
  <si>
    <t>1174521831</t>
  </si>
  <si>
    <t>RVG116</t>
  </si>
  <si>
    <t>Výložník dvojitý 2x55-9m (vyvěšení nerez lanem)</t>
  </si>
  <si>
    <t>-336045839</t>
  </si>
  <si>
    <t xml:space="preserve">Montáž Bleskojistka pro T-BUS včetně uzemnění se svodičem PSP </t>
  </si>
  <si>
    <t>1860073798</t>
  </si>
  <si>
    <t>2033290586</t>
  </si>
  <si>
    <t>1344932955</t>
  </si>
  <si>
    <t>-952152648</t>
  </si>
  <si>
    <t>-1218953571</t>
  </si>
  <si>
    <t>1489453679</t>
  </si>
  <si>
    <t>Montáž Kabelové propojení TRAM na lano 0x1</t>
  </si>
  <si>
    <t>19806184</t>
  </si>
  <si>
    <t>70349242</t>
  </si>
  <si>
    <t>Montáž Odpojovač U dvojitý s ručním pohonem (Bz) na kulatý stožár, upevnění třmeny</t>
  </si>
  <si>
    <t>459777939</t>
  </si>
  <si>
    <t>-257927286</t>
  </si>
  <si>
    <t>-118910</t>
  </si>
  <si>
    <t>-578276831</t>
  </si>
  <si>
    <t>RTZV004M</t>
  </si>
  <si>
    <t xml:space="preserve">Montáž Komplet závěsu DELTA na výložník 55mm, L=3000mm </t>
  </si>
  <si>
    <t>-1859740607</t>
  </si>
  <si>
    <t>RTZV004</t>
  </si>
  <si>
    <t>Komplet závěsu DELTA na výložník 55mm, L=3000mm</t>
  </si>
  <si>
    <t>798621474</t>
  </si>
  <si>
    <t>-890866450</t>
  </si>
  <si>
    <t>640536708</t>
  </si>
  <si>
    <t xml:space="preserve">Montáž Rozebiratelné ukončení lana N 25 s izolátorem </t>
  </si>
  <si>
    <t>352303955</t>
  </si>
  <si>
    <t>-473430513</t>
  </si>
  <si>
    <t xml:space="preserve">Montáž Rozebiratelné ukončení lana N 35 s izolátorem </t>
  </si>
  <si>
    <t>1555172131</t>
  </si>
  <si>
    <t>666092229</t>
  </si>
  <si>
    <t xml:space="preserve">Montáž Rozebiratelné ukončení lana N 50 s izolátorem </t>
  </si>
  <si>
    <t>-507274615</t>
  </si>
  <si>
    <t>740102279</t>
  </si>
  <si>
    <t>1896229815</t>
  </si>
  <si>
    <t>-183345150</t>
  </si>
  <si>
    <t>-531724520</t>
  </si>
  <si>
    <t>1300008704</t>
  </si>
  <si>
    <t xml:space="preserve">Montáž Nerozebiratelné trojsměrné spojení lan 50 mm2 kroužkem </t>
  </si>
  <si>
    <t>-643825425</t>
  </si>
  <si>
    <t>-1948026230</t>
  </si>
  <si>
    <t>Montáž Věšák Bz 10mm (lano x lano)</t>
  </si>
  <si>
    <t>-1784389539</t>
  </si>
  <si>
    <t>-1588961917</t>
  </si>
  <si>
    <t>RVG115M</t>
  </si>
  <si>
    <t xml:space="preserve">Montáž Výložník dvojitý 2x55-8.5m (vyvěšení nerez lanem) </t>
  </si>
  <si>
    <t>-605862670</t>
  </si>
  <si>
    <t>RVG115</t>
  </si>
  <si>
    <t>Výložník dvojitý 2x55-8.5m (vyvěšení nerez lanem)</t>
  </si>
  <si>
    <t>880043407</t>
  </si>
  <si>
    <t>RVG117M</t>
  </si>
  <si>
    <t xml:space="preserve">Montáž Výložník dvojitý GFK 2x55-9.5m (vyvěšení nerez lanem) </t>
  </si>
  <si>
    <t>1540495023</t>
  </si>
  <si>
    <t>RVG117</t>
  </si>
  <si>
    <t>Výložník dvojitý GFK 2x55-9.5m (vyvěšení nerez lanem)</t>
  </si>
  <si>
    <t>-2013247306</t>
  </si>
  <si>
    <t>1789034693</t>
  </si>
  <si>
    <t>883684777</t>
  </si>
  <si>
    <t>R211642</t>
  </si>
  <si>
    <t>Kroužek světlost 122/15 HDG</t>
  </si>
  <si>
    <t>-63937998</t>
  </si>
  <si>
    <t>1456485425</t>
  </si>
  <si>
    <t>1404417491</t>
  </si>
  <si>
    <t>1201901626</t>
  </si>
  <si>
    <t>-1939058569</t>
  </si>
  <si>
    <t xml:space="preserve">(1,8*1,8*0,5)*4 "bourání horní části základu </t>
  </si>
  <si>
    <t>(1,8*1,8*2)*26 "bourání celého základu</t>
  </si>
  <si>
    <t>-77532970</t>
  </si>
  <si>
    <t>64*1,7</t>
  </si>
  <si>
    <t>175*2,2</t>
  </si>
  <si>
    <t>-436607866</t>
  </si>
  <si>
    <t>493,8*6 'Přepočtené koeficientem množství</t>
  </si>
  <si>
    <t>748232359</t>
  </si>
  <si>
    <t>387322967</t>
  </si>
  <si>
    <t>-1146230079</t>
  </si>
  <si>
    <t>213*2,4+30+10*2,4+2,036</t>
  </si>
  <si>
    <t>-1845893522</t>
  </si>
  <si>
    <t>959680630</t>
  </si>
  <si>
    <t>-1252387051</t>
  </si>
  <si>
    <t>-1523320888</t>
  </si>
  <si>
    <t>74*1,05 'Přepočtené koeficientem množství</t>
  </si>
  <si>
    <t>243292400</t>
  </si>
  <si>
    <t>36*2+1*2"zaklady</t>
  </si>
  <si>
    <t>160939037</t>
  </si>
  <si>
    <t>254,9 "stožáry</t>
  </si>
  <si>
    <t>(1*1*1,5)*17+(2*2*0,5)*8 "sondy</t>
  </si>
  <si>
    <t>1628414792</t>
  </si>
  <si>
    <t>-16629742</t>
  </si>
  <si>
    <t>296,4-193,2</t>
  </si>
  <si>
    <t>1*1*1,5*17+2*2*0,5*8 "sondy</t>
  </si>
  <si>
    <t>119716599</t>
  </si>
  <si>
    <t>254,9-212,6 "stožáry</t>
  </si>
  <si>
    <t>922042891</t>
  </si>
  <si>
    <t>(1,6*1,6*2,4)*10</t>
  </si>
  <si>
    <t>(1,6*1,6*2)*6</t>
  </si>
  <si>
    <t>(2,2*2*2,8)*1</t>
  </si>
  <si>
    <t>(2*1,8*2,6)*1</t>
  </si>
  <si>
    <t>(1,8*1,8*2,6)*2</t>
  </si>
  <si>
    <t>(1,6*1,6*2,2)*1</t>
  </si>
  <si>
    <t>(2*2*2,8)*3</t>
  </si>
  <si>
    <t>(1,8*1,8*2,4)*3</t>
  </si>
  <si>
    <t>193,248*1,1 'Přepočtené koeficientem množství</t>
  </si>
  <si>
    <t>-1381588037</t>
  </si>
  <si>
    <t>((0,5*4)+(4,4*2))*0,888/1000*27 "výztuž pro betonové hranolové základy</t>
  </si>
  <si>
    <t>17*8/1000 "trny</t>
  </si>
  <si>
    <t>148</t>
  </si>
  <si>
    <t>RVP022</t>
  </si>
  <si>
    <t>Trn s přirubou</t>
  </si>
  <si>
    <t>-1929445423</t>
  </si>
  <si>
    <t>149</t>
  </si>
  <si>
    <t>-389162017</t>
  </si>
  <si>
    <t>1*6 "základ DN600/8x6</t>
  </si>
  <si>
    <t>20*2,5 "utopené hranolové základy"</t>
  </si>
  <si>
    <t>150</t>
  </si>
  <si>
    <t>Zásyp z pisku s prolitou vodou</t>
  </si>
  <si>
    <t>158222898</t>
  </si>
  <si>
    <t>3,14*1,5*(0,29*0,29-0,15*0,15)*27"PI*h*(r1*r1-r2*r2)*n 27x stožár v hranolovém základu</t>
  </si>
  <si>
    <t>(PI*0,3*0,3*1)*20 "20x trubka DN600 utopeného hranolového základu</t>
  </si>
  <si>
    <t>(PI*0,3*0,3*1,5) "1x pilota DN600</t>
  </si>
  <si>
    <t>151</t>
  </si>
  <si>
    <t>-112955150</t>
  </si>
  <si>
    <t>14*2</t>
  </si>
  <si>
    <t>964073728</t>
  </si>
  <si>
    <t>3,14*0,5*(0,35*0,35-0,15*0,15)*17"PI*v*(r1*r1-r2*r2)*n</t>
  </si>
  <si>
    <t>1106547347</t>
  </si>
  <si>
    <t>-1363261780</t>
  </si>
  <si>
    <t>719188416</t>
  </si>
  <si>
    <t>1157097826</t>
  </si>
  <si>
    <t>(PI*0,3*0,3*0,2)*1 "utěsnění sukýnky betonem pro ocelovou pilotu</t>
  </si>
  <si>
    <t>8*1 "pro trny</t>
  </si>
  <si>
    <t>(PI*(0,5*0,5-0,3*0,3)*0,55)*1 "betonový prstenec pro ocelovou pilotu</t>
  </si>
  <si>
    <t>2085234323</t>
  </si>
  <si>
    <t>1508431639</t>
  </si>
  <si>
    <t>Poznámka k položce:_x000D_
výplň pilot DN600 se zhutněním</t>
  </si>
  <si>
    <t>(PI*0,3*0,3*4,5)*1 "DN600x6</t>
  </si>
  <si>
    <t>(PI*(0,48*0,48-0,3*0,3)*1)*7 "betonové hranolové základy</t>
  </si>
  <si>
    <t>-857275482</t>
  </si>
  <si>
    <t>((PI*0,3*0,3*4,5)*1,6)*1 "výplň piloty DN600x6</t>
  </si>
  <si>
    <t>1818596693</t>
  </si>
  <si>
    <t>-437032500</t>
  </si>
  <si>
    <t>102*1,15 'Přepočtené koeficientem množství</t>
  </si>
  <si>
    <t>-1358145711</t>
  </si>
  <si>
    <t>-962542270</t>
  </si>
  <si>
    <t>7,1"asfalt</t>
  </si>
  <si>
    <t>43,9 "dlažba</t>
  </si>
  <si>
    <t>727521401</t>
  </si>
  <si>
    <t>7,1</t>
  </si>
  <si>
    <t>2058698365</t>
  </si>
  <si>
    <t>43,9</t>
  </si>
  <si>
    <t>-1750962579</t>
  </si>
  <si>
    <t>7,1 "žívíce</t>
  </si>
  <si>
    <t>1617874465</t>
  </si>
  <si>
    <t>1783668416</t>
  </si>
  <si>
    <t>43,9*0,25</t>
  </si>
  <si>
    <t>-1861236580</t>
  </si>
  <si>
    <t>186910301</t>
  </si>
  <si>
    <t>824155930</t>
  </si>
  <si>
    <t>SO 653 - Trolejové vedení TBUS - Ke Skalce-Žižkova-U Cvičiště</t>
  </si>
  <si>
    <t>1937369300</t>
  </si>
  <si>
    <t>1475336849</t>
  </si>
  <si>
    <t>1898821065</t>
  </si>
  <si>
    <t xml:space="preserve">Poznámka k položce:_x000D_
Technická kontrola, repase proti korozi, spočívající v odrezení paty stožáru, zbudování betonového límce a aplikace protikorozního nátěru. </t>
  </si>
  <si>
    <t>1 "stožár 4/82</t>
  </si>
  <si>
    <t>1394638924</t>
  </si>
  <si>
    <t>1102608865</t>
  </si>
  <si>
    <t>-1254236197</t>
  </si>
  <si>
    <t>-1491425822</t>
  </si>
  <si>
    <t>-688283176</t>
  </si>
  <si>
    <t>-1669967427</t>
  </si>
  <si>
    <t>1580290714</t>
  </si>
  <si>
    <t>RTS0030</t>
  </si>
  <si>
    <t>Trakční stožár 11,5m/30kN OSV metalizovaný,  typ F</t>
  </si>
  <si>
    <t>1106105316</t>
  </si>
  <si>
    <t>871927437</t>
  </si>
  <si>
    <t>RTS0031</t>
  </si>
  <si>
    <t>Trakční stožár 11,5m/40kN OSV metalizovaný,  typ G</t>
  </si>
  <si>
    <t>1861712386</t>
  </si>
  <si>
    <t>1157770564</t>
  </si>
  <si>
    <t>-1662187554</t>
  </si>
  <si>
    <t xml:space="preserve">Poznámka k položce:_x000D_
Kabelový vývod na strožár NB, vč. trubky HDPE75/45 s připáskováním a kabelovou koncovkou_x000D_
</t>
  </si>
  <si>
    <t>-1129827209</t>
  </si>
  <si>
    <t>420391787</t>
  </si>
  <si>
    <t>-639538647</t>
  </si>
  <si>
    <t>30*1,1 'Přepočtené koeficientem množství</t>
  </si>
  <si>
    <t>124770599</t>
  </si>
  <si>
    <t>Montáž Drát trolejový Cu Ri 100mm2</t>
  </si>
  <si>
    <t>-1374804571</t>
  </si>
  <si>
    <t>970*1,1 'Přepočtené koeficientem množství</t>
  </si>
  <si>
    <t>-72909885</t>
  </si>
  <si>
    <t>970</t>
  </si>
  <si>
    <t>-746777588</t>
  </si>
  <si>
    <t>-1972636515</t>
  </si>
  <si>
    <t>-666499370</t>
  </si>
  <si>
    <t>1336841578</t>
  </si>
  <si>
    <t>166*1,1 'Přepočtené koeficientem množství</t>
  </si>
  <si>
    <t>1446598354</t>
  </si>
  <si>
    <t>-1067864701</t>
  </si>
  <si>
    <t>387682687</t>
  </si>
  <si>
    <t>-241480758</t>
  </si>
  <si>
    <t>-138275622</t>
  </si>
  <si>
    <t>658919731</t>
  </si>
  <si>
    <t>110*1,1 'Přepočtené koeficientem množství</t>
  </si>
  <si>
    <t>-1329302002</t>
  </si>
  <si>
    <t>1077536991</t>
  </si>
  <si>
    <t>-1012031888</t>
  </si>
  <si>
    <t>1392602920</t>
  </si>
  <si>
    <t>985110080</t>
  </si>
  <si>
    <t xml:space="preserve">Montáž TBUS závěs do oblouku 4-5° na lano </t>
  </si>
  <si>
    <t>87065255</t>
  </si>
  <si>
    <t>2061481661</t>
  </si>
  <si>
    <t>-756249726</t>
  </si>
  <si>
    <t>703648392</t>
  </si>
  <si>
    <t>Montáž TBUS závěs do oblouku 7-10° na lano</t>
  </si>
  <si>
    <t>814637612</t>
  </si>
  <si>
    <t>197849911</t>
  </si>
  <si>
    <t>1435278634</t>
  </si>
  <si>
    <t>-1658786567</t>
  </si>
  <si>
    <t>497922658</t>
  </si>
  <si>
    <t>-696353421</t>
  </si>
  <si>
    <t>-706956286</t>
  </si>
  <si>
    <t>-2073254195</t>
  </si>
  <si>
    <t>RDNK018M</t>
  </si>
  <si>
    <t>Montáž Kabelové propojení TRAM na lano 0x1x1</t>
  </si>
  <si>
    <t>1724644970</t>
  </si>
  <si>
    <t>RDNK018</t>
  </si>
  <si>
    <t>Kabelové propojení TRAM na lano 0x1x1</t>
  </si>
  <si>
    <t>-1757277809</t>
  </si>
  <si>
    <t>RVG072M</t>
  </si>
  <si>
    <t>Montáž Výložník 1x55-8,5m (3x vyvěšení nerez lanem)</t>
  </si>
  <si>
    <t>1625868101</t>
  </si>
  <si>
    <t>RVG072</t>
  </si>
  <si>
    <t>Výložník 1x55-8,5m (3x vyvěšení nerez lanem)</t>
  </si>
  <si>
    <t>-959658386</t>
  </si>
  <si>
    <t>-714743831</t>
  </si>
  <si>
    <t>-1314395083</t>
  </si>
  <si>
    <t>1580318710</t>
  </si>
  <si>
    <t>154144347</t>
  </si>
  <si>
    <t>-719979663</t>
  </si>
  <si>
    <t>875663451</t>
  </si>
  <si>
    <t>-2004844667</t>
  </si>
  <si>
    <t>1951661863</t>
  </si>
  <si>
    <t>2031312996</t>
  </si>
  <si>
    <t>-1816304514</t>
  </si>
  <si>
    <t>55223106</t>
  </si>
  <si>
    <t>-672151290</t>
  </si>
  <si>
    <t>-1228661841</t>
  </si>
  <si>
    <t>1736154089</t>
  </si>
  <si>
    <t>-436477967</t>
  </si>
  <si>
    <t>299215544</t>
  </si>
  <si>
    <t>(1,8*1,8*2)*10 "bourání celého základu</t>
  </si>
  <si>
    <t xml:space="preserve">(1,8*1,8*0,5)*1 "bourání horní části základu </t>
  </si>
  <si>
    <t>-1198678522</t>
  </si>
  <si>
    <t>42*1,7</t>
  </si>
  <si>
    <t>67*2,2</t>
  </si>
  <si>
    <t>540687122</t>
  </si>
  <si>
    <t>218,8*6 'Přepočtené koeficientem množství</t>
  </si>
  <si>
    <t>1248147705</t>
  </si>
  <si>
    <t>67*2,4</t>
  </si>
  <si>
    <t>943095801</t>
  </si>
  <si>
    <t>733787159</t>
  </si>
  <si>
    <t>75*2,4+21+4,072</t>
  </si>
  <si>
    <t>-743742174</t>
  </si>
  <si>
    <t>-1341887151</t>
  </si>
  <si>
    <t>-265989435</t>
  </si>
  <si>
    <t>28*1,05 'Přepočtené koeficientem množství</t>
  </si>
  <si>
    <t>1192196391</t>
  </si>
  <si>
    <t>13*2+1*2"zaklady</t>
  </si>
  <si>
    <t>-1814054630</t>
  </si>
  <si>
    <t>77,5 "stožáry</t>
  </si>
  <si>
    <t>(1*1*1,5)*10 "sondy</t>
  </si>
  <si>
    <t>178748850</t>
  </si>
  <si>
    <t>77,5"stožáry</t>
  </si>
  <si>
    <t>-1697456242</t>
  </si>
  <si>
    <t>77,5-63</t>
  </si>
  <si>
    <t>1*1*1,5*10 "sondy</t>
  </si>
  <si>
    <t>-2147270547</t>
  </si>
  <si>
    <t>92,5-29,5</t>
  </si>
  <si>
    <t>-893753975</t>
  </si>
  <si>
    <t>(1,6*1,6*2,4)*1</t>
  </si>
  <si>
    <t>63,072*1,1 'Přepočtené koeficientem množství</t>
  </si>
  <si>
    <t>517251070</t>
  </si>
  <si>
    <t>(138,16/1000)*1 "výztuž betonové piloty</t>
  </si>
  <si>
    <t>(((0,5*4)+(4,4*2))*0,888/1000)*10 "výztuž pro betonové hranolové základy</t>
  </si>
  <si>
    <t>125*10/1000 "trubka</t>
  </si>
  <si>
    <t>447762947</t>
  </si>
  <si>
    <t>3,14*1,5*(0,29*0,29-0,15*0,15)*10"PI*h*(r1*r1-r2*r2)*n 10x stožár v hranolovém základu</t>
  </si>
  <si>
    <t>(PI*0,3*0,3*1)*4 "4x trubka DN600 utopeného hranolového základu</t>
  </si>
  <si>
    <t>(PI*0,3*0,3*1,5)*2 "2x pilota DN600</t>
  </si>
  <si>
    <t>1673223847</t>
  </si>
  <si>
    <t>4,9*2</t>
  </si>
  <si>
    <t>-1172354919</t>
  </si>
  <si>
    <t>3,14*0,5*(0,35*0,35-0,15*0,15)*6"PI*v*(r1*r1-r2*r2)*n</t>
  </si>
  <si>
    <t>1256027232</t>
  </si>
  <si>
    <t>716906681</t>
  </si>
  <si>
    <t>-1277244512</t>
  </si>
  <si>
    <t>2 "DN600x6</t>
  </si>
  <si>
    <t>369431401</t>
  </si>
  <si>
    <t>1 "DN900x5</t>
  </si>
  <si>
    <t>1875527254</t>
  </si>
  <si>
    <t>2*6 "základ DN600/8x6</t>
  </si>
  <si>
    <t>4*2,5 "utopené hranolové základy"</t>
  </si>
  <si>
    <t>-1649615977</t>
  </si>
  <si>
    <t>(PI*0,45*0,45*5)*1 "betonová pilota DN900x5</t>
  </si>
  <si>
    <t>(PI*0,3*0,3*0,2)*2 "utěsnění sukýnky betonem pro ocelovou pilotu</t>
  </si>
  <si>
    <t>(PI*(0,5*0,5-0,3*0,3)*0,55)*2 "betonový prstenec pro ocelovou pilotu</t>
  </si>
  <si>
    <t>-1746871255</t>
  </si>
  <si>
    <t>-625671215</t>
  </si>
  <si>
    <t>(PI*0,3*0,3*4,5)*2 "DN600x6</t>
  </si>
  <si>
    <t>(PI*(0,48*0,48-0,3*0,3)*1)*6 "betonové hranolové základy</t>
  </si>
  <si>
    <t>-190486216</t>
  </si>
  <si>
    <t>((PI*0,3*0,3*4,5)*1,6)*2 "výplň piloty DN600x6</t>
  </si>
  <si>
    <t>-259080343</t>
  </si>
  <si>
    <t>272523848</t>
  </si>
  <si>
    <t>4*1,15 'Přepočtené koeficientem množství</t>
  </si>
  <si>
    <t>1989626024</t>
  </si>
  <si>
    <t>25,8</t>
  </si>
  <si>
    <t>-1016966980</t>
  </si>
  <si>
    <t>346749014</t>
  </si>
  <si>
    <t>1831208802</t>
  </si>
  <si>
    <t>-1232344157</t>
  </si>
  <si>
    <t>26*0,25</t>
  </si>
  <si>
    <t>-678063022</t>
  </si>
  <si>
    <t>-572524261</t>
  </si>
  <si>
    <t>1554584518</t>
  </si>
  <si>
    <t>966071821</t>
  </si>
  <si>
    <t>Rozebrání oplocení z pletiva drátěného se čtvercovými oky, výšky do 1,6 m</t>
  </si>
  <si>
    <t>-986803603</t>
  </si>
  <si>
    <t>https://podminky.urs.cz/item/CS_URS_2024_01/966071821</t>
  </si>
  <si>
    <t>348401150</t>
  </si>
  <si>
    <t>Montáž oplocení z pletiva svařovaného do 1,5 m</t>
  </si>
  <si>
    <t>862746338</t>
  </si>
  <si>
    <t>https://podminky.urs.cz/item/CS_URS_2024_01/348401150</t>
  </si>
  <si>
    <t>184803111</t>
  </si>
  <si>
    <t>Řez a tvarování živých plotů a stěn přímých, výšky do 0,8 m, šířky do 0,8 m</t>
  </si>
  <si>
    <t>469166107</t>
  </si>
  <si>
    <t>https://podminky.urs.cz/item/CS_URS_2024_01/184803111</t>
  </si>
  <si>
    <t>SO 654 - Trolejové vedení TBUS - U Cvičiště-Žižkova-Rantířovská</t>
  </si>
  <si>
    <t>1350436139</t>
  </si>
  <si>
    <t>1333668579</t>
  </si>
  <si>
    <t>1862975940</t>
  </si>
  <si>
    <t>575748779</t>
  </si>
  <si>
    <t>-1903356253</t>
  </si>
  <si>
    <t>-1223380481</t>
  </si>
  <si>
    <t>742410801</t>
  </si>
  <si>
    <t>Demontáž rozhlasu reproduktoru podhledového, nástěnného, směrového</t>
  </si>
  <si>
    <t>1927746700</t>
  </si>
  <si>
    <t>https://podminky.urs.cz/item/CS_URS_2024_01/742410801</t>
  </si>
  <si>
    <t>993082258</t>
  </si>
  <si>
    <t>1095137228</t>
  </si>
  <si>
    <t>1965363347</t>
  </si>
  <si>
    <t>1974774511</t>
  </si>
  <si>
    <t>1848974112</t>
  </si>
  <si>
    <t>-1640287724</t>
  </si>
  <si>
    <t>-752839641</t>
  </si>
  <si>
    <t>1259860251</t>
  </si>
  <si>
    <t>-183197317</t>
  </si>
  <si>
    <t>-1825151311</t>
  </si>
  <si>
    <t>1489721678</t>
  </si>
  <si>
    <t>RTS0034</t>
  </si>
  <si>
    <t>Trakční stožár 12m/22kN OSV metalizovaný,  typ D</t>
  </si>
  <si>
    <t>203153430</t>
  </si>
  <si>
    <t>-297129687</t>
  </si>
  <si>
    <t>1323454611</t>
  </si>
  <si>
    <t>-1730738621</t>
  </si>
  <si>
    <t>-1090975912</t>
  </si>
  <si>
    <t>-1101471419</t>
  </si>
  <si>
    <t>1202092265</t>
  </si>
  <si>
    <t>-489554504</t>
  </si>
  <si>
    <t>-1251988526</t>
  </si>
  <si>
    <t>-1381073052</t>
  </si>
  <si>
    <t>210204101</t>
  </si>
  <si>
    <t>Montáž výložníků osvětlení jednoramenných nástěnných, hmotnosti přes 35 kg</t>
  </si>
  <si>
    <t>83183062</t>
  </si>
  <si>
    <t>https://podminky.urs.cz/item/CS_URS_2023_01/210204101</t>
  </si>
  <si>
    <t>RVP014.1</t>
  </si>
  <si>
    <t>Výložnik osvětlení jednoramenný</t>
  </si>
  <si>
    <t>-202413485</t>
  </si>
  <si>
    <t>228830011</t>
  </si>
  <si>
    <t>Demontáž světelného návěstidla stožárového jednostranného s 1 svítilnou</t>
  </si>
  <si>
    <t>805610215</t>
  </si>
  <si>
    <t>https://podminky.urs.cz/item/CS_URS_2024_01/228830011</t>
  </si>
  <si>
    <t>220830011</t>
  </si>
  <si>
    <t>Montáž světelného návěstidla stožárového jednostranného s 1 svítilnou</t>
  </si>
  <si>
    <t>115814477</t>
  </si>
  <si>
    <t>https://podminky.urs.cz/item/CS_URS_2024_01/220830011</t>
  </si>
  <si>
    <t>1174194115</t>
  </si>
  <si>
    <t>390135009</t>
  </si>
  <si>
    <t>1969760794</t>
  </si>
  <si>
    <t>RKTT002M</t>
  </si>
  <si>
    <t xml:space="preserve">Montáž Křížení tahové TBUSxTBUS 25° levé </t>
  </si>
  <si>
    <t>941605083</t>
  </si>
  <si>
    <t>RKTT002</t>
  </si>
  <si>
    <t xml:space="preserve">Křížení tahové TBUSxTBUS 25° levé </t>
  </si>
  <si>
    <t>880737500</t>
  </si>
  <si>
    <t>RKTT007M</t>
  </si>
  <si>
    <t xml:space="preserve">Montáž Křížení tahové TBUSxTBUS 50° levé </t>
  </si>
  <si>
    <t>1915193542</t>
  </si>
  <si>
    <t>RKTT007</t>
  </si>
  <si>
    <t xml:space="preserve">Křížení tahové TBUSxTBUS 50° levé </t>
  </si>
  <si>
    <t>1860465538</t>
  </si>
  <si>
    <t>RKTT017M</t>
  </si>
  <si>
    <t xml:space="preserve">Montáž Křížení tahové TBUSxTBUS 30° pravé </t>
  </si>
  <si>
    <t>902753726</t>
  </si>
  <si>
    <t>RKTT017</t>
  </si>
  <si>
    <t xml:space="preserve">Křížení tahové TBUSxTBUS 30° pravé </t>
  </si>
  <si>
    <t>-1755925911</t>
  </si>
  <si>
    <t>-1293882381</t>
  </si>
  <si>
    <t>-732765416</t>
  </si>
  <si>
    <t>-913530881</t>
  </si>
  <si>
    <t>2,72727272727273*1,1 'Přepočtené koeficientem množství</t>
  </si>
  <si>
    <t>-2006731699</t>
  </si>
  <si>
    <t>-1464581653</t>
  </si>
  <si>
    <t>1488113106</t>
  </si>
  <si>
    <t>RVKEVL008M</t>
  </si>
  <si>
    <t>Montáž El. TBUS výhybka, rádio 2,4 GHz, pravá 10° (2,5°/7,5°), vč. skříně ovládání mezi tělesy</t>
  </si>
  <si>
    <t>-116476226</t>
  </si>
  <si>
    <t>Poznámka k položce:_x000D_
TBSEVL10M-R</t>
  </si>
  <si>
    <t>RVKEVL005</t>
  </si>
  <si>
    <t>El. TBUS výhybka, rádio 2,4 GHz, pravá 10° (2,5°/7,5°), bez skříně ovládání</t>
  </si>
  <si>
    <t>401366888</t>
  </si>
  <si>
    <t>-189261058</t>
  </si>
  <si>
    <t>-1614019545</t>
  </si>
  <si>
    <t>-864911606</t>
  </si>
  <si>
    <t xml:space="preserve">Montáž Mechanická TBUS výhybka, pravá 10° (2,5°/7,5°) </t>
  </si>
  <si>
    <t>-80026127</t>
  </si>
  <si>
    <t>-1084819135</t>
  </si>
  <si>
    <t>Montáž Mechanická TBUS výhybka, levá 10° (7,5°/2,5°)</t>
  </si>
  <si>
    <t>-1092209042</t>
  </si>
  <si>
    <t>187603483</t>
  </si>
  <si>
    <t>-1537742732</t>
  </si>
  <si>
    <t>3582*1,1 'Přepočtené koeficientem množství</t>
  </si>
  <si>
    <t>-1204914795</t>
  </si>
  <si>
    <t>3512+70</t>
  </si>
  <si>
    <t>-596890304</t>
  </si>
  <si>
    <t>686*1,1 'Přepočtené koeficientem množství</t>
  </si>
  <si>
    <t>-1776623750</t>
  </si>
  <si>
    <t>1389277775</t>
  </si>
  <si>
    <t>1716*1,1 'Přepočtené koeficientem množství</t>
  </si>
  <si>
    <t>-1792740423</t>
  </si>
  <si>
    <t>Montáž Lano nerez 50mm2 (1x37) 9,8 271250</t>
  </si>
  <si>
    <t>555463756</t>
  </si>
  <si>
    <t>227*1,1 'Přepočtené koeficientem množství</t>
  </si>
  <si>
    <t>-1645209417</t>
  </si>
  <si>
    <t>-630238681</t>
  </si>
  <si>
    <t>488460579</t>
  </si>
  <si>
    <t>820771584</t>
  </si>
  <si>
    <t>-1711514397</t>
  </si>
  <si>
    <t>-1081151625</t>
  </si>
  <si>
    <t>390215583</t>
  </si>
  <si>
    <t>1623809081</t>
  </si>
  <si>
    <t>-1679269693</t>
  </si>
  <si>
    <t>Montáž TBUS závěs do oblouku 3-4° na lano</t>
  </si>
  <si>
    <t>1846234437</t>
  </si>
  <si>
    <t>-1464551515</t>
  </si>
  <si>
    <t>-160799790</t>
  </si>
  <si>
    <t>-1220417590</t>
  </si>
  <si>
    <t>-1978466787</t>
  </si>
  <si>
    <t>1851612647</t>
  </si>
  <si>
    <t>-1919064081</t>
  </si>
  <si>
    <t>-909200359</t>
  </si>
  <si>
    <t>Montáž TBUS závěs do oblouku 10-13° na lano</t>
  </si>
  <si>
    <t>4055627</t>
  </si>
  <si>
    <t>-1528574469</t>
  </si>
  <si>
    <t>1482059429</t>
  </si>
  <si>
    <t>1264461964</t>
  </si>
  <si>
    <t>45944922</t>
  </si>
  <si>
    <t>1520629422</t>
  </si>
  <si>
    <t>1281537398</t>
  </si>
  <si>
    <t>-494847382</t>
  </si>
  <si>
    <t>-401425750</t>
  </si>
  <si>
    <t>-46648377</t>
  </si>
  <si>
    <t>-394019726</t>
  </si>
  <si>
    <t>481760517</t>
  </si>
  <si>
    <t>Montáž Kabelové propojení 120mm2 TRAM na výložník</t>
  </si>
  <si>
    <t>157251320</t>
  </si>
  <si>
    <t>-341941193</t>
  </si>
  <si>
    <t>-766281059</t>
  </si>
  <si>
    <t>765767168</t>
  </si>
  <si>
    <t>-694732082</t>
  </si>
  <si>
    <t>1541517321</t>
  </si>
  <si>
    <t>405513443</t>
  </si>
  <si>
    <t>2134022956</t>
  </si>
  <si>
    <t>693994684</t>
  </si>
  <si>
    <t>-389005896</t>
  </si>
  <si>
    <t>1440155285</t>
  </si>
  <si>
    <t>347734115</t>
  </si>
  <si>
    <t>-1421938699</t>
  </si>
  <si>
    <t>1265034452</t>
  </si>
  <si>
    <t>-1625036349</t>
  </si>
  <si>
    <t>1686268282</t>
  </si>
  <si>
    <t xml:space="preserve">Montáž Nerozebiratelné trojsměrné spojení lan 25 mm2 kroužkem </t>
  </si>
  <si>
    <t>-237387734</t>
  </si>
  <si>
    <t>610614634</t>
  </si>
  <si>
    <t>1114986357</t>
  </si>
  <si>
    <t>-162539500</t>
  </si>
  <si>
    <t>-1579272434</t>
  </si>
  <si>
    <t>-862894268</t>
  </si>
  <si>
    <t>1550007630</t>
  </si>
  <si>
    <t>-352501879</t>
  </si>
  <si>
    <t>RTZV016M</t>
  </si>
  <si>
    <t>Montáž TBUS závěs do oblouku 3-4° na výložník</t>
  </si>
  <si>
    <t>1379119133</t>
  </si>
  <si>
    <t>RTZV016</t>
  </si>
  <si>
    <t>TBUS závěs do oblouku 3-4° na výložník</t>
  </si>
  <si>
    <t>-2001979344</t>
  </si>
  <si>
    <t>RTZV017M</t>
  </si>
  <si>
    <t xml:space="preserve">Montáž TBUS závěs do oblouku 4-5° na výložník </t>
  </si>
  <si>
    <t>-1846986432</t>
  </si>
  <si>
    <t>RTZV017</t>
  </si>
  <si>
    <t>TBUS závěs do oblouku 4-5° na výložník</t>
  </si>
  <si>
    <t>2007855254</t>
  </si>
  <si>
    <t>RTZV018M</t>
  </si>
  <si>
    <t xml:space="preserve">Montáž TBUS závěs do oblouku 5-7° na výložník </t>
  </si>
  <si>
    <t>297704032</t>
  </si>
  <si>
    <t>RTZV018</t>
  </si>
  <si>
    <t>TBUS závěs do oblouku 5-7° na výložník</t>
  </si>
  <si>
    <t>-1168270308</t>
  </si>
  <si>
    <t>RTZV021M</t>
  </si>
  <si>
    <t>Montáž TBUS závěs do oblouku 13-30° na výložník</t>
  </si>
  <si>
    <t>-552672670</t>
  </si>
  <si>
    <t>RTZV021</t>
  </si>
  <si>
    <t>TBUS závěs do oblouku 13-30° na výložník</t>
  </si>
  <si>
    <t>667533655</t>
  </si>
  <si>
    <t>Montáž TBUS diodový dělič na výložníku</t>
  </si>
  <si>
    <t>-1511283477</t>
  </si>
  <si>
    <t>-70660652</t>
  </si>
  <si>
    <t xml:space="preserve">Montáž Dvojité pevné kotvení 2x TD 100 mm2 </t>
  </si>
  <si>
    <t>-2098230678</t>
  </si>
  <si>
    <t>-873887922</t>
  </si>
  <si>
    <t>2 "provizorní kotvení po dobu stavby</t>
  </si>
  <si>
    <t>2 "kotvení definitivních stop TV ul. Rantířovská</t>
  </si>
  <si>
    <t>RTZL037M</t>
  </si>
  <si>
    <t xml:space="preserve">Montáž TBUS odtah do oblouku 7-10° na lano </t>
  </si>
  <si>
    <t>1207517490</t>
  </si>
  <si>
    <t>RTZL037</t>
  </si>
  <si>
    <t>TBUS odtah do oblouku 7-10° na lano</t>
  </si>
  <si>
    <t>-1801990808</t>
  </si>
  <si>
    <t>RTZS002M</t>
  </si>
  <si>
    <t>Montáž Sestava naváděcích trychtýřů pro TBUS sběrače, vyvěšeno na příčném laně</t>
  </si>
  <si>
    <t>-676771596</t>
  </si>
  <si>
    <t>RTZS002</t>
  </si>
  <si>
    <t>Sestava naváděcích trychtýřů pro TBUS sběrače, vyvěšeno na příčném laně</t>
  </si>
  <si>
    <t>990678480</t>
  </si>
  <si>
    <t>RVG076M</t>
  </si>
  <si>
    <t>Montáž Výložník 1x55-4m (vyvěšení nerez lanem)</t>
  </si>
  <si>
    <t>153481990</t>
  </si>
  <si>
    <t>RVG076</t>
  </si>
  <si>
    <t>Výložník 1x55-4m (vyvěšení nerez lanem)</t>
  </si>
  <si>
    <t>-1891907740</t>
  </si>
  <si>
    <t>RVG077M</t>
  </si>
  <si>
    <t xml:space="preserve">Montáž Výložník 1x55-4,5m (vyvěšení nerez lanem) </t>
  </si>
  <si>
    <t>-383064318</t>
  </si>
  <si>
    <t>RVG077</t>
  </si>
  <si>
    <t>Výložník 1x55-4,5m (vyvěšení nerez lanem)</t>
  </si>
  <si>
    <t>-1294552734</t>
  </si>
  <si>
    <t>RVG082M</t>
  </si>
  <si>
    <t xml:space="preserve">Montáž Výložník 1x55-6,5m (vyvěšení nerez lanem) </t>
  </si>
  <si>
    <t>478985162</t>
  </si>
  <si>
    <t>RVG082</t>
  </si>
  <si>
    <t>Výložník 1x55-6,5m (vyvěšení nerez lanem)</t>
  </si>
  <si>
    <t>-696231825</t>
  </si>
  <si>
    <t>RVG083M</t>
  </si>
  <si>
    <t xml:space="preserve">Montáž Výložník 1x55-7m (vyvěšení nerez lanem) </t>
  </si>
  <si>
    <t>454669127</t>
  </si>
  <si>
    <t>Poznámka k položce:_x000D_
TV VYL1-7m</t>
  </si>
  <si>
    <t>RVG083</t>
  </si>
  <si>
    <t>Výložník 1x55-7m (vyvěšení nerez lanem)</t>
  </si>
  <si>
    <t>1007162352</t>
  </si>
  <si>
    <t>RVG085M</t>
  </si>
  <si>
    <t xml:space="preserve">Montáž Výložník 1x55-8m (3x vyvěšení nerez lanem) </t>
  </si>
  <si>
    <t>511602110</t>
  </si>
  <si>
    <t>Poznámka k položce:_x000D_
TV VYL1-8m</t>
  </si>
  <si>
    <t>RVG085</t>
  </si>
  <si>
    <t>Výložník 1x55-8m (3x vyvěšení nerez lanem)</t>
  </si>
  <si>
    <t>27023123</t>
  </si>
  <si>
    <t>RVG086M</t>
  </si>
  <si>
    <t>Montáž Výložník 1x55-9m (vyvěšení nerez lanem)</t>
  </si>
  <si>
    <t>-1189572257</t>
  </si>
  <si>
    <t>Poznámka k položce:_x000D_
TV VYL1-9m</t>
  </si>
  <si>
    <t>RVG086</t>
  </si>
  <si>
    <t>Výložník 1x55-9m (vyvěšení nerez lanem)</t>
  </si>
  <si>
    <t>-2014192347</t>
  </si>
  <si>
    <t>RVG100M</t>
  </si>
  <si>
    <t xml:space="preserve">Montáž Výložník dvojitý GFK 2x55-10,5m (vyvěšení nerez lanem) </t>
  </si>
  <si>
    <t>-1185106506</t>
  </si>
  <si>
    <t>RVG100</t>
  </si>
  <si>
    <t>Výložník dvojitý GFK 2x55-10,5m (vyvěšení nerez lanem)</t>
  </si>
  <si>
    <t>1358566904</t>
  </si>
  <si>
    <t>RVG101M</t>
  </si>
  <si>
    <t xml:space="preserve">Montáž Výložník dvojitý 2x55-11m (vyvěšení nerez lanem) </t>
  </si>
  <si>
    <t>819460464</t>
  </si>
  <si>
    <t>RVG101</t>
  </si>
  <si>
    <t>Výložník dvojitý 2x55-11m (vyvěšení nerez lanem)</t>
  </si>
  <si>
    <t>-1897770940</t>
  </si>
  <si>
    <t>RVG102M</t>
  </si>
  <si>
    <t xml:space="preserve">Montáž Výložník dvojitý 2x55-12m (vyvěšení nerez lanem) </t>
  </si>
  <si>
    <t>1075516052</t>
  </si>
  <si>
    <t>RVG102</t>
  </si>
  <si>
    <t>Výložník dvojitý 2x55-12m (vyvěšení nerez lanem)</t>
  </si>
  <si>
    <t>2068518295</t>
  </si>
  <si>
    <t>RVG110M</t>
  </si>
  <si>
    <t>Montáž Dvojitý výložník GFK 2x55-6m (vyvěšení nerez lanem)</t>
  </si>
  <si>
    <t>-1690304937</t>
  </si>
  <si>
    <t>RVG110</t>
  </si>
  <si>
    <t>Dvojitý výložník GFK 2x55-6m (vyvěšení nerez lanem)</t>
  </si>
  <si>
    <t>827261969</t>
  </si>
  <si>
    <t>-1718689995</t>
  </si>
  <si>
    <t>-1710580439</t>
  </si>
  <si>
    <t>-2022280844</t>
  </si>
  <si>
    <t>1045492146</t>
  </si>
  <si>
    <t>Poznámka k položce:_x000D_
pouze materiál bez montáže</t>
  </si>
  <si>
    <t>481574893</t>
  </si>
  <si>
    <t>-892143613</t>
  </si>
  <si>
    <t>250,7 "stožáry</t>
  </si>
  <si>
    <t>(1*1*1,5)*32 "sondy</t>
  </si>
  <si>
    <t>752915065</t>
  </si>
  <si>
    <t>145621249</t>
  </si>
  <si>
    <t>1*1*1,5*32 "sondy</t>
  </si>
  <si>
    <t>298,7-209,28</t>
  </si>
  <si>
    <t>1432665431</t>
  </si>
  <si>
    <t>298,7-137,43</t>
  </si>
  <si>
    <t>-761294887</t>
  </si>
  <si>
    <t>-1897161514</t>
  </si>
  <si>
    <t>2084892352</t>
  </si>
  <si>
    <t>(1,8*1,6*2,4)*1</t>
  </si>
  <si>
    <t>(1,6*1,6*2,4)*11</t>
  </si>
  <si>
    <t>(1,6*1,6*2)*12</t>
  </si>
  <si>
    <t>209,28*1,1 'Přepočtené koeficientem množství</t>
  </si>
  <si>
    <t>-1179240879</t>
  </si>
  <si>
    <t>(((0,5*4)+(4,4*2))*0,888/1000)*33 "výztuž pro betonové hranolové základy</t>
  </si>
  <si>
    <t>125*25/1000 "trubka</t>
  </si>
  <si>
    <t>2030845739</t>
  </si>
  <si>
    <t>100*1,05 'Přepočtené koeficientem množství</t>
  </si>
  <si>
    <t>1338726131</t>
  </si>
  <si>
    <t>47*2+3*2 "zaklady</t>
  </si>
  <si>
    <t>-1962465629</t>
  </si>
  <si>
    <t>(1,8*1,8*2)*9 "bourání celého základu</t>
  </si>
  <si>
    <t>1195669490</t>
  </si>
  <si>
    <t>161,27*1,7</t>
  </si>
  <si>
    <t>64,8*2,2</t>
  </si>
  <si>
    <t>-411570345</t>
  </si>
  <si>
    <t>161,270*1,7</t>
  </si>
  <si>
    <t>416,719*6 'Přepočtené koeficientem množství</t>
  </si>
  <si>
    <t>688507386</t>
  </si>
  <si>
    <t>-358126045</t>
  </si>
  <si>
    <t>-371005679</t>
  </si>
  <si>
    <t>263*2,4+35,548+24,429</t>
  </si>
  <si>
    <t>-1319931896</t>
  </si>
  <si>
    <t>1239824748</t>
  </si>
  <si>
    <t>3,14*1,5*(0,29*0,29-0,15*0,15)*33"PI*h*(r1*r1-r2*r2)*n 36x stožár v hranolovém základu</t>
  </si>
  <si>
    <t>(PI*0,3*0,3*1)*11 "10x trubka DN600 utopeného hranolového základu</t>
  </si>
  <si>
    <t>(PI*0,3*0,3*1,5)*12 "13x pilota DN600</t>
  </si>
  <si>
    <t>-1818958168</t>
  </si>
  <si>
    <t>17,774*2</t>
  </si>
  <si>
    <t>-1998182205</t>
  </si>
  <si>
    <t>3,14*0,5*(0,35*0,35-0,15*0,15)*30"PI*v*(r1*r1-r2*r2)*n</t>
  </si>
  <si>
    <t>1516354906</t>
  </si>
  <si>
    <t>1272065676</t>
  </si>
  <si>
    <t>10509257</t>
  </si>
  <si>
    <t>12 "DN600x6</t>
  </si>
  <si>
    <t>-1552475490</t>
  </si>
  <si>
    <t>-2040835362</t>
  </si>
  <si>
    <t>12*6 "základ DN600/8x6</t>
  </si>
  <si>
    <t>9*2,5 "utopené hranolové základy"</t>
  </si>
  <si>
    <t>1398883183</t>
  </si>
  <si>
    <t>(PI*0,3*0,3*0,2)*12 "utěsnění sukýnky betonem pro ocelovou pilotu</t>
  </si>
  <si>
    <t>(PI*(0,5*0,5-0,3*0,3)*0,55)*12 "betonový prstenec pro ocelovou pilotu</t>
  </si>
  <si>
    <t>-858739870</t>
  </si>
  <si>
    <t>2126508955</t>
  </si>
  <si>
    <t>(PI*0,3*0,3*4,5)*12 "DN600x6</t>
  </si>
  <si>
    <t>(PI*(0,48*0,48-0,3*0,3)*1)*25 "betonové hranolové základy</t>
  </si>
  <si>
    <t>-60222684</t>
  </si>
  <si>
    <t>((PI*0,3*0,3*4,5)*1,6)*12 "výplň piloty DN600x6</t>
  </si>
  <si>
    <t>962042320</t>
  </si>
  <si>
    <t>Bourání zdiva z betonu prostého nadzákladového objemu do 1 m3</t>
  </si>
  <si>
    <t>-1634131355</t>
  </si>
  <si>
    <t>https://podminky.urs.cz/item/CS_URS_2024_01/962042320</t>
  </si>
  <si>
    <t>2*1,5*0,5</t>
  </si>
  <si>
    <t>342321210</t>
  </si>
  <si>
    <t>Stěny a příčky z betonu železového (bez výztuže) výplňové a oddělovací pevné, ochranné přizdívky tř. C 12/15</t>
  </si>
  <si>
    <t>772559387</t>
  </si>
  <si>
    <t>https://podminky.urs.cz/item/CS_URS_2024_01/342321210</t>
  </si>
  <si>
    <t>-324784917</t>
  </si>
  <si>
    <t>119,5</t>
  </si>
  <si>
    <t>1431022033</t>
  </si>
  <si>
    <t>119,5*1,15 'Přepočtené koeficientem množství</t>
  </si>
  <si>
    <t>-1331815266</t>
  </si>
  <si>
    <t>1523485117</t>
  </si>
  <si>
    <t>11,5</t>
  </si>
  <si>
    <t>-887697856</t>
  </si>
  <si>
    <t>11,5 "asfalt</t>
  </si>
  <si>
    <t>12,4 "dlažba</t>
  </si>
  <si>
    <t>1878607635</t>
  </si>
  <si>
    <t>2037258561</t>
  </si>
  <si>
    <t>12,4</t>
  </si>
  <si>
    <t>-254989879</t>
  </si>
  <si>
    <t>11,5 "živice</t>
  </si>
  <si>
    <t>-362584022</t>
  </si>
  <si>
    <t>1754588913</t>
  </si>
  <si>
    <t>12,4*0,25</t>
  </si>
  <si>
    <t>-932680526</t>
  </si>
  <si>
    <t>-520782939</t>
  </si>
  <si>
    <t>-1969159906</t>
  </si>
  <si>
    <t>-27491493</t>
  </si>
  <si>
    <t>-681345765</t>
  </si>
  <si>
    <t>1578013968</t>
  </si>
  <si>
    <t>SO 655-red - Trolejové vedení TBUS - Seifertova-Ke Skalce-U Hřbitova</t>
  </si>
  <si>
    <t>-1113612364</t>
  </si>
  <si>
    <t>-874454926</t>
  </si>
  <si>
    <t>1042982077</t>
  </si>
  <si>
    <t>-1018095783</t>
  </si>
  <si>
    <t>-431716003</t>
  </si>
  <si>
    <t>423793885</t>
  </si>
  <si>
    <t>303127835</t>
  </si>
  <si>
    <t>240648125</t>
  </si>
  <si>
    <t>-585197468</t>
  </si>
  <si>
    <t>-960803067</t>
  </si>
  <si>
    <t>-155625658</t>
  </si>
  <si>
    <t>Poznámka k položce:_x000D_
stožár musí být proveden dle parametrů uvedených v tabulce stožárů a v technické zprávě</t>
  </si>
  <si>
    <t>-570763624</t>
  </si>
  <si>
    <t>1063120912</t>
  </si>
  <si>
    <t>RTS0027</t>
  </si>
  <si>
    <t>Trakční stožár 11,5m/16kN OSV metalizovaný,  typ C</t>
  </si>
  <si>
    <t>-965904333</t>
  </si>
  <si>
    <t>862624482</t>
  </si>
  <si>
    <t>-2144478315</t>
  </si>
  <si>
    <t>-1963300408</t>
  </si>
  <si>
    <t>-1328266937</t>
  </si>
  <si>
    <t>1586329246</t>
  </si>
  <si>
    <t>1663337192</t>
  </si>
  <si>
    <t>RKTT018M</t>
  </si>
  <si>
    <t>Montáž Křížení tahové TBUSxTBUS 35° pravé</t>
  </si>
  <si>
    <t>-1287040207</t>
  </si>
  <si>
    <t>RKTT018</t>
  </si>
  <si>
    <t xml:space="preserve">Křížení tahové TBUSxTBUS 35° pravé </t>
  </si>
  <si>
    <t>2024080244</t>
  </si>
  <si>
    <t>2062210708</t>
  </si>
  <si>
    <t>-994762755</t>
  </si>
  <si>
    <t>1869688353</t>
  </si>
  <si>
    <t>-410200168</t>
  </si>
  <si>
    <t>564415725</t>
  </si>
  <si>
    <t>180516507</t>
  </si>
  <si>
    <t>2037749082</t>
  </si>
  <si>
    <t>-1270684800</t>
  </si>
  <si>
    <t>926117914</t>
  </si>
  <si>
    <t>139151270</t>
  </si>
  <si>
    <t>2088*1,1 'Přepočtené koeficientem množství</t>
  </si>
  <si>
    <t>-576451659</t>
  </si>
  <si>
    <t>2088</t>
  </si>
  <si>
    <t>-1736355445</t>
  </si>
  <si>
    <t>139*1,1 'Přepočtené koeficientem množství</t>
  </si>
  <si>
    <t>897472702</t>
  </si>
  <si>
    <t>64863404</t>
  </si>
  <si>
    <t>309*1,1 'Přepočtené koeficientem množství</t>
  </si>
  <si>
    <t>-256060734</t>
  </si>
  <si>
    <t>-620578553</t>
  </si>
  <si>
    <t>571567488</t>
  </si>
  <si>
    <t>-682650686</t>
  </si>
  <si>
    <t>1432483254</t>
  </si>
  <si>
    <t>697095257</t>
  </si>
  <si>
    <t>-555017172</t>
  </si>
  <si>
    <t>Montáž Objímka na stožár D245 - L37/21, StSt</t>
  </si>
  <si>
    <t>-1534773841</t>
  </si>
  <si>
    <t>925592526</t>
  </si>
  <si>
    <t>1960069647</t>
  </si>
  <si>
    <t>-1202382893</t>
  </si>
  <si>
    <t>681865284</t>
  </si>
  <si>
    <t>1457905889</t>
  </si>
  <si>
    <t>1746640726</t>
  </si>
  <si>
    <t>1213948503</t>
  </si>
  <si>
    <t>-1489264289</t>
  </si>
  <si>
    <t>1878833671</t>
  </si>
  <si>
    <t>-53680324</t>
  </si>
  <si>
    <t>330996872</t>
  </si>
  <si>
    <t xml:space="preserve">Montáž TBUS závěs do oblouku 13-30° na lano </t>
  </si>
  <si>
    <t>-1314970011</t>
  </si>
  <si>
    <t>1512864766</t>
  </si>
  <si>
    <t xml:space="preserve">Montáž TBUS odtah do oblouku 5-7° na lano </t>
  </si>
  <si>
    <t>-1535778603</t>
  </si>
  <si>
    <t>1446189298</t>
  </si>
  <si>
    <t>1049420605</t>
  </si>
  <si>
    <t>-1367127959</t>
  </si>
  <si>
    <t>2111152377</t>
  </si>
  <si>
    <t>233853158</t>
  </si>
  <si>
    <t>Montáž TBUS-Ekvipotenciální kabelové propojení TBS stop</t>
  </si>
  <si>
    <t>1923010622</t>
  </si>
  <si>
    <t>1566996325</t>
  </si>
  <si>
    <t>-1848811310</t>
  </si>
  <si>
    <t>1215702295</t>
  </si>
  <si>
    <t>1441808555</t>
  </si>
  <si>
    <t>1149307736</t>
  </si>
  <si>
    <t>-63632931</t>
  </si>
  <si>
    <t>-1855888583</t>
  </si>
  <si>
    <t>1299998526</t>
  </si>
  <si>
    <t>656818949</t>
  </si>
  <si>
    <t>-655489959</t>
  </si>
  <si>
    <t>966861854</t>
  </si>
  <si>
    <t>933352751</t>
  </si>
  <si>
    <t>-367888812</t>
  </si>
  <si>
    <t>-316585101</t>
  </si>
  <si>
    <t>617949621</t>
  </si>
  <si>
    <t xml:space="preserve">Montáž TBUS závěs do oblouku 3-4° na výložník </t>
  </si>
  <si>
    <t>-659387329</t>
  </si>
  <si>
    <t>1173013173</t>
  </si>
  <si>
    <t>-1315771630</t>
  </si>
  <si>
    <t>-1049766651</t>
  </si>
  <si>
    <t>-1127893139</t>
  </si>
  <si>
    <t>-429115872</t>
  </si>
  <si>
    <t xml:space="preserve">Montáž TBUS závěs do oblouku 13-30° na výložník </t>
  </si>
  <si>
    <t>-159702494</t>
  </si>
  <si>
    <t>1059761791</t>
  </si>
  <si>
    <t>RTZV019M</t>
  </si>
  <si>
    <t xml:space="preserve">Montáž TBUS závěs do oblouku 7-10° na výložník </t>
  </si>
  <si>
    <t>1518289841</t>
  </si>
  <si>
    <t>RTZV019</t>
  </si>
  <si>
    <t>TBUS závěs do oblouku 7-10° na výložník</t>
  </si>
  <si>
    <t>-527696004</t>
  </si>
  <si>
    <t>1232333391</t>
  </si>
  <si>
    <t>-1586527261</t>
  </si>
  <si>
    <t>506725036</t>
  </si>
  <si>
    <t>1356349740</t>
  </si>
  <si>
    <t>-275496475</t>
  </si>
  <si>
    <t>823528541</t>
  </si>
  <si>
    <t>-2146882657</t>
  </si>
  <si>
    <t>2000966466</t>
  </si>
  <si>
    <t>Montáž Kotevní závěs na zeď (G třmen s parafilem)</t>
  </si>
  <si>
    <t>2143022709</t>
  </si>
  <si>
    <t>Kotevní závěs na zeď (G třmen s parafilem)</t>
  </si>
  <si>
    <t>-561077935</t>
  </si>
  <si>
    <t>617422834</t>
  </si>
  <si>
    <t>1825544726</t>
  </si>
  <si>
    <t>1280055605</t>
  </si>
  <si>
    <t>-2099981853</t>
  </si>
  <si>
    <t>RVG080M</t>
  </si>
  <si>
    <t>Montáž Výložník 1x55-5,5m (vyvěšení nerez lanem)</t>
  </si>
  <si>
    <t>1143401857</t>
  </si>
  <si>
    <t>RVG080</t>
  </si>
  <si>
    <t>Výložník 1x55-5,5m (vyvěšení nerez lanem)</t>
  </si>
  <si>
    <t>1173596436</t>
  </si>
  <si>
    <t>-1759351723</t>
  </si>
  <si>
    <t>2125786875</t>
  </si>
  <si>
    <t>Montáž Výložník 1x55-6,5m (vyvěšení nerez lanem)</t>
  </si>
  <si>
    <t>-1144236412</t>
  </si>
  <si>
    <t>1239187458</t>
  </si>
  <si>
    <t>-132732386</t>
  </si>
  <si>
    <t>-149212012</t>
  </si>
  <si>
    <t>-118629035</t>
  </si>
  <si>
    <t>-760878841</t>
  </si>
  <si>
    <t>-1109238378</t>
  </si>
  <si>
    <t>-987828432</t>
  </si>
  <si>
    <t>RVG099M</t>
  </si>
  <si>
    <t xml:space="preserve">Montáž Výložník dvojitý 2x55-10m (vyvěšení nerez lanem) </t>
  </si>
  <si>
    <t>-1483361523</t>
  </si>
  <si>
    <t>RVG099</t>
  </si>
  <si>
    <t>Výložník dvojitý 2x55-10m (vyvěšení nerez lanem)</t>
  </si>
  <si>
    <t>598192973</t>
  </si>
  <si>
    <t>-2093153598</t>
  </si>
  <si>
    <t>-564578766</t>
  </si>
  <si>
    <t>Montáž Výložník dvojitý 2x55-11m (vyvěšení nerez lanem)</t>
  </si>
  <si>
    <t>-1169764876</t>
  </si>
  <si>
    <t>462776030</t>
  </si>
  <si>
    <t>RVG112M</t>
  </si>
  <si>
    <t>Montáž Výložník dvojitý 2x55-7m (vyvěšení nerez lanem)</t>
  </si>
  <si>
    <t>682910342</t>
  </si>
  <si>
    <t>RVG112</t>
  </si>
  <si>
    <t>Výložník dvojitý 2x55-7m (vyvěšení nerez lanem)</t>
  </si>
  <si>
    <t>-1488882373</t>
  </si>
  <si>
    <t>122973483</t>
  </si>
  <si>
    <t>-1671498044</t>
  </si>
  <si>
    <t>RVG114M</t>
  </si>
  <si>
    <t xml:space="preserve">Montáž Výložník dvojitý 2x55-8m (vyvěšení nerez lanem) </t>
  </si>
  <si>
    <t>1929926988</t>
  </si>
  <si>
    <t>RVG114</t>
  </si>
  <si>
    <t>Výložník dvojitý 2x55-8m (vyvěšení nerez lanem)</t>
  </si>
  <si>
    <t>-354516230</t>
  </si>
  <si>
    <t>1905721570</t>
  </si>
  <si>
    <t>-1399739986</t>
  </si>
  <si>
    <t>-2146369984</t>
  </si>
  <si>
    <t>905484956</t>
  </si>
  <si>
    <t>-25372679</t>
  </si>
  <si>
    <t>-922253217</t>
  </si>
  <si>
    <t>ROL125M</t>
  </si>
  <si>
    <t>Montáž Spojka troleje</t>
  </si>
  <si>
    <t>-1424911627</t>
  </si>
  <si>
    <t>ROL125</t>
  </si>
  <si>
    <t>Spojka troleje</t>
  </si>
  <si>
    <t>-1407705776</t>
  </si>
  <si>
    <t>-1615811504</t>
  </si>
  <si>
    <t>-2046066150</t>
  </si>
  <si>
    <t>2 "ukončení stop před výhledovým stavem</t>
  </si>
  <si>
    <t>2 "provizorní ukotvení stop"</t>
  </si>
  <si>
    <t>-1485587504</t>
  </si>
  <si>
    <t>939053098</t>
  </si>
  <si>
    <t>869371269</t>
  </si>
  <si>
    <t>-1588179844</t>
  </si>
  <si>
    <t>79,87 "stožáry</t>
  </si>
  <si>
    <t>(1*1*1,5)*5 "sondy</t>
  </si>
  <si>
    <t>-1940234519</t>
  </si>
  <si>
    <t>-1843044180</t>
  </si>
  <si>
    <t>87,37-67,128</t>
  </si>
  <si>
    <t>-818383645</t>
  </si>
  <si>
    <t>87,37-27,742</t>
  </si>
  <si>
    <t>-2120551545</t>
  </si>
  <si>
    <t>-1838115457</t>
  </si>
  <si>
    <t>(1,6*1,6*2,4)*2</t>
  </si>
  <si>
    <t>(1,6*1,6*2)*10</t>
  </si>
  <si>
    <t>69,12*1,1 'Přepočtené koeficientem množství</t>
  </si>
  <si>
    <t>-262099566</t>
  </si>
  <si>
    <t>(((0,5*4)+(4,4*2))*0,888/1000)*13 "výztuž pro betonové hranolové základy</t>
  </si>
  <si>
    <t>125*4/1000 "trubka</t>
  </si>
  <si>
    <t>-1062355450</t>
  </si>
  <si>
    <t>36*1,05 'Přepočtené koeficientem množství</t>
  </si>
  <si>
    <t>1404306211</t>
  </si>
  <si>
    <t>17*2+1*2 "zaklady</t>
  </si>
  <si>
    <t>1201387649</t>
  </si>
  <si>
    <t>(1,8*1,8*2)*6 "bourání celého základu</t>
  </si>
  <si>
    <t>1595964861</t>
  </si>
  <si>
    <t>59,628*1,7</t>
  </si>
  <si>
    <t>38,9*2,2</t>
  </si>
  <si>
    <t>-1816907147</t>
  </si>
  <si>
    <t>186,9476*6 'Přepočtené koeficientem množství</t>
  </si>
  <si>
    <t>-2018638927</t>
  </si>
  <si>
    <t>989216350</t>
  </si>
  <si>
    <t>(87,37-27,742)*1,7</t>
  </si>
  <si>
    <t>169359657</t>
  </si>
  <si>
    <t>160*2,4</t>
  </si>
  <si>
    <t>12,068 "kamenivo těžené drobné frakce 0/1"</t>
  </si>
  <si>
    <t>14,782 "kamenivo drcené hrubé frakce 16/32"</t>
  </si>
  <si>
    <t>415014679</t>
  </si>
  <si>
    <t>1565949599</t>
  </si>
  <si>
    <t>3,14*1,5*(0,29*0,29-0,15*0,15)*13"PI*h*(r1*r1-r2*r2)*n 13x stožár v hranolovém základu</t>
  </si>
  <si>
    <t>(PI*0,3*0,3*1)*2 "12x trubka DN600 utopeného hranolového základu</t>
  </si>
  <si>
    <t>(PI*0,3*0,3*1,5)*4 "8x pilota DN600</t>
  </si>
  <si>
    <t>-1172150333</t>
  </si>
  <si>
    <t>6,034*2</t>
  </si>
  <si>
    <t>193989542</t>
  </si>
  <si>
    <t>3,14*0,5*(0,35*0,35-0,15*0,15)*4"PI*v*(r1*r1-r2*r2)*n</t>
  </si>
  <si>
    <t>-350798064</t>
  </si>
  <si>
    <t>1100035495</t>
  </si>
  <si>
    <t>808695734</t>
  </si>
  <si>
    <t>3 "DN600x6</t>
  </si>
  <si>
    <t>-463583422</t>
  </si>
  <si>
    <t>3*6 "základ DN600/8x6</t>
  </si>
  <si>
    <t>2*2,5 "utopené hranolové základy"</t>
  </si>
  <si>
    <t>-84293489</t>
  </si>
  <si>
    <t>(PI*0,3*0,3*0,2)*4 "utěsnění sukýnky betonem pro ocelovou pilotu</t>
  </si>
  <si>
    <t>(PI*(0,5*0,5-0,3*0,3)*0,55)*4 "betonový prstenec pro ocelovou pilotu</t>
  </si>
  <si>
    <t>1707528254</t>
  </si>
  <si>
    <t>585639792</t>
  </si>
  <si>
    <t>(PI*0,3*0,3*4,5)*3 "DN600x6</t>
  </si>
  <si>
    <t>(PI*(0,48*0,48-0,3*0,3)*1)*13 "betonové hranolové základy</t>
  </si>
  <si>
    <t>2067316983</t>
  </si>
  <si>
    <t>((PI*0,3*0,3*4,5)*1,6)*3 "výplň piloty DN600x6</t>
  </si>
  <si>
    <t>388394468</t>
  </si>
  <si>
    <t>59,8</t>
  </si>
  <si>
    <t>-1800035955</t>
  </si>
  <si>
    <t>59,8*1,15 'Přepočtené koeficientem množství</t>
  </si>
  <si>
    <t>1153467616</t>
  </si>
  <si>
    <t>-442100298</t>
  </si>
  <si>
    <t>192157807</t>
  </si>
  <si>
    <t>8 "asfalt</t>
  </si>
  <si>
    <t>45 "dlažba</t>
  </si>
  <si>
    <t>-1007468656</t>
  </si>
  <si>
    <t>1069637076</t>
  </si>
  <si>
    <t>36,22</t>
  </si>
  <si>
    <t>1070474505</t>
  </si>
  <si>
    <t>8 "živice</t>
  </si>
  <si>
    <t>36,22 "dlažba</t>
  </si>
  <si>
    <t>435722760</t>
  </si>
  <si>
    <t>83765825</t>
  </si>
  <si>
    <t>36,22*0,25</t>
  </si>
  <si>
    <t>796784638</t>
  </si>
  <si>
    <t>1341985017</t>
  </si>
  <si>
    <t>-1168192285</t>
  </si>
  <si>
    <t>SO 661 - Trakční kabelové vedení TBUS - U Cvičiště-Žižkova-Ke Skalce</t>
  </si>
  <si>
    <t>46-M2 - Zemní práce – výkopy pro kabelová vedení</t>
  </si>
  <si>
    <t>788257255</t>
  </si>
  <si>
    <t>4413*1,15 'Přepočtené koeficientem množství</t>
  </si>
  <si>
    <t>-58217526</t>
  </si>
  <si>
    <t>4413</t>
  </si>
  <si>
    <t>210902022</t>
  </si>
  <si>
    <t>Montáž izolovaných kabelů hliníkových do 1 kV bez ukončení plných nebo laněných kulatých (např. AYKY) uložených volně počtu a průřezu žil 4x240 mm2</t>
  </si>
  <si>
    <t>-1978899237</t>
  </si>
  <si>
    <t>https://podminky.urs.cz/item/CS_URS_2024_01/210902022</t>
  </si>
  <si>
    <t>630*1,1 'Přepočtené koeficientem množství</t>
  </si>
  <si>
    <t>ROK040</t>
  </si>
  <si>
    <t>Kabel NAVY 4x240 mm2</t>
  </si>
  <si>
    <t>132038812</t>
  </si>
  <si>
    <t>630</t>
  </si>
  <si>
    <t>7637329</t>
  </si>
  <si>
    <t>-268973912</t>
  </si>
  <si>
    <t>460791214</t>
  </si>
  <si>
    <t>Montáž trubek ochranných uložených volně do rýhy plastových ohebných, vnitřního průměru přes 90 do 110 mm</t>
  </si>
  <si>
    <t>-1709557898</t>
  </si>
  <si>
    <t>https://podminky.urs.cz/item/CS_URS_2024_01/460791214</t>
  </si>
  <si>
    <t>542,4*1,05 'Přepočtené koeficientem množství</t>
  </si>
  <si>
    <t>34571355</t>
  </si>
  <si>
    <t>trubka elektroinstalační ohebná dvouplášťová korugovaná (chránička) D 94/110mm, HDPE+LDPE</t>
  </si>
  <si>
    <t>-569948110</t>
  </si>
  <si>
    <t>542,4</t>
  </si>
  <si>
    <t>460791215</t>
  </si>
  <si>
    <t>Montáž trubek ochranných uložených volně do rýhy plastových ohebných, vnitřního průměru přes 110 do 133 mm</t>
  </si>
  <si>
    <t>528629287</t>
  </si>
  <si>
    <t>https://podminky.urs.cz/item/CS_URS_2024_01/460791215</t>
  </si>
  <si>
    <t>155,4*1,05 'Přepočtené koeficientem množství</t>
  </si>
  <si>
    <t>34571357</t>
  </si>
  <si>
    <t>trubka elektroinstalační ohebná dvouplášťová korugovaná (chránička) D 108/125mm, HDPE+LDPE</t>
  </si>
  <si>
    <t>-2033928504</t>
  </si>
  <si>
    <t>155,4</t>
  </si>
  <si>
    <t>460791115</t>
  </si>
  <si>
    <t>Montáž trubek ochranných uložených volně do rýhy plastových tuhých, vnitřního průměru přes 110 do 133 mm</t>
  </si>
  <si>
    <t>-610023176</t>
  </si>
  <si>
    <t>https://podminky.urs.cz/item/CS_URS_2024_01/460791115</t>
  </si>
  <si>
    <t>78*1,05 'Přepočtené koeficientem množství</t>
  </si>
  <si>
    <t>34571367</t>
  </si>
  <si>
    <t>trubka elektroinstalační HDPE tuhá dvouplášťová korugovaná D 108/125mm</t>
  </si>
  <si>
    <t>1288574420</t>
  </si>
  <si>
    <t>754801105</t>
  </si>
  <si>
    <t>543*1,05 'Přepočtené koeficientem množství</t>
  </si>
  <si>
    <t>820073249</t>
  </si>
  <si>
    <t>543</t>
  </si>
  <si>
    <t>460791113</t>
  </si>
  <si>
    <t>Montáž trubek ochranných uložených volně do rýhy plastových tuhých, vnitřního průměru přes 50 do 90 mm</t>
  </si>
  <si>
    <t>-695555451</t>
  </si>
  <si>
    <t>https://podminky.urs.cz/item/CS_URS_2024_01/460791113</t>
  </si>
  <si>
    <t>6*1,05 'Přepočtené koeficientem množství</t>
  </si>
  <si>
    <t>34571364</t>
  </si>
  <si>
    <t>trubka elektroinstalační HDPE tuhá dvouplášťová korugovaná D 75/90mm</t>
  </si>
  <si>
    <t>1902481469</t>
  </si>
  <si>
    <t>2*3</t>
  </si>
  <si>
    <t>-1671861278</t>
  </si>
  <si>
    <t>Poznámka k položce:_x000D_
spojky kabelů delších než 500 m</t>
  </si>
  <si>
    <t>195600153</t>
  </si>
  <si>
    <t>RKBV006M</t>
  </si>
  <si>
    <t>Multikanály plastové do rýhy s obetonováním bez výkopových prací 9-cestné</t>
  </si>
  <si>
    <t>362354298</t>
  </si>
  <si>
    <t>RKBV005.1</t>
  </si>
  <si>
    <t>Multikanál 9 otvorový základní díl model 9W - 42 385 x 385 x 1118 mm</t>
  </si>
  <si>
    <t>1254349031</t>
  </si>
  <si>
    <t>RKBV005.2</t>
  </si>
  <si>
    <t>Multikanál 9 otvorový díl ohybový 3o model 9W - M 385 x 385 x 356 mm</t>
  </si>
  <si>
    <t>1828645485</t>
  </si>
  <si>
    <t>RKBV005.6</t>
  </si>
  <si>
    <t>Multikanál 9 otvorový adaptér model 9W - SDA 367 x 367 x 203 mm</t>
  </si>
  <si>
    <t>69319400</t>
  </si>
  <si>
    <t>RKKM005M</t>
  </si>
  <si>
    <t>Montáž vika komory</t>
  </si>
  <si>
    <t>-619488971</t>
  </si>
  <si>
    <t>RKKM005.2</t>
  </si>
  <si>
    <t>Viko komory B125 ocelové (610x610)</t>
  </si>
  <si>
    <t>1486275419</t>
  </si>
  <si>
    <t>RKKM005.22</t>
  </si>
  <si>
    <t>Viko komory B125 ocelové (1200x1900)</t>
  </si>
  <si>
    <t>-1431812452</t>
  </si>
  <si>
    <t>RKKM005.23</t>
  </si>
  <si>
    <t>Viko komory B125 ocelové (2000x2000)</t>
  </si>
  <si>
    <t>1092726148</t>
  </si>
  <si>
    <t>RKKM008M</t>
  </si>
  <si>
    <t>Montáž stupačka</t>
  </si>
  <si>
    <t>591229732</t>
  </si>
  <si>
    <t>RKKM008.1</t>
  </si>
  <si>
    <t>Stupačka</t>
  </si>
  <si>
    <t>729716540</t>
  </si>
  <si>
    <t>Poznámka k položce:_x000D_
stupačka pro sestup do kabelové komory</t>
  </si>
  <si>
    <t>RKKM002M</t>
  </si>
  <si>
    <t>Osazení kabelové komory z plastů  z polyetylénu HDPE, segmentová</t>
  </si>
  <si>
    <t>-309031973</t>
  </si>
  <si>
    <t>RKKM002.4</t>
  </si>
  <si>
    <t>Kabelové komory z plastů  z polyetylénu HDPE segmentové 610x610mm</t>
  </si>
  <si>
    <t>1482108508</t>
  </si>
  <si>
    <t>RKKM003M</t>
  </si>
  <si>
    <t>Osazení kabelové komory z plastů  z polyetylénu GRP, segmentová</t>
  </si>
  <si>
    <t>-604235588</t>
  </si>
  <si>
    <t>31+19</t>
  </si>
  <si>
    <t>RKKM003.18</t>
  </si>
  <si>
    <t>Kabelové komory z plastů  z polyetylénu GRP segmentové 1900x1200mm</t>
  </si>
  <si>
    <t>-1613987711</t>
  </si>
  <si>
    <t>RKKM003.20</t>
  </si>
  <si>
    <t>Kabelové komory z plastů  z polyetylénu GRP segmentové 2000x2000mm</t>
  </si>
  <si>
    <t>1491417907</t>
  </si>
  <si>
    <t>RKKM004M</t>
  </si>
  <si>
    <t>Vyříznutí otvoru ve stěně kabelové komory z plastů  kruhového nebo čtvercového profilu</t>
  </si>
  <si>
    <t>666186784</t>
  </si>
  <si>
    <t>24+10</t>
  </si>
  <si>
    <t>953941212</t>
  </si>
  <si>
    <t>Osazování drobných kovových předmětů se zalitím maltou cementovou, do vysekaných kapes nebo připravených otvorů mříží v rámu nebo z jednotlivých tyčí</t>
  </si>
  <si>
    <t>855134590</t>
  </si>
  <si>
    <t>https://podminky.urs.cz/item/CS_URS_2024_01/953941212</t>
  </si>
  <si>
    <t>RVP035</t>
  </si>
  <si>
    <t>Kanalizační vpust´(mřížka) D160/110</t>
  </si>
  <si>
    <t>172635563</t>
  </si>
  <si>
    <t>Poznámka k položce:_x000D_
odvodnění dna komory - vsak</t>
  </si>
  <si>
    <t>Zemní práce – výkopy pro kabelová vedení</t>
  </si>
  <si>
    <t>723150806</t>
  </si>
  <si>
    <t>Demontáž potrubí svařovaného z ocelových trubek hladkých O 219</t>
  </si>
  <si>
    <t>-949669845</t>
  </si>
  <si>
    <t>https://podminky.urs.cz/item/CS_URS_2024_01/723150806</t>
  </si>
  <si>
    <t>Poznámka k položce:_x000D_
demontáž odstaveného plynovodu DN200 mimo provoz</t>
  </si>
  <si>
    <t>-217610835</t>
  </si>
  <si>
    <t>-1104908102</t>
  </si>
  <si>
    <t>2*0,7*2*5 "sondy</t>
  </si>
  <si>
    <t>1,32*1,32*1,45 "Š4</t>
  </si>
  <si>
    <t>((2,735*2,95+0,5*2,95*2,95)*2,735) "Š1</t>
  </si>
  <si>
    <t>((1,91*2,05+0,5*2,05*2,05)*2,61) "Š2</t>
  </si>
  <si>
    <t>460162113</t>
  </si>
  <si>
    <t>Hloubení zapažených i nezapažených kabelových rýh ručně včetně urovnání dna s přemístěním výkopku do vzdálenosti 3 m od okraje jámy nebo s naložením na dopravní prostředek ostatních rozměrů v hornině třídy těžitelnosti II skupiny 4</t>
  </si>
  <si>
    <t>-2038651834</t>
  </si>
  <si>
    <t>https://podminky.urs.cz/item/CS_URS_2024_01/460162113</t>
  </si>
  <si>
    <t>0,35*1,05*273,5+0,48*1,05*6+0,75*1,05*14,5+1,1*1,05*105,5+0,7*1,2*5,5+0,7*1,42*4+1,52*2,05*14,5+1,37*2,15*37</t>
  </si>
  <si>
    <t>-764870261</t>
  </si>
  <si>
    <t xml:space="preserve">399,57 "ryhy </t>
  </si>
  <si>
    <t>66,198 "sondy a jamy</t>
  </si>
  <si>
    <t>75,38 "startovací a koncový jamy protlaku</t>
  </si>
  <si>
    <t>460631219</t>
  </si>
  <si>
    <t>Zemní protlaky řízené horizontální vrtání v hornině třídy těžitelnosti I a II skupiny 1 až 4 včetně protlačení trub v hloubce do 6 m vnějšího průměru vrtu přes 315 do 355 mm</t>
  </si>
  <si>
    <t>1130242692</t>
  </si>
  <si>
    <t>https://podminky.urs.cz/item/CS_URS_2024_01/460631219</t>
  </si>
  <si>
    <t>14011112</t>
  </si>
  <si>
    <t>trubka ocelová bezešvá hladká jakost 11 353 324x8,0mm</t>
  </si>
  <si>
    <t>382287759</t>
  </si>
  <si>
    <t>65,5339805825243*1,03 'Přepočtené koeficientem množství</t>
  </si>
  <si>
    <t>460631222</t>
  </si>
  <si>
    <t>Zemní protlaky řízené horizontální vrtání v hornině třídy těžitelnosti I a II skupiny 1 až 4 včetně protlačení trub v hloubce do 6 m vnějšího průměru vrtu přes 450 do 500 mm</t>
  </si>
  <si>
    <t>907390771</t>
  </si>
  <si>
    <t>https://podminky.urs.cz/item/CS_URS_2024_01/460631222</t>
  </si>
  <si>
    <t>14033244</t>
  </si>
  <si>
    <t>trubka ocelová bezešvá hladká tl 14,2mm ČSN 41 1375.1 D 530mm</t>
  </si>
  <si>
    <t>1138841542</t>
  </si>
  <si>
    <t>119003211</t>
  </si>
  <si>
    <t>Pomocné konstrukce při zabezpečení výkopu svislé ocelové mobilní oplocení, výšky do 1,5 m panely s reflexními signalizačními pruhy zřízení</t>
  </si>
  <si>
    <t>-1447137843</t>
  </si>
  <si>
    <t>https://podminky.urs.cz/item/CS_URS_2024_01/119003211</t>
  </si>
  <si>
    <t>119003212</t>
  </si>
  <si>
    <t>Pomocné konstrukce při zabezpečení výkopu svislé ocelové mobilní oplocení, výšky do 1,5 m panely s reflexními signalizačními pruhy odstranění</t>
  </si>
  <si>
    <t>881022600</t>
  </si>
  <si>
    <t>https://podminky.urs.cz/item/CS_URS_2024_01/119003212</t>
  </si>
  <si>
    <t>119002121</t>
  </si>
  <si>
    <t>Pomocné konstrukce při zabezpečení výkopu vodorovné pochozí přechodová lávka délky do 2 m včetně zábradlí zřízení</t>
  </si>
  <si>
    <t>-1238322252</t>
  </si>
  <si>
    <t>https://podminky.urs.cz/item/CS_URS_2024_01/119002121</t>
  </si>
  <si>
    <t>119002122</t>
  </si>
  <si>
    <t>Pomocné konstrukce při zabezpečení výkopu vodorovné pochozí přechodová lávka délky do 2 m včetně zábradlí odstranění</t>
  </si>
  <si>
    <t>-1841594474</t>
  </si>
  <si>
    <t>https://podminky.urs.cz/item/CS_URS_2024_01/119002122</t>
  </si>
  <si>
    <t>460632114</t>
  </si>
  <si>
    <t>Zemní protlaky zemní práce nutné k provedení protlaku výkop včetně zásypu ručně startovací jáma v hornině třídy těžitelnosti II skupiny 4</t>
  </si>
  <si>
    <t>-828696490</t>
  </si>
  <si>
    <t>https://podminky.urs.cz/item/CS_URS_2024_01/460632114</t>
  </si>
  <si>
    <t>460632214</t>
  </si>
  <si>
    <t>Zemní protlaky zemní práce nutné k provedení protlaku výkop včetně zásypu ručně koncová jáma v hornině třídy těžitelnosti II skupiny 4</t>
  </si>
  <si>
    <t>69768387</t>
  </si>
  <si>
    <t>https://podminky.urs.cz/item/CS_URS_2024_01/460632214</t>
  </si>
  <si>
    <t>365023861</t>
  </si>
  <si>
    <t xml:space="preserve"> 12,6"sondy a jamy</t>
  </si>
  <si>
    <t>47,4"startovací a koncový jamy protlaku</t>
  </si>
  <si>
    <t>80,2-12,8-5-7,8-0,66-2,97 "jamy kabelovod</t>
  </si>
  <si>
    <t>460432113</t>
  </si>
  <si>
    <t>Zásyp kabelových rýh ručně s přemístění sypaniny ze vzdálenosti do 10 m, s uložením výkopku ve vrstvách včetně zhutnění a úpravy povrchu ostatních rozměrů z horniny třídy těžitelnosti II skupiny 4</t>
  </si>
  <si>
    <t>1965884250</t>
  </si>
  <si>
    <t>https://podminky.urs.cz/item/CS_URS_2024_01/460432113</t>
  </si>
  <si>
    <t xml:space="preserve">0,35*0,35*273,5+0,48*0,35*6+0,75*0,35*14,5+1,1*0,35*105,5+0,7*0,35*5,5+0,7*0,4*4+1,52*0,35*14,5+1,37*0,7*37 "ryhy </t>
  </si>
  <si>
    <t>319258394</t>
  </si>
  <si>
    <t>541,15-110,97-124,6</t>
  </si>
  <si>
    <t>-414027057</t>
  </si>
  <si>
    <t>305,58*1,7 "země</t>
  </si>
  <si>
    <t>273,8*0,05*1,8 "asfalt</t>
  </si>
  <si>
    <t xml:space="preserve">(19,3+5,5)*2 "šterkopisek </t>
  </si>
  <si>
    <t>3*2 "šterk asfalt</t>
  </si>
  <si>
    <t>526831846</t>
  </si>
  <si>
    <t>599,728*6 'Přepočtené koeficientem množství</t>
  </si>
  <si>
    <t>977448682</t>
  </si>
  <si>
    <t>305,58*1,7 "zemina</t>
  </si>
  <si>
    <t xml:space="preserve">(19,3+5,5)*2 "šterkopísek </t>
  </si>
  <si>
    <t>3*2 "štěrk podkladní pod AB krytem</t>
  </si>
  <si>
    <t>997221645</t>
  </si>
  <si>
    <t>Poplatek za uložení stavebního odpadu na skládce (skládkovné) asfaltového bez obsahu dehtu zatříděného do Katalogu odpadů pod kódem 17 03 02</t>
  </si>
  <si>
    <t>-953384827</t>
  </si>
  <si>
    <t>https://podminky.urs.cz/item/CS_URS_2024_02/997221645</t>
  </si>
  <si>
    <t>273,8*0,05*1,8 "AB kryt</t>
  </si>
  <si>
    <t>1543003088</t>
  </si>
  <si>
    <t>178,64</t>
  </si>
  <si>
    <t>41,68*2,4</t>
  </si>
  <si>
    <t>1*0,17*0,14*24*2,4 "žlab</t>
  </si>
  <si>
    <t>0,5*0,31*0,055*2068*2,4 "desky</t>
  </si>
  <si>
    <t>0,5*0,23*0,045*48*2,4 "desky</t>
  </si>
  <si>
    <t>820*0,05*2,4 "dlažba</t>
  </si>
  <si>
    <t>(48*0,08+63*0,12)*2 "ACP16</t>
  </si>
  <si>
    <t>(198*0,03+77*0,04)*1,2 "ACO11, ACO8</t>
  </si>
  <si>
    <t>177*0,03*2 "drt´</t>
  </si>
  <si>
    <t>460661112</t>
  </si>
  <si>
    <t>Kabelové lože z písku včetně podsypu, zhutnění a urovnání povrchu pro kabely nn bez zakrytí, šířky přes 35 do 50 cm</t>
  </si>
  <si>
    <t>-1133906012</t>
  </si>
  <si>
    <t>https://podminky.urs.cz/item/CS_URS_2024_01/460661112</t>
  </si>
  <si>
    <t>75,5+30+2+12,5</t>
  </si>
  <si>
    <t>460661116</t>
  </si>
  <si>
    <t>Kabelové lože z písku včetně podsypu, zhutnění a urovnání povrchu pro kabely nn bez zakrytí, šířky přes 100 do 120 cm</t>
  </si>
  <si>
    <t>-1705749041</t>
  </si>
  <si>
    <t>https://podminky.urs.cz/item/CS_URS_2024_01/460661116</t>
  </si>
  <si>
    <t>460661114</t>
  </si>
  <si>
    <t>Kabelové lože z písku včetně podsypu, zhutnění a urovnání povrchu pro kabely nn bez zakrytí, šířky přes 65 do 80 cm</t>
  </si>
  <si>
    <t>111071655</t>
  </si>
  <si>
    <t>https://podminky.urs.cz/item/CS_URS_2024_01/460661114</t>
  </si>
  <si>
    <t>460661312</t>
  </si>
  <si>
    <t>Kabelové lože z písku včetně podsypu, zhutnění a urovnání povrchu pro kabely nn zakryté betonovými deskami (materiál ve specifikaci), šířky přes 30 do 40 cm</t>
  </si>
  <si>
    <t>976195284</t>
  </si>
  <si>
    <t>https://podminky.urs.cz/item/CS_URS_2024_01/460661312</t>
  </si>
  <si>
    <t>244,5+29+2+12,5</t>
  </si>
  <si>
    <t>460661313</t>
  </si>
  <si>
    <t>Kabelové lože z písku včetně podsypu, zhutnění a urovnání povrchu pro kabely nn zakryté betonovými deskami (materiál ve specifikaci), šířky přes 40 do 50 cm</t>
  </si>
  <si>
    <t>1329716814</t>
  </si>
  <si>
    <t>https://podminky.urs.cz/item/CS_URS_2024_01/460661313</t>
  </si>
  <si>
    <t>2,5+3,5</t>
  </si>
  <si>
    <t>460661315</t>
  </si>
  <si>
    <t>Kabelové lože z písku včetně podsypu, zhutnění a urovnání povrchu pro kabely nn zakryté betonovými deskami (materiál ve specifikaci), šířky přes 60 do 70 cm</t>
  </si>
  <si>
    <t>-207927557</t>
  </si>
  <si>
    <t>https://podminky.urs.cz/item/CS_URS_2024_01/460661315</t>
  </si>
  <si>
    <t>75,5+30</t>
  </si>
  <si>
    <t>59213006</t>
  </si>
  <si>
    <t>deska krycí betonová 500x310/210x55mm</t>
  </si>
  <si>
    <t>-849864452</t>
  </si>
  <si>
    <t>288*2+105,5*4</t>
  </si>
  <si>
    <t>998*1,05 'Přepočtené koeficientem množství</t>
  </si>
  <si>
    <t>59213005</t>
  </si>
  <si>
    <t>deska krycí betonová 500x230/154x45mm</t>
  </si>
  <si>
    <t>-1938566823</t>
  </si>
  <si>
    <t>6*4</t>
  </si>
  <si>
    <t>459748337</t>
  </si>
  <si>
    <t>12,6*2 "sondy</t>
  </si>
  <si>
    <t>(1,12*0,64*14,5+0,4*0,24*14,5+0,7*0,48*5,5)*2</t>
  </si>
  <si>
    <t>(273,5*0,35*0,44+6*0,48*0,44+10,5*0,7*0,44+105,5*0,4*0,25+14,5*0,35*0,44+0,4*0,24*14,5+1,12*0,1*14,5+0,7*0,1*9,5)*2</t>
  </si>
  <si>
    <t>460661318</t>
  </si>
  <si>
    <t>Kabelové lože z písku včetně podsypu, zhutnění a urovnání povrchu pro kabely nn zakryté betonovými deskami (materiál ve specifikaci), šířky přes 90 do 100 cm</t>
  </si>
  <si>
    <t>-1770672678</t>
  </si>
  <si>
    <t>https://podminky.urs.cz/item/CS_URS_2024_01/460661318</t>
  </si>
  <si>
    <t>900011012</t>
  </si>
  <si>
    <t>0,31*10</t>
  </si>
  <si>
    <t>3,1*1,05 'Přepočtené koeficientem množství</t>
  </si>
  <si>
    <t>-2093995156</t>
  </si>
  <si>
    <t>1403255097</t>
  </si>
  <si>
    <t>5,069 "podklad pod kabelovod</t>
  </si>
  <si>
    <t>2,97 "pod šachty</t>
  </si>
  <si>
    <t>0,7*0,42*4+1,37*0,64*37 "obetování kabelovodu</t>
  </si>
  <si>
    <t>781564906</t>
  </si>
  <si>
    <t>0,7*0,42*4+1,37*0,64*37 "obetování kabelovodu a chraniček</t>
  </si>
  <si>
    <t>460671114</t>
  </si>
  <si>
    <t>Výstražné prvky pro krytí kabelů včetně vyrovnání povrchu rýhy, rozvinutí a uložení fólie, šířky přes 35 do 40 cm</t>
  </si>
  <si>
    <t>-18920907</t>
  </si>
  <si>
    <t>https://podminky.urs.cz/item/CS_URS_2024_01/460671114</t>
  </si>
  <si>
    <t>JTA.0013703.URS</t>
  </si>
  <si>
    <t>EXTRUNET - výstražná fólie z polyethylenu šíře 33cm s potiskem</t>
  </si>
  <si>
    <t>-634767074</t>
  </si>
  <si>
    <t>680,5</t>
  </si>
  <si>
    <t>-2121822159</t>
  </si>
  <si>
    <t>https://podminky.urs.cz/item/CS_URS_2024_01/460671112</t>
  </si>
  <si>
    <t>JTA.0013701.URS</t>
  </si>
  <si>
    <t>EXTRUNET - výstražná fólie z polyethylenu šíře 22cm s potiskem</t>
  </si>
  <si>
    <t>-1619824468</t>
  </si>
  <si>
    <t>460744113</t>
  </si>
  <si>
    <t>Osazení kabelových prostupů vyčištění stávajících kabelových trub čistící soupravou žlabů</t>
  </si>
  <si>
    <t>1014515065</t>
  </si>
  <si>
    <t>https://podminky.urs.cz/item/CS_URS_2024_01/460744113</t>
  </si>
  <si>
    <t>RVP034</t>
  </si>
  <si>
    <t>Betonový žlab 1000x170x140 mm</t>
  </si>
  <si>
    <t>-1573105979</t>
  </si>
  <si>
    <t>1220662342</t>
  </si>
  <si>
    <t>195,5</t>
  </si>
  <si>
    <t>199362872</t>
  </si>
  <si>
    <t>195,5*1,15 'Přepočtené koeficientem množství</t>
  </si>
  <si>
    <t>10371500</t>
  </si>
  <si>
    <t>substrát pro trávníky VL</t>
  </si>
  <si>
    <t>-1467628795</t>
  </si>
  <si>
    <t>195,5*0,1</t>
  </si>
  <si>
    <t>468021211</t>
  </si>
  <si>
    <t>Vytrhání dlažby včetně ručního rozebrání, vytřídění, odhozu na hromady nebo naložení na dopravní prostředek a očistění kostek nebo dlaždic z pískového podkladu z dlaždic betonových nebo keramických, spáry zalité</t>
  </si>
  <si>
    <t>106069179</t>
  </si>
  <si>
    <t>https://podminky.urs.cz/item/CS_URS_2024_01/468021211</t>
  </si>
  <si>
    <t>-1261151685</t>
  </si>
  <si>
    <t>5,5+115,3</t>
  </si>
  <si>
    <t>460871132</t>
  </si>
  <si>
    <t>Podklad vozovek a chodníků včetně rozprostření a úpravy ze štěrkopísku, včetně zhutnění, tloušťky přes 5 do 10 cm</t>
  </si>
  <si>
    <t>2074438147</t>
  </si>
  <si>
    <t>https://podminky.urs.cz/item/CS_URS_2024_01/460871132</t>
  </si>
  <si>
    <t>171,8 "chodník</t>
  </si>
  <si>
    <t>460871133</t>
  </si>
  <si>
    <t>Podklad vozovek a chodníků včetně rozprostření a úpravy ze štěrkopísku, včetně zhutnění, tloušťky přes 10 do 15 cm</t>
  </si>
  <si>
    <t>1657024239</t>
  </si>
  <si>
    <t>https://podminky.urs.cz/item/CS_URS_2024_01/460871133</t>
  </si>
  <si>
    <t>35,2 "chodnik</t>
  </si>
  <si>
    <t>4,17 "vozovka</t>
  </si>
  <si>
    <t>460871144</t>
  </si>
  <si>
    <t>Podklad vozovek a chodníků včetně rozprostření a úpravy ze štěrkodrti, včetně zhutnění, tloušťky přes 15 do 20 cm</t>
  </si>
  <si>
    <t>496925060</t>
  </si>
  <si>
    <t>https://podminky.urs.cz/item/CS_URS_2024_01/460871144</t>
  </si>
  <si>
    <t>460871143</t>
  </si>
  <si>
    <t>Podklad vozovek a chodníků včetně rozprostření a úpravy ze štěrkodrti, včetně zhutnění, tloušťky přes 10 do 15 cm</t>
  </si>
  <si>
    <t>2076457830</t>
  </si>
  <si>
    <t>https://podminky.urs.cz/item/CS_URS_2024_01/460871143</t>
  </si>
  <si>
    <t>-866067984</t>
  </si>
  <si>
    <t>53,49 "vozovka</t>
  </si>
  <si>
    <t>468011121</t>
  </si>
  <si>
    <t>Odstranění podkladů nebo krytů komunikací včetně rozpojení na kusy a zarovnání styčné spáry z kameniva drceného, tloušťky do 10 cm</t>
  </si>
  <si>
    <t>117210199</t>
  </si>
  <si>
    <t>https://podminky.urs.cz/item/CS_URS_2024_01/468011121</t>
  </si>
  <si>
    <t>49,5 "vozovka</t>
  </si>
  <si>
    <t>171,8 "chovník</t>
  </si>
  <si>
    <t>468011122</t>
  </si>
  <si>
    <t>Odstranění podkladů nebo krytů komunikací včetně rozpojení na kusy a zarovnání styčné spáry z kameniva drceného, tloušťky přes 10 do 20 cm</t>
  </si>
  <si>
    <t>1457850391</t>
  </si>
  <si>
    <t>https://podminky.urs.cz/item/CS_URS_2024_01/468011122</t>
  </si>
  <si>
    <t>460881112</t>
  </si>
  <si>
    <t>Kryt vozovek a chodníků z betonu prostého, tloušťky přes 5 do 10 cm</t>
  </si>
  <si>
    <t>-1904977991</t>
  </si>
  <si>
    <t>https://podminky.urs.cz/item/CS_URS_2024_01/460881112</t>
  </si>
  <si>
    <t>49,32 "vozovka</t>
  </si>
  <si>
    <t>460871141</t>
  </si>
  <si>
    <t>Podklad vozovek a chodníků včetně rozprostření a úpravy ze štěrkodrti, včetně zhutnění, tloušťky do 5 cm</t>
  </si>
  <si>
    <t>-1792871926</t>
  </si>
  <si>
    <t>https://podminky.urs.cz/item/CS_URS_2024_01/460871141</t>
  </si>
  <si>
    <t>173,3 "chdník</t>
  </si>
  <si>
    <t>2,8 "vozovka</t>
  </si>
  <si>
    <t>933460252</t>
  </si>
  <si>
    <t>704 "chodník</t>
  </si>
  <si>
    <t>59245013</t>
  </si>
  <si>
    <t>dlažba zámková betonová tvaru I 200x165mm tl 80mm přírodní</t>
  </si>
  <si>
    <t>1548656875</t>
  </si>
  <si>
    <t>Poznámka k položce:_x000D_
Spotřeba: 36 kus/m2</t>
  </si>
  <si>
    <t>704*0,1</t>
  </si>
  <si>
    <t>460881513</t>
  </si>
  <si>
    <t>Kryt vozovek a chodníků kladení dlažby (materiál ve specifikaci) včetně spárování, do lože z kameniva těženého z kostek kamenných mozaikových</t>
  </si>
  <si>
    <t>1511614266</t>
  </si>
  <si>
    <t>https://podminky.urs.cz/item/CS_URS_2024_01/460881513</t>
  </si>
  <si>
    <t>115,3+5,5 "vozovka</t>
  </si>
  <si>
    <t>58381126</t>
  </si>
  <si>
    <t>deska dlažební broušená žula 400x400mm tl 20mm</t>
  </si>
  <si>
    <t>-2092787219</t>
  </si>
  <si>
    <t>120,8*0,1</t>
  </si>
  <si>
    <t>254913394</t>
  </si>
  <si>
    <t>466880911</t>
  </si>
  <si>
    <t>910203838</t>
  </si>
  <si>
    <t>48 "chodnik</t>
  </si>
  <si>
    <t>63,012 "vozovka</t>
  </si>
  <si>
    <t>1726560828</t>
  </si>
  <si>
    <t>https://podminky.urs.cz/item/CS_URS_2024_01/577134111</t>
  </si>
  <si>
    <t>76,6 "vozovka</t>
  </si>
  <si>
    <t>RVP035M</t>
  </si>
  <si>
    <t>Nalití hrany asfaltovou zálivkou na tl. do 100 mm</t>
  </si>
  <si>
    <t>-1339216676</t>
  </si>
  <si>
    <t>5,5 "chodnik</t>
  </si>
  <si>
    <t>45,5 "vozovka</t>
  </si>
  <si>
    <t>-1935806546</t>
  </si>
  <si>
    <t>-681484328</t>
  </si>
  <si>
    <t>2044273470</t>
  </si>
  <si>
    <t>SO 662 - Trakční kabelové vedení TBUS - Ke Skalce-Hradební</t>
  </si>
  <si>
    <t>2067622343</t>
  </si>
  <si>
    <t>3445*1,15 'Přepočtené koeficientem množství</t>
  </si>
  <si>
    <t>1669527075</t>
  </si>
  <si>
    <t>3445</t>
  </si>
  <si>
    <t>-1205072229</t>
  </si>
  <si>
    <t>603817254</t>
  </si>
  <si>
    <t>6*3</t>
  </si>
  <si>
    <t>18*1,05 'Přepočtené koeficientem množství</t>
  </si>
  <si>
    <t>-700270996</t>
  </si>
  <si>
    <t>275*1,05 'Přepočtené koeficientem množství</t>
  </si>
  <si>
    <t>1143175264</t>
  </si>
  <si>
    <t>275</t>
  </si>
  <si>
    <t>181961551</t>
  </si>
  <si>
    <t>291*1,05 'Přepočtené koeficientem množství</t>
  </si>
  <si>
    <t>-2048679917</t>
  </si>
  <si>
    <t>291</t>
  </si>
  <si>
    <t>14937906</t>
  </si>
  <si>
    <t>176766509</t>
  </si>
  <si>
    <t>-871647165</t>
  </si>
  <si>
    <t>-651278533</t>
  </si>
  <si>
    <t>2*0,7*2*27 "sondy</t>
  </si>
  <si>
    <t>451080132</t>
  </si>
  <si>
    <t>0,35*1,05*579,7</t>
  </si>
  <si>
    <t>0,55*1,6*27</t>
  </si>
  <si>
    <t>0,7*1,6*12,5</t>
  </si>
  <si>
    <t>-611254814</t>
  </si>
  <si>
    <t xml:space="preserve">251 "ryhy </t>
  </si>
  <si>
    <t>75,6 "sondy</t>
  </si>
  <si>
    <t>24,75 "startovací a koncový jamy protlaku</t>
  </si>
  <si>
    <t>-1125444431</t>
  </si>
  <si>
    <t>68,04 "sondy</t>
  </si>
  <si>
    <t>1,152 "v soklu rozvaděčů</t>
  </si>
  <si>
    <t>-411469235</t>
  </si>
  <si>
    <t>0,35*0,5*519+0,7*0,41*12,5+0,55*0,41*27 "dlažba a asfalt</t>
  </si>
  <si>
    <t>0,35*0,49*73,2 "zelen</t>
  </si>
  <si>
    <t>511474069</t>
  </si>
  <si>
    <t>352-94-113</t>
  </si>
  <si>
    <t>460631220</t>
  </si>
  <si>
    <t>Zemní protlaky řízené horizontální vrtání v hornině třídy těžitelnosti I a II skupiny 1 až 4 včetně protlačení trub v hloubce do 6 m vnějšího průměru vrtu přes 355 do 400 mm</t>
  </si>
  <si>
    <t>2143662811</t>
  </si>
  <si>
    <t>https://podminky.urs.cz/item/CS_URS_2024_01/460631220</t>
  </si>
  <si>
    <t>32+24,5</t>
  </si>
  <si>
    <t>-603254327</t>
  </si>
  <si>
    <t>31,0679611650485*1,03 'Přepočtené koeficientem množství</t>
  </si>
  <si>
    <t>14033234</t>
  </si>
  <si>
    <t>trubka ocelová bezešvá hladká tl 10mm ČSN 41 1375.1 D 426mm</t>
  </si>
  <si>
    <t>301995503</t>
  </si>
  <si>
    <t>-988192108</t>
  </si>
  <si>
    <t>-1425326120</t>
  </si>
  <si>
    <t>-2041184197</t>
  </si>
  <si>
    <t>-1190822913</t>
  </si>
  <si>
    <t>-1454835645</t>
  </si>
  <si>
    <t>1552443682</t>
  </si>
  <si>
    <t>460661113</t>
  </si>
  <si>
    <t>Kabelové lože z písku včetně podsypu, zhutnění a urovnání povrchu pro kabely nn bez zakrytí, šířky přes 50 do 65 cm</t>
  </si>
  <si>
    <t>464785465</t>
  </si>
  <si>
    <t>https://podminky.urs.cz/item/CS_URS_2024_01/460661113</t>
  </si>
  <si>
    <t>-61523164</t>
  </si>
  <si>
    <t>244620815</t>
  </si>
  <si>
    <t>14,7+127,5+81,5+21,5+308,5+4,5+37</t>
  </si>
  <si>
    <t>470548126</t>
  </si>
  <si>
    <t>(127,5+81,5+21,5+308,5+4,5+37)*2+14,7</t>
  </si>
  <si>
    <t>1175,7*1,05 'Přepočtené koeficientem množství</t>
  </si>
  <si>
    <t>801356308</t>
  </si>
  <si>
    <t>75,6*2 "sondy</t>
  </si>
  <si>
    <t>(0,35*0,26*14,7+0,35*0,44*580,5+0,7*0,1*23,5+0,55*0,1*25,5)*2</t>
  </si>
  <si>
    <t>1,152*2 "v soklu rozvaděčů</t>
  </si>
  <si>
    <t>-906748023</t>
  </si>
  <si>
    <t>-138218902</t>
  </si>
  <si>
    <t>0,31*77</t>
  </si>
  <si>
    <t>23,87*1,05 'Přepočtené koeficientem množství</t>
  </si>
  <si>
    <t>-384049097</t>
  </si>
  <si>
    <t>-899172665</t>
  </si>
  <si>
    <t>600</t>
  </si>
  <si>
    <t>804221260</t>
  </si>
  <si>
    <t>612408047</t>
  </si>
  <si>
    <t>460731111</t>
  </si>
  <si>
    <t>Oddělení kabelů přepážkou s utěsněním, ve výkopu z cihel</t>
  </si>
  <si>
    <t>1858895873</t>
  </si>
  <si>
    <t>https://podminky.urs.cz/item/CS_URS_2024_01/460731111</t>
  </si>
  <si>
    <t>14,7</t>
  </si>
  <si>
    <t>-1868834276</t>
  </si>
  <si>
    <t>158,06*1,7 "země</t>
  </si>
  <si>
    <t>590*0,05*1,8 "asfalt</t>
  </si>
  <si>
    <t xml:space="preserve">(17,045+3,05)*2 "šterkopisek </t>
  </si>
  <si>
    <t>1,8*2 "šterk asfalt</t>
  </si>
  <si>
    <t>40,5*0,2*2,2 "beton</t>
  </si>
  <si>
    <t>455171697</t>
  </si>
  <si>
    <t>383,412*6 'Přepočtené koeficientem množství</t>
  </si>
  <si>
    <t>689145811</t>
  </si>
  <si>
    <t>158,06*1,7 "zemina</t>
  </si>
  <si>
    <t xml:space="preserve">(17,045+3,05)*2 "šterkopísek </t>
  </si>
  <si>
    <t>1,8*2 "štěrk podkladní pod AB krytem</t>
  </si>
  <si>
    <t>-1750199022</t>
  </si>
  <si>
    <t>40,5*0,2*2,2 "CB kryt</t>
  </si>
  <si>
    <t>-1232171474</t>
  </si>
  <si>
    <t>590*0,05*1,8 "AB kryt</t>
  </si>
  <si>
    <t>-2040322487</t>
  </si>
  <si>
    <t>341,1</t>
  </si>
  <si>
    <t>12,8*2,4</t>
  </si>
  <si>
    <t>1*0,17*0,14*192*2,4 "žlab</t>
  </si>
  <si>
    <t>0,5*0,31*0,055*2438*2,4 "desky</t>
  </si>
  <si>
    <t>783*0,05*2,4 "dlažba</t>
  </si>
  <si>
    <t>(64,5*0,08+50,1*0,12)*2 "ACP16</t>
  </si>
  <si>
    <t>(401,2*0,03+189*0,04)*1,2 "ACO11</t>
  </si>
  <si>
    <t>152,6*0,03*2 "drt´</t>
  </si>
  <si>
    <t>1030058575</t>
  </si>
  <si>
    <t>-1040658603</t>
  </si>
  <si>
    <t>0,7*0,42*12,5+0,55*0,42*27</t>
  </si>
  <si>
    <t>-145317289</t>
  </si>
  <si>
    <t>314232114</t>
  </si>
  <si>
    <t>Obezdívka komínů v nadstřešní části z lícových cihel pálených pevnosti P 60, na maltu MVC včetně spárování, délky 290 mm (český formát 290x140x65 mm) plných</t>
  </si>
  <si>
    <t>-1031320383</t>
  </si>
  <si>
    <t>https://podminky.urs.cz/item/CS_URS_2024_01/314232114</t>
  </si>
  <si>
    <t>Poznámka k položce:_x000D_
obezdívka kabelových skříní</t>
  </si>
  <si>
    <t>(2,4+2*0,6)*1,5*0,14</t>
  </si>
  <si>
    <t>210190405</t>
  </si>
  <si>
    <t>Montáž rozváděčů vn bez zapojení vodičů vnitřních přídavné skříně pro připojení kabelů</t>
  </si>
  <si>
    <t>1650058708</t>
  </si>
  <si>
    <t>https://podminky.urs.cz/item/CS_URS_2024_01/210190405</t>
  </si>
  <si>
    <t>RMON00.7</t>
  </si>
  <si>
    <t xml:space="preserve">Kabelová skříň pilířová pro 7+7 kabelů_x000D_
</t>
  </si>
  <si>
    <t>1676240618</t>
  </si>
  <si>
    <t>Poznámka k položce:_x000D_
plastová kabelová skříň, uzamykatelná, pro dvě polarity oddělené přepážkou, přivedení 7+7 ks kabelů 1x500 mm2, 6+6 kabelů pevně připojeno, 1+1 odpojitelné, vč. instalačního materiálu, bez výzbroje</t>
  </si>
  <si>
    <t>RMON00.8</t>
  </si>
  <si>
    <t xml:space="preserve">Kabelová skříň pilířová pro 3+3 kabely_x000D_
</t>
  </si>
  <si>
    <t>1404001932</t>
  </si>
  <si>
    <t>Poznámka k položce:_x000D_
plastová kabelová skříň, uzamykatelná, pro dvě polarity oddělené přepážkou, přivedení 3+3 ks kabely 1x500 mm2, 2+2 kabely pevně připojeny, 1+1 odpojitelné, vč. instalačního materiálu, bez výzbroje</t>
  </si>
  <si>
    <t>RMON00.9</t>
  </si>
  <si>
    <t xml:space="preserve">Podstavec pilířový pro skříň 7+7 kabelů_x000D_
</t>
  </si>
  <si>
    <t>-1243065237</t>
  </si>
  <si>
    <t>RMON00.10</t>
  </si>
  <si>
    <t xml:space="preserve">Podstavec pilířový pro skříň 3+3 kabely_x000D_
</t>
  </si>
  <si>
    <t>1950013985</t>
  </si>
  <si>
    <t>RMON00.11</t>
  </si>
  <si>
    <t>Pásovina Cu 80x10, pro 3 kabely</t>
  </si>
  <si>
    <t>272484379</t>
  </si>
  <si>
    <t>Poznámka k položce:_x000D_
stříbřeno, 2 kabely připojeny přímo, 1 kabel přes odpojovač</t>
  </si>
  <si>
    <t>RMON00.12</t>
  </si>
  <si>
    <t>Pásovina Cu 80x10, pro 7 kabelů</t>
  </si>
  <si>
    <t>-104921918</t>
  </si>
  <si>
    <t>Poznámka k položce:_x000D_
stříbřeno, 6 kabelů připojeno přímo, 1 kabel přes odpojovač</t>
  </si>
  <si>
    <t>RMON00.13</t>
  </si>
  <si>
    <t xml:space="preserve">Odpojovač jednopólový 1000A_x000D_
</t>
  </si>
  <si>
    <t>1594384648</t>
  </si>
  <si>
    <t>Poznámka k položce:_x000D_
jmenovité napětí do 1,5 kV DC, provedení do kabelové skříně, ruční pohon</t>
  </si>
  <si>
    <t>RVP023M</t>
  </si>
  <si>
    <t>Základové desky z betonu tř. C 12/15</t>
  </si>
  <si>
    <t>575782006</t>
  </si>
  <si>
    <t>2,7*0,9*0,15</t>
  </si>
  <si>
    <t>58932310</t>
  </si>
  <si>
    <t>beton C 12/15 X0 kamenivo frakce 0/8</t>
  </si>
  <si>
    <t>-1538585244</t>
  </si>
  <si>
    <t>RMON0042M</t>
  </si>
  <si>
    <t>Manipulace se stávajícími kabely</t>
  </si>
  <si>
    <t>1250282914</t>
  </si>
  <si>
    <t>Poznámka k položce:_x000D_
manipulace s trasou z MR1 u nevyužívaného vývodu ul. Žižkova - odpojení z odpojovačů, přesun pod povrch, případné zkrácení délky pro zatažení do kabelových skříní</t>
  </si>
  <si>
    <t>RMON0043M</t>
  </si>
  <si>
    <t>Připojení kabelů do rozvadeče</t>
  </si>
  <si>
    <t>-909561891</t>
  </si>
  <si>
    <t>-1031542841</t>
  </si>
  <si>
    <t>-1510668580</t>
  </si>
  <si>
    <t>158*1,15 'Přepočtené koeficientem množství</t>
  </si>
  <si>
    <t>562597412</t>
  </si>
  <si>
    <t>25,62*0,1</t>
  </si>
  <si>
    <t>2042646503</t>
  </si>
  <si>
    <t>152,6 "chodník</t>
  </si>
  <si>
    <t>318756753</t>
  </si>
  <si>
    <t>30,1 "vozovka</t>
  </si>
  <si>
    <t>1524400579</t>
  </si>
  <si>
    <t>152,6 "chdník</t>
  </si>
  <si>
    <t>2095615387</t>
  </si>
  <si>
    <t>30,1 "chodnik</t>
  </si>
  <si>
    <t>611098098</t>
  </si>
  <si>
    <t>-310854999</t>
  </si>
  <si>
    <t>25,8 "vozovka</t>
  </si>
  <si>
    <t>1279910211</t>
  </si>
  <si>
    <t>25,8"vozovka</t>
  </si>
  <si>
    <t>-1771397390</t>
  </si>
  <si>
    <t>305 "vozovka</t>
  </si>
  <si>
    <t>PFB.201116</t>
  </si>
  <si>
    <t>Dlažební kameny GRANIT 300x300</t>
  </si>
  <si>
    <t>1114028204</t>
  </si>
  <si>
    <t>Poznámka k položce:_x000D_
300x300</t>
  </si>
  <si>
    <t>305*0,1</t>
  </si>
  <si>
    <t>82259611</t>
  </si>
  <si>
    <t>478"chodník</t>
  </si>
  <si>
    <t>1187980483</t>
  </si>
  <si>
    <t>478*0,1</t>
  </si>
  <si>
    <t>-599083564</t>
  </si>
  <si>
    <t>1840421961</t>
  </si>
  <si>
    <t>1492149613</t>
  </si>
  <si>
    <t>810230215</t>
  </si>
  <si>
    <t xml:space="preserve">152,6 "chodnik </t>
  </si>
  <si>
    <t>120721719</t>
  </si>
  <si>
    <t>468011131</t>
  </si>
  <si>
    <t>Odstranění podkladů nebo krytů komunikací včetně rozpojení na kusy a zarovnání styčné spáry z betonu prostého, tloušťky do 15 cm</t>
  </si>
  <si>
    <t>1720081828</t>
  </si>
  <si>
    <t>https://podminky.urs.cz/item/CS_URS_2024_01/468011131</t>
  </si>
  <si>
    <t>40,5 "vozovka</t>
  </si>
  <si>
    <t>-1321515792</t>
  </si>
  <si>
    <t>1631262035</t>
  </si>
  <si>
    <t>-1050191325</t>
  </si>
  <si>
    <t>1440917593</t>
  </si>
  <si>
    <t>76286692</t>
  </si>
  <si>
    <t>64,5 "chodnik</t>
  </si>
  <si>
    <t>41,575 "vozovka</t>
  </si>
  <si>
    <t>-1724224279</t>
  </si>
  <si>
    <t>145 "vozovka</t>
  </si>
  <si>
    <t>577123111</t>
  </si>
  <si>
    <t>Asfaltový beton vrstva obrusná ACO 8 (ABJ) s rozprostřením a se zhutněním z nemodifikovaného asfaltu v pruhu šířky do 3 m, po zhutnění tl. 30 mm</t>
  </si>
  <si>
    <t>-1590265448</t>
  </si>
  <si>
    <t>https://podminky.urs.cz/item/CS_URS_2024_01/577123111</t>
  </si>
  <si>
    <t>401,2 "chodnik</t>
  </si>
  <si>
    <t>392583599</t>
  </si>
  <si>
    <t>915131111</t>
  </si>
  <si>
    <t>Vodorovné dopravní značení stříkané barvou přechody pro chodce, šipky, symboly bílé základní</t>
  </si>
  <si>
    <t>-856376101</t>
  </si>
  <si>
    <t>https://podminky.urs.cz/item/CS_URS_2024_01/915131111</t>
  </si>
  <si>
    <t>Poznámka k položce:_x000D_
obnova VDZ přechodů ul. Wolkerova a Štefánikovo nám.</t>
  </si>
  <si>
    <t>SO 664B - Trakční kabelové vedení TBUS - Rantířovská</t>
  </si>
  <si>
    <t>-890160435</t>
  </si>
  <si>
    <t>1965*1,15 'Přepočtené koeficientem množství</t>
  </si>
  <si>
    <t>-783661240</t>
  </si>
  <si>
    <t>1965</t>
  </si>
  <si>
    <t>471844760</t>
  </si>
  <si>
    <t>4*3</t>
  </si>
  <si>
    <t>12*1,05 'Přepočtené koeficientem množství</t>
  </si>
  <si>
    <t>2040068725</t>
  </si>
  <si>
    <t>-1338879251</t>
  </si>
  <si>
    <t>120*1,05 'Přepočtené koeficientem množství</t>
  </si>
  <si>
    <t>-1740324350</t>
  </si>
  <si>
    <t>-1853603385</t>
  </si>
  <si>
    <t>328*1,05 'Přepočtené koeficientem množství</t>
  </si>
  <si>
    <t>-1559779145</t>
  </si>
  <si>
    <t>328</t>
  </si>
  <si>
    <t>759748384</t>
  </si>
  <si>
    <t>1383623824</t>
  </si>
  <si>
    <t>1224153341</t>
  </si>
  <si>
    <t>547749448</t>
  </si>
  <si>
    <t>0,35*1,04*269,5 "ryhy 0,35</t>
  </si>
  <si>
    <t>0,7*1,42*41 "ryhy 0,7</t>
  </si>
  <si>
    <t>3*2*1*12 "sondy</t>
  </si>
  <si>
    <t>12,375 "startovací a koncový jamy protlaku</t>
  </si>
  <si>
    <t>1524647607</t>
  </si>
  <si>
    <t>3*1*2*12 "sondy</t>
  </si>
  <si>
    <t>460161163</t>
  </si>
  <si>
    <t>Hloubení zapažených i nezapažených kabelových rýh ručně včetně urovnání dna s přemístěním výkopku do vzdálenosti 3 m od okraje jámy nebo s naložením na dopravní prostředek šířky 35 cm hloubky 70 cm v hornině třídy těžitelnosti II skupiny 4</t>
  </si>
  <si>
    <t>-1656911867</t>
  </si>
  <si>
    <t>https://podminky.urs.cz/item/CS_URS_2024_01/460161163</t>
  </si>
  <si>
    <t>420613571</t>
  </si>
  <si>
    <t>0,7*1,6*41</t>
  </si>
  <si>
    <t>-1686362658</t>
  </si>
  <si>
    <t>3*1,8*1*12 "sondy</t>
  </si>
  <si>
    <t>460431143</t>
  </si>
  <si>
    <t>Zásyp kabelových rýh ručně s přemístění sypaniny ze vzdálenosti do 10 m, s uložením výkopku ve vrstvách včetně zhutnění a úpravy povrchu šířky 35 cm hloubky 40 cm z horniny třídy těžitelnosti II skupiny 4</t>
  </si>
  <si>
    <t>-2084392893</t>
  </si>
  <si>
    <t>https://podminky.urs.cz/item/CS_URS_2024_01/460431143</t>
  </si>
  <si>
    <t>-1237270998</t>
  </si>
  <si>
    <t>0,7*0,41*25+0,7*0,39*16 "ryhy 0,7</t>
  </si>
  <si>
    <t>869173082</t>
  </si>
  <si>
    <t>223,227-77,175-11,543-0,4*0,35*269,5</t>
  </si>
  <si>
    <t>-1845340162</t>
  </si>
  <si>
    <t>-1872745040</t>
  </si>
  <si>
    <t>29,126213592233*1,03 'Přepočtené koeficientem množství</t>
  </si>
  <si>
    <t>-1917260676</t>
  </si>
  <si>
    <t>384438086</t>
  </si>
  <si>
    <t>-136833570</t>
  </si>
  <si>
    <t>1246608863</t>
  </si>
  <si>
    <t>-1055771462</t>
  </si>
  <si>
    <t>1690713803</t>
  </si>
  <si>
    <t>1187942905</t>
  </si>
  <si>
    <t>1423854957</t>
  </si>
  <si>
    <t>-1388492734</t>
  </si>
  <si>
    <t>269,5*2</t>
  </si>
  <si>
    <t>539*1,05 'Přepočtené koeficientem množství</t>
  </si>
  <si>
    <t>-1874353392</t>
  </si>
  <si>
    <t>3*1,8*1*12*2 "sondy</t>
  </si>
  <si>
    <t>(269,5*0,32*0,44+41*0,1*0,7)*2</t>
  </si>
  <si>
    <t>-234257860</t>
  </si>
  <si>
    <t>-506439044</t>
  </si>
  <si>
    <t>0,31*90</t>
  </si>
  <si>
    <t>27,9*1,05 'Přepočtené koeficientem množství</t>
  </si>
  <si>
    <t>981948178</t>
  </si>
  <si>
    <t>270</t>
  </si>
  <si>
    <t>339484864</t>
  </si>
  <si>
    <t>310244407</t>
  </si>
  <si>
    <t>253881203</t>
  </si>
  <si>
    <t>1822154606</t>
  </si>
  <si>
    <t>97*1,7 "země</t>
  </si>
  <si>
    <t>42*0,05*1,8 "asfalt</t>
  </si>
  <si>
    <t xml:space="preserve">(4,8+3,6+0,7)*2 "šterkopisek </t>
  </si>
  <si>
    <t>15*2 "šterk asfalt</t>
  </si>
  <si>
    <t>2013498170</t>
  </si>
  <si>
    <t>216,88*6 'Přepočtené koeficientem množství</t>
  </si>
  <si>
    <t>-1121154701</t>
  </si>
  <si>
    <t>97*1,7 "zemina</t>
  </si>
  <si>
    <t xml:space="preserve">(4,8+3,6+0,7)*2 "šterkopísek </t>
  </si>
  <si>
    <t>15*2 "štěrk podkladní pod AB krytem</t>
  </si>
  <si>
    <t>-141342709</t>
  </si>
  <si>
    <t>42*0,05*1,8 "AB kryt</t>
  </si>
  <si>
    <t>-826570415</t>
  </si>
  <si>
    <t>211,231</t>
  </si>
  <si>
    <t>12*2,4</t>
  </si>
  <si>
    <t>1*0,17*0,14*74*2,4 "žlab</t>
  </si>
  <si>
    <t>0,5*0,31*0,055*1080*2,4 "desky</t>
  </si>
  <si>
    <t>479,9*0,05*2,4 "dlažba</t>
  </si>
  <si>
    <t>(17,6*0,12)*2 "ACP16</t>
  </si>
  <si>
    <t>(41,4*0,04)*1,2 "ACO11</t>
  </si>
  <si>
    <t>27,5*0,05*2 "Drt´</t>
  </si>
  <si>
    <t>1024011119</t>
  </si>
  <si>
    <t>1976819601</t>
  </si>
  <si>
    <t>0,7*0,42*41</t>
  </si>
  <si>
    <t>1279883630</t>
  </si>
  <si>
    <t>-511771452</t>
  </si>
  <si>
    <t>104,1</t>
  </si>
  <si>
    <t>1501835182</t>
  </si>
  <si>
    <t>104,1*1,15 'Přepočtené koeficientem množství</t>
  </si>
  <si>
    <t>-710128406</t>
  </si>
  <si>
    <t>41*0,1</t>
  </si>
  <si>
    <t>715444152</t>
  </si>
  <si>
    <t>53,375 "chodník</t>
  </si>
  <si>
    <t>-1752280568</t>
  </si>
  <si>
    <t>17,5 "vozovka</t>
  </si>
  <si>
    <t>1265892876</t>
  </si>
  <si>
    <t>53,375 "chdník</t>
  </si>
  <si>
    <t>27,5 "vozovka</t>
  </si>
  <si>
    <t>-342474945</t>
  </si>
  <si>
    <t>-135385003</t>
  </si>
  <si>
    <t>28,7 "vozovka</t>
  </si>
  <si>
    <t>1888816007</t>
  </si>
  <si>
    <t>11,2 "vozovka</t>
  </si>
  <si>
    <t>1861925822</t>
  </si>
  <si>
    <t>16,8 "vozovka</t>
  </si>
  <si>
    <t>745404440</t>
  </si>
  <si>
    <t>479,9 "chodník</t>
  </si>
  <si>
    <t>-2107638486</t>
  </si>
  <si>
    <t>479,9*0,1</t>
  </si>
  <si>
    <t>1462296897</t>
  </si>
  <si>
    <t>188531734</t>
  </si>
  <si>
    <t>-141501629</t>
  </si>
  <si>
    <t>53,375 "chovník</t>
  </si>
  <si>
    <t>295514444</t>
  </si>
  <si>
    <t>195799366</t>
  </si>
  <si>
    <t>1377800896</t>
  </si>
  <si>
    <t>-828814109</t>
  </si>
  <si>
    <t>1633099965</t>
  </si>
  <si>
    <t>1595699463</t>
  </si>
  <si>
    <t>141517754</t>
  </si>
  <si>
    <t>279428954</t>
  </si>
  <si>
    <t>17,6 "vozovka</t>
  </si>
  <si>
    <t>384886655</t>
  </si>
  <si>
    <t>41,4 "vozovka</t>
  </si>
  <si>
    <t>-1024171316</t>
  </si>
  <si>
    <t>SO 664A - Trakční kabelové vedení TBUS - Rantířovská</t>
  </si>
  <si>
    <t>183*1,15 'Přepočtené koeficientem množství</t>
  </si>
  <si>
    <t>309,2*1,05 'Přepočtené koeficientem množství</t>
  </si>
  <si>
    <t>309,2</t>
  </si>
  <si>
    <t>0,35*1,04*75,5 "ryhy 0,35</t>
  </si>
  <si>
    <t>27,482-0,41*0,35*75,5</t>
  </si>
  <si>
    <t>75,5*2</t>
  </si>
  <si>
    <t>151*1,05 'Přepočtené koeficientem množství</t>
  </si>
  <si>
    <t>75,5*0,32*0,44*2</t>
  </si>
  <si>
    <t>75,5</t>
  </si>
  <si>
    <t>1255302427</t>
  </si>
  <si>
    <t>-635989855</t>
  </si>
  <si>
    <t>16*1,7 "země</t>
  </si>
  <si>
    <t xml:space="preserve">2,4*2 "šterkopisek </t>
  </si>
  <si>
    <t>32*6 'Přepočtené koeficientem množství</t>
  </si>
  <si>
    <t>21,261 "kamenivo</t>
  </si>
  <si>
    <t>0,045*2,4 "beton</t>
  </si>
  <si>
    <t>0,5*0,31*0,055*302*2,4 "desky</t>
  </si>
  <si>
    <t>148*0,05*2,4 "dlažba</t>
  </si>
  <si>
    <t>26,425*0,03*2 "Drt´</t>
  </si>
  <si>
    <t>28,7</t>
  </si>
  <si>
    <t>28,7*1,15 'Přepočtené koeficientem množství</t>
  </si>
  <si>
    <t>26,425 "chodník</t>
  </si>
  <si>
    <t>26,425 "chdník</t>
  </si>
  <si>
    <t>148 "chodník</t>
  </si>
  <si>
    <t>148*0,1</t>
  </si>
  <si>
    <t>26,425 "chovník</t>
  </si>
  <si>
    <t>SO 665 - Trakční kabelové vedení TBUS - U Cvičiště-Vrchlického</t>
  </si>
  <si>
    <t>-1700178659</t>
  </si>
  <si>
    <t>832*1,15 'Přepočtené koeficientem množství</t>
  </si>
  <si>
    <t>-766997660</t>
  </si>
  <si>
    <t>832</t>
  </si>
  <si>
    <t>-1508749775</t>
  </si>
  <si>
    <t>-1782484437</t>
  </si>
  <si>
    <t>1817282975</t>
  </si>
  <si>
    <t>https://podminky.urs.cz/item/CS_URS_2024_01/460791213</t>
  </si>
  <si>
    <t>34571352</t>
  </si>
  <si>
    <t>trubka elektroinstalační ohebná dvouplášťová korugovaná (chránička) D 52/63mm, HDPE+LDPE</t>
  </si>
  <si>
    <t>-1022841411</t>
  </si>
  <si>
    <t>8*1,05 'Přepočtené koeficientem množství</t>
  </si>
  <si>
    <t>311239734</t>
  </si>
  <si>
    <t>96*1,05 'Přepočtené koeficientem množství</t>
  </si>
  <si>
    <t>-1025105036</t>
  </si>
  <si>
    <t>-523186259</t>
  </si>
  <si>
    <t>-1109212847</t>
  </si>
  <si>
    <t>168*1,05 'Přepočtené koeficientem množství</t>
  </si>
  <si>
    <t>460791112</t>
  </si>
  <si>
    <t>Montáž trubek ochranných uložených volně do rýhy plastových tuhých, vnitřního průměru přes 32 do 50 mm</t>
  </si>
  <si>
    <t>1534495531</t>
  </si>
  <si>
    <t>https://podminky.urs.cz/item/CS_URS_2024_01/460791112</t>
  </si>
  <si>
    <t>209*1,05 'Přepočtené koeficientem množství</t>
  </si>
  <si>
    <t>34571802</t>
  </si>
  <si>
    <t>chránička optického kabelu HDPE jednoplášťová bezhalogenová D 40/33mm</t>
  </si>
  <si>
    <t>-1354705000</t>
  </si>
  <si>
    <t>Poznámka k položce:_x000D_
Trubka červené barvy (RAL 3020) s bílým pruhem (RAL 9003) a popiskem Statutární město Jihlava. Vzdálenost popisků 1 m od sebe.</t>
  </si>
  <si>
    <t>1226425053</t>
  </si>
  <si>
    <t>-1859022465</t>
  </si>
  <si>
    <t>1027201243</t>
  </si>
  <si>
    <t>-1614740696</t>
  </si>
  <si>
    <t>1597284243</t>
  </si>
  <si>
    <t>2*0,7*2*14 "sondy</t>
  </si>
  <si>
    <t>1006441669</t>
  </si>
  <si>
    <t>0,25*40*0,7</t>
  </si>
  <si>
    <t>0,35*1,05*327,5</t>
  </si>
  <si>
    <t>0,55*1,6*20</t>
  </si>
  <si>
    <t>0,65*1,6*4</t>
  </si>
  <si>
    <t>0,7*1,45*6</t>
  </si>
  <si>
    <t>963074870</t>
  </si>
  <si>
    <t xml:space="preserve">155,206 "ryhy </t>
  </si>
  <si>
    <t>39,2 "sondy</t>
  </si>
  <si>
    <t>-516195776</t>
  </si>
  <si>
    <t>0,25*0,4*40</t>
  </si>
  <si>
    <t>0,35*0,4*327,5</t>
  </si>
  <si>
    <t>0,55*0,4*20</t>
  </si>
  <si>
    <t>0,65*0,4*4</t>
  </si>
  <si>
    <t>0,7*0,4*6</t>
  </si>
  <si>
    <t>170414419</t>
  </si>
  <si>
    <t>35,28 "sondy</t>
  </si>
  <si>
    <t>446898343</t>
  </si>
  <si>
    <t>219,156-56,97-60,03</t>
  </si>
  <si>
    <t>939055339</t>
  </si>
  <si>
    <t>1912445241</t>
  </si>
  <si>
    <t>23,3009708737864*1,03 'Přepočtené koeficientem množství</t>
  </si>
  <si>
    <t>561702050</t>
  </si>
  <si>
    <t>1225841854</t>
  </si>
  <si>
    <t>-776431457</t>
  </si>
  <si>
    <t>211813580</t>
  </si>
  <si>
    <t>1812985780</t>
  </si>
  <si>
    <t>979078902</t>
  </si>
  <si>
    <t>-391846503</t>
  </si>
  <si>
    <t>-1388743640</t>
  </si>
  <si>
    <t>460661311</t>
  </si>
  <si>
    <t>Kabelové lože z písku včetně podsypu, zhutnění a urovnání povrchu pro kabely nn zakryté betonovými deskami (materiál ve specifikaci), šířky do 30 cm</t>
  </si>
  <si>
    <t>-1425523687</t>
  </si>
  <si>
    <t>https://podminky.urs.cz/item/CS_URS_2024_01/460661311</t>
  </si>
  <si>
    <t>-1557044166</t>
  </si>
  <si>
    <t>30073135</t>
  </si>
  <si>
    <t>339</t>
  </si>
  <si>
    <t>339*1,05 'Přepočtené koeficientem množství</t>
  </si>
  <si>
    <t>-759788524</t>
  </si>
  <si>
    <t>2*0,7*1,8*14*2 "sondy</t>
  </si>
  <si>
    <t>(0,35*0,26*188,5+0,38*0,39*139+0,55*0,1*20+0,65*0,1*4+0,7*0,1*6+0,19*0,25*40)*2</t>
  </si>
  <si>
    <t>-1585297690</t>
  </si>
  <si>
    <t>853914839</t>
  </si>
  <si>
    <t>0,31*30</t>
  </si>
  <si>
    <t>9,3*1,05 'Přepočtené koeficientem množství</t>
  </si>
  <si>
    <t>281865666</t>
  </si>
  <si>
    <t>-574647808</t>
  </si>
  <si>
    <t>-1430321361</t>
  </si>
  <si>
    <t>-2034013095</t>
  </si>
  <si>
    <t>1870383289</t>
  </si>
  <si>
    <t>188,5+139</t>
  </si>
  <si>
    <t>-1055926766</t>
  </si>
  <si>
    <t>102,16*1,7 "země</t>
  </si>
  <si>
    <t>85*0,05*1,8 "asfalt</t>
  </si>
  <si>
    <t xml:space="preserve">(5,706+2,052+0,66)*2 "šterkopisek </t>
  </si>
  <si>
    <t>30*2 "šterk asfalt</t>
  </si>
  <si>
    <t>50*29/1000 "plynovod</t>
  </si>
  <si>
    <t>1688203179</t>
  </si>
  <si>
    <t>259,608*6 'Přepočtené koeficientem množství</t>
  </si>
  <si>
    <t>1011901377</t>
  </si>
  <si>
    <t>102,16*1,7 "zemina</t>
  </si>
  <si>
    <t xml:space="preserve">(5,706+2,052+0,66)*2 "šterkopísek </t>
  </si>
  <si>
    <t>30*2 "štěrk podkladní pod AB krytem</t>
  </si>
  <si>
    <t>-1591520062</t>
  </si>
  <si>
    <t>85*0,05*1,8 "AB kryt</t>
  </si>
  <si>
    <t>695166505</t>
  </si>
  <si>
    <t>6,8*2,4</t>
  </si>
  <si>
    <t>1*0,17*0,14*32*2,4 "žlab</t>
  </si>
  <si>
    <t>0,5*0,31*0,055*708*2,4 "desky</t>
  </si>
  <si>
    <t>517*0,05*2,4 "dlažba</t>
  </si>
  <si>
    <t>0,3*0,14*0,065*1169*1,8 "cihla</t>
  </si>
  <si>
    <t>19*0,12*2 "ACP16</t>
  </si>
  <si>
    <t>84,7*0,04*1,2 "ACO11</t>
  </si>
  <si>
    <t>(63,4*0,03+10,8*0,05)*2 "drt´</t>
  </si>
  <si>
    <t>875103328</t>
  </si>
  <si>
    <t>-1842956136</t>
  </si>
  <si>
    <t>0,42*0,55*20+0,42*0,65*4+0,7*0,26*6</t>
  </si>
  <si>
    <t>1779476812</t>
  </si>
  <si>
    <t>1140210833</t>
  </si>
  <si>
    <t>172,2</t>
  </si>
  <si>
    <t>-1706430091</t>
  </si>
  <si>
    <t>172,2*1,15 'Přepočtené koeficientem množství</t>
  </si>
  <si>
    <t>765102980</t>
  </si>
  <si>
    <t>61,2*0,1</t>
  </si>
  <si>
    <t>-645320993</t>
  </si>
  <si>
    <t>63,4 "chodník</t>
  </si>
  <si>
    <t>1485676609</t>
  </si>
  <si>
    <t>6,8 "vozovka</t>
  </si>
  <si>
    <t>1557180738</t>
  </si>
  <si>
    <t>63,4 "chdník</t>
  </si>
  <si>
    <t>10,8 "vozovka</t>
  </si>
  <si>
    <t>1941919986</t>
  </si>
  <si>
    <t>1428762651</t>
  </si>
  <si>
    <t>17,8 "vozovka</t>
  </si>
  <si>
    <t>-832514876</t>
  </si>
  <si>
    <t>11 "vozovka</t>
  </si>
  <si>
    <t>1972122292</t>
  </si>
  <si>
    <t>49,4 "chidník</t>
  </si>
  <si>
    <t>14,6 "vozovka</t>
  </si>
  <si>
    <t>691446548</t>
  </si>
  <si>
    <t>452,9 "chodník</t>
  </si>
  <si>
    <t>-1662331922</t>
  </si>
  <si>
    <t>185,6*0,1</t>
  </si>
  <si>
    <t>59245020</t>
  </si>
  <si>
    <t>dlažba skladebná betonová 200x100mm tl 80mm přírodní</t>
  </si>
  <si>
    <t>805701490</t>
  </si>
  <si>
    <t>267,3*0,1</t>
  </si>
  <si>
    <t>2136157324</t>
  </si>
  <si>
    <t>63,4 "chovník</t>
  </si>
  <si>
    <t>504558895</t>
  </si>
  <si>
    <t>1503111543</t>
  </si>
  <si>
    <t>-1836210265</t>
  </si>
  <si>
    <t>966099262</t>
  </si>
  <si>
    <t>-181442633</t>
  </si>
  <si>
    <t>1440489620</t>
  </si>
  <si>
    <t>649322478</t>
  </si>
  <si>
    <t>-664140605</t>
  </si>
  <si>
    <t>873476558</t>
  </si>
  <si>
    <t>-874658438</t>
  </si>
  <si>
    <t>19 "vozovka</t>
  </si>
  <si>
    <t>-1467815249</t>
  </si>
  <si>
    <t>84,7 "vozovka</t>
  </si>
  <si>
    <t>1727498783</t>
  </si>
  <si>
    <t>197,2 "chodnik</t>
  </si>
  <si>
    <t>-610467201</t>
  </si>
  <si>
    <t>F09 - DIO</t>
  </si>
  <si>
    <t xml:space="preserve">    R - </t>
  </si>
  <si>
    <t>R</t>
  </si>
  <si>
    <t>RDIO001</t>
  </si>
  <si>
    <t>112124799</t>
  </si>
  <si>
    <t>Elektroline a.s.</t>
  </si>
  <si>
    <t>Hodinová zúčtovací sazba revizní technik specialista</t>
  </si>
  <si>
    <t>-930219464</t>
  </si>
  <si>
    <t>HZS4222</t>
  </si>
  <si>
    <t>Hodinová zúčtovací sazba geodet specialista</t>
  </si>
  <si>
    <t>-781494104</t>
  </si>
  <si>
    <t>HZS4232</t>
  </si>
  <si>
    <t>Hodinové zúčtovací sazby ostatních profesí revizní a kontrolní činnost technik odborný</t>
  </si>
  <si>
    <t>1606315287</t>
  </si>
  <si>
    <t>https://podminky.urs.cz/item/CS_URS_2023_01/HZS4232</t>
  </si>
  <si>
    <t>RVP007</t>
  </si>
  <si>
    <t>Hodinová zúčtovací sazba technik dopravního podniku - manipulace na síti, zajištění, přepnutí vedení</t>
  </si>
  <si>
    <t>7364199</t>
  </si>
  <si>
    <t>012103000</t>
  </si>
  <si>
    <t>Geodetické práce před výstavbou</t>
  </si>
  <si>
    <t>Komplet</t>
  </si>
  <si>
    <t>-2015910034</t>
  </si>
  <si>
    <t>012303000</t>
  </si>
  <si>
    <t>Geodetické práce po výstavbě</t>
  </si>
  <si>
    <t>-1117136153</t>
  </si>
  <si>
    <t>-794472594</t>
  </si>
  <si>
    <t>RVP003</t>
  </si>
  <si>
    <t xml:space="preserve">Dokumentace RDS </t>
  </si>
  <si>
    <t>-1520419573</t>
  </si>
  <si>
    <t>1499370425</t>
  </si>
  <si>
    <t>039002000</t>
  </si>
  <si>
    <t>Zrušení zařízení staveniště</t>
  </si>
  <si>
    <t>212879599</t>
  </si>
  <si>
    <t>782325456</t>
  </si>
  <si>
    <t>044002000</t>
  </si>
  <si>
    <t>Revize</t>
  </si>
  <si>
    <t>Ks</t>
  </si>
  <si>
    <t>-361150713</t>
  </si>
  <si>
    <t>Poznámka k položce:_x000D_
2x TTV+TKV</t>
  </si>
  <si>
    <t>R044002000</t>
  </si>
  <si>
    <t>Průkaz způsobilosti UTZ/E</t>
  </si>
  <si>
    <t>-435391236</t>
  </si>
  <si>
    <t>Poznámka k položce:
3x TTV + 2xTKV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</si>
</sst>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sz val="10"/>
      <color rgb="FF464646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24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6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5" borderId="7" xfId="0" applyFill="1" applyBorder="1" applyAlignment="1">
      <alignment vertical="center"/>
    </xf>
    <xf numFmtId="0" fontId="21" fillId="5" borderId="0" xfId="0" applyFont="1" applyFill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9" fillId="0" borderId="14" xfId="0" applyNumberFormat="1" applyFont="1" applyBorder="1" applyAlignment="1">
      <alignment vertical="center"/>
    </xf>
    <xf numFmtId="4" fontId="19" fillId="0" borderId="0" xfId="0" applyNumberFormat="1" applyFont="1" applyAlignment="1">
      <alignment vertical="center"/>
    </xf>
    <xf numFmtId="166" fontId="19" fillId="0" borderId="0" xfId="0" applyNumberFormat="1" applyFont="1" applyAlignment="1">
      <alignment vertical="center"/>
    </xf>
    <xf numFmtId="4" fontId="1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8" fillId="0" borderId="14" xfId="0" applyNumberFormat="1" applyFont="1" applyBorder="1" applyAlignment="1">
      <alignment vertical="center"/>
    </xf>
    <xf numFmtId="4" fontId="28" fillId="0" borderId="0" xfId="0" applyNumberFormat="1" applyFont="1" applyAlignment="1">
      <alignment vertical="center"/>
    </xf>
    <xf numFmtId="166" fontId="28" fillId="0" borderId="0" xfId="0" applyNumberFormat="1" applyFont="1" applyAlignment="1">
      <alignment vertical="center"/>
    </xf>
    <xf numFmtId="4" fontId="28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28" fillId="0" borderId="19" xfId="0" applyNumberFormat="1" applyFont="1" applyBorder="1" applyAlignment="1">
      <alignment vertical="center"/>
    </xf>
    <xf numFmtId="4" fontId="28" fillId="0" borderId="20" xfId="0" applyNumberFormat="1" applyFont="1" applyBorder="1" applyAlignment="1">
      <alignment vertical="center"/>
    </xf>
    <xf numFmtId="166" fontId="28" fillId="0" borderId="20" xfId="0" applyNumberFormat="1" applyFont="1" applyBorder="1" applyAlignment="1">
      <alignment vertical="center"/>
    </xf>
    <xf numFmtId="4" fontId="28" fillId="0" borderId="21" xfId="0" applyNumberFormat="1" applyFont="1" applyBorder="1" applyAlignment="1">
      <alignment vertical="center"/>
    </xf>
    <xf numFmtId="0" fontId="29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4" fontId="2" fillId="0" borderId="0" xfId="0" applyNumberFormat="1" applyFont="1" applyAlignment="1">
      <alignment vertical="center"/>
    </xf>
    <xf numFmtId="0" fontId="30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1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right" vertical="center"/>
    </xf>
    <xf numFmtId="0" fontId="31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4" fontId="31" fillId="0" borderId="0" xfId="0" applyNumberFormat="1" applyFont="1" applyAlignment="1">
      <alignment vertical="center"/>
    </xf>
    <xf numFmtId="0" fontId="22" fillId="0" borderId="0" xfId="0" applyFont="1" applyAlignment="1">
      <alignment horizontal="center" vertical="center"/>
    </xf>
    <xf numFmtId="0" fontId="0" fillId="0" borderId="3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4" fontId="7" fillId="3" borderId="0" xfId="0" applyNumberFormat="1" applyFont="1" applyFill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4" fontId="0" fillId="0" borderId="0" xfId="0" applyNumberFormat="1" applyAlignment="1" applyProtection="1">
      <alignment vertical="center"/>
      <protection locked="0"/>
    </xf>
    <xf numFmtId="0" fontId="23" fillId="5" borderId="0" xfId="0" applyFont="1" applyFill="1" applyAlignment="1">
      <alignment horizontal="left" vertical="center"/>
    </xf>
    <xf numFmtId="4" fontId="23" fillId="5" borderId="0" xfId="0" applyNumberFormat="1" applyFont="1" applyFill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1" fillId="5" borderId="16" xfId="0" applyFont="1" applyFill="1" applyBorder="1" applyAlignment="1">
      <alignment horizontal="center" vertical="center" wrapText="1"/>
    </xf>
    <xf numFmtId="0" fontId="21" fillId="5" borderId="17" xfId="0" applyFont="1" applyFill="1" applyBorder="1" applyAlignment="1">
      <alignment horizontal="center" vertical="center" wrapText="1"/>
    </xf>
    <xf numFmtId="0" fontId="21" fillId="5" borderId="18" xfId="0" applyFont="1" applyFill="1" applyBorder="1" applyAlignment="1">
      <alignment horizontal="center" vertical="center" wrapText="1"/>
    </xf>
    <xf numFmtId="4" fontId="23" fillId="0" borderId="0" xfId="0" applyNumberFormat="1" applyFont="1"/>
    <xf numFmtId="166" fontId="32" fillId="0" borderId="12" xfId="0" applyNumberFormat="1" applyFont="1" applyBorder="1"/>
    <xf numFmtId="166" fontId="32" fillId="0" borderId="13" xfId="0" applyNumberFormat="1" applyFont="1" applyBorder="1"/>
    <xf numFmtId="4" fontId="33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34" fillId="0" borderId="22" xfId="0" applyFont="1" applyBorder="1" applyAlignment="1" applyProtection="1">
      <alignment horizontal="center" vertical="center"/>
      <protection locked="0"/>
    </xf>
    <xf numFmtId="49" fontId="34" fillId="0" borderId="22" xfId="0" applyNumberFormat="1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center" vertical="center" wrapText="1"/>
      <protection locked="0"/>
    </xf>
    <xf numFmtId="167" fontId="34" fillId="0" borderId="22" xfId="0" applyNumberFormat="1" applyFont="1" applyBorder="1" applyAlignment="1" applyProtection="1">
      <alignment vertical="center"/>
      <protection locked="0"/>
    </xf>
    <xf numFmtId="4" fontId="34" fillId="3" borderId="22" xfId="0" applyNumberFormat="1" applyFont="1" applyFill="1" applyBorder="1" applyAlignment="1" applyProtection="1">
      <alignment vertical="center"/>
      <protection locked="0"/>
    </xf>
    <xf numFmtId="4" fontId="34" fillId="0" borderId="22" xfId="0" applyNumberFormat="1" applyFont="1" applyBorder="1" applyAlignment="1" applyProtection="1">
      <alignment vertical="center"/>
      <protection locked="0"/>
    </xf>
    <xf numFmtId="0" fontId="35" fillId="0" borderId="3" xfId="0" applyFont="1" applyBorder="1" applyAlignment="1">
      <alignment vertical="center"/>
    </xf>
    <xf numFmtId="0" fontId="34" fillId="3" borderId="14" xfId="0" applyFont="1" applyFill="1" applyBorder="1" applyAlignment="1" applyProtection="1">
      <alignment horizontal="left" vertical="center"/>
      <protection locked="0"/>
    </xf>
    <xf numFmtId="0" fontId="34" fillId="0" borderId="0" xfId="0" applyFont="1" applyAlignment="1">
      <alignment horizontal="center" vertical="center"/>
    </xf>
    <xf numFmtId="166" fontId="22" fillId="0" borderId="0" xfId="0" applyNumberFormat="1" applyFont="1" applyAlignment="1">
      <alignment vertical="center"/>
    </xf>
    <xf numFmtId="166" fontId="22" fillId="0" borderId="15" xfId="0" applyNumberFormat="1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21" fillId="0" borderId="22" xfId="0" applyFont="1" applyBorder="1" applyAlignment="1" applyProtection="1">
      <alignment horizontal="center" vertical="center"/>
      <protection locked="0"/>
    </xf>
    <xf numFmtId="49" fontId="21" fillId="0" borderId="22" xfId="0" applyNumberFormat="1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center" vertical="center" wrapText="1"/>
      <protection locked="0"/>
    </xf>
    <xf numFmtId="167" fontId="21" fillId="0" borderId="22" xfId="0" applyNumberFormat="1" applyFont="1" applyBorder="1" applyAlignment="1" applyProtection="1">
      <alignment vertical="center"/>
      <protection locked="0"/>
    </xf>
    <xf numFmtId="4" fontId="21" fillId="3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  <protection locked="0"/>
    </xf>
    <xf numFmtId="0" fontId="22" fillId="3" borderId="14" xfId="0" applyFont="1" applyFill="1" applyBorder="1" applyAlignment="1" applyProtection="1">
      <alignment horizontal="left" vertical="center"/>
      <protection locked="0"/>
    </xf>
    <xf numFmtId="0" fontId="9" fillId="0" borderId="3" xfId="0" applyFont="1" applyBorder="1" applyAlignment="1">
      <alignment vertical="center"/>
    </xf>
    <xf numFmtId="0" fontId="36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38" fillId="0" borderId="0" xfId="1" applyFont="1" applyAlignment="1">
      <alignment vertical="center" wrapText="1"/>
    </xf>
    <xf numFmtId="0" fontId="0" fillId="0" borderId="14" xfId="0" applyBorder="1" applyAlignment="1">
      <alignment vertical="center"/>
    </xf>
    <xf numFmtId="0" fontId="22" fillId="3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2" fillId="0" borderId="20" xfId="0" applyNumberFormat="1" applyFont="1" applyBorder="1" applyAlignment="1">
      <alignment vertical="center"/>
    </xf>
    <xf numFmtId="166" fontId="22" fillId="0" borderId="21" xfId="0" applyNumberFormat="1" applyFont="1" applyBorder="1" applyAlignment="1">
      <alignment vertical="center"/>
    </xf>
    <xf numFmtId="0" fontId="34" fillId="3" borderId="19" xfId="0" applyFont="1" applyFill="1" applyBorder="1" applyAlignment="1" applyProtection="1">
      <alignment horizontal="left" vertical="center"/>
      <protection locked="0"/>
    </xf>
    <xf numFmtId="0" fontId="34" fillId="0" borderId="20" xfId="0" applyFont="1" applyBorder="1" applyAlignment="1">
      <alignment horizontal="center" vertical="center"/>
    </xf>
    <xf numFmtId="0" fontId="0" fillId="0" borderId="19" xfId="0" applyBorder="1" applyAlignment="1">
      <alignment vertical="center"/>
    </xf>
    <xf numFmtId="0" fontId="0" fillId="0" borderId="21" xfId="0" applyBorder="1" applyAlignment="1">
      <alignment vertical="center"/>
    </xf>
    <xf numFmtId="0" fontId="39" fillId="0" borderId="0" xfId="0" applyFont="1" applyAlignment="1">
      <alignment vertical="center" wrapText="1"/>
    </xf>
    <xf numFmtId="167" fontId="21" fillId="3" borderId="22" xfId="0" applyNumberFormat="1" applyFont="1" applyFill="1" applyBorder="1" applyAlignment="1" applyProtection="1">
      <alignment vertical="center"/>
      <protection locked="0"/>
    </xf>
    <xf numFmtId="0" fontId="9" fillId="0" borderId="19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left" vertical="center"/>
    </xf>
    <xf numFmtId="0" fontId="26" fillId="0" borderId="0" xfId="0" applyFont="1" applyAlignment="1">
      <alignment horizontal="left" vertical="center" wrapText="1"/>
    </xf>
    <xf numFmtId="0" fontId="21" fillId="5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6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7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5" borderId="7" xfId="0" applyFont="1" applyFill="1" applyBorder="1" applyAlignment="1">
      <alignment horizontal="right" vertical="center"/>
    </xf>
    <xf numFmtId="0" fontId="21" fillId="5" borderId="8" xfId="0" applyFont="1" applyFill="1" applyBorder="1" applyAlignment="1">
      <alignment horizontal="left" vertical="center"/>
    </xf>
    <xf numFmtId="4" fontId="23" fillId="0" borderId="0" xfId="0" applyNumberFormat="1" applyFont="1" applyAlignment="1">
      <alignment horizontal="right" vertical="center"/>
    </xf>
    <xf numFmtId="4" fontId="27" fillId="0" borderId="0" xfId="0" applyNumberFormat="1" applyFont="1" applyAlignment="1">
      <alignment vertical="center"/>
    </xf>
    <xf numFmtId="0" fontId="27" fillId="0" borderId="0" xfId="0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3" borderId="0" xfId="0" applyFont="1" applyFill="1" applyAlignment="1" applyProtection="1">
      <alignment horizontal="left" vertical="center"/>
      <protection locked="0"/>
    </xf>
    <xf numFmtId="0" fontId="7" fillId="3" borderId="0" xfId="0" applyFont="1" applyFill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3_02/171203111" TargetMode="External"/><Relationship Id="rId13" Type="http://schemas.openxmlformats.org/officeDocument/2006/relationships/hyperlink" Target="https://podminky.urs.cz/item/CS_URS_2024_01/460031211" TargetMode="External"/><Relationship Id="rId3" Type="http://schemas.openxmlformats.org/officeDocument/2006/relationships/hyperlink" Target="https://podminky.urs.cz/item/CS_URS_2023_02/112151511" TargetMode="External"/><Relationship Id="rId7" Type="http://schemas.openxmlformats.org/officeDocument/2006/relationships/hyperlink" Target="https://podminky.urs.cz/item/CS_URS_2023_02/469981111" TargetMode="External"/><Relationship Id="rId12" Type="http://schemas.openxmlformats.org/officeDocument/2006/relationships/hyperlink" Target="https://podminky.urs.cz/item/CS_URS_2024_01/460031112" TargetMode="External"/><Relationship Id="rId2" Type="http://schemas.openxmlformats.org/officeDocument/2006/relationships/hyperlink" Target="https://podminky.urs.cz/item/CS_URS_2023_02/112201113" TargetMode="External"/><Relationship Id="rId1" Type="http://schemas.openxmlformats.org/officeDocument/2006/relationships/hyperlink" Target="https://podminky.urs.cz/item/CS_URS_2023_02/112151353" TargetMode="External"/><Relationship Id="rId6" Type="http://schemas.openxmlformats.org/officeDocument/2006/relationships/hyperlink" Target="https://podminky.urs.cz/item/CS_URS_2023_02/998231311" TargetMode="External"/><Relationship Id="rId11" Type="http://schemas.openxmlformats.org/officeDocument/2006/relationships/hyperlink" Target="https://podminky.urs.cz/item/CS_URS_2024_01/460030023" TargetMode="External"/><Relationship Id="rId5" Type="http://schemas.openxmlformats.org/officeDocument/2006/relationships/hyperlink" Target="https://podminky.urs.cz/item/CS_URS_2023_02/112151513" TargetMode="External"/><Relationship Id="rId10" Type="http://schemas.openxmlformats.org/officeDocument/2006/relationships/hyperlink" Target="https://podminky.urs.cz/item/CS_URS_2024_01/181411131" TargetMode="External"/><Relationship Id="rId4" Type="http://schemas.openxmlformats.org/officeDocument/2006/relationships/hyperlink" Target="https://podminky.urs.cz/item/CS_URS_2023_02/112151512" TargetMode="External"/><Relationship Id="rId9" Type="http://schemas.openxmlformats.org/officeDocument/2006/relationships/hyperlink" Target="https://podminky.urs.cz/item/CS_URS_2023_02/174111121" TargetMode="External"/><Relationship Id="rId14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4_01/181411131" TargetMode="External"/><Relationship Id="rId13" Type="http://schemas.openxmlformats.org/officeDocument/2006/relationships/hyperlink" Target="https://podminky.urs.cz/item/CS_URS_2023_01/460871135" TargetMode="External"/><Relationship Id="rId18" Type="http://schemas.openxmlformats.org/officeDocument/2006/relationships/hyperlink" Target="https://podminky.urs.cz/item/CS_URS_2023_01/460892121" TargetMode="External"/><Relationship Id="rId3" Type="http://schemas.openxmlformats.org/officeDocument/2006/relationships/hyperlink" Target="https://podminky.urs.cz/item/CS_URS_2024_01/468051121" TargetMode="External"/><Relationship Id="rId21" Type="http://schemas.openxmlformats.org/officeDocument/2006/relationships/hyperlink" Target="https://podminky.urs.cz/item/CS_URS_2024_01/565175113" TargetMode="External"/><Relationship Id="rId7" Type="http://schemas.openxmlformats.org/officeDocument/2006/relationships/hyperlink" Target="https://podminky.urs.cz/item/CS_URS_2023_02/915241112" TargetMode="External"/><Relationship Id="rId12" Type="http://schemas.openxmlformats.org/officeDocument/2006/relationships/hyperlink" Target="https://podminky.urs.cz/item/CS_URS_2023_01/468011123" TargetMode="External"/><Relationship Id="rId17" Type="http://schemas.openxmlformats.org/officeDocument/2006/relationships/hyperlink" Target="https://podminky.urs.cz/item/CS_URS_2024_01/460381221" TargetMode="External"/><Relationship Id="rId2" Type="http://schemas.openxmlformats.org/officeDocument/2006/relationships/hyperlink" Target="https://podminky.urs.cz/item/CS_URS_2023_02/914511111" TargetMode="External"/><Relationship Id="rId16" Type="http://schemas.openxmlformats.org/officeDocument/2006/relationships/hyperlink" Target="https://podminky.urs.cz/item/CS_URS_2024_01/460101113" TargetMode="External"/><Relationship Id="rId20" Type="http://schemas.openxmlformats.org/officeDocument/2006/relationships/hyperlink" Target="https://podminky.urs.cz/item/CS_URS_2024_02/577134111" TargetMode="External"/><Relationship Id="rId1" Type="http://schemas.openxmlformats.org/officeDocument/2006/relationships/hyperlink" Target="https://podminky.urs.cz/item/CS_URS_2023_02/914111122" TargetMode="External"/><Relationship Id="rId6" Type="http://schemas.openxmlformats.org/officeDocument/2006/relationships/hyperlink" Target="https://podminky.urs.cz/item/CS_URS_2023_01/460641125" TargetMode="External"/><Relationship Id="rId11" Type="http://schemas.openxmlformats.org/officeDocument/2006/relationships/hyperlink" Target="https://podminky.urs.cz/item/CS_URS_2023_02/468011143" TargetMode="External"/><Relationship Id="rId5" Type="http://schemas.openxmlformats.org/officeDocument/2006/relationships/hyperlink" Target="https://podminky.urs.cz/item/CS_URS_2023_02/131212501" TargetMode="External"/><Relationship Id="rId15" Type="http://schemas.openxmlformats.org/officeDocument/2006/relationships/hyperlink" Target="https://podminky.urs.cz/item/CS_URS_2023_01/460881612" TargetMode="External"/><Relationship Id="rId23" Type="http://schemas.openxmlformats.org/officeDocument/2006/relationships/drawing" Target="../drawings/drawing11.xml"/><Relationship Id="rId10" Type="http://schemas.openxmlformats.org/officeDocument/2006/relationships/hyperlink" Target="https://podminky.urs.cz/item/CS_URS_2023_02/468041123" TargetMode="External"/><Relationship Id="rId19" Type="http://schemas.openxmlformats.org/officeDocument/2006/relationships/hyperlink" Target="https://podminky.urs.cz/item/CS_URS_2023_02/460891121" TargetMode="External"/><Relationship Id="rId4" Type="http://schemas.openxmlformats.org/officeDocument/2006/relationships/hyperlink" Target="https://podminky.urs.cz/item/CS_URS_2024_01/966072810" TargetMode="External"/><Relationship Id="rId9" Type="http://schemas.openxmlformats.org/officeDocument/2006/relationships/hyperlink" Target="https://podminky.urs.cz/item/CS_URS_2024_01/185802112" TargetMode="External"/><Relationship Id="rId14" Type="http://schemas.openxmlformats.org/officeDocument/2006/relationships/hyperlink" Target="https://podminky.urs.cz/item/CS_URS_2024_01/460871145" TargetMode="External"/><Relationship Id="rId22" Type="http://schemas.openxmlformats.org/officeDocument/2006/relationships/hyperlink" Target="https://podminky.urs.cz/item/CS_URS_2024_01/013274000" TargetMode="External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3_02/460391125" TargetMode="External"/><Relationship Id="rId18" Type="http://schemas.openxmlformats.org/officeDocument/2006/relationships/hyperlink" Target="https://podminky.urs.cz/item/CS_URS_2024_01/962022491" TargetMode="External"/><Relationship Id="rId26" Type="http://schemas.openxmlformats.org/officeDocument/2006/relationships/hyperlink" Target="https://podminky.urs.cz/item/CS_URS_2023_01/469972111" TargetMode="External"/><Relationship Id="rId39" Type="http://schemas.openxmlformats.org/officeDocument/2006/relationships/hyperlink" Target="https://podminky.urs.cz/item/CS_URS_2023_02/468011143" TargetMode="External"/><Relationship Id="rId3" Type="http://schemas.openxmlformats.org/officeDocument/2006/relationships/hyperlink" Target="https://podminky.urs.cz/item/CS_URS_2023_01/218204104" TargetMode="External"/><Relationship Id="rId21" Type="http://schemas.openxmlformats.org/officeDocument/2006/relationships/hyperlink" Target="https://podminky.urs.cz/item/CS_URS_2024_01/782131811" TargetMode="External"/><Relationship Id="rId34" Type="http://schemas.openxmlformats.org/officeDocument/2006/relationships/hyperlink" Target="https://podminky.urs.cz/item/CS_URS_2024_01/213311151" TargetMode="External"/><Relationship Id="rId42" Type="http://schemas.openxmlformats.org/officeDocument/2006/relationships/hyperlink" Target="https://podminky.urs.cz/item/CS_URS_2023_02/460881313" TargetMode="External"/><Relationship Id="rId47" Type="http://schemas.openxmlformats.org/officeDocument/2006/relationships/hyperlink" Target="https://podminky.urs.cz/item/CS_URS_2023_01/460892121" TargetMode="External"/><Relationship Id="rId50" Type="http://schemas.openxmlformats.org/officeDocument/2006/relationships/drawing" Target="../drawings/drawing12.xml"/><Relationship Id="rId7" Type="http://schemas.openxmlformats.org/officeDocument/2006/relationships/hyperlink" Target="https://podminky.urs.cz/item/CS_URS_2024_01/210813157" TargetMode="External"/><Relationship Id="rId12" Type="http://schemas.openxmlformats.org/officeDocument/2006/relationships/hyperlink" Target="https://podminky.urs.cz/item/CS_URS_2023_01/171211101" TargetMode="External"/><Relationship Id="rId17" Type="http://schemas.openxmlformats.org/officeDocument/2006/relationships/hyperlink" Target="https://podminky.urs.cz/item/CS_URS_2024_01/468051121" TargetMode="External"/><Relationship Id="rId25" Type="http://schemas.openxmlformats.org/officeDocument/2006/relationships/hyperlink" Target="https://podminky.urs.cz/item/CS_URS_2024_01/782131313" TargetMode="External"/><Relationship Id="rId33" Type="http://schemas.openxmlformats.org/officeDocument/2006/relationships/hyperlink" Target="https://podminky.urs.cz/item/CS_URS_2024_01/181914112" TargetMode="External"/><Relationship Id="rId38" Type="http://schemas.openxmlformats.org/officeDocument/2006/relationships/hyperlink" Target="https://podminky.urs.cz/item/CS_URS_2023_02/468041123" TargetMode="External"/><Relationship Id="rId46" Type="http://schemas.openxmlformats.org/officeDocument/2006/relationships/hyperlink" Target="https://podminky.urs.cz/item/CS_URS_2023_01/460912211" TargetMode="External"/><Relationship Id="rId2" Type="http://schemas.openxmlformats.org/officeDocument/2006/relationships/hyperlink" Target="https://podminky.urs.cz/item/CS_URS_2024_01/913121111" TargetMode="External"/><Relationship Id="rId16" Type="http://schemas.openxmlformats.org/officeDocument/2006/relationships/hyperlink" Target="https://podminky.urs.cz/item/CS_URS_2023_01/460641212" TargetMode="External"/><Relationship Id="rId20" Type="http://schemas.openxmlformats.org/officeDocument/2006/relationships/hyperlink" Target="https://podminky.urs.cz/item/CS_URS_2024_01/348942131" TargetMode="External"/><Relationship Id="rId29" Type="http://schemas.openxmlformats.org/officeDocument/2006/relationships/hyperlink" Target="https://podminky.urs.cz/item/CS_URS_2024_02/997221655" TargetMode="External"/><Relationship Id="rId41" Type="http://schemas.openxmlformats.org/officeDocument/2006/relationships/hyperlink" Target="https://podminky.urs.cz/item/CS_URS_2023_01/460871135" TargetMode="External"/><Relationship Id="rId1" Type="http://schemas.openxmlformats.org/officeDocument/2006/relationships/hyperlink" Target="https://podminky.urs.cz/item/CS_URS_2024_01/913111116" TargetMode="External"/><Relationship Id="rId6" Type="http://schemas.openxmlformats.org/officeDocument/2006/relationships/hyperlink" Target="https://podminky.urs.cz/item/CS_URS_2024_01/210812061" TargetMode="External"/><Relationship Id="rId11" Type="http://schemas.openxmlformats.org/officeDocument/2006/relationships/hyperlink" Target="https://podminky.urs.cz/item/CS_URS_2024_01/460131114" TargetMode="External"/><Relationship Id="rId24" Type="http://schemas.openxmlformats.org/officeDocument/2006/relationships/hyperlink" Target="https://podminky.urs.cz/item/CS_URS_2024_01/998782112" TargetMode="External"/><Relationship Id="rId32" Type="http://schemas.openxmlformats.org/officeDocument/2006/relationships/hyperlink" Target="https://podminky.urs.cz/item/CS_URS_2023_02/460791114" TargetMode="External"/><Relationship Id="rId37" Type="http://schemas.openxmlformats.org/officeDocument/2006/relationships/hyperlink" Target="https://podminky.urs.cz/item/CS_URS_2023_01/460581121" TargetMode="External"/><Relationship Id="rId40" Type="http://schemas.openxmlformats.org/officeDocument/2006/relationships/hyperlink" Target="https://podminky.urs.cz/item/CS_URS_2023_01/468011123" TargetMode="External"/><Relationship Id="rId45" Type="http://schemas.openxmlformats.org/officeDocument/2006/relationships/hyperlink" Target="https://podminky.urs.cz/item/CS_URS_2022_01/468031211" TargetMode="External"/><Relationship Id="rId5" Type="http://schemas.openxmlformats.org/officeDocument/2006/relationships/hyperlink" Target="https://podminky.urs.cz/item/CS_URS_2024_02/220830013" TargetMode="External"/><Relationship Id="rId15" Type="http://schemas.openxmlformats.org/officeDocument/2006/relationships/hyperlink" Target="https://podminky.urs.cz/item/CS_URS_2023_01/460641125" TargetMode="External"/><Relationship Id="rId23" Type="http://schemas.openxmlformats.org/officeDocument/2006/relationships/hyperlink" Target="https://podminky.urs.cz/item/CS_URS_2024_01/782991441" TargetMode="External"/><Relationship Id="rId28" Type="http://schemas.openxmlformats.org/officeDocument/2006/relationships/hyperlink" Target="https://podminky.urs.cz/item/CS_URS_2024_02/469973111" TargetMode="External"/><Relationship Id="rId36" Type="http://schemas.openxmlformats.org/officeDocument/2006/relationships/hyperlink" Target="https://podminky.urs.cz/item/CS_URS_2023_01/460030011" TargetMode="External"/><Relationship Id="rId49" Type="http://schemas.openxmlformats.org/officeDocument/2006/relationships/hyperlink" Target="https://podminky.urs.cz/item/CS_URS_2024_01/339921131" TargetMode="External"/><Relationship Id="rId10" Type="http://schemas.openxmlformats.org/officeDocument/2006/relationships/hyperlink" Target="https://podminky.urs.cz/item/CS_URS_2024_01/460242211" TargetMode="External"/><Relationship Id="rId19" Type="http://schemas.openxmlformats.org/officeDocument/2006/relationships/hyperlink" Target="https://podminky.urs.cz/item/CS_URS_2024_01/966072810" TargetMode="External"/><Relationship Id="rId31" Type="http://schemas.openxmlformats.org/officeDocument/2006/relationships/hyperlink" Target="https://podminky.urs.cz/item/CS_URS_2023_01/460041111" TargetMode="External"/><Relationship Id="rId44" Type="http://schemas.openxmlformats.org/officeDocument/2006/relationships/hyperlink" Target="https://podminky.urs.cz/item/CS_URS_2023_01/460881612" TargetMode="External"/><Relationship Id="rId4" Type="http://schemas.openxmlformats.org/officeDocument/2006/relationships/hyperlink" Target="https://podminky.urs.cz/item/CS_URS_2024_02/228830013" TargetMode="External"/><Relationship Id="rId9" Type="http://schemas.openxmlformats.org/officeDocument/2006/relationships/hyperlink" Target="https://podminky.urs.cz/item/CS_URS_2024_01/460242111" TargetMode="External"/><Relationship Id="rId14" Type="http://schemas.openxmlformats.org/officeDocument/2006/relationships/hyperlink" Target="https://podminky.urs.cz/item/CS_URS_2023_01/460371113" TargetMode="External"/><Relationship Id="rId22" Type="http://schemas.openxmlformats.org/officeDocument/2006/relationships/hyperlink" Target="https://podminky.urs.cz/item/CS_URS_2024_01/782191111" TargetMode="External"/><Relationship Id="rId27" Type="http://schemas.openxmlformats.org/officeDocument/2006/relationships/hyperlink" Target="https://podminky.urs.cz/item/CS_URS_2023_01/469972121" TargetMode="External"/><Relationship Id="rId30" Type="http://schemas.openxmlformats.org/officeDocument/2006/relationships/hyperlink" Target="https://podminky.urs.cz/item/CS_URS_2023_01/469981111" TargetMode="External"/><Relationship Id="rId35" Type="http://schemas.openxmlformats.org/officeDocument/2006/relationships/hyperlink" Target="https://podminky.urs.cz/item/CS_URS_2024_02/113311171" TargetMode="External"/><Relationship Id="rId43" Type="http://schemas.openxmlformats.org/officeDocument/2006/relationships/hyperlink" Target="https://podminky.urs.cz/item/CS_URS_2021_01/468021131" TargetMode="External"/><Relationship Id="rId48" Type="http://schemas.openxmlformats.org/officeDocument/2006/relationships/hyperlink" Target="https://podminky.urs.cz/item/CS_URS_2024_01/966051111" TargetMode="External"/><Relationship Id="rId8" Type="http://schemas.openxmlformats.org/officeDocument/2006/relationships/hyperlink" Target="https://podminky.urs.cz/item/CS_URS_2024_01/210101216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3_01/469981111" TargetMode="External"/><Relationship Id="rId13" Type="http://schemas.openxmlformats.org/officeDocument/2006/relationships/hyperlink" Target="https://podminky.urs.cz/item/CS_URS_2023_01/171211101" TargetMode="External"/><Relationship Id="rId18" Type="http://schemas.openxmlformats.org/officeDocument/2006/relationships/hyperlink" Target="https://podminky.urs.cz/item/CS_URS_2024_01/213311151" TargetMode="External"/><Relationship Id="rId26" Type="http://schemas.openxmlformats.org/officeDocument/2006/relationships/hyperlink" Target="https://podminky.urs.cz/item/CS_URS_2023_01/460881612" TargetMode="External"/><Relationship Id="rId3" Type="http://schemas.openxmlformats.org/officeDocument/2006/relationships/hyperlink" Target="https://podminky.urs.cz/item/CS_URS_2024_01/468051121" TargetMode="External"/><Relationship Id="rId21" Type="http://schemas.openxmlformats.org/officeDocument/2006/relationships/hyperlink" Target="https://podminky.urs.cz/item/CS_URS_2023_02/468041123" TargetMode="External"/><Relationship Id="rId7" Type="http://schemas.openxmlformats.org/officeDocument/2006/relationships/hyperlink" Target="https://podminky.urs.cz/item/CS_URS_2024_02/997221655" TargetMode="External"/><Relationship Id="rId12" Type="http://schemas.openxmlformats.org/officeDocument/2006/relationships/hyperlink" Target="https://podminky.urs.cz/item/CS_URS_2024_01/460131114" TargetMode="External"/><Relationship Id="rId17" Type="http://schemas.openxmlformats.org/officeDocument/2006/relationships/hyperlink" Target="https://podminky.urs.cz/item/CS_URS_2023_01/460641212" TargetMode="External"/><Relationship Id="rId25" Type="http://schemas.openxmlformats.org/officeDocument/2006/relationships/hyperlink" Target="https://podminky.urs.cz/item/CS_URS_2023_01/468011123" TargetMode="External"/><Relationship Id="rId2" Type="http://schemas.openxmlformats.org/officeDocument/2006/relationships/hyperlink" Target="https://podminky.urs.cz/item/CS_URS_2024_01/210812061" TargetMode="External"/><Relationship Id="rId16" Type="http://schemas.openxmlformats.org/officeDocument/2006/relationships/hyperlink" Target="https://podminky.urs.cz/item/CS_URS_2023_01/460641125" TargetMode="External"/><Relationship Id="rId20" Type="http://schemas.openxmlformats.org/officeDocument/2006/relationships/hyperlink" Target="https://podminky.urs.cz/item/CS_URS_2023_01/460581121" TargetMode="External"/><Relationship Id="rId29" Type="http://schemas.openxmlformats.org/officeDocument/2006/relationships/hyperlink" Target="https://podminky.urs.cz/item/CS_URS_2023_01/460892121" TargetMode="External"/><Relationship Id="rId1" Type="http://schemas.openxmlformats.org/officeDocument/2006/relationships/hyperlink" Target="https://podminky.urs.cz/item/CS_URS_2024_01/913111116" TargetMode="External"/><Relationship Id="rId6" Type="http://schemas.openxmlformats.org/officeDocument/2006/relationships/hyperlink" Target="https://podminky.urs.cz/item/CS_URS_2024_02/469973111" TargetMode="External"/><Relationship Id="rId11" Type="http://schemas.openxmlformats.org/officeDocument/2006/relationships/hyperlink" Target="https://podminky.urs.cz/item/CS_URS_2023_02/460791114" TargetMode="External"/><Relationship Id="rId24" Type="http://schemas.openxmlformats.org/officeDocument/2006/relationships/hyperlink" Target="https://podminky.urs.cz/item/CS_URS_2021_01/468021131" TargetMode="External"/><Relationship Id="rId5" Type="http://schemas.openxmlformats.org/officeDocument/2006/relationships/hyperlink" Target="https://podminky.urs.cz/item/CS_URS_2023_01/469972121" TargetMode="External"/><Relationship Id="rId15" Type="http://schemas.openxmlformats.org/officeDocument/2006/relationships/hyperlink" Target="https://podminky.urs.cz/item/CS_URS_2023_01/460371113" TargetMode="External"/><Relationship Id="rId23" Type="http://schemas.openxmlformats.org/officeDocument/2006/relationships/hyperlink" Target="https://podminky.urs.cz/item/CS_URS_2023_02/460881313" TargetMode="External"/><Relationship Id="rId28" Type="http://schemas.openxmlformats.org/officeDocument/2006/relationships/hyperlink" Target="https://podminky.urs.cz/item/CS_URS_2023_01/460912211" TargetMode="External"/><Relationship Id="rId10" Type="http://schemas.openxmlformats.org/officeDocument/2006/relationships/hyperlink" Target="https://podminky.urs.cz/item/CS_URS_2024_01/460242211" TargetMode="External"/><Relationship Id="rId19" Type="http://schemas.openxmlformats.org/officeDocument/2006/relationships/hyperlink" Target="https://podminky.urs.cz/item/CS_URS_2023_01/460030011" TargetMode="External"/><Relationship Id="rId4" Type="http://schemas.openxmlformats.org/officeDocument/2006/relationships/hyperlink" Target="https://podminky.urs.cz/item/CS_URS_2023_01/469972111" TargetMode="External"/><Relationship Id="rId9" Type="http://schemas.openxmlformats.org/officeDocument/2006/relationships/hyperlink" Target="https://podminky.urs.cz/item/CS_URS_2024_01/460242111" TargetMode="External"/><Relationship Id="rId14" Type="http://schemas.openxmlformats.org/officeDocument/2006/relationships/hyperlink" Target="https://podminky.urs.cz/item/CS_URS_2023_02/460391125" TargetMode="External"/><Relationship Id="rId22" Type="http://schemas.openxmlformats.org/officeDocument/2006/relationships/hyperlink" Target="https://podminky.urs.cz/item/CS_URS_2023_01/460871135" TargetMode="External"/><Relationship Id="rId27" Type="http://schemas.openxmlformats.org/officeDocument/2006/relationships/hyperlink" Target="https://podminky.urs.cz/item/CS_URS_2022_01/468031211" TargetMode="External"/><Relationship Id="rId30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3_01/469981111" TargetMode="External"/><Relationship Id="rId13" Type="http://schemas.openxmlformats.org/officeDocument/2006/relationships/hyperlink" Target="https://podminky.urs.cz/item/CS_URS_2023_02/460391125" TargetMode="External"/><Relationship Id="rId18" Type="http://schemas.openxmlformats.org/officeDocument/2006/relationships/hyperlink" Target="https://podminky.urs.cz/item/CS_URS_2023_01/460030011" TargetMode="External"/><Relationship Id="rId26" Type="http://schemas.openxmlformats.org/officeDocument/2006/relationships/hyperlink" Target="https://podminky.urs.cz/item/CS_URS_2023_01/460892121" TargetMode="External"/><Relationship Id="rId3" Type="http://schemas.openxmlformats.org/officeDocument/2006/relationships/hyperlink" Target="https://podminky.urs.cz/item/CS_URS_2024_01/468051121" TargetMode="External"/><Relationship Id="rId21" Type="http://schemas.openxmlformats.org/officeDocument/2006/relationships/hyperlink" Target="https://podminky.urs.cz/item/CS_URS_2023_01/468011123" TargetMode="External"/><Relationship Id="rId7" Type="http://schemas.openxmlformats.org/officeDocument/2006/relationships/hyperlink" Target="https://podminky.urs.cz/item/CS_URS_2024_02/997221655" TargetMode="External"/><Relationship Id="rId12" Type="http://schemas.openxmlformats.org/officeDocument/2006/relationships/hyperlink" Target="https://podminky.urs.cz/item/CS_URS_2023_01/171211101" TargetMode="External"/><Relationship Id="rId17" Type="http://schemas.openxmlformats.org/officeDocument/2006/relationships/hyperlink" Target="https://podminky.urs.cz/item/CS_URS_2024_01/213311151" TargetMode="External"/><Relationship Id="rId25" Type="http://schemas.openxmlformats.org/officeDocument/2006/relationships/hyperlink" Target="https://podminky.urs.cz/item/CS_URS_2023_01/460912211" TargetMode="External"/><Relationship Id="rId2" Type="http://schemas.openxmlformats.org/officeDocument/2006/relationships/hyperlink" Target="https://podminky.urs.cz/item/CS_URS_2024_01/210812061" TargetMode="External"/><Relationship Id="rId16" Type="http://schemas.openxmlformats.org/officeDocument/2006/relationships/hyperlink" Target="https://podminky.urs.cz/item/CS_URS_2023_01/460641212" TargetMode="External"/><Relationship Id="rId20" Type="http://schemas.openxmlformats.org/officeDocument/2006/relationships/hyperlink" Target="https://podminky.urs.cz/item/CS_URS_2021_01/468021131" TargetMode="External"/><Relationship Id="rId29" Type="http://schemas.openxmlformats.org/officeDocument/2006/relationships/hyperlink" Target="https://podminky.urs.cz/item/CS_URS_2024_01/184803111" TargetMode="External"/><Relationship Id="rId1" Type="http://schemas.openxmlformats.org/officeDocument/2006/relationships/hyperlink" Target="https://podminky.urs.cz/item/CS_URS_2024_01/913111116" TargetMode="External"/><Relationship Id="rId6" Type="http://schemas.openxmlformats.org/officeDocument/2006/relationships/hyperlink" Target="https://podminky.urs.cz/item/CS_URS_2024_02/469973111" TargetMode="External"/><Relationship Id="rId11" Type="http://schemas.openxmlformats.org/officeDocument/2006/relationships/hyperlink" Target="https://podminky.urs.cz/item/CS_URS_2024_01/460131114" TargetMode="External"/><Relationship Id="rId24" Type="http://schemas.openxmlformats.org/officeDocument/2006/relationships/hyperlink" Target="https://podminky.urs.cz/item/CS_URS_2022_01/468031211" TargetMode="External"/><Relationship Id="rId5" Type="http://schemas.openxmlformats.org/officeDocument/2006/relationships/hyperlink" Target="https://podminky.urs.cz/item/CS_URS_2023_01/469972121" TargetMode="External"/><Relationship Id="rId15" Type="http://schemas.openxmlformats.org/officeDocument/2006/relationships/hyperlink" Target="https://podminky.urs.cz/item/CS_URS_2023_01/460641125" TargetMode="External"/><Relationship Id="rId23" Type="http://schemas.openxmlformats.org/officeDocument/2006/relationships/hyperlink" Target="https://podminky.urs.cz/item/CS_URS_2023_01/460881612" TargetMode="External"/><Relationship Id="rId28" Type="http://schemas.openxmlformats.org/officeDocument/2006/relationships/hyperlink" Target="https://podminky.urs.cz/item/CS_URS_2024_01/348401150" TargetMode="External"/><Relationship Id="rId10" Type="http://schemas.openxmlformats.org/officeDocument/2006/relationships/hyperlink" Target="https://podminky.urs.cz/item/CS_URS_2023_02/460791114" TargetMode="External"/><Relationship Id="rId19" Type="http://schemas.openxmlformats.org/officeDocument/2006/relationships/hyperlink" Target="https://podminky.urs.cz/item/CS_URS_2023_01/460581121" TargetMode="External"/><Relationship Id="rId4" Type="http://schemas.openxmlformats.org/officeDocument/2006/relationships/hyperlink" Target="https://podminky.urs.cz/item/CS_URS_2023_01/469972111" TargetMode="External"/><Relationship Id="rId9" Type="http://schemas.openxmlformats.org/officeDocument/2006/relationships/hyperlink" Target="https://podminky.urs.cz/item/CS_URS_2024_01/460242211" TargetMode="External"/><Relationship Id="rId14" Type="http://schemas.openxmlformats.org/officeDocument/2006/relationships/hyperlink" Target="https://podminky.urs.cz/item/CS_URS_2023_01/460371113" TargetMode="External"/><Relationship Id="rId22" Type="http://schemas.openxmlformats.org/officeDocument/2006/relationships/hyperlink" Target="https://podminky.urs.cz/item/CS_URS_2023_01/460871135" TargetMode="External"/><Relationship Id="rId27" Type="http://schemas.openxmlformats.org/officeDocument/2006/relationships/hyperlink" Target="https://podminky.urs.cz/item/CS_URS_2024_01/966071821" TargetMode="External"/><Relationship Id="rId30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4_02/220830013" TargetMode="External"/><Relationship Id="rId13" Type="http://schemas.openxmlformats.org/officeDocument/2006/relationships/hyperlink" Target="https://podminky.urs.cz/item/CS_URS_2023_01/460371113" TargetMode="External"/><Relationship Id="rId18" Type="http://schemas.openxmlformats.org/officeDocument/2006/relationships/hyperlink" Target="https://podminky.urs.cz/item/CS_URS_2023_02/460791114" TargetMode="External"/><Relationship Id="rId26" Type="http://schemas.openxmlformats.org/officeDocument/2006/relationships/hyperlink" Target="https://podminky.urs.cz/item/CS_URS_2024_01/962042320" TargetMode="External"/><Relationship Id="rId39" Type="http://schemas.openxmlformats.org/officeDocument/2006/relationships/hyperlink" Target="https://podminky.urs.cz/item/CS_URS_2023_01/460892121" TargetMode="External"/><Relationship Id="rId3" Type="http://schemas.openxmlformats.org/officeDocument/2006/relationships/hyperlink" Target="https://podminky.urs.cz/item/CS_URS_2023_01/218204104" TargetMode="External"/><Relationship Id="rId21" Type="http://schemas.openxmlformats.org/officeDocument/2006/relationships/hyperlink" Target="https://podminky.urs.cz/item/CS_URS_2023_01/469972121" TargetMode="External"/><Relationship Id="rId34" Type="http://schemas.openxmlformats.org/officeDocument/2006/relationships/hyperlink" Target="https://podminky.urs.cz/item/CS_URS_2021_01/468021131" TargetMode="External"/><Relationship Id="rId42" Type="http://schemas.openxmlformats.org/officeDocument/2006/relationships/hyperlink" Target="https://podminky.urs.cz/item/CS_URS_2024_01/184803111" TargetMode="External"/><Relationship Id="rId7" Type="http://schemas.openxmlformats.org/officeDocument/2006/relationships/hyperlink" Target="https://podminky.urs.cz/item/CS_URS_2024_02/228830013" TargetMode="External"/><Relationship Id="rId12" Type="http://schemas.openxmlformats.org/officeDocument/2006/relationships/hyperlink" Target="https://podminky.urs.cz/item/CS_URS_2023_02/460391125" TargetMode="External"/><Relationship Id="rId17" Type="http://schemas.openxmlformats.org/officeDocument/2006/relationships/hyperlink" Target="https://podminky.urs.cz/item/CS_URS_2023_01/460641212" TargetMode="External"/><Relationship Id="rId25" Type="http://schemas.openxmlformats.org/officeDocument/2006/relationships/hyperlink" Target="https://podminky.urs.cz/item/CS_URS_2024_01/213311151" TargetMode="External"/><Relationship Id="rId33" Type="http://schemas.openxmlformats.org/officeDocument/2006/relationships/hyperlink" Target="https://podminky.urs.cz/item/CS_URS_2023_02/460881313" TargetMode="External"/><Relationship Id="rId38" Type="http://schemas.openxmlformats.org/officeDocument/2006/relationships/hyperlink" Target="https://podminky.urs.cz/item/CS_URS_2023_01/460912211" TargetMode="External"/><Relationship Id="rId2" Type="http://schemas.openxmlformats.org/officeDocument/2006/relationships/hyperlink" Target="https://podminky.urs.cz/item/CS_URS_2024_01/913111116" TargetMode="External"/><Relationship Id="rId16" Type="http://schemas.openxmlformats.org/officeDocument/2006/relationships/hyperlink" Target="https://podminky.urs.cz/item/CS_URS_2023_01/460641125" TargetMode="External"/><Relationship Id="rId20" Type="http://schemas.openxmlformats.org/officeDocument/2006/relationships/hyperlink" Target="https://podminky.urs.cz/item/CS_URS_2023_01/469972111" TargetMode="External"/><Relationship Id="rId29" Type="http://schemas.openxmlformats.org/officeDocument/2006/relationships/hyperlink" Target="https://podminky.urs.cz/item/CS_URS_2023_01/460581121" TargetMode="External"/><Relationship Id="rId41" Type="http://schemas.openxmlformats.org/officeDocument/2006/relationships/hyperlink" Target="https://podminky.urs.cz/item/CS_URS_2024_01/348401150" TargetMode="External"/><Relationship Id="rId1" Type="http://schemas.openxmlformats.org/officeDocument/2006/relationships/hyperlink" Target="https://podminky.urs.cz/item/CS_URS_2024_01/742410801" TargetMode="External"/><Relationship Id="rId6" Type="http://schemas.openxmlformats.org/officeDocument/2006/relationships/hyperlink" Target="https://podminky.urs.cz/item/CS_URS_2024_01/220830011" TargetMode="External"/><Relationship Id="rId11" Type="http://schemas.openxmlformats.org/officeDocument/2006/relationships/hyperlink" Target="https://podminky.urs.cz/item/CS_URS_2023_01/171211101" TargetMode="External"/><Relationship Id="rId24" Type="http://schemas.openxmlformats.org/officeDocument/2006/relationships/hyperlink" Target="https://podminky.urs.cz/item/CS_URS_2023_01/469981111" TargetMode="External"/><Relationship Id="rId32" Type="http://schemas.openxmlformats.org/officeDocument/2006/relationships/hyperlink" Target="https://podminky.urs.cz/item/CS_URS_2023_01/460871135" TargetMode="External"/><Relationship Id="rId37" Type="http://schemas.openxmlformats.org/officeDocument/2006/relationships/hyperlink" Target="https://podminky.urs.cz/item/CS_URS_2022_01/468031211" TargetMode="External"/><Relationship Id="rId40" Type="http://schemas.openxmlformats.org/officeDocument/2006/relationships/hyperlink" Target="https://podminky.urs.cz/item/CS_URS_2024_01/966071821" TargetMode="External"/><Relationship Id="rId5" Type="http://schemas.openxmlformats.org/officeDocument/2006/relationships/hyperlink" Target="https://podminky.urs.cz/item/CS_URS_2024_01/228830011" TargetMode="External"/><Relationship Id="rId15" Type="http://schemas.openxmlformats.org/officeDocument/2006/relationships/hyperlink" Target="https://podminky.urs.cz/item/CS_URS_2024_01/460242211" TargetMode="External"/><Relationship Id="rId23" Type="http://schemas.openxmlformats.org/officeDocument/2006/relationships/hyperlink" Target="https://podminky.urs.cz/item/CS_URS_2024_02/997221655" TargetMode="External"/><Relationship Id="rId28" Type="http://schemas.openxmlformats.org/officeDocument/2006/relationships/hyperlink" Target="https://podminky.urs.cz/item/CS_URS_2023_01/460030011" TargetMode="External"/><Relationship Id="rId36" Type="http://schemas.openxmlformats.org/officeDocument/2006/relationships/hyperlink" Target="https://podminky.urs.cz/item/CS_URS_2023_01/460881612" TargetMode="External"/><Relationship Id="rId10" Type="http://schemas.openxmlformats.org/officeDocument/2006/relationships/hyperlink" Target="https://podminky.urs.cz/item/CS_URS_2024_01/460131114" TargetMode="External"/><Relationship Id="rId19" Type="http://schemas.openxmlformats.org/officeDocument/2006/relationships/hyperlink" Target="https://podminky.urs.cz/item/CS_URS_2024_01/468051121" TargetMode="External"/><Relationship Id="rId31" Type="http://schemas.openxmlformats.org/officeDocument/2006/relationships/hyperlink" Target="https://podminky.urs.cz/item/CS_URS_2023_02/468011143" TargetMode="External"/><Relationship Id="rId4" Type="http://schemas.openxmlformats.org/officeDocument/2006/relationships/hyperlink" Target="https://podminky.urs.cz/item/CS_URS_2023_01/210204101" TargetMode="External"/><Relationship Id="rId9" Type="http://schemas.openxmlformats.org/officeDocument/2006/relationships/hyperlink" Target="https://podminky.urs.cz/item/CS_URS_2024_01/210812061" TargetMode="External"/><Relationship Id="rId14" Type="http://schemas.openxmlformats.org/officeDocument/2006/relationships/hyperlink" Target="https://podminky.urs.cz/item/CS_URS_2024_01/460242111" TargetMode="External"/><Relationship Id="rId22" Type="http://schemas.openxmlformats.org/officeDocument/2006/relationships/hyperlink" Target="https://podminky.urs.cz/item/CS_URS_2024_02/469973111" TargetMode="External"/><Relationship Id="rId27" Type="http://schemas.openxmlformats.org/officeDocument/2006/relationships/hyperlink" Target="https://podminky.urs.cz/item/CS_URS_2024_01/342321210" TargetMode="External"/><Relationship Id="rId30" Type="http://schemas.openxmlformats.org/officeDocument/2006/relationships/hyperlink" Target="https://podminky.urs.cz/item/CS_URS_2023_02/468041123" TargetMode="External"/><Relationship Id="rId35" Type="http://schemas.openxmlformats.org/officeDocument/2006/relationships/hyperlink" Target="https://podminky.urs.cz/item/CS_URS_2023_01/468011123" TargetMode="External"/><Relationship Id="rId43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4_01/460242211" TargetMode="External"/><Relationship Id="rId13" Type="http://schemas.openxmlformats.org/officeDocument/2006/relationships/hyperlink" Target="https://podminky.urs.cz/item/CS_URS_2023_01/469972111" TargetMode="External"/><Relationship Id="rId18" Type="http://schemas.openxmlformats.org/officeDocument/2006/relationships/hyperlink" Target="https://podminky.urs.cz/item/CS_URS_2024_01/213311151" TargetMode="External"/><Relationship Id="rId26" Type="http://schemas.openxmlformats.org/officeDocument/2006/relationships/hyperlink" Target="https://podminky.urs.cz/item/CS_URS_2023_01/468011123" TargetMode="External"/><Relationship Id="rId3" Type="http://schemas.openxmlformats.org/officeDocument/2006/relationships/hyperlink" Target="https://podminky.urs.cz/item/CS_URS_2024_01/210812061" TargetMode="External"/><Relationship Id="rId21" Type="http://schemas.openxmlformats.org/officeDocument/2006/relationships/hyperlink" Target="https://podminky.urs.cz/item/CS_URS_2023_02/468041123" TargetMode="External"/><Relationship Id="rId7" Type="http://schemas.openxmlformats.org/officeDocument/2006/relationships/hyperlink" Target="https://podminky.urs.cz/item/CS_URS_2023_01/460371113" TargetMode="External"/><Relationship Id="rId12" Type="http://schemas.openxmlformats.org/officeDocument/2006/relationships/hyperlink" Target="https://podminky.urs.cz/item/CS_URS_2024_01/468051121" TargetMode="External"/><Relationship Id="rId17" Type="http://schemas.openxmlformats.org/officeDocument/2006/relationships/hyperlink" Target="https://podminky.urs.cz/item/CS_URS_2023_01/469981111" TargetMode="External"/><Relationship Id="rId25" Type="http://schemas.openxmlformats.org/officeDocument/2006/relationships/hyperlink" Target="https://podminky.urs.cz/item/CS_URS_2021_01/468021131" TargetMode="External"/><Relationship Id="rId2" Type="http://schemas.openxmlformats.org/officeDocument/2006/relationships/hyperlink" Target="https://podminky.urs.cz/item/CS_URS_2024_01/913111116" TargetMode="External"/><Relationship Id="rId16" Type="http://schemas.openxmlformats.org/officeDocument/2006/relationships/hyperlink" Target="https://podminky.urs.cz/item/CS_URS_2024_02/997221655" TargetMode="External"/><Relationship Id="rId20" Type="http://schemas.openxmlformats.org/officeDocument/2006/relationships/hyperlink" Target="https://podminky.urs.cz/item/CS_URS_2023_01/460581121" TargetMode="External"/><Relationship Id="rId29" Type="http://schemas.openxmlformats.org/officeDocument/2006/relationships/hyperlink" Target="https://podminky.urs.cz/item/CS_URS_2023_01/460912211" TargetMode="External"/><Relationship Id="rId1" Type="http://schemas.openxmlformats.org/officeDocument/2006/relationships/hyperlink" Target="https://podminky.urs.cz/item/CS_URS_2024_01/742410801" TargetMode="External"/><Relationship Id="rId6" Type="http://schemas.openxmlformats.org/officeDocument/2006/relationships/hyperlink" Target="https://podminky.urs.cz/item/CS_URS_2023_02/460391125" TargetMode="External"/><Relationship Id="rId11" Type="http://schemas.openxmlformats.org/officeDocument/2006/relationships/hyperlink" Target="https://podminky.urs.cz/item/CS_URS_2023_02/460791114" TargetMode="External"/><Relationship Id="rId24" Type="http://schemas.openxmlformats.org/officeDocument/2006/relationships/hyperlink" Target="https://podminky.urs.cz/item/CS_URS_2023_02/460881313" TargetMode="External"/><Relationship Id="rId5" Type="http://schemas.openxmlformats.org/officeDocument/2006/relationships/hyperlink" Target="https://podminky.urs.cz/item/CS_URS_2023_01/171211101" TargetMode="External"/><Relationship Id="rId15" Type="http://schemas.openxmlformats.org/officeDocument/2006/relationships/hyperlink" Target="https://podminky.urs.cz/item/CS_URS_2024_02/469973111" TargetMode="External"/><Relationship Id="rId23" Type="http://schemas.openxmlformats.org/officeDocument/2006/relationships/hyperlink" Target="https://podminky.urs.cz/item/CS_URS_2023_01/460871135" TargetMode="External"/><Relationship Id="rId28" Type="http://schemas.openxmlformats.org/officeDocument/2006/relationships/hyperlink" Target="https://podminky.urs.cz/item/CS_URS_2022_01/468031211" TargetMode="External"/><Relationship Id="rId10" Type="http://schemas.openxmlformats.org/officeDocument/2006/relationships/hyperlink" Target="https://podminky.urs.cz/item/CS_URS_2023_01/460641212" TargetMode="External"/><Relationship Id="rId19" Type="http://schemas.openxmlformats.org/officeDocument/2006/relationships/hyperlink" Target="https://podminky.urs.cz/item/CS_URS_2023_01/460030011" TargetMode="External"/><Relationship Id="rId31" Type="http://schemas.openxmlformats.org/officeDocument/2006/relationships/drawing" Target="../drawings/drawing16.xml"/><Relationship Id="rId4" Type="http://schemas.openxmlformats.org/officeDocument/2006/relationships/hyperlink" Target="https://podminky.urs.cz/item/CS_URS_2024_01/460131114" TargetMode="External"/><Relationship Id="rId9" Type="http://schemas.openxmlformats.org/officeDocument/2006/relationships/hyperlink" Target="https://podminky.urs.cz/item/CS_URS_2023_01/460641125" TargetMode="External"/><Relationship Id="rId14" Type="http://schemas.openxmlformats.org/officeDocument/2006/relationships/hyperlink" Target="https://podminky.urs.cz/item/CS_URS_2023_01/469972121" TargetMode="External"/><Relationship Id="rId22" Type="http://schemas.openxmlformats.org/officeDocument/2006/relationships/hyperlink" Target="https://podminky.urs.cz/item/CS_URS_2023_02/468011143" TargetMode="External"/><Relationship Id="rId27" Type="http://schemas.openxmlformats.org/officeDocument/2006/relationships/hyperlink" Target="https://podminky.urs.cz/item/CS_URS_2023_01/460881612" TargetMode="External"/><Relationship Id="rId30" Type="http://schemas.openxmlformats.org/officeDocument/2006/relationships/hyperlink" Target="https://podminky.urs.cz/item/CS_URS_2023_01/460892121" TargetMode="External"/></Relationships>
</file>

<file path=xl/worksheets/_rels/sheet17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3_01/171211101" TargetMode="External"/><Relationship Id="rId18" Type="http://schemas.openxmlformats.org/officeDocument/2006/relationships/hyperlink" Target="https://podminky.urs.cz/item/CS_URS_2024_01/119002121" TargetMode="External"/><Relationship Id="rId26" Type="http://schemas.openxmlformats.org/officeDocument/2006/relationships/hyperlink" Target="https://podminky.urs.cz/item/CS_URS_2023_01/469972121" TargetMode="External"/><Relationship Id="rId39" Type="http://schemas.openxmlformats.org/officeDocument/2006/relationships/hyperlink" Target="https://podminky.urs.cz/item/CS_URS_2024_01/460744113" TargetMode="External"/><Relationship Id="rId21" Type="http://schemas.openxmlformats.org/officeDocument/2006/relationships/hyperlink" Target="https://podminky.urs.cz/item/CS_URS_2024_01/460632214" TargetMode="External"/><Relationship Id="rId34" Type="http://schemas.openxmlformats.org/officeDocument/2006/relationships/hyperlink" Target="https://podminky.urs.cz/item/CS_URS_2024_01/460661313" TargetMode="External"/><Relationship Id="rId42" Type="http://schemas.openxmlformats.org/officeDocument/2006/relationships/hyperlink" Target="https://podminky.urs.cz/item/CS_URS_2024_01/468021211" TargetMode="External"/><Relationship Id="rId47" Type="http://schemas.openxmlformats.org/officeDocument/2006/relationships/hyperlink" Target="https://podminky.urs.cz/item/CS_URS_2024_01/460871143" TargetMode="External"/><Relationship Id="rId50" Type="http://schemas.openxmlformats.org/officeDocument/2006/relationships/hyperlink" Target="https://podminky.urs.cz/item/CS_URS_2024_01/468011122" TargetMode="External"/><Relationship Id="rId55" Type="http://schemas.openxmlformats.org/officeDocument/2006/relationships/hyperlink" Target="https://podminky.urs.cz/item/CS_URS_2023_02/468041123" TargetMode="External"/><Relationship Id="rId7" Type="http://schemas.openxmlformats.org/officeDocument/2006/relationships/hyperlink" Target="https://podminky.urs.cz/item/CS_URS_2024_01/460791113" TargetMode="External"/><Relationship Id="rId2" Type="http://schemas.openxmlformats.org/officeDocument/2006/relationships/hyperlink" Target="https://podminky.urs.cz/item/CS_URS_2024_01/210902022" TargetMode="External"/><Relationship Id="rId16" Type="http://schemas.openxmlformats.org/officeDocument/2006/relationships/hyperlink" Target="https://podminky.urs.cz/item/CS_URS_2024_01/119003211" TargetMode="External"/><Relationship Id="rId20" Type="http://schemas.openxmlformats.org/officeDocument/2006/relationships/hyperlink" Target="https://podminky.urs.cz/item/CS_URS_2024_01/460632114" TargetMode="External"/><Relationship Id="rId29" Type="http://schemas.openxmlformats.org/officeDocument/2006/relationships/hyperlink" Target="https://podminky.urs.cz/item/CS_URS_2023_01/469981111" TargetMode="External"/><Relationship Id="rId41" Type="http://schemas.openxmlformats.org/officeDocument/2006/relationships/hyperlink" Target="https://podminky.urs.cz/item/CS_URS_2023_01/460581121" TargetMode="External"/><Relationship Id="rId54" Type="http://schemas.openxmlformats.org/officeDocument/2006/relationships/hyperlink" Target="https://podminky.urs.cz/item/CS_URS_2024_01/460881513" TargetMode="External"/><Relationship Id="rId62" Type="http://schemas.openxmlformats.org/officeDocument/2006/relationships/drawing" Target="../drawings/drawing17.xml"/><Relationship Id="rId1" Type="http://schemas.openxmlformats.org/officeDocument/2006/relationships/hyperlink" Target="https://podminky.urs.cz/item/CS_URS_2024_01/210813157" TargetMode="External"/><Relationship Id="rId6" Type="http://schemas.openxmlformats.org/officeDocument/2006/relationships/hyperlink" Target="https://podminky.urs.cz/item/CS_URS_2023_02/460791114" TargetMode="External"/><Relationship Id="rId11" Type="http://schemas.openxmlformats.org/officeDocument/2006/relationships/hyperlink" Target="https://podminky.urs.cz/item/CS_URS_2024_01/460131114" TargetMode="External"/><Relationship Id="rId24" Type="http://schemas.openxmlformats.org/officeDocument/2006/relationships/hyperlink" Target="https://podminky.urs.cz/item/CS_URS_2023_01/460371113" TargetMode="External"/><Relationship Id="rId32" Type="http://schemas.openxmlformats.org/officeDocument/2006/relationships/hyperlink" Target="https://podminky.urs.cz/item/CS_URS_2024_01/460661114" TargetMode="External"/><Relationship Id="rId37" Type="http://schemas.openxmlformats.org/officeDocument/2006/relationships/hyperlink" Target="https://podminky.urs.cz/item/CS_URS_2024_01/460671114" TargetMode="External"/><Relationship Id="rId40" Type="http://schemas.openxmlformats.org/officeDocument/2006/relationships/hyperlink" Target="https://podminky.urs.cz/item/CS_URS_2023_01/460030011" TargetMode="External"/><Relationship Id="rId45" Type="http://schemas.openxmlformats.org/officeDocument/2006/relationships/hyperlink" Target="https://podminky.urs.cz/item/CS_URS_2024_01/460871133" TargetMode="External"/><Relationship Id="rId53" Type="http://schemas.openxmlformats.org/officeDocument/2006/relationships/hyperlink" Target="https://podminky.urs.cz/item/CS_URS_2023_01/460881612" TargetMode="External"/><Relationship Id="rId58" Type="http://schemas.openxmlformats.org/officeDocument/2006/relationships/hyperlink" Target="https://podminky.urs.cz/item/CS_URS_2024_01/577134111" TargetMode="External"/><Relationship Id="rId5" Type="http://schemas.openxmlformats.org/officeDocument/2006/relationships/hyperlink" Target="https://podminky.urs.cz/item/CS_URS_2024_01/460791115" TargetMode="External"/><Relationship Id="rId15" Type="http://schemas.openxmlformats.org/officeDocument/2006/relationships/hyperlink" Target="https://podminky.urs.cz/item/CS_URS_2024_01/460631222" TargetMode="External"/><Relationship Id="rId23" Type="http://schemas.openxmlformats.org/officeDocument/2006/relationships/hyperlink" Target="https://podminky.urs.cz/item/CS_URS_2024_01/460432113" TargetMode="External"/><Relationship Id="rId28" Type="http://schemas.openxmlformats.org/officeDocument/2006/relationships/hyperlink" Target="https://podminky.urs.cz/item/CS_URS_2024_02/997221645" TargetMode="External"/><Relationship Id="rId36" Type="http://schemas.openxmlformats.org/officeDocument/2006/relationships/hyperlink" Target="https://podminky.urs.cz/item/CS_URS_2024_01/460661318" TargetMode="External"/><Relationship Id="rId49" Type="http://schemas.openxmlformats.org/officeDocument/2006/relationships/hyperlink" Target="https://podminky.urs.cz/item/CS_URS_2024_01/468011121" TargetMode="External"/><Relationship Id="rId57" Type="http://schemas.openxmlformats.org/officeDocument/2006/relationships/hyperlink" Target="https://podminky.urs.cz/item/CS_URS_2024_01/565175113" TargetMode="External"/><Relationship Id="rId61" Type="http://schemas.openxmlformats.org/officeDocument/2006/relationships/hyperlink" Target="https://podminky.urs.cz/item/CS_URS_2023_01/460892121" TargetMode="External"/><Relationship Id="rId10" Type="http://schemas.openxmlformats.org/officeDocument/2006/relationships/hyperlink" Target="https://podminky.urs.cz/item/CS_URS_2024_01/723150806" TargetMode="External"/><Relationship Id="rId19" Type="http://schemas.openxmlformats.org/officeDocument/2006/relationships/hyperlink" Target="https://podminky.urs.cz/item/CS_URS_2024_01/119002122" TargetMode="External"/><Relationship Id="rId31" Type="http://schemas.openxmlformats.org/officeDocument/2006/relationships/hyperlink" Target="https://podminky.urs.cz/item/CS_URS_2024_01/460661116" TargetMode="External"/><Relationship Id="rId44" Type="http://schemas.openxmlformats.org/officeDocument/2006/relationships/hyperlink" Target="https://podminky.urs.cz/item/CS_URS_2024_01/460871132" TargetMode="External"/><Relationship Id="rId52" Type="http://schemas.openxmlformats.org/officeDocument/2006/relationships/hyperlink" Target="https://podminky.urs.cz/item/CS_URS_2024_01/460871141" TargetMode="External"/><Relationship Id="rId60" Type="http://schemas.openxmlformats.org/officeDocument/2006/relationships/hyperlink" Target="https://podminky.urs.cz/item/CS_URS_2023_01/460912211" TargetMode="External"/><Relationship Id="rId4" Type="http://schemas.openxmlformats.org/officeDocument/2006/relationships/hyperlink" Target="https://podminky.urs.cz/item/CS_URS_2024_01/460791215" TargetMode="External"/><Relationship Id="rId9" Type="http://schemas.openxmlformats.org/officeDocument/2006/relationships/hyperlink" Target="https://podminky.urs.cz/item/CS_URS_2024_01/953941212" TargetMode="External"/><Relationship Id="rId14" Type="http://schemas.openxmlformats.org/officeDocument/2006/relationships/hyperlink" Target="https://podminky.urs.cz/item/CS_URS_2024_01/460631219" TargetMode="External"/><Relationship Id="rId22" Type="http://schemas.openxmlformats.org/officeDocument/2006/relationships/hyperlink" Target="https://podminky.urs.cz/item/CS_URS_2023_02/460391125" TargetMode="External"/><Relationship Id="rId27" Type="http://schemas.openxmlformats.org/officeDocument/2006/relationships/hyperlink" Target="https://podminky.urs.cz/item/CS_URS_2024_02/997221655" TargetMode="External"/><Relationship Id="rId30" Type="http://schemas.openxmlformats.org/officeDocument/2006/relationships/hyperlink" Target="https://podminky.urs.cz/item/CS_URS_2024_01/460661112" TargetMode="External"/><Relationship Id="rId35" Type="http://schemas.openxmlformats.org/officeDocument/2006/relationships/hyperlink" Target="https://podminky.urs.cz/item/CS_URS_2024_01/460661315" TargetMode="External"/><Relationship Id="rId43" Type="http://schemas.openxmlformats.org/officeDocument/2006/relationships/hyperlink" Target="https://podminky.urs.cz/item/CS_URS_2021_01/468021131" TargetMode="External"/><Relationship Id="rId48" Type="http://schemas.openxmlformats.org/officeDocument/2006/relationships/hyperlink" Target="https://podminky.urs.cz/item/CS_URS_2024_01/460871145" TargetMode="External"/><Relationship Id="rId56" Type="http://schemas.openxmlformats.org/officeDocument/2006/relationships/hyperlink" Target="https://podminky.urs.cz/item/CS_URS_2023_02/468011143" TargetMode="External"/><Relationship Id="rId8" Type="http://schemas.openxmlformats.org/officeDocument/2006/relationships/hyperlink" Target="https://podminky.urs.cz/item/CS_URS_2024_01/210101216" TargetMode="External"/><Relationship Id="rId51" Type="http://schemas.openxmlformats.org/officeDocument/2006/relationships/hyperlink" Target="https://podminky.urs.cz/item/CS_URS_2024_01/460881112" TargetMode="External"/><Relationship Id="rId3" Type="http://schemas.openxmlformats.org/officeDocument/2006/relationships/hyperlink" Target="https://podminky.urs.cz/item/CS_URS_2024_01/460791214" TargetMode="External"/><Relationship Id="rId12" Type="http://schemas.openxmlformats.org/officeDocument/2006/relationships/hyperlink" Target="https://podminky.urs.cz/item/CS_URS_2024_01/460162113" TargetMode="External"/><Relationship Id="rId17" Type="http://schemas.openxmlformats.org/officeDocument/2006/relationships/hyperlink" Target="https://podminky.urs.cz/item/CS_URS_2024_01/119003212" TargetMode="External"/><Relationship Id="rId25" Type="http://schemas.openxmlformats.org/officeDocument/2006/relationships/hyperlink" Target="https://podminky.urs.cz/item/CS_URS_2023_01/469972111" TargetMode="External"/><Relationship Id="rId33" Type="http://schemas.openxmlformats.org/officeDocument/2006/relationships/hyperlink" Target="https://podminky.urs.cz/item/CS_URS_2024_01/460661312" TargetMode="External"/><Relationship Id="rId38" Type="http://schemas.openxmlformats.org/officeDocument/2006/relationships/hyperlink" Target="https://podminky.urs.cz/item/CS_URS_2024_01/460671112" TargetMode="External"/><Relationship Id="rId46" Type="http://schemas.openxmlformats.org/officeDocument/2006/relationships/hyperlink" Target="https://podminky.urs.cz/item/CS_URS_2024_01/460871144" TargetMode="External"/><Relationship Id="rId59" Type="http://schemas.openxmlformats.org/officeDocument/2006/relationships/hyperlink" Target="https://podminky.urs.cz/item/CS_URS_2022_01/468031211" TargetMode="External"/></Relationships>
</file>

<file path=xl/worksheets/_rels/sheet18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1/119003212" TargetMode="External"/><Relationship Id="rId18" Type="http://schemas.openxmlformats.org/officeDocument/2006/relationships/hyperlink" Target="https://podminky.urs.cz/item/CS_URS_2024_01/460661113" TargetMode="External"/><Relationship Id="rId26" Type="http://schemas.openxmlformats.org/officeDocument/2006/relationships/hyperlink" Target="https://podminky.urs.cz/item/CS_URS_2023_01/469972121" TargetMode="External"/><Relationship Id="rId39" Type="http://schemas.openxmlformats.org/officeDocument/2006/relationships/hyperlink" Target="https://podminky.urs.cz/item/CS_URS_2024_01/460871144" TargetMode="External"/><Relationship Id="rId21" Type="http://schemas.openxmlformats.org/officeDocument/2006/relationships/hyperlink" Target="https://podminky.urs.cz/item/CS_URS_2024_01/460661318" TargetMode="External"/><Relationship Id="rId34" Type="http://schemas.openxmlformats.org/officeDocument/2006/relationships/hyperlink" Target="https://podminky.urs.cz/item/CS_URS_2023_01/460581121" TargetMode="External"/><Relationship Id="rId42" Type="http://schemas.openxmlformats.org/officeDocument/2006/relationships/hyperlink" Target="https://podminky.urs.cz/item/CS_URS_2024_01/460881513" TargetMode="External"/><Relationship Id="rId47" Type="http://schemas.openxmlformats.org/officeDocument/2006/relationships/hyperlink" Target="https://podminky.urs.cz/item/CS_URS_2024_01/468011121" TargetMode="External"/><Relationship Id="rId50" Type="http://schemas.openxmlformats.org/officeDocument/2006/relationships/hyperlink" Target="https://podminky.urs.cz/item/CS_URS_2023_02/468011143" TargetMode="External"/><Relationship Id="rId55" Type="http://schemas.openxmlformats.org/officeDocument/2006/relationships/hyperlink" Target="https://podminky.urs.cz/item/CS_URS_2024_01/577134111" TargetMode="External"/><Relationship Id="rId7" Type="http://schemas.openxmlformats.org/officeDocument/2006/relationships/hyperlink" Target="https://podminky.urs.cz/item/CS_URS_2023_01/171211101" TargetMode="External"/><Relationship Id="rId12" Type="http://schemas.openxmlformats.org/officeDocument/2006/relationships/hyperlink" Target="https://podminky.urs.cz/item/CS_URS_2024_01/119003211" TargetMode="External"/><Relationship Id="rId17" Type="http://schemas.openxmlformats.org/officeDocument/2006/relationships/hyperlink" Target="https://podminky.urs.cz/item/CS_URS_2024_01/460632214" TargetMode="External"/><Relationship Id="rId25" Type="http://schemas.openxmlformats.org/officeDocument/2006/relationships/hyperlink" Target="https://podminky.urs.cz/item/CS_URS_2023_01/469972111" TargetMode="External"/><Relationship Id="rId33" Type="http://schemas.openxmlformats.org/officeDocument/2006/relationships/hyperlink" Target="https://podminky.urs.cz/item/CS_URS_2023_01/460030011" TargetMode="External"/><Relationship Id="rId38" Type="http://schemas.openxmlformats.org/officeDocument/2006/relationships/hyperlink" Target="https://podminky.urs.cz/item/CS_URS_2024_01/460871143" TargetMode="External"/><Relationship Id="rId46" Type="http://schemas.openxmlformats.org/officeDocument/2006/relationships/hyperlink" Target="https://podminky.urs.cz/item/CS_URS_2023_01/460892121" TargetMode="External"/><Relationship Id="rId2" Type="http://schemas.openxmlformats.org/officeDocument/2006/relationships/hyperlink" Target="https://podminky.urs.cz/item/CS_URS_2024_01/460791113" TargetMode="External"/><Relationship Id="rId16" Type="http://schemas.openxmlformats.org/officeDocument/2006/relationships/hyperlink" Target="https://podminky.urs.cz/item/CS_URS_2024_01/460632114" TargetMode="External"/><Relationship Id="rId20" Type="http://schemas.openxmlformats.org/officeDocument/2006/relationships/hyperlink" Target="https://podminky.urs.cz/item/CS_URS_2024_01/460661312" TargetMode="External"/><Relationship Id="rId29" Type="http://schemas.openxmlformats.org/officeDocument/2006/relationships/hyperlink" Target="https://podminky.urs.cz/item/CS_URS_2024_02/997221645" TargetMode="External"/><Relationship Id="rId41" Type="http://schemas.openxmlformats.org/officeDocument/2006/relationships/hyperlink" Target="https://podminky.urs.cz/item/CS_URS_2024_01/460881112" TargetMode="External"/><Relationship Id="rId54" Type="http://schemas.openxmlformats.org/officeDocument/2006/relationships/hyperlink" Target="https://podminky.urs.cz/item/CS_URS_2024_01/565175113" TargetMode="External"/><Relationship Id="rId1" Type="http://schemas.openxmlformats.org/officeDocument/2006/relationships/hyperlink" Target="https://podminky.urs.cz/item/CS_URS_2024_01/210813157" TargetMode="External"/><Relationship Id="rId6" Type="http://schemas.openxmlformats.org/officeDocument/2006/relationships/hyperlink" Target="https://podminky.urs.cz/item/CS_URS_2024_01/460162113" TargetMode="External"/><Relationship Id="rId11" Type="http://schemas.openxmlformats.org/officeDocument/2006/relationships/hyperlink" Target="https://podminky.urs.cz/item/CS_URS_2024_01/460631220" TargetMode="External"/><Relationship Id="rId24" Type="http://schemas.openxmlformats.org/officeDocument/2006/relationships/hyperlink" Target="https://podminky.urs.cz/item/CS_URS_2024_01/460731111" TargetMode="External"/><Relationship Id="rId32" Type="http://schemas.openxmlformats.org/officeDocument/2006/relationships/hyperlink" Target="https://podminky.urs.cz/item/CS_URS_2024_01/210190405" TargetMode="External"/><Relationship Id="rId37" Type="http://schemas.openxmlformats.org/officeDocument/2006/relationships/hyperlink" Target="https://podminky.urs.cz/item/CS_URS_2024_01/460871141" TargetMode="External"/><Relationship Id="rId40" Type="http://schemas.openxmlformats.org/officeDocument/2006/relationships/hyperlink" Target="https://podminky.urs.cz/item/CS_URS_2024_01/460871145" TargetMode="External"/><Relationship Id="rId45" Type="http://schemas.openxmlformats.org/officeDocument/2006/relationships/hyperlink" Target="https://podminky.urs.cz/item/CS_URS_2023_01/460912211" TargetMode="External"/><Relationship Id="rId53" Type="http://schemas.openxmlformats.org/officeDocument/2006/relationships/hyperlink" Target="https://podminky.urs.cz/item/CS_URS_2023_02/468041123" TargetMode="External"/><Relationship Id="rId58" Type="http://schemas.openxmlformats.org/officeDocument/2006/relationships/drawing" Target="../drawings/drawing18.xml"/><Relationship Id="rId5" Type="http://schemas.openxmlformats.org/officeDocument/2006/relationships/hyperlink" Target="https://podminky.urs.cz/item/CS_URS_2024_01/460131114" TargetMode="External"/><Relationship Id="rId15" Type="http://schemas.openxmlformats.org/officeDocument/2006/relationships/hyperlink" Target="https://podminky.urs.cz/item/CS_URS_2024_01/119002122" TargetMode="External"/><Relationship Id="rId23" Type="http://schemas.openxmlformats.org/officeDocument/2006/relationships/hyperlink" Target="https://podminky.urs.cz/item/CS_URS_2024_01/460744113" TargetMode="External"/><Relationship Id="rId28" Type="http://schemas.openxmlformats.org/officeDocument/2006/relationships/hyperlink" Target="https://podminky.urs.cz/item/CS_URS_2024_02/469973111" TargetMode="External"/><Relationship Id="rId36" Type="http://schemas.openxmlformats.org/officeDocument/2006/relationships/hyperlink" Target="https://podminky.urs.cz/item/CS_URS_2024_01/460871133" TargetMode="External"/><Relationship Id="rId49" Type="http://schemas.openxmlformats.org/officeDocument/2006/relationships/hyperlink" Target="https://podminky.urs.cz/item/CS_URS_2024_01/468011131" TargetMode="External"/><Relationship Id="rId57" Type="http://schemas.openxmlformats.org/officeDocument/2006/relationships/hyperlink" Target="https://podminky.urs.cz/item/CS_URS_2024_01/915131111" TargetMode="External"/><Relationship Id="rId10" Type="http://schemas.openxmlformats.org/officeDocument/2006/relationships/hyperlink" Target="https://podminky.urs.cz/item/CS_URS_2023_01/460371113" TargetMode="External"/><Relationship Id="rId19" Type="http://schemas.openxmlformats.org/officeDocument/2006/relationships/hyperlink" Target="https://podminky.urs.cz/item/CS_URS_2024_01/460661114" TargetMode="External"/><Relationship Id="rId31" Type="http://schemas.openxmlformats.org/officeDocument/2006/relationships/hyperlink" Target="https://podminky.urs.cz/item/CS_URS_2024_01/314232114" TargetMode="External"/><Relationship Id="rId44" Type="http://schemas.openxmlformats.org/officeDocument/2006/relationships/hyperlink" Target="https://podminky.urs.cz/item/CS_URS_2022_01/468031211" TargetMode="External"/><Relationship Id="rId52" Type="http://schemas.openxmlformats.org/officeDocument/2006/relationships/hyperlink" Target="https://podminky.urs.cz/item/CS_URS_2024_01/468021211" TargetMode="External"/><Relationship Id="rId4" Type="http://schemas.openxmlformats.org/officeDocument/2006/relationships/hyperlink" Target="https://podminky.urs.cz/item/CS_URS_2024_01/460791214" TargetMode="External"/><Relationship Id="rId9" Type="http://schemas.openxmlformats.org/officeDocument/2006/relationships/hyperlink" Target="https://podminky.urs.cz/item/CS_URS_2024_01/460432113" TargetMode="External"/><Relationship Id="rId14" Type="http://schemas.openxmlformats.org/officeDocument/2006/relationships/hyperlink" Target="https://podminky.urs.cz/item/CS_URS_2024_01/119002121" TargetMode="External"/><Relationship Id="rId22" Type="http://schemas.openxmlformats.org/officeDocument/2006/relationships/hyperlink" Target="https://podminky.urs.cz/item/CS_URS_2024_01/460671114" TargetMode="External"/><Relationship Id="rId27" Type="http://schemas.openxmlformats.org/officeDocument/2006/relationships/hyperlink" Target="https://podminky.urs.cz/item/CS_URS_2024_02/997221655" TargetMode="External"/><Relationship Id="rId30" Type="http://schemas.openxmlformats.org/officeDocument/2006/relationships/hyperlink" Target="https://podminky.urs.cz/item/CS_URS_2023_01/469981111" TargetMode="External"/><Relationship Id="rId35" Type="http://schemas.openxmlformats.org/officeDocument/2006/relationships/hyperlink" Target="https://podminky.urs.cz/item/CS_URS_2024_01/460871132" TargetMode="External"/><Relationship Id="rId43" Type="http://schemas.openxmlformats.org/officeDocument/2006/relationships/hyperlink" Target="https://podminky.urs.cz/item/CS_URS_2023_01/460881612" TargetMode="External"/><Relationship Id="rId48" Type="http://schemas.openxmlformats.org/officeDocument/2006/relationships/hyperlink" Target="https://podminky.urs.cz/item/CS_URS_2024_01/468011122" TargetMode="External"/><Relationship Id="rId56" Type="http://schemas.openxmlformats.org/officeDocument/2006/relationships/hyperlink" Target="https://podminky.urs.cz/item/CS_URS_2024_01/577123111" TargetMode="External"/><Relationship Id="rId8" Type="http://schemas.openxmlformats.org/officeDocument/2006/relationships/hyperlink" Target="https://podminky.urs.cz/item/CS_URS_2023_02/460391125" TargetMode="External"/><Relationship Id="rId51" Type="http://schemas.openxmlformats.org/officeDocument/2006/relationships/hyperlink" Target="https://podminky.urs.cz/item/CS_URS_2021_01/468021131" TargetMode="External"/><Relationship Id="rId3" Type="http://schemas.openxmlformats.org/officeDocument/2006/relationships/hyperlink" Target="https://podminky.urs.cz/item/CS_URS_2023_02/460791114" TargetMode="External"/></Relationships>
</file>

<file path=xl/worksheets/_rels/sheet19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1/460631219" TargetMode="External"/><Relationship Id="rId18" Type="http://schemas.openxmlformats.org/officeDocument/2006/relationships/hyperlink" Target="https://podminky.urs.cz/item/CS_URS_2024_01/460632114" TargetMode="External"/><Relationship Id="rId26" Type="http://schemas.openxmlformats.org/officeDocument/2006/relationships/hyperlink" Target="https://podminky.urs.cz/item/CS_URS_2023_01/469972121" TargetMode="External"/><Relationship Id="rId39" Type="http://schemas.openxmlformats.org/officeDocument/2006/relationships/hyperlink" Target="https://podminky.urs.cz/item/CS_URS_2023_01/460881612" TargetMode="External"/><Relationship Id="rId3" Type="http://schemas.openxmlformats.org/officeDocument/2006/relationships/hyperlink" Target="https://podminky.urs.cz/item/CS_URS_2023_02/460791114" TargetMode="External"/><Relationship Id="rId21" Type="http://schemas.openxmlformats.org/officeDocument/2006/relationships/hyperlink" Target="https://podminky.urs.cz/item/CS_URS_2024_01/460661312" TargetMode="External"/><Relationship Id="rId34" Type="http://schemas.openxmlformats.org/officeDocument/2006/relationships/hyperlink" Target="https://podminky.urs.cz/item/CS_URS_2024_01/460871141" TargetMode="External"/><Relationship Id="rId42" Type="http://schemas.openxmlformats.org/officeDocument/2006/relationships/hyperlink" Target="https://podminky.urs.cz/item/CS_URS_2024_01/468011121" TargetMode="External"/><Relationship Id="rId47" Type="http://schemas.openxmlformats.org/officeDocument/2006/relationships/hyperlink" Target="https://podminky.urs.cz/item/CS_URS_2024_01/468021211" TargetMode="External"/><Relationship Id="rId50" Type="http://schemas.openxmlformats.org/officeDocument/2006/relationships/hyperlink" Target="https://podminky.urs.cz/item/CS_URS_2024_01/565175113" TargetMode="External"/><Relationship Id="rId7" Type="http://schemas.openxmlformats.org/officeDocument/2006/relationships/hyperlink" Target="https://podminky.urs.cz/item/CS_URS_2024_01/460161163" TargetMode="External"/><Relationship Id="rId12" Type="http://schemas.openxmlformats.org/officeDocument/2006/relationships/hyperlink" Target="https://podminky.urs.cz/item/CS_URS_2023_01/460371113" TargetMode="External"/><Relationship Id="rId17" Type="http://schemas.openxmlformats.org/officeDocument/2006/relationships/hyperlink" Target="https://podminky.urs.cz/item/CS_URS_2024_01/119002122" TargetMode="External"/><Relationship Id="rId25" Type="http://schemas.openxmlformats.org/officeDocument/2006/relationships/hyperlink" Target="https://podminky.urs.cz/item/CS_URS_2023_01/469972111" TargetMode="External"/><Relationship Id="rId33" Type="http://schemas.openxmlformats.org/officeDocument/2006/relationships/hyperlink" Target="https://podminky.urs.cz/item/CS_URS_2024_01/460871133" TargetMode="External"/><Relationship Id="rId38" Type="http://schemas.openxmlformats.org/officeDocument/2006/relationships/hyperlink" Target="https://podminky.urs.cz/item/CS_URS_2024_01/460881513" TargetMode="External"/><Relationship Id="rId46" Type="http://schemas.openxmlformats.org/officeDocument/2006/relationships/hyperlink" Target="https://podminky.urs.cz/item/CS_URS_2021_01/468021131" TargetMode="External"/><Relationship Id="rId2" Type="http://schemas.openxmlformats.org/officeDocument/2006/relationships/hyperlink" Target="https://podminky.urs.cz/item/CS_URS_2024_01/460791113" TargetMode="External"/><Relationship Id="rId16" Type="http://schemas.openxmlformats.org/officeDocument/2006/relationships/hyperlink" Target="https://podminky.urs.cz/item/CS_URS_2024_01/119002121" TargetMode="External"/><Relationship Id="rId20" Type="http://schemas.openxmlformats.org/officeDocument/2006/relationships/hyperlink" Target="https://podminky.urs.cz/item/CS_URS_2024_01/460661114" TargetMode="External"/><Relationship Id="rId29" Type="http://schemas.openxmlformats.org/officeDocument/2006/relationships/hyperlink" Target="https://podminky.urs.cz/item/CS_URS_2023_01/469981111" TargetMode="External"/><Relationship Id="rId41" Type="http://schemas.openxmlformats.org/officeDocument/2006/relationships/hyperlink" Target="https://podminky.urs.cz/item/CS_URS_2023_01/460912211" TargetMode="External"/><Relationship Id="rId1" Type="http://schemas.openxmlformats.org/officeDocument/2006/relationships/hyperlink" Target="https://podminky.urs.cz/item/CS_URS_2024_01/210813157" TargetMode="External"/><Relationship Id="rId6" Type="http://schemas.openxmlformats.org/officeDocument/2006/relationships/hyperlink" Target="https://podminky.urs.cz/item/CS_URS_2024_01/460131114" TargetMode="External"/><Relationship Id="rId11" Type="http://schemas.openxmlformats.org/officeDocument/2006/relationships/hyperlink" Target="https://podminky.urs.cz/item/CS_URS_2024_01/460432113" TargetMode="External"/><Relationship Id="rId24" Type="http://schemas.openxmlformats.org/officeDocument/2006/relationships/hyperlink" Target="https://podminky.urs.cz/item/CS_URS_2024_01/460744113" TargetMode="External"/><Relationship Id="rId32" Type="http://schemas.openxmlformats.org/officeDocument/2006/relationships/hyperlink" Target="https://podminky.urs.cz/item/CS_URS_2024_01/460871132" TargetMode="External"/><Relationship Id="rId37" Type="http://schemas.openxmlformats.org/officeDocument/2006/relationships/hyperlink" Target="https://podminky.urs.cz/item/CS_URS_2024_01/460881112" TargetMode="External"/><Relationship Id="rId40" Type="http://schemas.openxmlformats.org/officeDocument/2006/relationships/hyperlink" Target="https://podminky.urs.cz/item/CS_URS_2023_01/460892121" TargetMode="External"/><Relationship Id="rId45" Type="http://schemas.openxmlformats.org/officeDocument/2006/relationships/hyperlink" Target="https://podminky.urs.cz/item/CS_URS_2023_02/468011143" TargetMode="External"/><Relationship Id="rId5" Type="http://schemas.openxmlformats.org/officeDocument/2006/relationships/hyperlink" Target="https://podminky.urs.cz/item/CS_URS_2023_01/171211101" TargetMode="External"/><Relationship Id="rId15" Type="http://schemas.openxmlformats.org/officeDocument/2006/relationships/hyperlink" Target="https://podminky.urs.cz/item/CS_URS_2024_01/119003212" TargetMode="External"/><Relationship Id="rId23" Type="http://schemas.openxmlformats.org/officeDocument/2006/relationships/hyperlink" Target="https://podminky.urs.cz/item/CS_URS_2024_01/460671114" TargetMode="External"/><Relationship Id="rId28" Type="http://schemas.openxmlformats.org/officeDocument/2006/relationships/hyperlink" Target="https://podminky.urs.cz/item/CS_URS_2024_02/997221645" TargetMode="External"/><Relationship Id="rId36" Type="http://schemas.openxmlformats.org/officeDocument/2006/relationships/hyperlink" Target="https://podminky.urs.cz/item/CS_URS_2024_01/460871145" TargetMode="External"/><Relationship Id="rId49" Type="http://schemas.openxmlformats.org/officeDocument/2006/relationships/hyperlink" Target="https://podminky.urs.cz/item/CS_URS_2023_02/468041123" TargetMode="External"/><Relationship Id="rId10" Type="http://schemas.openxmlformats.org/officeDocument/2006/relationships/hyperlink" Target="https://podminky.urs.cz/item/CS_URS_2024_01/460431143" TargetMode="External"/><Relationship Id="rId19" Type="http://schemas.openxmlformats.org/officeDocument/2006/relationships/hyperlink" Target="https://podminky.urs.cz/item/CS_URS_2024_01/460632214" TargetMode="External"/><Relationship Id="rId31" Type="http://schemas.openxmlformats.org/officeDocument/2006/relationships/hyperlink" Target="https://podminky.urs.cz/item/CS_URS_2023_01/460581121" TargetMode="External"/><Relationship Id="rId44" Type="http://schemas.openxmlformats.org/officeDocument/2006/relationships/hyperlink" Target="https://podminky.urs.cz/item/CS_URS_2024_01/468011131" TargetMode="External"/><Relationship Id="rId52" Type="http://schemas.openxmlformats.org/officeDocument/2006/relationships/drawing" Target="../drawings/drawing19.xml"/><Relationship Id="rId4" Type="http://schemas.openxmlformats.org/officeDocument/2006/relationships/hyperlink" Target="https://podminky.urs.cz/item/CS_URS_2024_01/460791214" TargetMode="External"/><Relationship Id="rId9" Type="http://schemas.openxmlformats.org/officeDocument/2006/relationships/hyperlink" Target="https://podminky.urs.cz/item/CS_URS_2023_02/460391125" TargetMode="External"/><Relationship Id="rId14" Type="http://schemas.openxmlformats.org/officeDocument/2006/relationships/hyperlink" Target="https://podminky.urs.cz/item/CS_URS_2024_01/119003211" TargetMode="External"/><Relationship Id="rId22" Type="http://schemas.openxmlformats.org/officeDocument/2006/relationships/hyperlink" Target="https://podminky.urs.cz/item/CS_URS_2024_01/460661318" TargetMode="External"/><Relationship Id="rId27" Type="http://schemas.openxmlformats.org/officeDocument/2006/relationships/hyperlink" Target="https://podminky.urs.cz/item/CS_URS_2024_02/997221655" TargetMode="External"/><Relationship Id="rId30" Type="http://schemas.openxmlformats.org/officeDocument/2006/relationships/hyperlink" Target="https://podminky.urs.cz/item/CS_URS_2023_01/460030011" TargetMode="External"/><Relationship Id="rId35" Type="http://schemas.openxmlformats.org/officeDocument/2006/relationships/hyperlink" Target="https://podminky.urs.cz/item/CS_URS_2024_01/460871144" TargetMode="External"/><Relationship Id="rId43" Type="http://schemas.openxmlformats.org/officeDocument/2006/relationships/hyperlink" Target="https://podminky.urs.cz/item/CS_URS_2024_01/468011122" TargetMode="External"/><Relationship Id="rId48" Type="http://schemas.openxmlformats.org/officeDocument/2006/relationships/hyperlink" Target="https://podminky.urs.cz/item/CS_URS_2022_01/468031211" TargetMode="External"/><Relationship Id="rId8" Type="http://schemas.openxmlformats.org/officeDocument/2006/relationships/hyperlink" Target="https://podminky.urs.cz/item/CS_URS_2024_01/460162113" TargetMode="External"/><Relationship Id="rId51" Type="http://schemas.openxmlformats.org/officeDocument/2006/relationships/hyperlink" Target="https://podminky.urs.cz/item/CS_URS_2024_01/577134111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podminky.urs.cz/item/CS_URS_2024_01/210100161" TargetMode="External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4_01/460661312" TargetMode="External"/><Relationship Id="rId13" Type="http://schemas.openxmlformats.org/officeDocument/2006/relationships/hyperlink" Target="https://podminky.urs.cz/item/CS_URS_2023_01/469972121" TargetMode="External"/><Relationship Id="rId18" Type="http://schemas.openxmlformats.org/officeDocument/2006/relationships/hyperlink" Target="https://podminky.urs.cz/item/CS_URS_2024_01/460871132" TargetMode="External"/><Relationship Id="rId26" Type="http://schemas.openxmlformats.org/officeDocument/2006/relationships/hyperlink" Target="https://podminky.urs.cz/item/CS_URS_2022_01/468031211" TargetMode="External"/><Relationship Id="rId3" Type="http://schemas.openxmlformats.org/officeDocument/2006/relationships/hyperlink" Target="https://podminky.urs.cz/item/CS_URS_2024_01/460791214" TargetMode="External"/><Relationship Id="rId21" Type="http://schemas.openxmlformats.org/officeDocument/2006/relationships/hyperlink" Target="https://podminky.urs.cz/item/CS_URS_2023_01/460881612" TargetMode="External"/><Relationship Id="rId7" Type="http://schemas.openxmlformats.org/officeDocument/2006/relationships/hyperlink" Target="https://podminky.urs.cz/item/CS_URS_2024_01/460431143" TargetMode="External"/><Relationship Id="rId12" Type="http://schemas.openxmlformats.org/officeDocument/2006/relationships/hyperlink" Target="https://podminky.urs.cz/item/CS_URS_2023_01/469972111" TargetMode="External"/><Relationship Id="rId17" Type="http://schemas.openxmlformats.org/officeDocument/2006/relationships/hyperlink" Target="https://podminky.urs.cz/item/CS_URS_2023_01/460581121" TargetMode="External"/><Relationship Id="rId25" Type="http://schemas.openxmlformats.org/officeDocument/2006/relationships/hyperlink" Target="https://podminky.urs.cz/item/CS_URS_2024_01/468021211" TargetMode="External"/><Relationship Id="rId2" Type="http://schemas.openxmlformats.org/officeDocument/2006/relationships/hyperlink" Target="https://podminky.urs.cz/item/CS_URS_2024_01/460791113" TargetMode="External"/><Relationship Id="rId16" Type="http://schemas.openxmlformats.org/officeDocument/2006/relationships/hyperlink" Target="https://podminky.urs.cz/item/CS_URS_2023_01/460030011" TargetMode="External"/><Relationship Id="rId20" Type="http://schemas.openxmlformats.org/officeDocument/2006/relationships/hyperlink" Target="https://podminky.urs.cz/item/CS_URS_2024_01/460871144" TargetMode="External"/><Relationship Id="rId1" Type="http://schemas.openxmlformats.org/officeDocument/2006/relationships/hyperlink" Target="https://podminky.urs.cz/item/CS_URS_2024_01/210813157" TargetMode="External"/><Relationship Id="rId6" Type="http://schemas.openxmlformats.org/officeDocument/2006/relationships/hyperlink" Target="https://podminky.urs.cz/item/CS_URS_2023_01/460371113" TargetMode="External"/><Relationship Id="rId11" Type="http://schemas.openxmlformats.org/officeDocument/2006/relationships/hyperlink" Target="https://podminky.urs.cz/item/CS_URS_2024_01/119003212" TargetMode="External"/><Relationship Id="rId24" Type="http://schemas.openxmlformats.org/officeDocument/2006/relationships/hyperlink" Target="https://podminky.urs.cz/item/CS_URS_2024_01/468011121" TargetMode="External"/><Relationship Id="rId5" Type="http://schemas.openxmlformats.org/officeDocument/2006/relationships/hyperlink" Target="https://podminky.urs.cz/item/CS_URS_2024_01/460161163" TargetMode="External"/><Relationship Id="rId15" Type="http://schemas.openxmlformats.org/officeDocument/2006/relationships/hyperlink" Target="https://podminky.urs.cz/item/CS_URS_2023_01/469981111" TargetMode="External"/><Relationship Id="rId23" Type="http://schemas.openxmlformats.org/officeDocument/2006/relationships/hyperlink" Target="https://podminky.urs.cz/item/CS_URS_2023_01/460912211" TargetMode="External"/><Relationship Id="rId10" Type="http://schemas.openxmlformats.org/officeDocument/2006/relationships/hyperlink" Target="https://podminky.urs.cz/item/CS_URS_2024_01/119003211" TargetMode="External"/><Relationship Id="rId19" Type="http://schemas.openxmlformats.org/officeDocument/2006/relationships/hyperlink" Target="https://podminky.urs.cz/item/CS_URS_2024_01/460871141" TargetMode="External"/><Relationship Id="rId4" Type="http://schemas.openxmlformats.org/officeDocument/2006/relationships/hyperlink" Target="https://podminky.urs.cz/item/CS_URS_2023_01/171211101" TargetMode="External"/><Relationship Id="rId9" Type="http://schemas.openxmlformats.org/officeDocument/2006/relationships/hyperlink" Target="https://podminky.urs.cz/item/CS_URS_2024_01/460671114" TargetMode="External"/><Relationship Id="rId14" Type="http://schemas.openxmlformats.org/officeDocument/2006/relationships/hyperlink" Target="https://podminky.urs.cz/item/CS_URS_2024_02/997221655" TargetMode="External"/><Relationship Id="rId22" Type="http://schemas.openxmlformats.org/officeDocument/2006/relationships/hyperlink" Target="https://podminky.urs.cz/item/CS_URS_2023_01/460892121" TargetMode="External"/><Relationship Id="rId27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3_01/460371113" TargetMode="External"/><Relationship Id="rId18" Type="http://schemas.openxmlformats.org/officeDocument/2006/relationships/hyperlink" Target="https://podminky.urs.cz/item/CS_URS_2024_01/119002122" TargetMode="External"/><Relationship Id="rId26" Type="http://schemas.openxmlformats.org/officeDocument/2006/relationships/hyperlink" Target="https://podminky.urs.cz/item/CS_URS_2024_01/460671114" TargetMode="External"/><Relationship Id="rId39" Type="http://schemas.openxmlformats.org/officeDocument/2006/relationships/hyperlink" Target="https://podminky.urs.cz/item/CS_URS_2024_01/460871144" TargetMode="External"/><Relationship Id="rId21" Type="http://schemas.openxmlformats.org/officeDocument/2006/relationships/hyperlink" Target="https://podminky.urs.cz/item/CS_URS_2024_01/460661113" TargetMode="External"/><Relationship Id="rId34" Type="http://schemas.openxmlformats.org/officeDocument/2006/relationships/hyperlink" Target="https://podminky.urs.cz/item/CS_URS_2023_01/460030011" TargetMode="External"/><Relationship Id="rId42" Type="http://schemas.openxmlformats.org/officeDocument/2006/relationships/hyperlink" Target="https://podminky.urs.cz/item/CS_URS_2024_01/460881513" TargetMode="External"/><Relationship Id="rId47" Type="http://schemas.openxmlformats.org/officeDocument/2006/relationships/hyperlink" Target="https://podminky.urs.cz/item/CS_URS_2023_02/468011143" TargetMode="External"/><Relationship Id="rId50" Type="http://schemas.openxmlformats.org/officeDocument/2006/relationships/hyperlink" Target="https://podminky.urs.cz/item/CS_URS_2022_01/468031211" TargetMode="External"/><Relationship Id="rId55" Type="http://schemas.openxmlformats.org/officeDocument/2006/relationships/hyperlink" Target="https://podminky.urs.cz/item/CS_URS_2024_01/577134111" TargetMode="External"/><Relationship Id="rId7" Type="http://schemas.openxmlformats.org/officeDocument/2006/relationships/hyperlink" Target="https://podminky.urs.cz/item/CS_URS_2024_01/723150806" TargetMode="External"/><Relationship Id="rId12" Type="http://schemas.openxmlformats.org/officeDocument/2006/relationships/hyperlink" Target="https://podminky.urs.cz/item/CS_URS_2023_02/460391125" TargetMode="External"/><Relationship Id="rId17" Type="http://schemas.openxmlformats.org/officeDocument/2006/relationships/hyperlink" Target="https://podminky.urs.cz/item/CS_URS_2024_01/119002121" TargetMode="External"/><Relationship Id="rId25" Type="http://schemas.openxmlformats.org/officeDocument/2006/relationships/hyperlink" Target="https://podminky.urs.cz/item/CS_URS_2024_01/460661318" TargetMode="External"/><Relationship Id="rId33" Type="http://schemas.openxmlformats.org/officeDocument/2006/relationships/hyperlink" Target="https://podminky.urs.cz/item/CS_URS_2023_01/469981111" TargetMode="External"/><Relationship Id="rId38" Type="http://schemas.openxmlformats.org/officeDocument/2006/relationships/hyperlink" Target="https://podminky.urs.cz/item/CS_URS_2024_01/460871141" TargetMode="External"/><Relationship Id="rId46" Type="http://schemas.openxmlformats.org/officeDocument/2006/relationships/hyperlink" Target="https://podminky.urs.cz/item/CS_URS_2024_01/468011131" TargetMode="External"/><Relationship Id="rId2" Type="http://schemas.openxmlformats.org/officeDocument/2006/relationships/hyperlink" Target="https://podminky.urs.cz/item/CS_URS_2024_01/460791113" TargetMode="External"/><Relationship Id="rId16" Type="http://schemas.openxmlformats.org/officeDocument/2006/relationships/hyperlink" Target="https://podminky.urs.cz/item/CS_URS_2024_01/119003212" TargetMode="External"/><Relationship Id="rId20" Type="http://schemas.openxmlformats.org/officeDocument/2006/relationships/hyperlink" Target="https://podminky.urs.cz/item/CS_URS_2024_01/460632214" TargetMode="External"/><Relationship Id="rId29" Type="http://schemas.openxmlformats.org/officeDocument/2006/relationships/hyperlink" Target="https://podminky.urs.cz/item/CS_URS_2023_01/469972111" TargetMode="External"/><Relationship Id="rId41" Type="http://schemas.openxmlformats.org/officeDocument/2006/relationships/hyperlink" Target="https://podminky.urs.cz/item/CS_URS_2024_01/460881112" TargetMode="External"/><Relationship Id="rId54" Type="http://schemas.openxmlformats.org/officeDocument/2006/relationships/hyperlink" Target="https://podminky.urs.cz/item/CS_URS_2024_01/565175113" TargetMode="External"/><Relationship Id="rId1" Type="http://schemas.openxmlformats.org/officeDocument/2006/relationships/hyperlink" Target="https://podminky.urs.cz/item/CS_URS_2024_01/210813157" TargetMode="External"/><Relationship Id="rId6" Type="http://schemas.openxmlformats.org/officeDocument/2006/relationships/hyperlink" Target="https://podminky.urs.cz/item/CS_URS_2024_01/460791112" TargetMode="External"/><Relationship Id="rId11" Type="http://schemas.openxmlformats.org/officeDocument/2006/relationships/hyperlink" Target="https://podminky.urs.cz/item/CS_URS_2024_01/460432113" TargetMode="External"/><Relationship Id="rId24" Type="http://schemas.openxmlformats.org/officeDocument/2006/relationships/hyperlink" Target="https://podminky.urs.cz/item/CS_URS_2024_01/460661312" TargetMode="External"/><Relationship Id="rId32" Type="http://schemas.openxmlformats.org/officeDocument/2006/relationships/hyperlink" Target="https://podminky.urs.cz/item/CS_URS_2024_02/997221645" TargetMode="External"/><Relationship Id="rId37" Type="http://schemas.openxmlformats.org/officeDocument/2006/relationships/hyperlink" Target="https://podminky.urs.cz/item/CS_URS_2024_01/460871133" TargetMode="External"/><Relationship Id="rId40" Type="http://schemas.openxmlformats.org/officeDocument/2006/relationships/hyperlink" Target="https://podminky.urs.cz/item/CS_URS_2024_01/460871145" TargetMode="External"/><Relationship Id="rId45" Type="http://schemas.openxmlformats.org/officeDocument/2006/relationships/hyperlink" Target="https://podminky.urs.cz/item/CS_URS_2024_01/468011122" TargetMode="External"/><Relationship Id="rId53" Type="http://schemas.openxmlformats.org/officeDocument/2006/relationships/hyperlink" Target="https://podminky.urs.cz/item/CS_URS_2023_02/468041123" TargetMode="External"/><Relationship Id="rId5" Type="http://schemas.openxmlformats.org/officeDocument/2006/relationships/hyperlink" Target="https://podminky.urs.cz/item/CS_URS_2024_01/460791214" TargetMode="External"/><Relationship Id="rId15" Type="http://schemas.openxmlformats.org/officeDocument/2006/relationships/hyperlink" Target="https://podminky.urs.cz/item/CS_URS_2024_01/119003211" TargetMode="External"/><Relationship Id="rId23" Type="http://schemas.openxmlformats.org/officeDocument/2006/relationships/hyperlink" Target="https://podminky.urs.cz/item/CS_URS_2024_01/460661311" TargetMode="External"/><Relationship Id="rId28" Type="http://schemas.openxmlformats.org/officeDocument/2006/relationships/hyperlink" Target="https://podminky.urs.cz/item/CS_URS_2024_01/460731111" TargetMode="External"/><Relationship Id="rId36" Type="http://schemas.openxmlformats.org/officeDocument/2006/relationships/hyperlink" Target="https://podminky.urs.cz/item/CS_URS_2024_01/460871132" TargetMode="External"/><Relationship Id="rId49" Type="http://schemas.openxmlformats.org/officeDocument/2006/relationships/hyperlink" Target="https://podminky.urs.cz/item/CS_URS_2024_01/468021211" TargetMode="External"/><Relationship Id="rId57" Type="http://schemas.openxmlformats.org/officeDocument/2006/relationships/drawing" Target="../drawings/drawing21.xml"/><Relationship Id="rId10" Type="http://schemas.openxmlformats.org/officeDocument/2006/relationships/hyperlink" Target="https://podminky.urs.cz/item/CS_URS_2023_01/171211101" TargetMode="External"/><Relationship Id="rId19" Type="http://schemas.openxmlformats.org/officeDocument/2006/relationships/hyperlink" Target="https://podminky.urs.cz/item/CS_URS_2024_01/460632114" TargetMode="External"/><Relationship Id="rId31" Type="http://schemas.openxmlformats.org/officeDocument/2006/relationships/hyperlink" Target="https://podminky.urs.cz/item/CS_URS_2024_02/997221655" TargetMode="External"/><Relationship Id="rId44" Type="http://schemas.openxmlformats.org/officeDocument/2006/relationships/hyperlink" Target="https://podminky.urs.cz/item/CS_URS_2024_01/468011121" TargetMode="External"/><Relationship Id="rId52" Type="http://schemas.openxmlformats.org/officeDocument/2006/relationships/hyperlink" Target="https://podminky.urs.cz/item/CS_URS_2023_01/460892121" TargetMode="External"/><Relationship Id="rId4" Type="http://schemas.openxmlformats.org/officeDocument/2006/relationships/hyperlink" Target="https://podminky.urs.cz/item/CS_URS_2023_02/460791114" TargetMode="External"/><Relationship Id="rId9" Type="http://schemas.openxmlformats.org/officeDocument/2006/relationships/hyperlink" Target="https://podminky.urs.cz/item/CS_URS_2024_01/460162113" TargetMode="External"/><Relationship Id="rId14" Type="http://schemas.openxmlformats.org/officeDocument/2006/relationships/hyperlink" Target="https://podminky.urs.cz/item/CS_URS_2024_01/460631219" TargetMode="External"/><Relationship Id="rId22" Type="http://schemas.openxmlformats.org/officeDocument/2006/relationships/hyperlink" Target="https://podminky.urs.cz/item/CS_URS_2024_01/460661114" TargetMode="External"/><Relationship Id="rId27" Type="http://schemas.openxmlformats.org/officeDocument/2006/relationships/hyperlink" Target="https://podminky.urs.cz/item/CS_URS_2024_01/460744113" TargetMode="External"/><Relationship Id="rId30" Type="http://schemas.openxmlformats.org/officeDocument/2006/relationships/hyperlink" Target="https://podminky.urs.cz/item/CS_URS_2023_01/469972121" TargetMode="External"/><Relationship Id="rId35" Type="http://schemas.openxmlformats.org/officeDocument/2006/relationships/hyperlink" Target="https://podminky.urs.cz/item/CS_URS_2023_01/460581121" TargetMode="External"/><Relationship Id="rId43" Type="http://schemas.openxmlformats.org/officeDocument/2006/relationships/hyperlink" Target="https://podminky.urs.cz/item/CS_URS_2023_01/460881612" TargetMode="External"/><Relationship Id="rId48" Type="http://schemas.openxmlformats.org/officeDocument/2006/relationships/hyperlink" Target="https://podminky.urs.cz/item/CS_URS_2021_01/468021131" TargetMode="External"/><Relationship Id="rId56" Type="http://schemas.openxmlformats.org/officeDocument/2006/relationships/hyperlink" Target="https://podminky.urs.cz/item/CS_URS_2024_01/577123111" TargetMode="External"/><Relationship Id="rId8" Type="http://schemas.openxmlformats.org/officeDocument/2006/relationships/hyperlink" Target="https://podminky.urs.cz/item/CS_URS_2024_01/460131114" TargetMode="External"/><Relationship Id="rId51" Type="http://schemas.openxmlformats.org/officeDocument/2006/relationships/hyperlink" Target="https://podminky.urs.cz/item/CS_URS_2023_01/460912211" TargetMode="External"/><Relationship Id="rId3" Type="http://schemas.openxmlformats.org/officeDocument/2006/relationships/hyperlink" Target="https://podminky.urs.cz/item/CS_URS_2024_01/460791213" TargetMode="Externa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hyperlink" Target="https://podminky.urs.cz/item/CS_URS_2023_01/HZS4232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podminky.urs.cz/item/CS_URS_2024_01/741910413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podminky.urs.cz/item/CS_URS_2024_01/210171002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podminky.urs.cz/item/CS_URS_2024_01/210120511" TargetMode="External"/><Relationship Id="rId2" Type="http://schemas.openxmlformats.org/officeDocument/2006/relationships/hyperlink" Target="https://podminky.urs.cz/item/CS_URS_2024_01/742123001" TargetMode="External"/><Relationship Id="rId1" Type="http://schemas.openxmlformats.org/officeDocument/2006/relationships/hyperlink" Target="https://podminky.urs.cz/item/CS_URS_2024_01/741110001" TargetMode="External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podminky.urs.cz/item/CS_URS_2024_01/210100258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podminky.urs.cz/item/CS_URS_2024_01/8971711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18"/>
  <sheetViews>
    <sheetView showGridLines="0" tabSelected="1" workbookViewId="0"/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 ht="11.25">
      <c r="A1" s="14" t="s">
        <v>0</v>
      </c>
      <c r="AZ1" s="14" t="s">
        <v>1</v>
      </c>
      <c r="BA1" s="14" t="s">
        <v>2</v>
      </c>
      <c r="BB1" s="14" t="s">
        <v>1</v>
      </c>
      <c r="BT1" s="14" t="s">
        <v>3</v>
      </c>
      <c r="BU1" s="14" t="s">
        <v>3</v>
      </c>
      <c r="BV1" s="14" t="s">
        <v>4</v>
      </c>
    </row>
    <row r="2" spans="1:74" ht="36.950000000000003" customHeight="1">
      <c r="AR2" s="223" t="s">
        <v>5</v>
      </c>
      <c r="AS2" s="207"/>
      <c r="AT2" s="207"/>
      <c r="AU2" s="207"/>
      <c r="AV2" s="207"/>
      <c r="AW2" s="207"/>
      <c r="AX2" s="207"/>
      <c r="AY2" s="207"/>
      <c r="AZ2" s="207"/>
      <c r="BA2" s="207"/>
      <c r="BB2" s="207"/>
      <c r="BC2" s="207"/>
      <c r="BD2" s="207"/>
      <c r="BE2" s="207"/>
      <c r="BS2" s="15" t="s">
        <v>6</v>
      </c>
      <c r="BT2" s="15" t="s">
        <v>7</v>
      </c>
    </row>
    <row r="3" spans="1:74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8"/>
      <c r="BS3" s="15" t="s">
        <v>6</v>
      </c>
      <c r="BT3" s="15" t="s">
        <v>8</v>
      </c>
    </row>
    <row r="4" spans="1:74" ht="24.95" customHeight="1">
      <c r="B4" s="18"/>
      <c r="D4" s="19" t="s">
        <v>9</v>
      </c>
      <c r="AR4" s="18"/>
      <c r="AS4" s="20" t="s">
        <v>10</v>
      </c>
      <c r="BE4" s="21" t="s">
        <v>11</v>
      </c>
      <c r="BS4" s="15" t="s">
        <v>12</v>
      </c>
    </row>
    <row r="5" spans="1:74" ht="12" customHeight="1">
      <c r="B5" s="18"/>
      <c r="D5" s="22" t="s">
        <v>13</v>
      </c>
      <c r="K5" s="206" t="s">
        <v>14</v>
      </c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  <c r="AR5" s="18"/>
      <c r="BE5" s="203" t="s">
        <v>15</v>
      </c>
      <c r="BS5" s="15" t="s">
        <v>6</v>
      </c>
    </row>
    <row r="6" spans="1:74" ht="36.950000000000003" customHeight="1">
      <c r="B6" s="18"/>
      <c r="D6" s="24" t="s">
        <v>16</v>
      </c>
      <c r="K6" s="208" t="s">
        <v>17</v>
      </c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7"/>
      <c r="X6" s="207"/>
      <c r="Y6" s="207"/>
      <c r="Z6" s="207"/>
      <c r="AA6" s="207"/>
      <c r="AB6" s="207"/>
      <c r="AC6" s="207"/>
      <c r="AD6" s="207"/>
      <c r="AE6" s="207"/>
      <c r="AF6" s="207"/>
      <c r="AG6" s="207"/>
      <c r="AH6" s="207"/>
      <c r="AI6" s="207"/>
      <c r="AJ6" s="207"/>
      <c r="AR6" s="18"/>
      <c r="BE6" s="204"/>
      <c r="BS6" s="15" t="s">
        <v>6</v>
      </c>
    </row>
    <row r="7" spans="1:74" ht="12" customHeight="1">
      <c r="B7" s="18"/>
      <c r="D7" s="25" t="s">
        <v>18</v>
      </c>
      <c r="K7" s="23" t="s">
        <v>1</v>
      </c>
      <c r="AK7" s="25" t="s">
        <v>19</v>
      </c>
      <c r="AN7" s="23" t="s">
        <v>1</v>
      </c>
      <c r="AR7" s="18"/>
      <c r="BE7" s="204"/>
      <c r="BS7" s="15" t="s">
        <v>6</v>
      </c>
    </row>
    <row r="8" spans="1:74" ht="12" customHeight="1">
      <c r="B8" s="18"/>
      <c r="D8" s="25" t="s">
        <v>20</v>
      </c>
      <c r="K8" s="23" t="s">
        <v>21</v>
      </c>
      <c r="AK8" s="25" t="s">
        <v>22</v>
      </c>
      <c r="AN8" s="26" t="s">
        <v>23</v>
      </c>
      <c r="AR8" s="18"/>
      <c r="BE8" s="204"/>
      <c r="BS8" s="15" t="s">
        <v>6</v>
      </c>
    </row>
    <row r="9" spans="1:74" ht="14.45" customHeight="1">
      <c r="B9" s="18"/>
      <c r="AR9" s="18"/>
      <c r="BE9" s="204"/>
      <c r="BS9" s="15" t="s">
        <v>6</v>
      </c>
    </row>
    <row r="10" spans="1:74" ht="12" customHeight="1">
      <c r="B10" s="18"/>
      <c r="D10" s="25" t="s">
        <v>24</v>
      </c>
      <c r="AK10" s="25" t="s">
        <v>25</v>
      </c>
      <c r="AN10" s="23" t="s">
        <v>1</v>
      </c>
      <c r="AR10" s="18"/>
      <c r="BE10" s="204"/>
      <c r="BS10" s="15" t="s">
        <v>6</v>
      </c>
    </row>
    <row r="11" spans="1:74" ht="18.399999999999999" customHeight="1">
      <c r="B11" s="18"/>
      <c r="E11" s="23" t="s">
        <v>26</v>
      </c>
      <c r="AK11" s="25" t="s">
        <v>27</v>
      </c>
      <c r="AN11" s="23" t="s">
        <v>1</v>
      </c>
      <c r="AR11" s="18"/>
      <c r="BE11" s="204"/>
      <c r="BS11" s="15" t="s">
        <v>6</v>
      </c>
    </row>
    <row r="12" spans="1:74" ht="6.95" customHeight="1">
      <c r="B12" s="18"/>
      <c r="AR12" s="18"/>
      <c r="BE12" s="204"/>
      <c r="BS12" s="15" t="s">
        <v>6</v>
      </c>
    </row>
    <row r="13" spans="1:74" ht="12" customHeight="1">
      <c r="B13" s="18"/>
      <c r="D13" s="25" t="s">
        <v>28</v>
      </c>
      <c r="AK13" s="25" t="s">
        <v>25</v>
      </c>
      <c r="AN13" s="27" t="s">
        <v>29</v>
      </c>
      <c r="AR13" s="18"/>
      <c r="BE13" s="204"/>
      <c r="BS13" s="15" t="s">
        <v>6</v>
      </c>
    </row>
    <row r="14" spans="1:74" ht="12.75">
      <c r="B14" s="18"/>
      <c r="E14" s="209" t="s">
        <v>29</v>
      </c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10"/>
      <c r="W14" s="210"/>
      <c r="X14" s="210"/>
      <c r="Y14" s="210"/>
      <c r="Z14" s="210"/>
      <c r="AA14" s="210"/>
      <c r="AB14" s="210"/>
      <c r="AC14" s="210"/>
      <c r="AD14" s="210"/>
      <c r="AE14" s="210"/>
      <c r="AF14" s="210"/>
      <c r="AG14" s="210"/>
      <c r="AH14" s="210"/>
      <c r="AI14" s="210"/>
      <c r="AJ14" s="210"/>
      <c r="AK14" s="25" t="s">
        <v>27</v>
      </c>
      <c r="AN14" s="27" t="s">
        <v>29</v>
      </c>
      <c r="AR14" s="18"/>
      <c r="BE14" s="204"/>
      <c r="BS14" s="15" t="s">
        <v>6</v>
      </c>
    </row>
    <row r="15" spans="1:74" ht="6.95" customHeight="1">
      <c r="B15" s="18"/>
      <c r="AR15" s="18"/>
      <c r="BE15" s="204"/>
      <c r="BS15" s="15" t="s">
        <v>3</v>
      </c>
    </row>
    <row r="16" spans="1:74" ht="12" customHeight="1">
      <c r="B16" s="18"/>
      <c r="D16" s="25" t="s">
        <v>30</v>
      </c>
      <c r="AK16" s="25" t="s">
        <v>25</v>
      </c>
      <c r="AN16" s="23" t="s">
        <v>1</v>
      </c>
      <c r="AR16" s="18"/>
      <c r="BE16" s="204"/>
      <c r="BS16" s="15" t="s">
        <v>3</v>
      </c>
    </row>
    <row r="17" spans="2:71" ht="18.399999999999999" customHeight="1">
      <c r="B17" s="18"/>
      <c r="E17" s="23" t="s">
        <v>31</v>
      </c>
      <c r="AK17" s="25" t="s">
        <v>27</v>
      </c>
      <c r="AN17" s="23" t="s">
        <v>1</v>
      </c>
      <c r="AR17" s="18"/>
      <c r="BE17" s="204"/>
      <c r="BS17" s="15" t="s">
        <v>3</v>
      </c>
    </row>
    <row r="18" spans="2:71" ht="6.95" customHeight="1">
      <c r="B18" s="18"/>
      <c r="AR18" s="18"/>
      <c r="BE18" s="204"/>
      <c r="BS18" s="15" t="s">
        <v>6</v>
      </c>
    </row>
    <row r="19" spans="2:71" ht="12" customHeight="1">
      <c r="B19" s="18"/>
      <c r="D19" s="25" t="s">
        <v>32</v>
      </c>
      <c r="AK19" s="25" t="s">
        <v>25</v>
      </c>
      <c r="AN19" s="23" t="s">
        <v>1</v>
      </c>
      <c r="AR19" s="18"/>
      <c r="BE19" s="204"/>
      <c r="BS19" s="15" t="s">
        <v>6</v>
      </c>
    </row>
    <row r="20" spans="2:71" ht="18.399999999999999" customHeight="1">
      <c r="B20" s="18"/>
      <c r="E20" s="23" t="s">
        <v>31</v>
      </c>
      <c r="AK20" s="25" t="s">
        <v>27</v>
      </c>
      <c r="AN20" s="23" t="s">
        <v>1</v>
      </c>
      <c r="AR20" s="18"/>
      <c r="BE20" s="204"/>
      <c r="BS20" s="15" t="s">
        <v>3</v>
      </c>
    </row>
    <row r="21" spans="2:71" ht="6.95" customHeight="1">
      <c r="B21" s="18"/>
      <c r="AR21" s="18"/>
      <c r="BE21" s="204"/>
    </row>
    <row r="22" spans="2:71" ht="12" customHeight="1">
      <c r="B22" s="18"/>
      <c r="D22" s="25" t="s">
        <v>33</v>
      </c>
      <c r="AR22" s="18"/>
      <c r="BE22" s="204"/>
    </row>
    <row r="23" spans="2:71" ht="16.5" customHeight="1">
      <c r="B23" s="18"/>
      <c r="E23" s="211" t="s">
        <v>1</v>
      </c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R23" s="18"/>
      <c r="BE23" s="204"/>
    </row>
    <row r="24" spans="2:71" ht="6.95" customHeight="1">
      <c r="B24" s="18"/>
      <c r="AR24" s="18"/>
      <c r="BE24" s="204"/>
    </row>
    <row r="25" spans="2:71" ht="6.95" customHeight="1">
      <c r="B25" s="18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R25" s="18"/>
      <c r="BE25" s="204"/>
    </row>
    <row r="26" spans="2:71" s="1" customFormat="1" ht="25.9" customHeight="1">
      <c r="B26" s="30"/>
      <c r="D26" s="31" t="s">
        <v>34</v>
      </c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212">
        <f>ROUND(AG94,2)</f>
        <v>0</v>
      </c>
      <c r="AL26" s="213"/>
      <c r="AM26" s="213"/>
      <c r="AN26" s="213"/>
      <c r="AO26" s="213"/>
      <c r="AR26" s="30"/>
      <c r="BE26" s="204"/>
    </row>
    <row r="27" spans="2:71" s="1" customFormat="1" ht="6.95" customHeight="1">
      <c r="B27" s="30"/>
      <c r="AR27" s="30"/>
      <c r="BE27" s="204"/>
    </row>
    <row r="28" spans="2:71" s="1" customFormat="1" ht="12.75">
      <c r="B28" s="30"/>
      <c r="L28" s="214" t="s">
        <v>35</v>
      </c>
      <c r="M28" s="214"/>
      <c r="N28" s="214"/>
      <c r="O28" s="214"/>
      <c r="P28" s="214"/>
      <c r="W28" s="214" t="s">
        <v>36</v>
      </c>
      <c r="X28" s="214"/>
      <c r="Y28" s="214"/>
      <c r="Z28" s="214"/>
      <c r="AA28" s="214"/>
      <c r="AB28" s="214"/>
      <c r="AC28" s="214"/>
      <c r="AD28" s="214"/>
      <c r="AE28" s="214"/>
      <c r="AK28" s="214" t="s">
        <v>37</v>
      </c>
      <c r="AL28" s="214"/>
      <c r="AM28" s="214"/>
      <c r="AN28" s="214"/>
      <c r="AO28" s="214"/>
      <c r="AR28" s="30"/>
      <c r="BE28" s="204"/>
    </row>
    <row r="29" spans="2:71" s="2" customFormat="1" ht="14.45" customHeight="1">
      <c r="B29" s="34"/>
      <c r="D29" s="25" t="s">
        <v>38</v>
      </c>
      <c r="F29" s="25" t="s">
        <v>39</v>
      </c>
      <c r="L29" s="217">
        <v>0.21</v>
      </c>
      <c r="M29" s="216"/>
      <c r="N29" s="216"/>
      <c r="O29" s="216"/>
      <c r="P29" s="216"/>
      <c r="W29" s="215">
        <f>ROUND(AZ94, 2)</f>
        <v>0</v>
      </c>
      <c r="X29" s="216"/>
      <c r="Y29" s="216"/>
      <c r="Z29" s="216"/>
      <c r="AA29" s="216"/>
      <c r="AB29" s="216"/>
      <c r="AC29" s="216"/>
      <c r="AD29" s="216"/>
      <c r="AE29" s="216"/>
      <c r="AK29" s="215">
        <f>ROUND(AV94, 2)</f>
        <v>0</v>
      </c>
      <c r="AL29" s="216"/>
      <c r="AM29" s="216"/>
      <c r="AN29" s="216"/>
      <c r="AO29" s="216"/>
      <c r="AR29" s="34"/>
      <c r="BE29" s="205"/>
    </row>
    <row r="30" spans="2:71" s="2" customFormat="1" ht="14.45" customHeight="1">
      <c r="B30" s="34"/>
      <c r="F30" s="25" t="s">
        <v>40</v>
      </c>
      <c r="L30" s="217">
        <v>0.15</v>
      </c>
      <c r="M30" s="216"/>
      <c r="N30" s="216"/>
      <c r="O30" s="216"/>
      <c r="P30" s="216"/>
      <c r="W30" s="215">
        <f>ROUND(BA94, 2)</f>
        <v>0</v>
      </c>
      <c r="X30" s="216"/>
      <c r="Y30" s="216"/>
      <c r="Z30" s="216"/>
      <c r="AA30" s="216"/>
      <c r="AB30" s="216"/>
      <c r="AC30" s="216"/>
      <c r="AD30" s="216"/>
      <c r="AE30" s="216"/>
      <c r="AK30" s="215">
        <f>ROUND(AW94, 2)</f>
        <v>0</v>
      </c>
      <c r="AL30" s="216"/>
      <c r="AM30" s="216"/>
      <c r="AN30" s="216"/>
      <c r="AO30" s="216"/>
      <c r="AR30" s="34"/>
      <c r="BE30" s="205"/>
    </row>
    <row r="31" spans="2:71" s="2" customFormat="1" ht="14.45" hidden="1" customHeight="1">
      <c r="B31" s="34"/>
      <c r="F31" s="25" t="s">
        <v>41</v>
      </c>
      <c r="L31" s="217">
        <v>0.21</v>
      </c>
      <c r="M31" s="216"/>
      <c r="N31" s="216"/>
      <c r="O31" s="216"/>
      <c r="P31" s="216"/>
      <c r="W31" s="215">
        <f>ROUND(BB94, 2)</f>
        <v>0</v>
      </c>
      <c r="X31" s="216"/>
      <c r="Y31" s="216"/>
      <c r="Z31" s="216"/>
      <c r="AA31" s="216"/>
      <c r="AB31" s="216"/>
      <c r="AC31" s="216"/>
      <c r="AD31" s="216"/>
      <c r="AE31" s="216"/>
      <c r="AK31" s="215">
        <v>0</v>
      </c>
      <c r="AL31" s="216"/>
      <c r="AM31" s="216"/>
      <c r="AN31" s="216"/>
      <c r="AO31" s="216"/>
      <c r="AR31" s="34"/>
      <c r="BE31" s="205"/>
    </row>
    <row r="32" spans="2:71" s="2" customFormat="1" ht="14.45" hidden="1" customHeight="1">
      <c r="B32" s="34"/>
      <c r="F32" s="25" t="s">
        <v>42</v>
      </c>
      <c r="L32" s="217">
        <v>0.15</v>
      </c>
      <c r="M32" s="216"/>
      <c r="N32" s="216"/>
      <c r="O32" s="216"/>
      <c r="P32" s="216"/>
      <c r="W32" s="215">
        <f>ROUND(BC94, 2)</f>
        <v>0</v>
      </c>
      <c r="X32" s="216"/>
      <c r="Y32" s="216"/>
      <c r="Z32" s="216"/>
      <c r="AA32" s="216"/>
      <c r="AB32" s="216"/>
      <c r="AC32" s="216"/>
      <c r="AD32" s="216"/>
      <c r="AE32" s="216"/>
      <c r="AK32" s="215">
        <v>0</v>
      </c>
      <c r="AL32" s="216"/>
      <c r="AM32" s="216"/>
      <c r="AN32" s="216"/>
      <c r="AO32" s="216"/>
      <c r="AR32" s="34"/>
      <c r="BE32" s="205"/>
    </row>
    <row r="33" spans="2:57" s="2" customFormat="1" ht="14.45" hidden="1" customHeight="1">
      <c r="B33" s="34"/>
      <c r="F33" s="25" t="s">
        <v>43</v>
      </c>
      <c r="L33" s="217">
        <v>0</v>
      </c>
      <c r="M33" s="216"/>
      <c r="N33" s="216"/>
      <c r="O33" s="216"/>
      <c r="P33" s="216"/>
      <c r="W33" s="215">
        <f>ROUND(BD94, 2)</f>
        <v>0</v>
      </c>
      <c r="X33" s="216"/>
      <c r="Y33" s="216"/>
      <c r="Z33" s="216"/>
      <c r="AA33" s="216"/>
      <c r="AB33" s="216"/>
      <c r="AC33" s="216"/>
      <c r="AD33" s="216"/>
      <c r="AE33" s="216"/>
      <c r="AK33" s="215">
        <v>0</v>
      </c>
      <c r="AL33" s="216"/>
      <c r="AM33" s="216"/>
      <c r="AN33" s="216"/>
      <c r="AO33" s="216"/>
      <c r="AR33" s="34"/>
      <c r="BE33" s="205"/>
    </row>
    <row r="34" spans="2:57" s="1" customFormat="1" ht="6.95" customHeight="1">
      <c r="B34" s="30"/>
      <c r="AR34" s="30"/>
      <c r="BE34" s="204"/>
    </row>
    <row r="35" spans="2:57" s="1" customFormat="1" ht="25.9" customHeight="1">
      <c r="B35" s="30"/>
      <c r="C35" s="35"/>
      <c r="D35" s="36" t="s">
        <v>44</v>
      </c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8" t="s">
        <v>45</v>
      </c>
      <c r="U35" s="37"/>
      <c r="V35" s="37"/>
      <c r="W35" s="37"/>
      <c r="X35" s="221" t="s">
        <v>46</v>
      </c>
      <c r="Y35" s="219"/>
      <c r="Z35" s="219"/>
      <c r="AA35" s="219"/>
      <c r="AB35" s="219"/>
      <c r="AC35" s="37"/>
      <c r="AD35" s="37"/>
      <c r="AE35" s="37"/>
      <c r="AF35" s="37"/>
      <c r="AG35" s="37"/>
      <c r="AH35" s="37"/>
      <c r="AI35" s="37"/>
      <c r="AJ35" s="37"/>
      <c r="AK35" s="218">
        <f>SUM(AK26:AK33)</f>
        <v>0</v>
      </c>
      <c r="AL35" s="219"/>
      <c r="AM35" s="219"/>
      <c r="AN35" s="219"/>
      <c r="AO35" s="220"/>
      <c r="AP35" s="35"/>
      <c r="AQ35" s="35"/>
      <c r="AR35" s="30"/>
    </row>
    <row r="36" spans="2:57" s="1" customFormat="1" ht="6.95" customHeight="1">
      <c r="B36" s="30"/>
      <c r="AR36" s="30"/>
    </row>
    <row r="37" spans="2:57" s="1" customFormat="1" ht="14.45" customHeight="1">
      <c r="B37" s="30"/>
      <c r="AR37" s="30"/>
    </row>
    <row r="38" spans="2:57" ht="14.45" customHeight="1">
      <c r="B38" s="18"/>
      <c r="AR38" s="18"/>
    </row>
    <row r="39" spans="2:57" ht="14.45" customHeight="1">
      <c r="B39" s="18"/>
      <c r="AR39" s="18"/>
    </row>
    <row r="40" spans="2:57" ht="14.45" customHeight="1">
      <c r="B40" s="18"/>
      <c r="AR40" s="18"/>
    </row>
    <row r="41" spans="2:57" ht="14.45" customHeight="1">
      <c r="B41" s="18"/>
      <c r="AR41" s="18"/>
    </row>
    <row r="42" spans="2:57" ht="14.45" customHeight="1">
      <c r="B42" s="18"/>
      <c r="AR42" s="18"/>
    </row>
    <row r="43" spans="2:57" ht="14.45" customHeight="1">
      <c r="B43" s="18"/>
      <c r="AR43" s="18"/>
    </row>
    <row r="44" spans="2:57" ht="14.45" customHeight="1">
      <c r="B44" s="18"/>
      <c r="AR44" s="18"/>
    </row>
    <row r="45" spans="2:57" ht="14.45" customHeight="1">
      <c r="B45" s="18"/>
      <c r="AR45" s="18"/>
    </row>
    <row r="46" spans="2:57" ht="14.45" customHeight="1">
      <c r="B46" s="18"/>
      <c r="AR46" s="18"/>
    </row>
    <row r="47" spans="2:57" ht="14.45" customHeight="1">
      <c r="B47" s="18"/>
      <c r="AR47" s="18"/>
    </row>
    <row r="48" spans="2:57" ht="14.45" customHeight="1">
      <c r="B48" s="18"/>
      <c r="AR48" s="18"/>
    </row>
    <row r="49" spans="2:44" s="1" customFormat="1" ht="14.45" customHeight="1">
      <c r="B49" s="30"/>
      <c r="D49" s="39" t="s">
        <v>47</v>
      </c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39" t="s">
        <v>48</v>
      </c>
      <c r="AI49" s="40"/>
      <c r="AJ49" s="40"/>
      <c r="AK49" s="40"/>
      <c r="AL49" s="40"/>
      <c r="AM49" s="40"/>
      <c r="AN49" s="40"/>
      <c r="AO49" s="40"/>
      <c r="AR49" s="30"/>
    </row>
    <row r="50" spans="2:44" ht="11.25">
      <c r="B50" s="18"/>
      <c r="AR50" s="18"/>
    </row>
    <row r="51" spans="2:44" ht="11.25">
      <c r="B51" s="18"/>
      <c r="AR51" s="18"/>
    </row>
    <row r="52" spans="2:44" ht="11.25">
      <c r="B52" s="18"/>
      <c r="AR52" s="18"/>
    </row>
    <row r="53" spans="2:44" ht="11.25">
      <c r="B53" s="18"/>
      <c r="AR53" s="18"/>
    </row>
    <row r="54" spans="2:44" ht="11.25">
      <c r="B54" s="18"/>
      <c r="AR54" s="18"/>
    </row>
    <row r="55" spans="2:44" ht="11.25">
      <c r="B55" s="18"/>
      <c r="AR55" s="18"/>
    </row>
    <row r="56" spans="2:44" ht="11.25">
      <c r="B56" s="18"/>
      <c r="AR56" s="18"/>
    </row>
    <row r="57" spans="2:44" ht="11.25">
      <c r="B57" s="18"/>
      <c r="AR57" s="18"/>
    </row>
    <row r="58" spans="2:44" ht="11.25">
      <c r="B58" s="18"/>
      <c r="AR58" s="18"/>
    </row>
    <row r="59" spans="2:44" ht="11.25">
      <c r="B59" s="18"/>
      <c r="AR59" s="18"/>
    </row>
    <row r="60" spans="2:44" s="1" customFormat="1" ht="12.75">
      <c r="B60" s="30"/>
      <c r="D60" s="41" t="s">
        <v>49</v>
      </c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41" t="s">
        <v>50</v>
      </c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41" t="s">
        <v>49</v>
      </c>
      <c r="AI60" s="32"/>
      <c r="AJ60" s="32"/>
      <c r="AK60" s="32"/>
      <c r="AL60" s="32"/>
      <c r="AM60" s="41" t="s">
        <v>50</v>
      </c>
      <c r="AN60" s="32"/>
      <c r="AO60" s="32"/>
      <c r="AR60" s="30"/>
    </row>
    <row r="61" spans="2:44" ht="11.25">
      <c r="B61" s="18"/>
      <c r="AR61" s="18"/>
    </row>
    <row r="62" spans="2:44" ht="11.25">
      <c r="B62" s="18"/>
      <c r="AR62" s="18"/>
    </row>
    <row r="63" spans="2:44" ht="11.25">
      <c r="B63" s="18"/>
      <c r="AR63" s="18"/>
    </row>
    <row r="64" spans="2:44" s="1" customFormat="1" ht="12.75">
      <c r="B64" s="30"/>
      <c r="D64" s="39" t="s">
        <v>51</v>
      </c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39" t="s">
        <v>52</v>
      </c>
      <c r="AI64" s="40"/>
      <c r="AJ64" s="40"/>
      <c r="AK64" s="40"/>
      <c r="AL64" s="40"/>
      <c r="AM64" s="40"/>
      <c r="AN64" s="40"/>
      <c r="AO64" s="40"/>
      <c r="AR64" s="30"/>
    </row>
    <row r="65" spans="2:44" ht="11.25">
      <c r="B65" s="18"/>
      <c r="AR65" s="18"/>
    </row>
    <row r="66" spans="2:44" ht="11.25">
      <c r="B66" s="18"/>
      <c r="AR66" s="18"/>
    </row>
    <row r="67" spans="2:44" ht="11.25">
      <c r="B67" s="18"/>
      <c r="AR67" s="18"/>
    </row>
    <row r="68" spans="2:44" ht="11.25">
      <c r="B68" s="18"/>
      <c r="AR68" s="18"/>
    </row>
    <row r="69" spans="2:44" ht="11.25">
      <c r="B69" s="18"/>
      <c r="AR69" s="18"/>
    </row>
    <row r="70" spans="2:44" ht="11.25">
      <c r="B70" s="18"/>
      <c r="AR70" s="18"/>
    </row>
    <row r="71" spans="2:44" ht="11.25">
      <c r="B71" s="18"/>
      <c r="AR71" s="18"/>
    </row>
    <row r="72" spans="2:44" ht="11.25">
      <c r="B72" s="18"/>
      <c r="AR72" s="18"/>
    </row>
    <row r="73" spans="2:44" ht="11.25">
      <c r="B73" s="18"/>
      <c r="AR73" s="18"/>
    </row>
    <row r="74" spans="2:44" ht="11.25">
      <c r="B74" s="18"/>
      <c r="AR74" s="18"/>
    </row>
    <row r="75" spans="2:44" s="1" customFormat="1" ht="12.75">
      <c r="B75" s="30"/>
      <c r="D75" s="41" t="s">
        <v>49</v>
      </c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41" t="s">
        <v>50</v>
      </c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41" t="s">
        <v>49</v>
      </c>
      <c r="AI75" s="32"/>
      <c r="AJ75" s="32"/>
      <c r="AK75" s="32"/>
      <c r="AL75" s="32"/>
      <c r="AM75" s="41" t="s">
        <v>50</v>
      </c>
      <c r="AN75" s="32"/>
      <c r="AO75" s="32"/>
      <c r="AR75" s="30"/>
    </row>
    <row r="76" spans="2:44" s="1" customFormat="1" ht="11.25">
      <c r="B76" s="30"/>
      <c r="AR76" s="30"/>
    </row>
    <row r="77" spans="2:44" s="1" customFormat="1" ht="6.9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30"/>
    </row>
    <row r="81" spans="1:91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30"/>
    </row>
    <row r="82" spans="1:91" s="1" customFormat="1" ht="24.95" customHeight="1">
      <c r="B82" s="30"/>
      <c r="C82" s="19" t="s">
        <v>53</v>
      </c>
      <c r="AR82" s="30"/>
    </row>
    <row r="83" spans="1:91" s="1" customFormat="1" ht="6.95" customHeight="1">
      <c r="B83" s="30"/>
      <c r="AR83" s="30"/>
    </row>
    <row r="84" spans="1:91" s="3" customFormat="1" ht="12" customHeight="1">
      <c r="B84" s="46"/>
      <c r="C84" s="25" t="s">
        <v>13</v>
      </c>
      <c r="L84" s="3" t="str">
        <f>K5</f>
        <v>0371</v>
      </c>
      <c r="AR84" s="46"/>
    </row>
    <row r="85" spans="1:91" s="4" customFormat="1" ht="36.950000000000003" customHeight="1">
      <c r="B85" s="47"/>
      <c r="C85" s="48" t="s">
        <v>16</v>
      </c>
      <c r="L85" s="201" t="str">
        <f>K6</f>
        <v>Jihozápadní trolejbusová tangenta Jihlava</v>
      </c>
      <c r="M85" s="202"/>
      <c r="N85" s="202"/>
      <c r="O85" s="202"/>
      <c r="P85" s="202"/>
      <c r="Q85" s="202"/>
      <c r="R85" s="202"/>
      <c r="S85" s="202"/>
      <c r="T85" s="202"/>
      <c r="U85" s="202"/>
      <c r="V85" s="202"/>
      <c r="W85" s="202"/>
      <c r="X85" s="202"/>
      <c r="Y85" s="202"/>
      <c r="Z85" s="202"/>
      <c r="AA85" s="202"/>
      <c r="AB85" s="202"/>
      <c r="AC85" s="202"/>
      <c r="AD85" s="202"/>
      <c r="AE85" s="202"/>
      <c r="AF85" s="202"/>
      <c r="AG85" s="202"/>
      <c r="AH85" s="202"/>
      <c r="AI85" s="202"/>
      <c r="AJ85" s="202"/>
      <c r="AR85" s="47"/>
    </row>
    <row r="86" spans="1:91" s="1" customFormat="1" ht="6.95" customHeight="1">
      <c r="B86" s="30"/>
      <c r="AR86" s="30"/>
    </row>
    <row r="87" spans="1:91" s="1" customFormat="1" ht="12" customHeight="1">
      <c r="B87" s="30"/>
      <c r="C87" s="25" t="s">
        <v>20</v>
      </c>
      <c r="L87" s="49" t="str">
        <f>IF(K8="","",K8)</f>
        <v>Jihlava</v>
      </c>
      <c r="AI87" s="25" t="s">
        <v>22</v>
      </c>
      <c r="AM87" s="222" t="str">
        <f>IF(AN8= "","",AN8)</f>
        <v>26. 10. 2023</v>
      </c>
      <c r="AN87" s="222"/>
      <c r="AR87" s="30"/>
    </row>
    <row r="88" spans="1:91" s="1" customFormat="1" ht="6.95" customHeight="1">
      <c r="B88" s="30"/>
      <c r="AR88" s="30"/>
    </row>
    <row r="89" spans="1:91" s="1" customFormat="1" ht="15.2" customHeight="1">
      <c r="B89" s="30"/>
      <c r="C89" s="25" t="s">
        <v>24</v>
      </c>
      <c r="L89" s="3" t="str">
        <f>IF(E11= "","",E11)</f>
        <v>Dopravní podnik města Jihlavy, a.s.</v>
      </c>
      <c r="AI89" s="25" t="s">
        <v>30</v>
      </c>
      <c r="AM89" s="224" t="str">
        <f>IF(E17="","",E17)</f>
        <v xml:space="preserve"> </v>
      </c>
      <c r="AN89" s="225"/>
      <c r="AO89" s="225"/>
      <c r="AP89" s="225"/>
      <c r="AR89" s="30"/>
      <c r="AS89" s="226" t="s">
        <v>54</v>
      </c>
      <c r="AT89" s="227"/>
      <c r="AU89" s="51"/>
      <c r="AV89" s="51"/>
      <c r="AW89" s="51"/>
      <c r="AX89" s="51"/>
      <c r="AY89" s="51"/>
      <c r="AZ89" s="51"/>
      <c r="BA89" s="51"/>
      <c r="BB89" s="51"/>
      <c r="BC89" s="51"/>
      <c r="BD89" s="52"/>
    </row>
    <row r="90" spans="1:91" s="1" customFormat="1" ht="15.2" customHeight="1">
      <c r="B90" s="30"/>
      <c r="C90" s="25" t="s">
        <v>28</v>
      </c>
      <c r="L90" s="3" t="str">
        <f>IF(E14= "Vyplň údaj","",E14)</f>
        <v/>
      </c>
      <c r="AI90" s="25" t="s">
        <v>32</v>
      </c>
      <c r="AM90" s="224" t="str">
        <f>IF(E20="","",E20)</f>
        <v xml:space="preserve"> </v>
      </c>
      <c r="AN90" s="225"/>
      <c r="AO90" s="225"/>
      <c r="AP90" s="225"/>
      <c r="AR90" s="30"/>
      <c r="AS90" s="228"/>
      <c r="AT90" s="229"/>
      <c r="BD90" s="54"/>
    </row>
    <row r="91" spans="1:91" s="1" customFormat="1" ht="10.9" customHeight="1">
      <c r="B91" s="30"/>
      <c r="AR91" s="30"/>
      <c r="AS91" s="228"/>
      <c r="AT91" s="229"/>
      <c r="BD91" s="54"/>
    </row>
    <row r="92" spans="1:91" s="1" customFormat="1" ht="29.25" customHeight="1">
      <c r="B92" s="30"/>
      <c r="C92" s="197" t="s">
        <v>55</v>
      </c>
      <c r="D92" s="198"/>
      <c r="E92" s="198"/>
      <c r="F92" s="198"/>
      <c r="G92" s="198"/>
      <c r="H92" s="55"/>
      <c r="I92" s="200" t="s">
        <v>56</v>
      </c>
      <c r="J92" s="198"/>
      <c r="K92" s="198"/>
      <c r="L92" s="198"/>
      <c r="M92" s="198"/>
      <c r="N92" s="198"/>
      <c r="O92" s="198"/>
      <c r="P92" s="198"/>
      <c r="Q92" s="198"/>
      <c r="R92" s="198"/>
      <c r="S92" s="198"/>
      <c r="T92" s="198"/>
      <c r="U92" s="198"/>
      <c r="V92" s="198"/>
      <c r="W92" s="198"/>
      <c r="X92" s="198"/>
      <c r="Y92" s="198"/>
      <c r="Z92" s="198"/>
      <c r="AA92" s="198"/>
      <c r="AB92" s="198"/>
      <c r="AC92" s="198"/>
      <c r="AD92" s="198"/>
      <c r="AE92" s="198"/>
      <c r="AF92" s="198"/>
      <c r="AG92" s="230" t="s">
        <v>57</v>
      </c>
      <c r="AH92" s="198"/>
      <c r="AI92" s="198"/>
      <c r="AJ92" s="198"/>
      <c r="AK92" s="198"/>
      <c r="AL92" s="198"/>
      <c r="AM92" s="198"/>
      <c r="AN92" s="200" t="s">
        <v>58</v>
      </c>
      <c r="AO92" s="198"/>
      <c r="AP92" s="231"/>
      <c r="AQ92" s="56" t="s">
        <v>59</v>
      </c>
      <c r="AR92" s="30"/>
      <c r="AS92" s="57" t="s">
        <v>60</v>
      </c>
      <c r="AT92" s="58" t="s">
        <v>61</v>
      </c>
      <c r="AU92" s="58" t="s">
        <v>62</v>
      </c>
      <c r="AV92" s="58" t="s">
        <v>63</v>
      </c>
      <c r="AW92" s="58" t="s">
        <v>64</v>
      </c>
      <c r="AX92" s="58" t="s">
        <v>65</v>
      </c>
      <c r="AY92" s="58" t="s">
        <v>66</v>
      </c>
      <c r="AZ92" s="58" t="s">
        <v>67</v>
      </c>
      <c r="BA92" s="58" t="s">
        <v>68</v>
      </c>
      <c r="BB92" s="58" t="s">
        <v>69</v>
      </c>
      <c r="BC92" s="58" t="s">
        <v>70</v>
      </c>
      <c r="BD92" s="59" t="s">
        <v>71</v>
      </c>
    </row>
    <row r="93" spans="1:91" s="1" customFormat="1" ht="10.9" customHeight="1">
      <c r="B93" s="30"/>
      <c r="AR93" s="30"/>
      <c r="AS93" s="60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2"/>
    </row>
    <row r="94" spans="1:91" s="5" customFormat="1" ht="32.450000000000003" customHeight="1">
      <c r="B94" s="61"/>
      <c r="C94" s="62" t="s">
        <v>72</v>
      </c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  <c r="AG94" s="232">
        <f>ROUND(SUM(AG95:AG116),2)</f>
        <v>0</v>
      </c>
      <c r="AH94" s="232"/>
      <c r="AI94" s="232"/>
      <c r="AJ94" s="232"/>
      <c r="AK94" s="232"/>
      <c r="AL94" s="232"/>
      <c r="AM94" s="232"/>
      <c r="AN94" s="235">
        <f t="shared" ref="AN94:AN116" si="0">SUM(AG94,AT94)</f>
        <v>0</v>
      </c>
      <c r="AO94" s="235"/>
      <c r="AP94" s="235"/>
      <c r="AQ94" s="65" t="s">
        <v>1</v>
      </c>
      <c r="AR94" s="61"/>
      <c r="AS94" s="66">
        <f>ROUND(SUM(AS95:AS116),2)</f>
        <v>0</v>
      </c>
      <c r="AT94" s="67">
        <f t="shared" ref="AT94:AT116" si="1">ROUND(SUM(AV94:AW94),2)</f>
        <v>0</v>
      </c>
      <c r="AU94" s="68">
        <f>ROUND(SUM(AU95:AU116),5)</f>
        <v>0</v>
      </c>
      <c r="AV94" s="67">
        <f>ROUND(AZ94*L29,2)</f>
        <v>0</v>
      </c>
      <c r="AW94" s="67">
        <f>ROUND(BA94*L30,2)</f>
        <v>0</v>
      </c>
      <c r="AX94" s="67">
        <f>ROUND(BB94*L29,2)</f>
        <v>0</v>
      </c>
      <c r="AY94" s="67">
        <f>ROUND(BC94*L30,2)</f>
        <v>0</v>
      </c>
      <c r="AZ94" s="67">
        <f>ROUND(SUM(AZ95:AZ116),2)</f>
        <v>0</v>
      </c>
      <c r="BA94" s="67">
        <f>ROUND(SUM(BA95:BA116),2)</f>
        <v>0</v>
      </c>
      <c r="BB94" s="67">
        <f>ROUND(SUM(BB95:BB116),2)</f>
        <v>0</v>
      </c>
      <c r="BC94" s="67">
        <f>ROUND(SUM(BC95:BC116),2)</f>
        <v>0</v>
      </c>
      <c r="BD94" s="69">
        <f>ROUND(SUM(BD95:BD116),2)</f>
        <v>0</v>
      </c>
      <c r="BS94" s="70" t="s">
        <v>73</v>
      </c>
      <c r="BT94" s="70" t="s">
        <v>74</v>
      </c>
      <c r="BU94" s="71" t="s">
        <v>75</v>
      </c>
      <c r="BV94" s="70" t="s">
        <v>76</v>
      </c>
      <c r="BW94" s="70" t="s">
        <v>4</v>
      </c>
      <c r="BX94" s="70" t="s">
        <v>77</v>
      </c>
      <c r="CL94" s="70" t="s">
        <v>1</v>
      </c>
    </row>
    <row r="95" spans="1:91" s="6" customFormat="1" ht="24.75" customHeight="1">
      <c r="A95" s="72" t="s">
        <v>78</v>
      </c>
      <c r="B95" s="73"/>
      <c r="C95" s="74"/>
      <c r="D95" s="199" t="s">
        <v>79</v>
      </c>
      <c r="E95" s="199"/>
      <c r="F95" s="199"/>
      <c r="G95" s="199"/>
      <c r="H95" s="199"/>
      <c r="I95" s="75"/>
      <c r="J95" s="199" t="s">
        <v>80</v>
      </c>
      <c r="K95" s="199"/>
      <c r="L95" s="199"/>
      <c r="M95" s="199"/>
      <c r="N95" s="199"/>
      <c r="O95" s="199"/>
      <c r="P95" s="199"/>
      <c r="Q95" s="199"/>
      <c r="R95" s="199"/>
      <c r="S95" s="199"/>
      <c r="T95" s="199"/>
      <c r="U95" s="199"/>
      <c r="V95" s="199"/>
      <c r="W95" s="199"/>
      <c r="X95" s="199"/>
      <c r="Y95" s="199"/>
      <c r="Z95" s="199"/>
      <c r="AA95" s="199"/>
      <c r="AB95" s="199"/>
      <c r="AC95" s="199"/>
      <c r="AD95" s="199"/>
      <c r="AE95" s="199"/>
      <c r="AF95" s="199"/>
      <c r="AG95" s="233">
        <f>'PS 001.1 -  Střídavá část...'!J32</f>
        <v>0</v>
      </c>
      <c r="AH95" s="234"/>
      <c r="AI95" s="234"/>
      <c r="AJ95" s="234"/>
      <c r="AK95" s="234"/>
      <c r="AL95" s="234"/>
      <c r="AM95" s="234"/>
      <c r="AN95" s="233">
        <f t="shared" si="0"/>
        <v>0</v>
      </c>
      <c r="AO95" s="234"/>
      <c r="AP95" s="234"/>
      <c r="AQ95" s="76" t="s">
        <v>81</v>
      </c>
      <c r="AR95" s="73"/>
      <c r="AS95" s="77">
        <v>0</v>
      </c>
      <c r="AT95" s="78">
        <f t="shared" si="1"/>
        <v>0</v>
      </c>
      <c r="AU95" s="79">
        <f>'PS 001.1 -  Střídavá část...'!P137</f>
        <v>0</v>
      </c>
      <c r="AV95" s="78">
        <f>'PS 001.1 -  Střídavá část...'!J35</f>
        <v>0</v>
      </c>
      <c r="AW95" s="78">
        <f>'PS 001.1 -  Střídavá část...'!J36</f>
        <v>0</v>
      </c>
      <c r="AX95" s="78">
        <f>'PS 001.1 -  Střídavá část...'!J37</f>
        <v>0</v>
      </c>
      <c r="AY95" s="78">
        <f>'PS 001.1 -  Střídavá část...'!J38</f>
        <v>0</v>
      </c>
      <c r="AZ95" s="78">
        <f>'PS 001.1 -  Střídavá část...'!F35</f>
        <v>0</v>
      </c>
      <c r="BA95" s="78">
        <f>'PS 001.1 -  Střídavá část...'!F36</f>
        <v>0</v>
      </c>
      <c r="BB95" s="78">
        <f>'PS 001.1 -  Střídavá část...'!F37</f>
        <v>0</v>
      </c>
      <c r="BC95" s="78">
        <f>'PS 001.1 -  Střídavá část...'!F38</f>
        <v>0</v>
      </c>
      <c r="BD95" s="80">
        <f>'PS 001.1 -  Střídavá část...'!F39</f>
        <v>0</v>
      </c>
      <c r="BT95" s="81" t="s">
        <v>82</v>
      </c>
      <c r="BV95" s="81" t="s">
        <v>76</v>
      </c>
      <c r="BW95" s="81" t="s">
        <v>83</v>
      </c>
      <c r="BX95" s="81" t="s">
        <v>4</v>
      </c>
      <c r="CL95" s="81" t="s">
        <v>1</v>
      </c>
      <c r="CM95" s="81" t="s">
        <v>84</v>
      </c>
    </row>
    <row r="96" spans="1:91" s="6" customFormat="1" ht="24.75" customHeight="1">
      <c r="A96" s="72" t="s">
        <v>78</v>
      </c>
      <c r="B96" s="73"/>
      <c r="C96" s="74"/>
      <c r="D96" s="199" t="s">
        <v>85</v>
      </c>
      <c r="E96" s="199"/>
      <c r="F96" s="199"/>
      <c r="G96" s="199"/>
      <c r="H96" s="199"/>
      <c r="I96" s="75"/>
      <c r="J96" s="199" t="s">
        <v>86</v>
      </c>
      <c r="K96" s="199"/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  <c r="X96" s="199"/>
      <c r="Y96" s="199"/>
      <c r="Z96" s="199"/>
      <c r="AA96" s="199"/>
      <c r="AB96" s="199"/>
      <c r="AC96" s="199"/>
      <c r="AD96" s="199"/>
      <c r="AE96" s="199"/>
      <c r="AF96" s="199"/>
      <c r="AG96" s="233">
        <f>'PS 001.2 - Trakční techno...'!J32</f>
        <v>0</v>
      </c>
      <c r="AH96" s="234"/>
      <c r="AI96" s="234"/>
      <c r="AJ96" s="234"/>
      <c r="AK96" s="234"/>
      <c r="AL96" s="234"/>
      <c r="AM96" s="234"/>
      <c r="AN96" s="233">
        <f t="shared" si="0"/>
        <v>0</v>
      </c>
      <c r="AO96" s="234"/>
      <c r="AP96" s="234"/>
      <c r="AQ96" s="76" t="s">
        <v>81</v>
      </c>
      <c r="AR96" s="73"/>
      <c r="AS96" s="77">
        <v>0</v>
      </c>
      <c r="AT96" s="78">
        <f t="shared" si="1"/>
        <v>0</v>
      </c>
      <c r="AU96" s="79">
        <f>'PS 001.2 - Trakční techno...'!P142</f>
        <v>0</v>
      </c>
      <c r="AV96" s="78">
        <f>'PS 001.2 - Trakční techno...'!J35</f>
        <v>0</v>
      </c>
      <c r="AW96" s="78">
        <f>'PS 001.2 - Trakční techno...'!J36</f>
        <v>0</v>
      </c>
      <c r="AX96" s="78">
        <f>'PS 001.2 - Trakční techno...'!J37</f>
        <v>0</v>
      </c>
      <c r="AY96" s="78">
        <f>'PS 001.2 - Trakční techno...'!J38</f>
        <v>0</v>
      </c>
      <c r="AZ96" s="78">
        <f>'PS 001.2 - Trakční techno...'!F35</f>
        <v>0</v>
      </c>
      <c r="BA96" s="78">
        <f>'PS 001.2 - Trakční techno...'!F36</f>
        <v>0</v>
      </c>
      <c r="BB96" s="78">
        <f>'PS 001.2 - Trakční techno...'!F37</f>
        <v>0</v>
      </c>
      <c r="BC96" s="78">
        <f>'PS 001.2 - Trakční techno...'!F38</f>
        <v>0</v>
      </c>
      <c r="BD96" s="80">
        <f>'PS 001.2 - Trakční techno...'!F39</f>
        <v>0</v>
      </c>
      <c r="BT96" s="81" t="s">
        <v>82</v>
      </c>
      <c r="BV96" s="81" t="s">
        <v>76</v>
      </c>
      <c r="BW96" s="81" t="s">
        <v>87</v>
      </c>
      <c r="BX96" s="81" t="s">
        <v>4</v>
      </c>
      <c r="CL96" s="81" t="s">
        <v>1</v>
      </c>
      <c r="CM96" s="81" t="s">
        <v>84</v>
      </c>
    </row>
    <row r="97" spans="1:91" s="6" customFormat="1" ht="24.75" customHeight="1">
      <c r="A97" s="72" t="s">
        <v>78</v>
      </c>
      <c r="B97" s="73"/>
      <c r="C97" s="74"/>
      <c r="D97" s="199" t="s">
        <v>88</v>
      </c>
      <c r="E97" s="199"/>
      <c r="F97" s="199"/>
      <c r="G97" s="199"/>
      <c r="H97" s="199"/>
      <c r="I97" s="75"/>
      <c r="J97" s="199" t="s">
        <v>89</v>
      </c>
      <c r="K97" s="199"/>
      <c r="L97" s="199"/>
      <c r="M97" s="199"/>
      <c r="N97" s="199"/>
      <c r="O97" s="199"/>
      <c r="P97" s="199"/>
      <c r="Q97" s="199"/>
      <c r="R97" s="199"/>
      <c r="S97" s="199"/>
      <c r="T97" s="199"/>
      <c r="U97" s="199"/>
      <c r="V97" s="199"/>
      <c r="W97" s="199"/>
      <c r="X97" s="199"/>
      <c r="Y97" s="199"/>
      <c r="Z97" s="199"/>
      <c r="AA97" s="199"/>
      <c r="AB97" s="199"/>
      <c r="AC97" s="199"/>
      <c r="AD97" s="199"/>
      <c r="AE97" s="199"/>
      <c r="AF97" s="199"/>
      <c r="AG97" s="233">
        <f>'PS 001.3 - Vlastní spotřeba'!J32</f>
        <v>0</v>
      </c>
      <c r="AH97" s="234"/>
      <c r="AI97" s="234"/>
      <c r="AJ97" s="234"/>
      <c r="AK97" s="234"/>
      <c r="AL97" s="234"/>
      <c r="AM97" s="234"/>
      <c r="AN97" s="233">
        <f t="shared" si="0"/>
        <v>0</v>
      </c>
      <c r="AO97" s="234"/>
      <c r="AP97" s="234"/>
      <c r="AQ97" s="76" t="s">
        <v>81</v>
      </c>
      <c r="AR97" s="73"/>
      <c r="AS97" s="77">
        <v>0</v>
      </c>
      <c r="AT97" s="78">
        <f t="shared" si="1"/>
        <v>0</v>
      </c>
      <c r="AU97" s="79">
        <f>'PS 001.3 - Vlastní spotřeba'!P136</f>
        <v>0</v>
      </c>
      <c r="AV97" s="78">
        <f>'PS 001.3 - Vlastní spotřeba'!J35</f>
        <v>0</v>
      </c>
      <c r="AW97" s="78">
        <f>'PS 001.3 - Vlastní spotřeba'!J36</f>
        <v>0</v>
      </c>
      <c r="AX97" s="78">
        <f>'PS 001.3 - Vlastní spotřeba'!J37</f>
        <v>0</v>
      </c>
      <c r="AY97" s="78">
        <f>'PS 001.3 - Vlastní spotřeba'!J38</f>
        <v>0</v>
      </c>
      <c r="AZ97" s="78">
        <f>'PS 001.3 - Vlastní spotřeba'!F35</f>
        <v>0</v>
      </c>
      <c r="BA97" s="78">
        <f>'PS 001.3 - Vlastní spotřeba'!F36</f>
        <v>0</v>
      </c>
      <c r="BB97" s="78">
        <f>'PS 001.3 - Vlastní spotřeba'!F37</f>
        <v>0</v>
      </c>
      <c r="BC97" s="78">
        <f>'PS 001.3 - Vlastní spotřeba'!F38</f>
        <v>0</v>
      </c>
      <c r="BD97" s="80">
        <f>'PS 001.3 - Vlastní spotřeba'!F39</f>
        <v>0</v>
      </c>
      <c r="BT97" s="81" t="s">
        <v>82</v>
      </c>
      <c r="BV97" s="81" t="s">
        <v>76</v>
      </c>
      <c r="BW97" s="81" t="s">
        <v>90</v>
      </c>
      <c r="BX97" s="81" t="s">
        <v>4</v>
      </c>
      <c r="CL97" s="81" t="s">
        <v>1</v>
      </c>
      <c r="CM97" s="81" t="s">
        <v>84</v>
      </c>
    </row>
    <row r="98" spans="1:91" s="6" customFormat="1" ht="24.75" customHeight="1">
      <c r="A98" s="72" t="s">
        <v>78</v>
      </c>
      <c r="B98" s="73"/>
      <c r="C98" s="74"/>
      <c r="D98" s="199" t="s">
        <v>91</v>
      </c>
      <c r="E98" s="199"/>
      <c r="F98" s="199"/>
      <c r="G98" s="199"/>
      <c r="H98" s="199"/>
      <c r="I98" s="75"/>
      <c r="J98" s="199" t="s">
        <v>92</v>
      </c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233">
        <f>'PS 001.4 - LPH'!J32</f>
        <v>0</v>
      </c>
      <c r="AH98" s="234"/>
      <c r="AI98" s="234"/>
      <c r="AJ98" s="234"/>
      <c r="AK98" s="234"/>
      <c r="AL98" s="234"/>
      <c r="AM98" s="234"/>
      <c r="AN98" s="233">
        <f t="shared" si="0"/>
        <v>0</v>
      </c>
      <c r="AO98" s="234"/>
      <c r="AP98" s="234"/>
      <c r="AQ98" s="76" t="s">
        <v>81</v>
      </c>
      <c r="AR98" s="73"/>
      <c r="AS98" s="77">
        <v>0</v>
      </c>
      <c r="AT98" s="78">
        <f t="shared" si="1"/>
        <v>0</v>
      </c>
      <c r="AU98" s="79">
        <f>'PS 001.4 - LPH'!P132</f>
        <v>0</v>
      </c>
      <c r="AV98" s="78">
        <f>'PS 001.4 - LPH'!J35</f>
        <v>0</v>
      </c>
      <c r="AW98" s="78">
        <f>'PS 001.4 - LPH'!J36</f>
        <v>0</v>
      </c>
      <c r="AX98" s="78">
        <f>'PS 001.4 - LPH'!J37</f>
        <v>0</v>
      </c>
      <c r="AY98" s="78">
        <f>'PS 001.4 - LPH'!J38</f>
        <v>0</v>
      </c>
      <c r="AZ98" s="78">
        <f>'PS 001.4 - LPH'!F35</f>
        <v>0</v>
      </c>
      <c r="BA98" s="78">
        <f>'PS 001.4 - LPH'!F36</f>
        <v>0</v>
      </c>
      <c r="BB98" s="78">
        <f>'PS 001.4 - LPH'!F37</f>
        <v>0</v>
      </c>
      <c r="BC98" s="78">
        <f>'PS 001.4 - LPH'!F38</f>
        <v>0</v>
      </c>
      <c r="BD98" s="80">
        <f>'PS 001.4 - LPH'!F39</f>
        <v>0</v>
      </c>
      <c r="BT98" s="81" t="s">
        <v>82</v>
      </c>
      <c r="BV98" s="81" t="s">
        <v>76</v>
      </c>
      <c r="BW98" s="81" t="s">
        <v>93</v>
      </c>
      <c r="BX98" s="81" t="s">
        <v>4</v>
      </c>
      <c r="CL98" s="81" t="s">
        <v>1</v>
      </c>
      <c r="CM98" s="81" t="s">
        <v>84</v>
      </c>
    </row>
    <row r="99" spans="1:91" s="6" customFormat="1" ht="24.75" customHeight="1">
      <c r="A99" s="72" t="s">
        <v>78</v>
      </c>
      <c r="B99" s="73"/>
      <c r="C99" s="74"/>
      <c r="D99" s="199" t="s">
        <v>94</v>
      </c>
      <c r="E99" s="199"/>
      <c r="F99" s="199"/>
      <c r="G99" s="199"/>
      <c r="H99" s="199"/>
      <c r="I99" s="75"/>
      <c r="J99" s="199" t="s">
        <v>95</v>
      </c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233">
        <f>'PS 001.5 - Uzemnění a hro...'!J32</f>
        <v>0</v>
      </c>
      <c r="AH99" s="234"/>
      <c r="AI99" s="234"/>
      <c r="AJ99" s="234"/>
      <c r="AK99" s="234"/>
      <c r="AL99" s="234"/>
      <c r="AM99" s="234"/>
      <c r="AN99" s="233">
        <f t="shared" si="0"/>
        <v>0</v>
      </c>
      <c r="AO99" s="234"/>
      <c r="AP99" s="234"/>
      <c r="AQ99" s="76" t="s">
        <v>81</v>
      </c>
      <c r="AR99" s="73"/>
      <c r="AS99" s="77">
        <v>0</v>
      </c>
      <c r="AT99" s="78">
        <f t="shared" si="1"/>
        <v>0</v>
      </c>
      <c r="AU99" s="79">
        <f>'PS 001.5 - Uzemnění a hro...'!P135</f>
        <v>0</v>
      </c>
      <c r="AV99" s="78">
        <f>'PS 001.5 - Uzemnění a hro...'!J35</f>
        <v>0</v>
      </c>
      <c r="AW99" s="78">
        <f>'PS 001.5 - Uzemnění a hro...'!J36</f>
        <v>0</v>
      </c>
      <c r="AX99" s="78">
        <f>'PS 001.5 - Uzemnění a hro...'!J37</f>
        <v>0</v>
      </c>
      <c r="AY99" s="78">
        <f>'PS 001.5 - Uzemnění a hro...'!J38</f>
        <v>0</v>
      </c>
      <c r="AZ99" s="78">
        <f>'PS 001.5 - Uzemnění a hro...'!F35</f>
        <v>0</v>
      </c>
      <c r="BA99" s="78">
        <f>'PS 001.5 - Uzemnění a hro...'!F36</f>
        <v>0</v>
      </c>
      <c r="BB99" s="78">
        <f>'PS 001.5 - Uzemnění a hro...'!F37</f>
        <v>0</v>
      </c>
      <c r="BC99" s="78">
        <f>'PS 001.5 - Uzemnění a hro...'!F38</f>
        <v>0</v>
      </c>
      <c r="BD99" s="80">
        <f>'PS 001.5 - Uzemnění a hro...'!F39</f>
        <v>0</v>
      </c>
      <c r="BT99" s="81" t="s">
        <v>82</v>
      </c>
      <c r="BV99" s="81" t="s">
        <v>76</v>
      </c>
      <c r="BW99" s="81" t="s">
        <v>96</v>
      </c>
      <c r="BX99" s="81" t="s">
        <v>4</v>
      </c>
      <c r="CL99" s="81" t="s">
        <v>1</v>
      </c>
      <c r="CM99" s="81" t="s">
        <v>84</v>
      </c>
    </row>
    <row r="100" spans="1:91" s="6" customFormat="1" ht="24.75" customHeight="1">
      <c r="A100" s="72" t="s">
        <v>78</v>
      </c>
      <c r="B100" s="73"/>
      <c r="C100" s="74"/>
      <c r="D100" s="199" t="s">
        <v>97</v>
      </c>
      <c r="E100" s="199"/>
      <c r="F100" s="199"/>
      <c r="G100" s="199"/>
      <c r="H100" s="199"/>
      <c r="I100" s="75"/>
      <c r="J100" s="199" t="s">
        <v>98</v>
      </c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233">
        <f>'PS 001.6 - Stavební elekt...'!J32</f>
        <v>0</v>
      </c>
      <c r="AH100" s="234"/>
      <c r="AI100" s="234"/>
      <c r="AJ100" s="234"/>
      <c r="AK100" s="234"/>
      <c r="AL100" s="234"/>
      <c r="AM100" s="234"/>
      <c r="AN100" s="233">
        <f t="shared" si="0"/>
        <v>0</v>
      </c>
      <c r="AO100" s="234"/>
      <c r="AP100" s="234"/>
      <c r="AQ100" s="76" t="s">
        <v>81</v>
      </c>
      <c r="AR100" s="73"/>
      <c r="AS100" s="77">
        <v>0</v>
      </c>
      <c r="AT100" s="78">
        <f t="shared" si="1"/>
        <v>0</v>
      </c>
      <c r="AU100" s="79">
        <f>'PS 001.6 - Stavební elekt...'!P134</f>
        <v>0</v>
      </c>
      <c r="AV100" s="78">
        <f>'PS 001.6 - Stavební elekt...'!J35</f>
        <v>0</v>
      </c>
      <c r="AW100" s="78">
        <f>'PS 001.6 - Stavební elekt...'!J36</f>
        <v>0</v>
      </c>
      <c r="AX100" s="78">
        <f>'PS 001.6 - Stavební elekt...'!J37</f>
        <v>0</v>
      </c>
      <c r="AY100" s="78">
        <f>'PS 001.6 - Stavební elekt...'!J38</f>
        <v>0</v>
      </c>
      <c r="AZ100" s="78">
        <f>'PS 001.6 - Stavební elekt...'!F35</f>
        <v>0</v>
      </c>
      <c r="BA100" s="78">
        <f>'PS 001.6 - Stavební elekt...'!F36</f>
        <v>0</v>
      </c>
      <c r="BB100" s="78">
        <f>'PS 001.6 - Stavební elekt...'!F37</f>
        <v>0</v>
      </c>
      <c r="BC100" s="78">
        <f>'PS 001.6 - Stavební elekt...'!F38</f>
        <v>0</v>
      </c>
      <c r="BD100" s="80">
        <f>'PS 001.6 - Stavební elekt...'!F39</f>
        <v>0</v>
      </c>
      <c r="BT100" s="81" t="s">
        <v>82</v>
      </c>
      <c r="BV100" s="81" t="s">
        <v>76</v>
      </c>
      <c r="BW100" s="81" t="s">
        <v>99</v>
      </c>
      <c r="BX100" s="81" t="s">
        <v>4</v>
      </c>
      <c r="CL100" s="81" t="s">
        <v>1</v>
      </c>
      <c r="CM100" s="81" t="s">
        <v>84</v>
      </c>
    </row>
    <row r="101" spans="1:91" s="6" customFormat="1" ht="24.75" customHeight="1">
      <c r="A101" s="72" t="s">
        <v>78</v>
      </c>
      <c r="B101" s="73"/>
      <c r="C101" s="74"/>
      <c r="D101" s="199" t="s">
        <v>100</v>
      </c>
      <c r="E101" s="199"/>
      <c r="F101" s="199"/>
      <c r="G101" s="199"/>
      <c r="H101" s="199"/>
      <c r="I101" s="75"/>
      <c r="J101" s="199" t="s">
        <v>101</v>
      </c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233">
        <f>'PS 001.7 - Dálkové ovládání'!J32</f>
        <v>0</v>
      </c>
      <c r="AH101" s="234"/>
      <c r="AI101" s="234"/>
      <c r="AJ101" s="234"/>
      <c r="AK101" s="234"/>
      <c r="AL101" s="234"/>
      <c r="AM101" s="234"/>
      <c r="AN101" s="233">
        <f t="shared" si="0"/>
        <v>0</v>
      </c>
      <c r="AO101" s="234"/>
      <c r="AP101" s="234"/>
      <c r="AQ101" s="76" t="s">
        <v>81</v>
      </c>
      <c r="AR101" s="73"/>
      <c r="AS101" s="77">
        <v>0</v>
      </c>
      <c r="AT101" s="78">
        <f t="shared" si="1"/>
        <v>0</v>
      </c>
      <c r="AU101" s="79">
        <f>'PS 001.7 - Dálkové ovládání'!P134</f>
        <v>0</v>
      </c>
      <c r="AV101" s="78">
        <f>'PS 001.7 - Dálkové ovládání'!J35</f>
        <v>0</v>
      </c>
      <c r="AW101" s="78">
        <f>'PS 001.7 - Dálkové ovládání'!J36</f>
        <v>0</v>
      </c>
      <c r="AX101" s="78">
        <f>'PS 001.7 - Dálkové ovládání'!J37</f>
        <v>0</v>
      </c>
      <c r="AY101" s="78">
        <f>'PS 001.7 - Dálkové ovládání'!J38</f>
        <v>0</v>
      </c>
      <c r="AZ101" s="78">
        <f>'PS 001.7 - Dálkové ovládání'!F35</f>
        <v>0</v>
      </c>
      <c r="BA101" s="78">
        <f>'PS 001.7 - Dálkové ovládání'!F36</f>
        <v>0</v>
      </c>
      <c r="BB101" s="78">
        <f>'PS 001.7 - Dálkové ovládání'!F37</f>
        <v>0</v>
      </c>
      <c r="BC101" s="78">
        <f>'PS 001.7 - Dálkové ovládání'!F38</f>
        <v>0</v>
      </c>
      <c r="BD101" s="80">
        <f>'PS 001.7 - Dálkové ovládání'!F39</f>
        <v>0</v>
      </c>
      <c r="BT101" s="81" t="s">
        <v>82</v>
      </c>
      <c r="BV101" s="81" t="s">
        <v>76</v>
      </c>
      <c r="BW101" s="81" t="s">
        <v>102</v>
      </c>
      <c r="BX101" s="81" t="s">
        <v>4</v>
      </c>
      <c r="CL101" s="81" t="s">
        <v>1</v>
      </c>
      <c r="CM101" s="81" t="s">
        <v>84</v>
      </c>
    </row>
    <row r="102" spans="1:91" s="6" customFormat="1" ht="24.75" customHeight="1">
      <c r="A102" s="72" t="s">
        <v>78</v>
      </c>
      <c r="B102" s="73"/>
      <c r="C102" s="74"/>
      <c r="D102" s="199" t="s">
        <v>103</v>
      </c>
      <c r="E102" s="199"/>
      <c r="F102" s="199"/>
      <c r="G102" s="199"/>
      <c r="H102" s="199"/>
      <c r="I102" s="75"/>
      <c r="J102" s="199" t="s">
        <v>104</v>
      </c>
      <c r="K102" s="199"/>
      <c r="L102" s="199"/>
      <c r="M102" s="199"/>
      <c r="N102" s="199"/>
      <c r="O102" s="199"/>
      <c r="P102" s="199"/>
      <c r="Q102" s="199"/>
      <c r="R102" s="199"/>
      <c r="S102" s="199"/>
      <c r="T102" s="199"/>
      <c r="U102" s="199"/>
      <c r="V102" s="199"/>
      <c r="W102" s="199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233">
        <f>'PS 001.8 - Kontejner'!J32</f>
        <v>0</v>
      </c>
      <c r="AH102" s="234"/>
      <c r="AI102" s="234"/>
      <c r="AJ102" s="234"/>
      <c r="AK102" s="234"/>
      <c r="AL102" s="234"/>
      <c r="AM102" s="234"/>
      <c r="AN102" s="233">
        <f t="shared" si="0"/>
        <v>0</v>
      </c>
      <c r="AO102" s="234"/>
      <c r="AP102" s="234"/>
      <c r="AQ102" s="76" t="s">
        <v>81</v>
      </c>
      <c r="AR102" s="73"/>
      <c r="AS102" s="77">
        <v>0</v>
      </c>
      <c r="AT102" s="78">
        <f t="shared" si="1"/>
        <v>0</v>
      </c>
      <c r="AU102" s="79">
        <f>'PS 001.8 - Kontejner'!P136</f>
        <v>0</v>
      </c>
      <c r="AV102" s="78">
        <f>'PS 001.8 - Kontejner'!J35</f>
        <v>0</v>
      </c>
      <c r="AW102" s="78">
        <f>'PS 001.8 - Kontejner'!J36</f>
        <v>0</v>
      </c>
      <c r="AX102" s="78">
        <f>'PS 001.8 - Kontejner'!J37</f>
        <v>0</v>
      </c>
      <c r="AY102" s="78">
        <f>'PS 001.8 - Kontejner'!J38</f>
        <v>0</v>
      </c>
      <c r="AZ102" s="78">
        <f>'PS 001.8 - Kontejner'!F35</f>
        <v>0</v>
      </c>
      <c r="BA102" s="78">
        <f>'PS 001.8 - Kontejner'!F36</f>
        <v>0</v>
      </c>
      <c r="BB102" s="78">
        <f>'PS 001.8 - Kontejner'!F37</f>
        <v>0</v>
      </c>
      <c r="BC102" s="78">
        <f>'PS 001.8 - Kontejner'!F38</f>
        <v>0</v>
      </c>
      <c r="BD102" s="80">
        <f>'PS 001.8 - Kontejner'!F39</f>
        <v>0</v>
      </c>
      <c r="BT102" s="81" t="s">
        <v>82</v>
      </c>
      <c r="BV102" s="81" t="s">
        <v>76</v>
      </c>
      <c r="BW102" s="81" t="s">
        <v>105</v>
      </c>
      <c r="BX102" s="81" t="s">
        <v>4</v>
      </c>
      <c r="CL102" s="81" t="s">
        <v>1</v>
      </c>
      <c r="CM102" s="81" t="s">
        <v>84</v>
      </c>
    </row>
    <row r="103" spans="1:91" s="6" customFormat="1" ht="16.5" customHeight="1">
      <c r="A103" s="72" t="s">
        <v>78</v>
      </c>
      <c r="B103" s="73"/>
      <c r="C103" s="74"/>
      <c r="D103" s="199" t="s">
        <v>106</v>
      </c>
      <c r="E103" s="199"/>
      <c r="F103" s="199"/>
      <c r="G103" s="199"/>
      <c r="H103" s="199"/>
      <c r="I103" s="75"/>
      <c r="J103" s="199" t="s">
        <v>107</v>
      </c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233">
        <f>'SO 001 - Příprava území'!J32</f>
        <v>0</v>
      </c>
      <c r="AH103" s="234"/>
      <c r="AI103" s="234"/>
      <c r="AJ103" s="234"/>
      <c r="AK103" s="234"/>
      <c r="AL103" s="234"/>
      <c r="AM103" s="234"/>
      <c r="AN103" s="233">
        <f t="shared" si="0"/>
        <v>0</v>
      </c>
      <c r="AO103" s="234"/>
      <c r="AP103" s="234"/>
      <c r="AQ103" s="76" t="s">
        <v>81</v>
      </c>
      <c r="AR103" s="73"/>
      <c r="AS103" s="77">
        <v>0</v>
      </c>
      <c r="AT103" s="78">
        <f t="shared" si="1"/>
        <v>0</v>
      </c>
      <c r="AU103" s="79">
        <f>'SO 001 - Příprava území'!P128</f>
        <v>0</v>
      </c>
      <c r="AV103" s="78">
        <f>'SO 001 - Příprava území'!J35</f>
        <v>0</v>
      </c>
      <c r="AW103" s="78">
        <f>'SO 001 - Příprava území'!J36</f>
        <v>0</v>
      </c>
      <c r="AX103" s="78">
        <f>'SO 001 - Příprava území'!J37</f>
        <v>0</v>
      </c>
      <c r="AY103" s="78">
        <f>'SO 001 - Příprava území'!J38</f>
        <v>0</v>
      </c>
      <c r="AZ103" s="78">
        <f>'SO 001 - Příprava území'!F35</f>
        <v>0</v>
      </c>
      <c r="BA103" s="78">
        <f>'SO 001 - Příprava území'!F36</f>
        <v>0</v>
      </c>
      <c r="BB103" s="78">
        <f>'SO 001 - Příprava území'!F37</f>
        <v>0</v>
      </c>
      <c r="BC103" s="78">
        <f>'SO 001 - Příprava území'!F38</f>
        <v>0</v>
      </c>
      <c r="BD103" s="80">
        <f>'SO 001 - Příprava území'!F39</f>
        <v>0</v>
      </c>
      <c r="BT103" s="81" t="s">
        <v>82</v>
      </c>
      <c r="BV103" s="81" t="s">
        <v>76</v>
      </c>
      <c r="BW103" s="81" t="s">
        <v>108</v>
      </c>
      <c r="BX103" s="81" t="s">
        <v>4</v>
      </c>
      <c r="CL103" s="81" t="s">
        <v>1</v>
      </c>
      <c r="CM103" s="81" t="s">
        <v>84</v>
      </c>
    </row>
    <row r="104" spans="1:91" s="6" customFormat="1" ht="16.5" customHeight="1">
      <c r="A104" s="72" t="s">
        <v>78</v>
      </c>
      <c r="B104" s="73"/>
      <c r="C104" s="74"/>
      <c r="D104" s="199" t="s">
        <v>109</v>
      </c>
      <c r="E104" s="199"/>
      <c r="F104" s="199"/>
      <c r="G104" s="199"/>
      <c r="H104" s="199"/>
      <c r="I104" s="75"/>
      <c r="J104" s="199" t="s">
        <v>110</v>
      </c>
      <c r="K104" s="199"/>
      <c r="L104" s="199"/>
      <c r="M104" s="199"/>
      <c r="N104" s="199"/>
      <c r="O104" s="199"/>
      <c r="P104" s="199"/>
      <c r="Q104" s="199"/>
      <c r="R104" s="199"/>
      <c r="S104" s="199"/>
      <c r="T104" s="199"/>
      <c r="U104" s="199"/>
      <c r="V104" s="199"/>
      <c r="W104" s="199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233">
        <f>'SO 101 - Zpevněné plochy ...'!J32</f>
        <v>0</v>
      </c>
      <c r="AH104" s="234"/>
      <c r="AI104" s="234"/>
      <c r="AJ104" s="234"/>
      <c r="AK104" s="234"/>
      <c r="AL104" s="234"/>
      <c r="AM104" s="234"/>
      <c r="AN104" s="233">
        <f t="shared" si="0"/>
        <v>0</v>
      </c>
      <c r="AO104" s="234"/>
      <c r="AP104" s="234"/>
      <c r="AQ104" s="76" t="s">
        <v>81</v>
      </c>
      <c r="AR104" s="73"/>
      <c r="AS104" s="77">
        <v>0</v>
      </c>
      <c r="AT104" s="78">
        <f t="shared" si="1"/>
        <v>0</v>
      </c>
      <c r="AU104" s="79">
        <f>'SO 101 - Zpevněné plochy ...'!P131</f>
        <v>0</v>
      </c>
      <c r="AV104" s="78">
        <f>'SO 101 - Zpevněné plochy ...'!J35</f>
        <v>0</v>
      </c>
      <c r="AW104" s="78">
        <f>'SO 101 - Zpevněné plochy ...'!J36</f>
        <v>0</v>
      </c>
      <c r="AX104" s="78">
        <f>'SO 101 - Zpevněné plochy ...'!J37</f>
        <v>0</v>
      </c>
      <c r="AY104" s="78">
        <f>'SO 101 - Zpevněné plochy ...'!J38</f>
        <v>0</v>
      </c>
      <c r="AZ104" s="78">
        <f>'SO 101 - Zpevněné plochy ...'!F35</f>
        <v>0</v>
      </c>
      <c r="BA104" s="78">
        <f>'SO 101 - Zpevněné plochy ...'!F36</f>
        <v>0</v>
      </c>
      <c r="BB104" s="78">
        <f>'SO 101 - Zpevněné plochy ...'!F37</f>
        <v>0</v>
      </c>
      <c r="BC104" s="78">
        <f>'SO 101 - Zpevněné plochy ...'!F38</f>
        <v>0</v>
      </c>
      <c r="BD104" s="80">
        <f>'SO 101 - Zpevněné plochy ...'!F39</f>
        <v>0</v>
      </c>
      <c r="BT104" s="81" t="s">
        <v>82</v>
      </c>
      <c r="BV104" s="81" t="s">
        <v>76</v>
      </c>
      <c r="BW104" s="81" t="s">
        <v>111</v>
      </c>
      <c r="BX104" s="81" t="s">
        <v>4</v>
      </c>
      <c r="CL104" s="81" t="s">
        <v>1</v>
      </c>
      <c r="CM104" s="81" t="s">
        <v>84</v>
      </c>
    </row>
    <row r="105" spans="1:91" s="6" customFormat="1" ht="24.75" customHeight="1">
      <c r="A105" s="72" t="s">
        <v>78</v>
      </c>
      <c r="B105" s="73"/>
      <c r="C105" s="74"/>
      <c r="D105" s="199" t="s">
        <v>112</v>
      </c>
      <c r="E105" s="199"/>
      <c r="F105" s="199"/>
      <c r="G105" s="199"/>
      <c r="H105" s="199"/>
      <c r="I105" s="75"/>
      <c r="J105" s="199" t="s">
        <v>113</v>
      </c>
      <c r="K105" s="199"/>
      <c r="L105" s="199"/>
      <c r="M105" s="199"/>
      <c r="N105" s="199"/>
      <c r="O105" s="199"/>
      <c r="P105" s="199"/>
      <c r="Q105" s="199"/>
      <c r="R105" s="199"/>
      <c r="S105" s="199"/>
      <c r="T105" s="199"/>
      <c r="U105" s="199"/>
      <c r="V105" s="199"/>
      <c r="W105" s="199"/>
      <c r="X105" s="199"/>
      <c r="Y105" s="199"/>
      <c r="Z105" s="199"/>
      <c r="AA105" s="199"/>
      <c r="AB105" s="199"/>
      <c r="AC105" s="199"/>
      <c r="AD105" s="199"/>
      <c r="AE105" s="199"/>
      <c r="AF105" s="199"/>
      <c r="AG105" s="233">
        <f>'SO 651 - Trolejové vedení...'!J32</f>
        <v>0</v>
      </c>
      <c r="AH105" s="234"/>
      <c r="AI105" s="234"/>
      <c r="AJ105" s="234"/>
      <c r="AK105" s="234"/>
      <c r="AL105" s="234"/>
      <c r="AM105" s="234"/>
      <c r="AN105" s="233">
        <f t="shared" si="0"/>
        <v>0</v>
      </c>
      <c r="AO105" s="234"/>
      <c r="AP105" s="234"/>
      <c r="AQ105" s="76" t="s">
        <v>81</v>
      </c>
      <c r="AR105" s="73"/>
      <c r="AS105" s="77">
        <v>0</v>
      </c>
      <c r="AT105" s="78">
        <f t="shared" si="1"/>
        <v>0</v>
      </c>
      <c r="AU105" s="79">
        <f>'SO 651 - Trolejové vedení...'!P137</f>
        <v>0</v>
      </c>
      <c r="AV105" s="78">
        <f>'SO 651 - Trolejové vedení...'!J35</f>
        <v>0</v>
      </c>
      <c r="AW105" s="78">
        <f>'SO 651 - Trolejové vedení...'!J36</f>
        <v>0</v>
      </c>
      <c r="AX105" s="78">
        <f>'SO 651 - Trolejové vedení...'!J37</f>
        <v>0</v>
      </c>
      <c r="AY105" s="78">
        <f>'SO 651 - Trolejové vedení...'!J38</f>
        <v>0</v>
      </c>
      <c r="AZ105" s="78">
        <f>'SO 651 - Trolejové vedení...'!F35</f>
        <v>0</v>
      </c>
      <c r="BA105" s="78">
        <f>'SO 651 - Trolejové vedení...'!F36</f>
        <v>0</v>
      </c>
      <c r="BB105" s="78">
        <f>'SO 651 - Trolejové vedení...'!F37</f>
        <v>0</v>
      </c>
      <c r="BC105" s="78">
        <f>'SO 651 - Trolejové vedení...'!F38</f>
        <v>0</v>
      </c>
      <c r="BD105" s="80">
        <f>'SO 651 - Trolejové vedení...'!F39</f>
        <v>0</v>
      </c>
      <c r="BT105" s="81" t="s">
        <v>82</v>
      </c>
      <c r="BV105" s="81" t="s">
        <v>76</v>
      </c>
      <c r="BW105" s="81" t="s">
        <v>114</v>
      </c>
      <c r="BX105" s="81" t="s">
        <v>4</v>
      </c>
      <c r="CL105" s="81" t="s">
        <v>1</v>
      </c>
      <c r="CM105" s="81" t="s">
        <v>84</v>
      </c>
    </row>
    <row r="106" spans="1:91" s="6" customFormat="1" ht="24.75" customHeight="1">
      <c r="A106" s="72" t="s">
        <v>78</v>
      </c>
      <c r="B106" s="73"/>
      <c r="C106" s="74"/>
      <c r="D106" s="199" t="s">
        <v>115</v>
      </c>
      <c r="E106" s="199"/>
      <c r="F106" s="199"/>
      <c r="G106" s="199"/>
      <c r="H106" s="199"/>
      <c r="I106" s="75"/>
      <c r="J106" s="199" t="s">
        <v>116</v>
      </c>
      <c r="K106" s="199"/>
      <c r="L106" s="199"/>
      <c r="M106" s="199"/>
      <c r="N106" s="199"/>
      <c r="O106" s="199"/>
      <c r="P106" s="199"/>
      <c r="Q106" s="199"/>
      <c r="R106" s="199"/>
      <c r="S106" s="199"/>
      <c r="T106" s="199"/>
      <c r="U106" s="199"/>
      <c r="V106" s="199"/>
      <c r="W106" s="199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233">
        <f>'SO 652 - Trolejové vedení...'!J32</f>
        <v>0</v>
      </c>
      <c r="AH106" s="234"/>
      <c r="AI106" s="234"/>
      <c r="AJ106" s="234"/>
      <c r="AK106" s="234"/>
      <c r="AL106" s="234"/>
      <c r="AM106" s="234"/>
      <c r="AN106" s="233">
        <f t="shared" si="0"/>
        <v>0</v>
      </c>
      <c r="AO106" s="234"/>
      <c r="AP106" s="234"/>
      <c r="AQ106" s="76" t="s">
        <v>81</v>
      </c>
      <c r="AR106" s="73"/>
      <c r="AS106" s="77">
        <v>0</v>
      </c>
      <c r="AT106" s="78">
        <f t="shared" si="1"/>
        <v>0</v>
      </c>
      <c r="AU106" s="79">
        <f>'SO 652 - Trolejové vedení...'!P132</f>
        <v>0</v>
      </c>
      <c r="AV106" s="78">
        <f>'SO 652 - Trolejové vedení...'!J35</f>
        <v>0</v>
      </c>
      <c r="AW106" s="78">
        <f>'SO 652 - Trolejové vedení...'!J36</f>
        <v>0</v>
      </c>
      <c r="AX106" s="78">
        <f>'SO 652 - Trolejové vedení...'!J37</f>
        <v>0</v>
      </c>
      <c r="AY106" s="78">
        <f>'SO 652 - Trolejové vedení...'!J38</f>
        <v>0</v>
      </c>
      <c r="AZ106" s="78">
        <f>'SO 652 - Trolejové vedení...'!F35</f>
        <v>0</v>
      </c>
      <c r="BA106" s="78">
        <f>'SO 652 - Trolejové vedení...'!F36</f>
        <v>0</v>
      </c>
      <c r="BB106" s="78">
        <f>'SO 652 - Trolejové vedení...'!F37</f>
        <v>0</v>
      </c>
      <c r="BC106" s="78">
        <f>'SO 652 - Trolejové vedení...'!F38</f>
        <v>0</v>
      </c>
      <c r="BD106" s="80">
        <f>'SO 652 - Trolejové vedení...'!F39</f>
        <v>0</v>
      </c>
      <c r="BT106" s="81" t="s">
        <v>82</v>
      </c>
      <c r="BV106" s="81" t="s">
        <v>76</v>
      </c>
      <c r="BW106" s="81" t="s">
        <v>117</v>
      </c>
      <c r="BX106" s="81" t="s">
        <v>4</v>
      </c>
      <c r="CL106" s="81" t="s">
        <v>1</v>
      </c>
      <c r="CM106" s="81" t="s">
        <v>84</v>
      </c>
    </row>
    <row r="107" spans="1:91" s="6" customFormat="1" ht="24.75" customHeight="1">
      <c r="A107" s="72" t="s">
        <v>78</v>
      </c>
      <c r="B107" s="73"/>
      <c r="C107" s="74"/>
      <c r="D107" s="199" t="s">
        <v>118</v>
      </c>
      <c r="E107" s="199"/>
      <c r="F107" s="199"/>
      <c r="G107" s="199"/>
      <c r="H107" s="199"/>
      <c r="I107" s="75"/>
      <c r="J107" s="199" t="s">
        <v>119</v>
      </c>
      <c r="K107" s="199"/>
      <c r="L107" s="199"/>
      <c r="M107" s="199"/>
      <c r="N107" s="199"/>
      <c r="O107" s="199"/>
      <c r="P107" s="199"/>
      <c r="Q107" s="199"/>
      <c r="R107" s="199"/>
      <c r="S107" s="199"/>
      <c r="T107" s="199"/>
      <c r="U107" s="199"/>
      <c r="V107" s="199"/>
      <c r="W107" s="199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233">
        <f>'SO 653 - Trolejové vedení...'!J32</f>
        <v>0</v>
      </c>
      <c r="AH107" s="234"/>
      <c r="AI107" s="234"/>
      <c r="AJ107" s="234"/>
      <c r="AK107" s="234"/>
      <c r="AL107" s="234"/>
      <c r="AM107" s="234"/>
      <c r="AN107" s="233">
        <f t="shared" si="0"/>
        <v>0</v>
      </c>
      <c r="AO107" s="234"/>
      <c r="AP107" s="234"/>
      <c r="AQ107" s="76" t="s">
        <v>81</v>
      </c>
      <c r="AR107" s="73"/>
      <c r="AS107" s="77">
        <v>0</v>
      </c>
      <c r="AT107" s="78">
        <f t="shared" si="1"/>
        <v>0</v>
      </c>
      <c r="AU107" s="79">
        <f>'SO 653 - Trolejové vedení...'!P132</f>
        <v>0</v>
      </c>
      <c r="AV107" s="78">
        <f>'SO 653 - Trolejové vedení...'!J35</f>
        <v>0</v>
      </c>
      <c r="AW107" s="78">
        <f>'SO 653 - Trolejové vedení...'!J36</f>
        <v>0</v>
      </c>
      <c r="AX107" s="78">
        <f>'SO 653 - Trolejové vedení...'!J37</f>
        <v>0</v>
      </c>
      <c r="AY107" s="78">
        <f>'SO 653 - Trolejové vedení...'!J38</f>
        <v>0</v>
      </c>
      <c r="AZ107" s="78">
        <f>'SO 653 - Trolejové vedení...'!F35</f>
        <v>0</v>
      </c>
      <c r="BA107" s="78">
        <f>'SO 653 - Trolejové vedení...'!F36</f>
        <v>0</v>
      </c>
      <c r="BB107" s="78">
        <f>'SO 653 - Trolejové vedení...'!F37</f>
        <v>0</v>
      </c>
      <c r="BC107" s="78">
        <f>'SO 653 - Trolejové vedení...'!F38</f>
        <v>0</v>
      </c>
      <c r="BD107" s="80">
        <f>'SO 653 - Trolejové vedení...'!F39</f>
        <v>0</v>
      </c>
      <c r="BT107" s="81" t="s">
        <v>82</v>
      </c>
      <c r="BV107" s="81" t="s">
        <v>76</v>
      </c>
      <c r="BW107" s="81" t="s">
        <v>120</v>
      </c>
      <c r="BX107" s="81" t="s">
        <v>4</v>
      </c>
      <c r="CL107" s="81" t="s">
        <v>1</v>
      </c>
      <c r="CM107" s="81" t="s">
        <v>84</v>
      </c>
    </row>
    <row r="108" spans="1:91" s="6" customFormat="1" ht="24.75" customHeight="1">
      <c r="A108" s="72" t="s">
        <v>78</v>
      </c>
      <c r="B108" s="73"/>
      <c r="C108" s="74"/>
      <c r="D108" s="199" t="s">
        <v>121</v>
      </c>
      <c r="E108" s="199"/>
      <c r="F108" s="199"/>
      <c r="G108" s="199"/>
      <c r="H108" s="199"/>
      <c r="I108" s="75"/>
      <c r="J108" s="199" t="s">
        <v>122</v>
      </c>
      <c r="K108" s="199"/>
      <c r="L108" s="199"/>
      <c r="M108" s="199"/>
      <c r="N108" s="199"/>
      <c r="O108" s="199"/>
      <c r="P108" s="199"/>
      <c r="Q108" s="199"/>
      <c r="R108" s="199"/>
      <c r="S108" s="199"/>
      <c r="T108" s="199"/>
      <c r="U108" s="199"/>
      <c r="V108" s="199"/>
      <c r="W108" s="199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233">
        <f>'SO 654 - Trolejové vedení...'!J32</f>
        <v>0</v>
      </c>
      <c r="AH108" s="234"/>
      <c r="AI108" s="234"/>
      <c r="AJ108" s="234"/>
      <c r="AK108" s="234"/>
      <c r="AL108" s="234"/>
      <c r="AM108" s="234"/>
      <c r="AN108" s="233">
        <f t="shared" si="0"/>
        <v>0</v>
      </c>
      <c r="AO108" s="234"/>
      <c r="AP108" s="234"/>
      <c r="AQ108" s="76" t="s">
        <v>81</v>
      </c>
      <c r="AR108" s="73"/>
      <c r="AS108" s="77">
        <v>0</v>
      </c>
      <c r="AT108" s="78">
        <f t="shared" si="1"/>
        <v>0</v>
      </c>
      <c r="AU108" s="79">
        <f>'SO 654 - Trolejové vedení...'!P133</f>
        <v>0</v>
      </c>
      <c r="AV108" s="78">
        <f>'SO 654 - Trolejové vedení...'!J35</f>
        <v>0</v>
      </c>
      <c r="AW108" s="78">
        <f>'SO 654 - Trolejové vedení...'!J36</f>
        <v>0</v>
      </c>
      <c r="AX108" s="78">
        <f>'SO 654 - Trolejové vedení...'!J37</f>
        <v>0</v>
      </c>
      <c r="AY108" s="78">
        <f>'SO 654 - Trolejové vedení...'!J38</f>
        <v>0</v>
      </c>
      <c r="AZ108" s="78">
        <f>'SO 654 - Trolejové vedení...'!F35</f>
        <v>0</v>
      </c>
      <c r="BA108" s="78">
        <f>'SO 654 - Trolejové vedení...'!F36</f>
        <v>0</v>
      </c>
      <c r="BB108" s="78">
        <f>'SO 654 - Trolejové vedení...'!F37</f>
        <v>0</v>
      </c>
      <c r="BC108" s="78">
        <f>'SO 654 - Trolejové vedení...'!F38</f>
        <v>0</v>
      </c>
      <c r="BD108" s="80">
        <f>'SO 654 - Trolejové vedení...'!F39</f>
        <v>0</v>
      </c>
      <c r="BT108" s="81" t="s">
        <v>82</v>
      </c>
      <c r="BV108" s="81" t="s">
        <v>76</v>
      </c>
      <c r="BW108" s="81" t="s">
        <v>123</v>
      </c>
      <c r="BX108" s="81" t="s">
        <v>4</v>
      </c>
      <c r="CL108" s="81" t="s">
        <v>1</v>
      </c>
      <c r="CM108" s="81" t="s">
        <v>84</v>
      </c>
    </row>
    <row r="109" spans="1:91" s="6" customFormat="1" ht="24.75" customHeight="1">
      <c r="A109" s="72" t="s">
        <v>78</v>
      </c>
      <c r="B109" s="73"/>
      <c r="C109" s="74"/>
      <c r="D109" s="199" t="s">
        <v>124</v>
      </c>
      <c r="E109" s="199"/>
      <c r="F109" s="199"/>
      <c r="G109" s="199"/>
      <c r="H109" s="199"/>
      <c r="I109" s="75"/>
      <c r="J109" s="199" t="s">
        <v>125</v>
      </c>
      <c r="K109" s="199"/>
      <c r="L109" s="199"/>
      <c r="M109" s="199"/>
      <c r="N109" s="199"/>
      <c r="O109" s="199"/>
      <c r="P109" s="199"/>
      <c r="Q109" s="199"/>
      <c r="R109" s="199"/>
      <c r="S109" s="199"/>
      <c r="T109" s="199"/>
      <c r="U109" s="199"/>
      <c r="V109" s="199"/>
      <c r="W109" s="199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233">
        <f>'SO 655-red - Trolejové ve...'!J32</f>
        <v>0</v>
      </c>
      <c r="AH109" s="234"/>
      <c r="AI109" s="234"/>
      <c r="AJ109" s="234"/>
      <c r="AK109" s="234"/>
      <c r="AL109" s="234"/>
      <c r="AM109" s="234"/>
      <c r="AN109" s="233">
        <f t="shared" si="0"/>
        <v>0</v>
      </c>
      <c r="AO109" s="234"/>
      <c r="AP109" s="234"/>
      <c r="AQ109" s="76" t="s">
        <v>81</v>
      </c>
      <c r="AR109" s="73"/>
      <c r="AS109" s="77">
        <v>0</v>
      </c>
      <c r="AT109" s="78">
        <f t="shared" si="1"/>
        <v>0</v>
      </c>
      <c r="AU109" s="79">
        <f>'SO 655-red - Trolejové ve...'!P132</f>
        <v>0</v>
      </c>
      <c r="AV109" s="78">
        <f>'SO 655-red - Trolejové ve...'!J35</f>
        <v>0</v>
      </c>
      <c r="AW109" s="78">
        <f>'SO 655-red - Trolejové ve...'!J36</f>
        <v>0</v>
      </c>
      <c r="AX109" s="78">
        <f>'SO 655-red - Trolejové ve...'!J37</f>
        <v>0</v>
      </c>
      <c r="AY109" s="78">
        <f>'SO 655-red - Trolejové ve...'!J38</f>
        <v>0</v>
      </c>
      <c r="AZ109" s="78">
        <f>'SO 655-red - Trolejové ve...'!F35</f>
        <v>0</v>
      </c>
      <c r="BA109" s="78">
        <f>'SO 655-red - Trolejové ve...'!F36</f>
        <v>0</v>
      </c>
      <c r="BB109" s="78">
        <f>'SO 655-red - Trolejové ve...'!F37</f>
        <v>0</v>
      </c>
      <c r="BC109" s="78">
        <f>'SO 655-red - Trolejové ve...'!F38</f>
        <v>0</v>
      </c>
      <c r="BD109" s="80">
        <f>'SO 655-red - Trolejové ve...'!F39</f>
        <v>0</v>
      </c>
      <c r="BT109" s="81" t="s">
        <v>82</v>
      </c>
      <c r="BV109" s="81" t="s">
        <v>76</v>
      </c>
      <c r="BW109" s="81" t="s">
        <v>126</v>
      </c>
      <c r="BX109" s="81" t="s">
        <v>4</v>
      </c>
      <c r="CL109" s="81" t="s">
        <v>1</v>
      </c>
      <c r="CM109" s="81" t="s">
        <v>84</v>
      </c>
    </row>
    <row r="110" spans="1:91" s="6" customFormat="1" ht="24.75" customHeight="1">
      <c r="A110" s="72" t="s">
        <v>78</v>
      </c>
      <c r="B110" s="73"/>
      <c r="C110" s="74"/>
      <c r="D110" s="199" t="s">
        <v>127</v>
      </c>
      <c r="E110" s="199"/>
      <c r="F110" s="199"/>
      <c r="G110" s="199"/>
      <c r="H110" s="199"/>
      <c r="I110" s="75"/>
      <c r="J110" s="199" t="s">
        <v>128</v>
      </c>
      <c r="K110" s="199"/>
      <c r="L110" s="199"/>
      <c r="M110" s="199"/>
      <c r="N110" s="199"/>
      <c r="O110" s="199"/>
      <c r="P110" s="199"/>
      <c r="Q110" s="199"/>
      <c r="R110" s="199"/>
      <c r="S110" s="199"/>
      <c r="T110" s="199"/>
      <c r="U110" s="199"/>
      <c r="V110" s="199"/>
      <c r="W110" s="199"/>
      <c r="X110" s="199"/>
      <c r="Y110" s="199"/>
      <c r="Z110" s="199"/>
      <c r="AA110" s="199"/>
      <c r="AB110" s="199"/>
      <c r="AC110" s="199"/>
      <c r="AD110" s="199"/>
      <c r="AE110" s="199"/>
      <c r="AF110" s="199"/>
      <c r="AG110" s="233">
        <f>'SO 661 - Trakční kabelové...'!J32</f>
        <v>0</v>
      </c>
      <c r="AH110" s="234"/>
      <c r="AI110" s="234"/>
      <c r="AJ110" s="234"/>
      <c r="AK110" s="234"/>
      <c r="AL110" s="234"/>
      <c r="AM110" s="234"/>
      <c r="AN110" s="233">
        <f t="shared" si="0"/>
        <v>0</v>
      </c>
      <c r="AO110" s="234"/>
      <c r="AP110" s="234"/>
      <c r="AQ110" s="76" t="s">
        <v>81</v>
      </c>
      <c r="AR110" s="73"/>
      <c r="AS110" s="77">
        <v>0</v>
      </c>
      <c r="AT110" s="78">
        <f t="shared" si="1"/>
        <v>0</v>
      </c>
      <c r="AU110" s="79">
        <f>'SO 661 - Trakční kabelové...'!P130</f>
        <v>0</v>
      </c>
      <c r="AV110" s="78">
        <f>'SO 661 - Trakční kabelové...'!J35</f>
        <v>0</v>
      </c>
      <c r="AW110" s="78">
        <f>'SO 661 - Trakční kabelové...'!J36</f>
        <v>0</v>
      </c>
      <c r="AX110" s="78">
        <f>'SO 661 - Trakční kabelové...'!J37</f>
        <v>0</v>
      </c>
      <c r="AY110" s="78">
        <f>'SO 661 - Trakční kabelové...'!J38</f>
        <v>0</v>
      </c>
      <c r="AZ110" s="78">
        <f>'SO 661 - Trakční kabelové...'!F35</f>
        <v>0</v>
      </c>
      <c r="BA110" s="78">
        <f>'SO 661 - Trakční kabelové...'!F36</f>
        <v>0</v>
      </c>
      <c r="BB110" s="78">
        <f>'SO 661 - Trakční kabelové...'!F37</f>
        <v>0</v>
      </c>
      <c r="BC110" s="78">
        <f>'SO 661 - Trakční kabelové...'!F38</f>
        <v>0</v>
      </c>
      <c r="BD110" s="80">
        <f>'SO 661 - Trakční kabelové...'!F39</f>
        <v>0</v>
      </c>
      <c r="BT110" s="81" t="s">
        <v>82</v>
      </c>
      <c r="BV110" s="81" t="s">
        <v>76</v>
      </c>
      <c r="BW110" s="81" t="s">
        <v>129</v>
      </c>
      <c r="BX110" s="81" t="s">
        <v>4</v>
      </c>
      <c r="CL110" s="81" t="s">
        <v>1</v>
      </c>
      <c r="CM110" s="81" t="s">
        <v>84</v>
      </c>
    </row>
    <row r="111" spans="1:91" s="6" customFormat="1" ht="24.75" customHeight="1">
      <c r="A111" s="72" t="s">
        <v>78</v>
      </c>
      <c r="B111" s="73"/>
      <c r="C111" s="74"/>
      <c r="D111" s="199" t="s">
        <v>130</v>
      </c>
      <c r="E111" s="199"/>
      <c r="F111" s="199"/>
      <c r="G111" s="199"/>
      <c r="H111" s="199"/>
      <c r="I111" s="75"/>
      <c r="J111" s="199" t="s">
        <v>131</v>
      </c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233">
        <f>'SO 662 - Trakční kabelové...'!J32</f>
        <v>0</v>
      </c>
      <c r="AH111" s="234"/>
      <c r="AI111" s="234"/>
      <c r="AJ111" s="234"/>
      <c r="AK111" s="234"/>
      <c r="AL111" s="234"/>
      <c r="AM111" s="234"/>
      <c r="AN111" s="233">
        <f t="shared" si="0"/>
        <v>0</v>
      </c>
      <c r="AO111" s="234"/>
      <c r="AP111" s="234"/>
      <c r="AQ111" s="76" t="s">
        <v>81</v>
      </c>
      <c r="AR111" s="73"/>
      <c r="AS111" s="77">
        <v>0</v>
      </c>
      <c r="AT111" s="78">
        <f t="shared" si="1"/>
        <v>0</v>
      </c>
      <c r="AU111" s="79">
        <f>'SO 662 - Trakční kabelové...'!P130</f>
        <v>0</v>
      </c>
      <c r="AV111" s="78">
        <f>'SO 662 - Trakční kabelové...'!J35</f>
        <v>0</v>
      </c>
      <c r="AW111" s="78">
        <f>'SO 662 - Trakční kabelové...'!J36</f>
        <v>0</v>
      </c>
      <c r="AX111" s="78">
        <f>'SO 662 - Trakční kabelové...'!J37</f>
        <v>0</v>
      </c>
      <c r="AY111" s="78">
        <f>'SO 662 - Trakční kabelové...'!J38</f>
        <v>0</v>
      </c>
      <c r="AZ111" s="78">
        <f>'SO 662 - Trakční kabelové...'!F35</f>
        <v>0</v>
      </c>
      <c r="BA111" s="78">
        <f>'SO 662 - Trakční kabelové...'!F36</f>
        <v>0</v>
      </c>
      <c r="BB111" s="78">
        <f>'SO 662 - Trakční kabelové...'!F37</f>
        <v>0</v>
      </c>
      <c r="BC111" s="78">
        <f>'SO 662 - Trakční kabelové...'!F38</f>
        <v>0</v>
      </c>
      <c r="BD111" s="80">
        <f>'SO 662 - Trakční kabelové...'!F39</f>
        <v>0</v>
      </c>
      <c r="BT111" s="81" t="s">
        <v>82</v>
      </c>
      <c r="BV111" s="81" t="s">
        <v>76</v>
      </c>
      <c r="BW111" s="81" t="s">
        <v>132</v>
      </c>
      <c r="BX111" s="81" t="s">
        <v>4</v>
      </c>
      <c r="CL111" s="81" t="s">
        <v>1</v>
      </c>
      <c r="CM111" s="81" t="s">
        <v>84</v>
      </c>
    </row>
    <row r="112" spans="1:91" s="6" customFormat="1" ht="24.75" customHeight="1">
      <c r="A112" s="72" t="s">
        <v>78</v>
      </c>
      <c r="B112" s="73"/>
      <c r="C112" s="74"/>
      <c r="D112" s="199" t="s">
        <v>133</v>
      </c>
      <c r="E112" s="199"/>
      <c r="F112" s="199"/>
      <c r="G112" s="199"/>
      <c r="H112" s="199"/>
      <c r="I112" s="75"/>
      <c r="J112" s="199" t="s">
        <v>134</v>
      </c>
      <c r="K112" s="199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  <c r="V112" s="199"/>
      <c r="W112" s="199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233">
        <f>'SO 664B - Trakční kabelov...'!J32</f>
        <v>0</v>
      </c>
      <c r="AH112" s="234"/>
      <c r="AI112" s="234"/>
      <c r="AJ112" s="234"/>
      <c r="AK112" s="234"/>
      <c r="AL112" s="234"/>
      <c r="AM112" s="234"/>
      <c r="AN112" s="233">
        <f t="shared" si="0"/>
        <v>0</v>
      </c>
      <c r="AO112" s="234"/>
      <c r="AP112" s="234"/>
      <c r="AQ112" s="76" t="s">
        <v>81</v>
      </c>
      <c r="AR112" s="73"/>
      <c r="AS112" s="77">
        <v>0</v>
      </c>
      <c r="AT112" s="78">
        <f t="shared" si="1"/>
        <v>0</v>
      </c>
      <c r="AU112" s="79">
        <f>'SO 664B - Trakční kabelov...'!P130</f>
        <v>0</v>
      </c>
      <c r="AV112" s="78">
        <f>'SO 664B - Trakční kabelov...'!J35</f>
        <v>0</v>
      </c>
      <c r="AW112" s="78">
        <f>'SO 664B - Trakční kabelov...'!J36</f>
        <v>0</v>
      </c>
      <c r="AX112" s="78">
        <f>'SO 664B - Trakční kabelov...'!J37</f>
        <v>0</v>
      </c>
      <c r="AY112" s="78">
        <f>'SO 664B - Trakční kabelov...'!J38</f>
        <v>0</v>
      </c>
      <c r="AZ112" s="78">
        <f>'SO 664B - Trakční kabelov...'!F35</f>
        <v>0</v>
      </c>
      <c r="BA112" s="78">
        <f>'SO 664B - Trakční kabelov...'!F36</f>
        <v>0</v>
      </c>
      <c r="BB112" s="78">
        <f>'SO 664B - Trakční kabelov...'!F37</f>
        <v>0</v>
      </c>
      <c r="BC112" s="78">
        <f>'SO 664B - Trakční kabelov...'!F38</f>
        <v>0</v>
      </c>
      <c r="BD112" s="80">
        <f>'SO 664B - Trakční kabelov...'!F39</f>
        <v>0</v>
      </c>
      <c r="BT112" s="81" t="s">
        <v>82</v>
      </c>
      <c r="BV112" s="81" t="s">
        <v>76</v>
      </c>
      <c r="BW112" s="81" t="s">
        <v>135</v>
      </c>
      <c r="BX112" s="81" t="s">
        <v>4</v>
      </c>
      <c r="CL112" s="81" t="s">
        <v>1</v>
      </c>
      <c r="CM112" s="81" t="s">
        <v>84</v>
      </c>
    </row>
    <row r="113" spans="1:91" s="6" customFormat="1" ht="24.75" customHeight="1">
      <c r="A113" s="72" t="s">
        <v>78</v>
      </c>
      <c r="B113" s="73"/>
      <c r="C113" s="74"/>
      <c r="D113" s="199" t="s">
        <v>136</v>
      </c>
      <c r="E113" s="199"/>
      <c r="F113" s="199"/>
      <c r="G113" s="199"/>
      <c r="H113" s="199"/>
      <c r="I113" s="75"/>
      <c r="J113" s="199" t="s">
        <v>134</v>
      </c>
      <c r="K113" s="199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  <c r="X113" s="199"/>
      <c r="Y113" s="199"/>
      <c r="Z113" s="199"/>
      <c r="AA113" s="199"/>
      <c r="AB113" s="199"/>
      <c r="AC113" s="199"/>
      <c r="AD113" s="199"/>
      <c r="AE113" s="199"/>
      <c r="AF113" s="199"/>
      <c r="AG113" s="233">
        <f>'SO 664A - Trakční kabelov...'!J32</f>
        <v>0</v>
      </c>
      <c r="AH113" s="234"/>
      <c r="AI113" s="234"/>
      <c r="AJ113" s="234"/>
      <c r="AK113" s="234"/>
      <c r="AL113" s="234"/>
      <c r="AM113" s="234"/>
      <c r="AN113" s="233">
        <f t="shared" si="0"/>
        <v>0</v>
      </c>
      <c r="AO113" s="234"/>
      <c r="AP113" s="234"/>
      <c r="AQ113" s="76" t="s">
        <v>81</v>
      </c>
      <c r="AR113" s="73"/>
      <c r="AS113" s="77">
        <v>0</v>
      </c>
      <c r="AT113" s="78">
        <f t="shared" si="1"/>
        <v>0</v>
      </c>
      <c r="AU113" s="79">
        <f>'SO 664A - Trakční kabelov...'!P130</f>
        <v>0</v>
      </c>
      <c r="AV113" s="78">
        <f>'SO 664A - Trakční kabelov...'!J35</f>
        <v>0</v>
      </c>
      <c r="AW113" s="78">
        <f>'SO 664A - Trakční kabelov...'!J36</f>
        <v>0</v>
      </c>
      <c r="AX113" s="78">
        <f>'SO 664A - Trakční kabelov...'!J37</f>
        <v>0</v>
      </c>
      <c r="AY113" s="78">
        <f>'SO 664A - Trakční kabelov...'!J38</f>
        <v>0</v>
      </c>
      <c r="AZ113" s="78">
        <f>'SO 664A - Trakční kabelov...'!F35</f>
        <v>0</v>
      </c>
      <c r="BA113" s="78">
        <f>'SO 664A - Trakční kabelov...'!F36</f>
        <v>0</v>
      </c>
      <c r="BB113" s="78">
        <f>'SO 664A - Trakční kabelov...'!F37</f>
        <v>0</v>
      </c>
      <c r="BC113" s="78">
        <f>'SO 664A - Trakční kabelov...'!F38</f>
        <v>0</v>
      </c>
      <c r="BD113" s="80">
        <f>'SO 664A - Trakční kabelov...'!F39</f>
        <v>0</v>
      </c>
      <c r="BT113" s="81" t="s">
        <v>82</v>
      </c>
      <c r="BV113" s="81" t="s">
        <v>76</v>
      </c>
      <c r="BW113" s="81" t="s">
        <v>137</v>
      </c>
      <c r="BX113" s="81" t="s">
        <v>4</v>
      </c>
      <c r="CL113" s="81" t="s">
        <v>1</v>
      </c>
      <c r="CM113" s="81" t="s">
        <v>84</v>
      </c>
    </row>
    <row r="114" spans="1:91" s="6" customFormat="1" ht="24.75" customHeight="1">
      <c r="A114" s="72" t="s">
        <v>78</v>
      </c>
      <c r="B114" s="73"/>
      <c r="C114" s="74"/>
      <c r="D114" s="199" t="s">
        <v>138</v>
      </c>
      <c r="E114" s="199"/>
      <c r="F114" s="199"/>
      <c r="G114" s="199"/>
      <c r="H114" s="199"/>
      <c r="I114" s="75"/>
      <c r="J114" s="199" t="s">
        <v>139</v>
      </c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233">
        <f>'SO 665 - Trakční kabelové...'!J32</f>
        <v>0</v>
      </c>
      <c r="AH114" s="234"/>
      <c r="AI114" s="234"/>
      <c r="AJ114" s="234"/>
      <c r="AK114" s="234"/>
      <c r="AL114" s="234"/>
      <c r="AM114" s="234"/>
      <c r="AN114" s="233">
        <f t="shared" si="0"/>
        <v>0</v>
      </c>
      <c r="AO114" s="234"/>
      <c r="AP114" s="234"/>
      <c r="AQ114" s="76" t="s">
        <v>81</v>
      </c>
      <c r="AR114" s="73"/>
      <c r="AS114" s="77">
        <v>0</v>
      </c>
      <c r="AT114" s="78">
        <f t="shared" si="1"/>
        <v>0</v>
      </c>
      <c r="AU114" s="79">
        <f>'SO 665 - Trakční kabelové...'!P130</f>
        <v>0</v>
      </c>
      <c r="AV114" s="78">
        <f>'SO 665 - Trakční kabelové...'!J35</f>
        <v>0</v>
      </c>
      <c r="AW114" s="78">
        <f>'SO 665 - Trakční kabelové...'!J36</f>
        <v>0</v>
      </c>
      <c r="AX114" s="78">
        <f>'SO 665 - Trakční kabelové...'!J37</f>
        <v>0</v>
      </c>
      <c r="AY114" s="78">
        <f>'SO 665 - Trakční kabelové...'!J38</f>
        <v>0</v>
      </c>
      <c r="AZ114" s="78">
        <f>'SO 665 - Trakční kabelové...'!F35</f>
        <v>0</v>
      </c>
      <c r="BA114" s="78">
        <f>'SO 665 - Trakční kabelové...'!F36</f>
        <v>0</v>
      </c>
      <c r="BB114" s="78">
        <f>'SO 665 - Trakční kabelové...'!F37</f>
        <v>0</v>
      </c>
      <c r="BC114" s="78">
        <f>'SO 665 - Trakční kabelové...'!F38</f>
        <v>0</v>
      </c>
      <c r="BD114" s="80">
        <f>'SO 665 - Trakční kabelové...'!F39</f>
        <v>0</v>
      </c>
      <c r="BT114" s="81" t="s">
        <v>82</v>
      </c>
      <c r="BV114" s="81" t="s">
        <v>76</v>
      </c>
      <c r="BW114" s="81" t="s">
        <v>140</v>
      </c>
      <c r="BX114" s="81" t="s">
        <v>4</v>
      </c>
      <c r="CL114" s="81" t="s">
        <v>1</v>
      </c>
      <c r="CM114" s="81" t="s">
        <v>84</v>
      </c>
    </row>
    <row r="115" spans="1:91" s="6" customFormat="1" ht="16.5" customHeight="1">
      <c r="A115" s="72" t="s">
        <v>78</v>
      </c>
      <c r="B115" s="73"/>
      <c r="C115" s="74"/>
      <c r="D115" s="199" t="s">
        <v>141</v>
      </c>
      <c r="E115" s="199"/>
      <c r="F115" s="199"/>
      <c r="G115" s="199"/>
      <c r="H115" s="199"/>
      <c r="I115" s="75"/>
      <c r="J115" s="199" t="s">
        <v>142</v>
      </c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233">
        <f>'F09 - DIO'!J32</f>
        <v>0</v>
      </c>
      <c r="AH115" s="234"/>
      <c r="AI115" s="234"/>
      <c r="AJ115" s="234"/>
      <c r="AK115" s="234"/>
      <c r="AL115" s="234"/>
      <c r="AM115" s="234"/>
      <c r="AN115" s="233">
        <f t="shared" si="0"/>
        <v>0</v>
      </c>
      <c r="AO115" s="234"/>
      <c r="AP115" s="234"/>
      <c r="AQ115" s="76" t="s">
        <v>81</v>
      </c>
      <c r="AR115" s="73"/>
      <c r="AS115" s="77">
        <v>0</v>
      </c>
      <c r="AT115" s="78">
        <f t="shared" si="1"/>
        <v>0</v>
      </c>
      <c r="AU115" s="79">
        <f>'F09 - DIO'!P128</f>
        <v>0</v>
      </c>
      <c r="AV115" s="78">
        <f>'F09 - DIO'!J35</f>
        <v>0</v>
      </c>
      <c r="AW115" s="78">
        <f>'F09 - DIO'!J36</f>
        <v>0</v>
      </c>
      <c r="AX115" s="78">
        <f>'F09 - DIO'!J37</f>
        <v>0</v>
      </c>
      <c r="AY115" s="78">
        <f>'F09 - DIO'!J38</f>
        <v>0</v>
      </c>
      <c r="AZ115" s="78">
        <f>'F09 - DIO'!F35</f>
        <v>0</v>
      </c>
      <c r="BA115" s="78">
        <f>'F09 - DIO'!F36</f>
        <v>0</v>
      </c>
      <c r="BB115" s="78">
        <f>'F09 - DIO'!F37</f>
        <v>0</v>
      </c>
      <c r="BC115" s="78">
        <f>'F09 - DIO'!F38</f>
        <v>0</v>
      </c>
      <c r="BD115" s="80">
        <f>'F09 - DIO'!F39</f>
        <v>0</v>
      </c>
      <c r="BT115" s="81" t="s">
        <v>82</v>
      </c>
      <c r="BV115" s="81" t="s">
        <v>76</v>
      </c>
      <c r="BW115" s="81" t="s">
        <v>143</v>
      </c>
      <c r="BX115" s="81" t="s">
        <v>4</v>
      </c>
      <c r="CL115" s="81" t="s">
        <v>1</v>
      </c>
      <c r="CM115" s="81" t="s">
        <v>84</v>
      </c>
    </row>
    <row r="116" spans="1:91" s="6" customFormat="1" ht="16.5" customHeight="1">
      <c r="A116" s="72" t="s">
        <v>78</v>
      </c>
      <c r="B116" s="73"/>
      <c r="C116" s="74"/>
      <c r="D116" s="199" t="s">
        <v>144</v>
      </c>
      <c r="E116" s="199"/>
      <c r="F116" s="199"/>
      <c r="G116" s="199"/>
      <c r="H116" s="199"/>
      <c r="I116" s="75"/>
      <c r="J116" s="199" t="s">
        <v>145</v>
      </c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233">
        <f>'VRN - Vedlejší rozpočtové...'!J32</f>
        <v>0</v>
      </c>
      <c r="AH116" s="234"/>
      <c r="AI116" s="234"/>
      <c r="AJ116" s="234"/>
      <c r="AK116" s="234"/>
      <c r="AL116" s="234"/>
      <c r="AM116" s="234"/>
      <c r="AN116" s="233">
        <f t="shared" si="0"/>
        <v>0</v>
      </c>
      <c r="AO116" s="234"/>
      <c r="AP116" s="234"/>
      <c r="AQ116" s="76" t="s">
        <v>81</v>
      </c>
      <c r="AR116" s="73"/>
      <c r="AS116" s="82">
        <v>0</v>
      </c>
      <c r="AT116" s="83">
        <f t="shared" si="1"/>
        <v>0</v>
      </c>
      <c r="AU116" s="84">
        <f>'VRN - Vedlejší rozpočtové...'!P131</f>
        <v>0</v>
      </c>
      <c r="AV116" s="83">
        <f>'VRN - Vedlejší rozpočtové...'!J35</f>
        <v>0</v>
      </c>
      <c r="AW116" s="83">
        <f>'VRN - Vedlejší rozpočtové...'!J36</f>
        <v>0</v>
      </c>
      <c r="AX116" s="83">
        <f>'VRN - Vedlejší rozpočtové...'!J37</f>
        <v>0</v>
      </c>
      <c r="AY116" s="83">
        <f>'VRN - Vedlejší rozpočtové...'!J38</f>
        <v>0</v>
      </c>
      <c r="AZ116" s="83">
        <f>'VRN - Vedlejší rozpočtové...'!F35</f>
        <v>0</v>
      </c>
      <c r="BA116" s="83">
        <f>'VRN - Vedlejší rozpočtové...'!F36</f>
        <v>0</v>
      </c>
      <c r="BB116" s="83">
        <f>'VRN - Vedlejší rozpočtové...'!F37</f>
        <v>0</v>
      </c>
      <c r="BC116" s="83">
        <f>'VRN - Vedlejší rozpočtové...'!F38</f>
        <v>0</v>
      </c>
      <c r="BD116" s="85">
        <f>'VRN - Vedlejší rozpočtové...'!F39</f>
        <v>0</v>
      </c>
      <c r="BT116" s="81" t="s">
        <v>82</v>
      </c>
      <c r="BV116" s="81" t="s">
        <v>76</v>
      </c>
      <c r="BW116" s="81" t="s">
        <v>146</v>
      </c>
      <c r="BX116" s="81" t="s">
        <v>4</v>
      </c>
      <c r="CL116" s="81" t="s">
        <v>1</v>
      </c>
      <c r="CM116" s="81" t="s">
        <v>84</v>
      </c>
    </row>
    <row r="117" spans="1:91" s="1" customFormat="1" ht="30" customHeight="1">
      <c r="B117" s="30"/>
      <c r="AR117" s="30"/>
    </row>
    <row r="118" spans="1:91" s="1" customFormat="1" ht="6.95" customHeight="1">
      <c r="B118" s="42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30"/>
    </row>
  </sheetData>
  <mergeCells count="126">
    <mergeCell ref="AG115:AM115"/>
    <mergeCell ref="AN115:AP115"/>
    <mergeCell ref="AN116:AP116"/>
    <mergeCell ref="AG116:AM116"/>
    <mergeCell ref="AG110:AM110"/>
    <mergeCell ref="AN110:AP110"/>
    <mergeCell ref="AG111:AM111"/>
    <mergeCell ref="AN111:AP111"/>
    <mergeCell ref="AN112:AP112"/>
    <mergeCell ref="AG112:AM112"/>
    <mergeCell ref="AG113:AM113"/>
    <mergeCell ref="AN113:AP113"/>
    <mergeCell ref="AG114:AM114"/>
    <mergeCell ref="AN114:AP114"/>
    <mergeCell ref="AN105:AP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N101:AP101"/>
    <mergeCell ref="AG101:AM101"/>
    <mergeCell ref="AN94:AP94"/>
    <mergeCell ref="AG102:AM102"/>
    <mergeCell ref="AN102:AP102"/>
    <mergeCell ref="AG103:AM103"/>
    <mergeCell ref="AN103:AP103"/>
    <mergeCell ref="AG104:AM104"/>
    <mergeCell ref="AN104:AP104"/>
    <mergeCell ref="AN96:AP96"/>
    <mergeCell ref="AG97:AM97"/>
    <mergeCell ref="AN97:AP97"/>
    <mergeCell ref="AG98:AM98"/>
    <mergeCell ref="AN98:AP98"/>
    <mergeCell ref="AN99:AP99"/>
    <mergeCell ref="AG99:AM99"/>
    <mergeCell ref="AN100:AP100"/>
    <mergeCell ref="AG100:AM100"/>
    <mergeCell ref="AR2:BE2"/>
    <mergeCell ref="AM89:AP89"/>
    <mergeCell ref="AS89:AT91"/>
    <mergeCell ref="AM90:AP90"/>
    <mergeCell ref="AG92:AM92"/>
    <mergeCell ref="AN92:AP92"/>
    <mergeCell ref="AG94:AM94"/>
    <mergeCell ref="AG95:AM95"/>
    <mergeCell ref="AN95:AP95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M87:AN87"/>
    <mergeCell ref="D114:H114"/>
    <mergeCell ref="J114:AF114"/>
    <mergeCell ref="D115:H115"/>
    <mergeCell ref="J115:AF115"/>
    <mergeCell ref="D116:H116"/>
    <mergeCell ref="J116:AF116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D109:H109"/>
    <mergeCell ref="J109:AF109"/>
    <mergeCell ref="D110:H110"/>
    <mergeCell ref="J110:AF110"/>
    <mergeCell ref="D111:H111"/>
    <mergeCell ref="J111:AF111"/>
    <mergeCell ref="D112:H112"/>
    <mergeCell ref="J112:AF112"/>
    <mergeCell ref="D113:H113"/>
    <mergeCell ref="J113:AF113"/>
    <mergeCell ref="L85:AJ85"/>
    <mergeCell ref="D105:H105"/>
    <mergeCell ref="J105:AF105"/>
    <mergeCell ref="D106:H106"/>
    <mergeCell ref="J106:AF106"/>
    <mergeCell ref="D107:H107"/>
    <mergeCell ref="J107:AF107"/>
    <mergeCell ref="D108:H108"/>
    <mergeCell ref="J108:AF108"/>
    <mergeCell ref="AG96:AM96"/>
    <mergeCell ref="AG105:AM105"/>
    <mergeCell ref="D103:H103"/>
    <mergeCell ref="D104:H104"/>
    <mergeCell ref="I92:AF92"/>
    <mergeCell ref="J101:AF101"/>
    <mergeCell ref="J100:AF100"/>
    <mergeCell ref="J102:AF102"/>
    <mergeCell ref="J103:AF103"/>
    <mergeCell ref="J99:AF99"/>
    <mergeCell ref="J97:AF97"/>
    <mergeCell ref="J98:AF98"/>
    <mergeCell ref="J104:AF104"/>
    <mergeCell ref="J96:AF96"/>
    <mergeCell ref="J95:AF95"/>
    <mergeCell ref="C92:G92"/>
    <mergeCell ref="D101:H101"/>
    <mergeCell ref="D98:H98"/>
    <mergeCell ref="D95:H95"/>
    <mergeCell ref="D99:H99"/>
    <mergeCell ref="D100:H100"/>
    <mergeCell ref="D96:H96"/>
    <mergeCell ref="D97:H97"/>
    <mergeCell ref="D102:H102"/>
  </mergeCells>
  <hyperlinks>
    <hyperlink ref="A95" location="'PS 001.1 -  Střídavá část...'!C2" display="/" xr:uid="{00000000-0004-0000-0000-000000000000}"/>
    <hyperlink ref="A96" location="'PS 001.2 - Trakční techno...'!C2" display="/" xr:uid="{00000000-0004-0000-0000-000001000000}"/>
    <hyperlink ref="A97" location="'PS 001.3 - Vlastní spotřeba'!C2" display="/" xr:uid="{00000000-0004-0000-0000-000002000000}"/>
    <hyperlink ref="A98" location="'PS 001.4 - LPH'!C2" display="/" xr:uid="{00000000-0004-0000-0000-000003000000}"/>
    <hyperlink ref="A99" location="'PS 001.5 - Uzemnění a hro...'!C2" display="/" xr:uid="{00000000-0004-0000-0000-000004000000}"/>
    <hyperlink ref="A100" location="'PS 001.6 - Stavební elekt...'!C2" display="/" xr:uid="{00000000-0004-0000-0000-000005000000}"/>
    <hyperlink ref="A101" location="'PS 001.7 - Dálkové ovládání'!C2" display="/" xr:uid="{00000000-0004-0000-0000-000006000000}"/>
    <hyperlink ref="A102" location="'PS 001.8 - Kontejner'!C2" display="/" xr:uid="{00000000-0004-0000-0000-000007000000}"/>
    <hyperlink ref="A103" location="'SO 001 - Příprava území'!C2" display="/" xr:uid="{00000000-0004-0000-0000-000008000000}"/>
    <hyperlink ref="A104" location="'SO 101 - Zpevněné plochy ...'!C2" display="/" xr:uid="{00000000-0004-0000-0000-000009000000}"/>
    <hyperlink ref="A105" location="'SO 651 - Trolejové vedení...'!C2" display="/" xr:uid="{00000000-0004-0000-0000-00000A000000}"/>
    <hyperlink ref="A106" location="'SO 652 - Trolejové vedení...'!C2" display="/" xr:uid="{00000000-0004-0000-0000-00000B000000}"/>
    <hyperlink ref="A107" location="'SO 653 - Trolejové vedení...'!C2" display="/" xr:uid="{00000000-0004-0000-0000-00000C000000}"/>
    <hyperlink ref="A108" location="'SO 654 - Trolejové vedení...'!C2" display="/" xr:uid="{00000000-0004-0000-0000-00000D000000}"/>
    <hyperlink ref="A109" location="'SO 655-red - Trolejové ve...'!C2" display="/" xr:uid="{00000000-0004-0000-0000-00000E000000}"/>
    <hyperlink ref="A110" location="'SO 661 - Trakční kabelové...'!C2" display="/" xr:uid="{00000000-0004-0000-0000-00000F000000}"/>
    <hyperlink ref="A111" location="'SO 662 - Trakční kabelové...'!C2" display="/" xr:uid="{00000000-0004-0000-0000-000010000000}"/>
    <hyperlink ref="A112" location="'SO 664B - Trakční kabelov...'!C2" display="/" xr:uid="{00000000-0004-0000-0000-000011000000}"/>
    <hyperlink ref="A113" location="'SO 664A - Trakční kabelov...'!C2" display="/" xr:uid="{00000000-0004-0000-0000-000012000000}"/>
    <hyperlink ref="A114" location="'SO 665 - Trakční kabelové...'!C2" display="/" xr:uid="{00000000-0004-0000-0000-000013000000}"/>
    <hyperlink ref="A115" location="'F09 - DIO'!C2" display="/" xr:uid="{00000000-0004-0000-0000-000014000000}"/>
    <hyperlink ref="A116" location="'VRN - Vedlejší rozpočtové...'!C2" display="/" xr:uid="{00000000-0004-0000-0000-000015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6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108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902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J101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ROUND((SUM(BE101:BE108) + SUM(BE128:BE166)),  2)</f>
        <v>0</v>
      </c>
      <c r="I35" s="92">
        <v>0.21</v>
      </c>
      <c r="J35" s="91">
        <f>ROUND(((SUM(BE101:BE108) + SUM(BE128:BE166))*I35),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ROUND((SUM(BF101:BF108) + SUM(BF128:BF166)),  2)</f>
        <v>0</v>
      </c>
      <c r="I36" s="92">
        <v>0.15</v>
      </c>
      <c r="J36" s="91">
        <f>ROUND(((SUM(BF101:BF108) + SUM(BF128:BF166))*I36),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ROUND((SUM(BG101:BG108) + SUM(BG128:BG166)),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ROUND((SUM(BH101:BH108) + SUM(BH128:BH166)),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ROUND((SUM(BI101:BI108) + SUM(BI128:BI166)),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SO 001 - Příprava území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J128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J129</f>
        <v>0</v>
      </c>
      <c r="L97" s="104"/>
    </row>
    <row r="98" spans="2:65" s="9" customFormat="1" ht="19.899999999999999" customHeight="1">
      <c r="B98" s="108"/>
      <c r="D98" s="109" t="s">
        <v>843</v>
      </c>
      <c r="E98" s="110"/>
      <c r="F98" s="110"/>
      <c r="G98" s="110"/>
      <c r="H98" s="110"/>
      <c r="I98" s="110"/>
      <c r="J98" s="111">
        <f>J130</f>
        <v>0</v>
      </c>
      <c r="L98" s="108"/>
    </row>
    <row r="99" spans="2:65" s="1" customFormat="1" ht="21.75" customHeight="1">
      <c r="B99" s="30"/>
      <c r="L99" s="30"/>
    </row>
    <row r="100" spans="2:65" s="1" customFormat="1" ht="6.95" customHeight="1">
      <c r="B100" s="30"/>
      <c r="L100" s="30"/>
    </row>
    <row r="101" spans="2:65" s="1" customFormat="1" ht="29.25" customHeight="1">
      <c r="B101" s="30"/>
      <c r="C101" s="103" t="s">
        <v>168</v>
      </c>
      <c r="J101" s="112">
        <f>ROUND(J102 + J103 + J104 + J105 + J106 + J107,2)</f>
        <v>0</v>
      </c>
      <c r="L101" s="30"/>
      <c r="N101" s="113" t="s">
        <v>38</v>
      </c>
    </row>
    <row r="102" spans="2:65" s="1" customFormat="1" ht="18" customHeight="1">
      <c r="B102" s="114"/>
      <c r="C102" s="115"/>
      <c r="D102" s="240" t="s">
        <v>169</v>
      </c>
      <c r="E102" s="241"/>
      <c r="F102" s="241"/>
      <c r="G102" s="115"/>
      <c r="H102" s="115"/>
      <c r="I102" s="115"/>
      <c r="J102" s="117">
        <v>0</v>
      </c>
      <c r="K102" s="115"/>
      <c r="L102" s="114"/>
      <c r="M102" s="115"/>
      <c r="N102" s="118" t="s">
        <v>39</v>
      </c>
      <c r="O102" s="115"/>
      <c r="P102" s="115"/>
      <c r="Q102" s="115"/>
      <c r="R102" s="115"/>
      <c r="S102" s="115"/>
      <c r="T102" s="115"/>
      <c r="U102" s="115"/>
      <c r="V102" s="115"/>
      <c r="W102" s="115"/>
      <c r="X102" s="115"/>
      <c r="Y102" s="115"/>
      <c r="Z102" s="115"/>
      <c r="AA102" s="115"/>
      <c r="AB102" s="115"/>
      <c r="AC102" s="115"/>
      <c r="AD102" s="115"/>
      <c r="AE102" s="115"/>
      <c r="AF102" s="115"/>
      <c r="AG102" s="115"/>
      <c r="AH102" s="115"/>
      <c r="AI102" s="115"/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9" t="s">
        <v>144</v>
      </c>
      <c r="AZ102" s="115"/>
      <c r="BA102" s="115"/>
      <c r="BB102" s="115"/>
      <c r="BC102" s="115"/>
      <c r="BD102" s="115"/>
      <c r="BE102" s="120">
        <f t="shared" ref="BE102:BE107" si="0">IF(N102="základní",J102,0)</f>
        <v>0</v>
      </c>
      <c r="BF102" s="120">
        <f t="shared" ref="BF102:BF107" si="1">IF(N102="snížená",J102,0)</f>
        <v>0</v>
      </c>
      <c r="BG102" s="120">
        <f t="shared" ref="BG102:BG107" si="2">IF(N102="zákl. přenesená",J102,0)</f>
        <v>0</v>
      </c>
      <c r="BH102" s="120">
        <f t="shared" ref="BH102:BH107" si="3">IF(N102="sníž. přenesená",J102,0)</f>
        <v>0</v>
      </c>
      <c r="BI102" s="120">
        <f t="shared" ref="BI102:BI107" si="4">IF(N102="nulová",J102,0)</f>
        <v>0</v>
      </c>
      <c r="BJ102" s="119" t="s">
        <v>82</v>
      </c>
      <c r="BK102" s="115"/>
      <c r="BL102" s="115"/>
      <c r="BM102" s="115"/>
    </row>
    <row r="103" spans="2:65" s="1" customFormat="1" ht="18" customHeight="1">
      <c r="B103" s="114"/>
      <c r="C103" s="115"/>
      <c r="D103" s="240" t="s">
        <v>170</v>
      </c>
      <c r="E103" s="241"/>
      <c r="F103" s="241"/>
      <c r="G103" s="115"/>
      <c r="H103" s="115"/>
      <c r="I103" s="115"/>
      <c r="J103" s="117">
        <v>0</v>
      </c>
      <c r="K103" s="115"/>
      <c r="L103" s="114"/>
      <c r="M103" s="115"/>
      <c r="N103" s="118" t="s">
        <v>39</v>
      </c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9" t="s">
        <v>144</v>
      </c>
      <c r="AZ103" s="115"/>
      <c r="BA103" s="115"/>
      <c r="BB103" s="115"/>
      <c r="BC103" s="115"/>
      <c r="BD103" s="115"/>
      <c r="BE103" s="120">
        <f t="shared" si="0"/>
        <v>0</v>
      </c>
      <c r="BF103" s="120">
        <f t="shared" si="1"/>
        <v>0</v>
      </c>
      <c r="BG103" s="120">
        <f t="shared" si="2"/>
        <v>0</v>
      </c>
      <c r="BH103" s="120">
        <f t="shared" si="3"/>
        <v>0</v>
      </c>
      <c r="BI103" s="120">
        <f t="shared" si="4"/>
        <v>0</v>
      </c>
      <c r="BJ103" s="119" t="s">
        <v>82</v>
      </c>
      <c r="BK103" s="115"/>
      <c r="BL103" s="115"/>
      <c r="BM103" s="115"/>
    </row>
    <row r="104" spans="2:65" s="1" customFormat="1" ht="18" customHeight="1">
      <c r="B104" s="114"/>
      <c r="C104" s="115"/>
      <c r="D104" s="240" t="s">
        <v>171</v>
      </c>
      <c r="E104" s="241"/>
      <c r="F104" s="241"/>
      <c r="G104" s="115"/>
      <c r="H104" s="115"/>
      <c r="I104" s="115"/>
      <c r="J104" s="117">
        <v>0</v>
      </c>
      <c r="K104" s="115"/>
      <c r="L104" s="114"/>
      <c r="M104" s="115"/>
      <c r="N104" s="118" t="s">
        <v>39</v>
      </c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9" t="s">
        <v>144</v>
      </c>
      <c r="AZ104" s="115"/>
      <c r="BA104" s="115"/>
      <c r="BB104" s="115"/>
      <c r="BC104" s="115"/>
      <c r="BD104" s="115"/>
      <c r="BE104" s="120">
        <f t="shared" si="0"/>
        <v>0</v>
      </c>
      <c r="BF104" s="120">
        <f t="shared" si="1"/>
        <v>0</v>
      </c>
      <c r="BG104" s="120">
        <f t="shared" si="2"/>
        <v>0</v>
      </c>
      <c r="BH104" s="120">
        <f t="shared" si="3"/>
        <v>0</v>
      </c>
      <c r="BI104" s="120">
        <f t="shared" si="4"/>
        <v>0</v>
      </c>
      <c r="BJ104" s="119" t="s">
        <v>82</v>
      </c>
      <c r="BK104" s="115"/>
      <c r="BL104" s="115"/>
      <c r="BM104" s="115"/>
    </row>
    <row r="105" spans="2:65" s="1" customFormat="1" ht="18" customHeight="1">
      <c r="B105" s="114"/>
      <c r="C105" s="115"/>
      <c r="D105" s="240" t="s">
        <v>172</v>
      </c>
      <c r="E105" s="241"/>
      <c r="F105" s="241"/>
      <c r="G105" s="115"/>
      <c r="H105" s="115"/>
      <c r="I105" s="115"/>
      <c r="J105" s="117">
        <v>0</v>
      </c>
      <c r="K105" s="115"/>
      <c r="L105" s="114"/>
      <c r="M105" s="115"/>
      <c r="N105" s="118" t="s">
        <v>39</v>
      </c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9" t="s">
        <v>144</v>
      </c>
      <c r="AZ105" s="115"/>
      <c r="BA105" s="115"/>
      <c r="BB105" s="115"/>
      <c r="BC105" s="115"/>
      <c r="BD105" s="115"/>
      <c r="BE105" s="120">
        <f t="shared" si="0"/>
        <v>0</v>
      </c>
      <c r="BF105" s="120">
        <f t="shared" si="1"/>
        <v>0</v>
      </c>
      <c r="BG105" s="120">
        <f t="shared" si="2"/>
        <v>0</v>
      </c>
      <c r="BH105" s="120">
        <f t="shared" si="3"/>
        <v>0</v>
      </c>
      <c r="BI105" s="120">
        <f t="shared" si="4"/>
        <v>0</v>
      </c>
      <c r="BJ105" s="119" t="s">
        <v>82</v>
      </c>
      <c r="BK105" s="115"/>
      <c r="BL105" s="115"/>
      <c r="BM105" s="115"/>
    </row>
    <row r="106" spans="2:65" s="1" customFormat="1" ht="18" customHeight="1">
      <c r="B106" s="114"/>
      <c r="C106" s="115"/>
      <c r="D106" s="240" t="s">
        <v>173</v>
      </c>
      <c r="E106" s="241"/>
      <c r="F106" s="241"/>
      <c r="G106" s="115"/>
      <c r="H106" s="115"/>
      <c r="I106" s="115"/>
      <c r="J106" s="117">
        <v>0</v>
      </c>
      <c r="K106" s="115"/>
      <c r="L106" s="114"/>
      <c r="M106" s="115"/>
      <c r="N106" s="118" t="s">
        <v>39</v>
      </c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9" t="s">
        <v>144</v>
      </c>
      <c r="AZ106" s="115"/>
      <c r="BA106" s="115"/>
      <c r="BB106" s="115"/>
      <c r="BC106" s="115"/>
      <c r="BD106" s="115"/>
      <c r="BE106" s="120">
        <f t="shared" si="0"/>
        <v>0</v>
      </c>
      <c r="BF106" s="120">
        <f t="shared" si="1"/>
        <v>0</v>
      </c>
      <c r="BG106" s="120">
        <f t="shared" si="2"/>
        <v>0</v>
      </c>
      <c r="BH106" s="120">
        <f t="shared" si="3"/>
        <v>0</v>
      </c>
      <c r="BI106" s="120">
        <f t="shared" si="4"/>
        <v>0</v>
      </c>
      <c r="BJ106" s="119" t="s">
        <v>82</v>
      </c>
      <c r="BK106" s="115"/>
      <c r="BL106" s="115"/>
      <c r="BM106" s="115"/>
    </row>
    <row r="107" spans="2:65" s="1" customFormat="1" ht="18" customHeight="1">
      <c r="B107" s="114"/>
      <c r="C107" s="115"/>
      <c r="D107" s="116" t="s">
        <v>174</v>
      </c>
      <c r="E107" s="115"/>
      <c r="F107" s="115"/>
      <c r="G107" s="115"/>
      <c r="H107" s="115"/>
      <c r="I107" s="115"/>
      <c r="J107" s="117">
        <f>ROUND(J30*T107,2)</f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175</v>
      </c>
      <c r="AZ107" s="115"/>
      <c r="BA107" s="115"/>
      <c r="BB107" s="115"/>
      <c r="BC107" s="115"/>
      <c r="BD107" s="115"/>
      <c r="BE107" s="120">
        <f t="shared" si="0"/>
        <v>0</v>
      </c>
      <c r="BF107" s="120">
        <f t="shared" si="1"/>
        <v>0</v>
      </c>
      <c r="BG107" s="120">
        <f t="shared" si="2"/>
        <v>0</v>
      </c>
      <c r="BH107" s="120">
        <f t="shared" si="3"/>
        <v>0</v>
      </c>
      <c r="BI107" s="120">
        <f t="shared" si="4"/>
        <v>0</v>
      </c>
      <c r="BJ107" s="119" t="s">
        <v>82</v>
      </c>
      <c r="BK107" s="115"/>
      <c r="BL107" s="115"/>
      <c r="BM107" s="115"/>
    </row>
    <row r="108" spans="2:65" s="1" customFormat="1" ht="11.25">
      <c r="B108" s="30"/>
      <c r="L108" s="30"/>
    </row>
    <row r="109" spans="2:65" s="1" customFormat="1" ht="29.25" customHeight="1">
      <c r="B109" s="30"/>
      <c r="C109" s="121" t="s">
        <v>176</v>
      </c>
      <c r="D109" s="93"/>
      <c r="E109" s="93"/>
      <c r="F109" s="93"/>
      <c r="G109" s="93"/>
      <c r="H109" s="93"/>
      <c r="I109" s="93"/>
      <c r="J109" s="122">
        <f>ROUND(J96+J101,2)</f>
        <v>0</v>
      </c>
      <c r="K109" s="93"/>
      <c r="L109" s="30"/>
    </row>
    <row r="110" spans="2:65" s="1" customFormat="1" ht="6.95" customHeight="1">
      <c r="B110" s="42"/>
      <c r="C110" s="43"/>
      <c r="D110" s="43"/>
      <c r="E110" s="43"/>
      <c r="F110" s="43"/>
      <c r="G110" s="43"/>
      <c r="H110" s="43"/>
      <c r="I110" s="43"/>
      <c r="J110" s="43"/>
      <c r="K110" s="43"/>
      <c r="L110" s="30"/>
    </row>
    <row r="114" spans="2:63" s="1" customFormat="1" ht="6.95" customHeight="1">
      <c r="B114" s="44"/>
      <c r="C114" s="45"/>
      <c r="D114" s="45"/>
      <c r="E114" s="45"/>
      <c r="F114" s="45"/>
      <c r="G114" s="45"/>
      <c r="H114" s="45"/>
      <c r="I114" s="45"/>
      <c r="J114" s="45"/>
      <c r="K114" s="45"/>
      <c r="L114" s="30"/>
    </row>
    <row r="115" spans="2:63" s="1" customFormat="1" ht="24.95" customHeight="1">
      <c r="B115" s="30"/>
      <c r="C115" s="19" t="s">
        <v>177</v>
      </c>
      <c r="L115" s="30"/>
    </row>
    <row r="116" spans="2:63" s="1" customFormat="1" ht="6.95" customHeight="1">
      <c r="B116" s="30"/>
      <c r="L116" s="30"/>
    </row>
    <row r="117" spans="2:63" s="1" customFormat="1" ht="12" customHeight="1">
      <c r="B117" s="30"/>
      <c r="C117" s="25" t="s">
        <v>16</v>
      </c>
      <c r="L117" s="30"/>
    </row>
    <row r="118" spans="2:63" s="1" customFormat="1" ht="16.5" customHeight="1">
      <c r="B118" s="30"/>
      <c r="E118" s="236" t="str">
        <f>E7</f>
        <v>Jihozápadní trolejbusová tangenta Jihlava</v>
      </c>
      <c r="F118" s="237"/>
      <c r="G118" s="237"/>
      <c r="H118" s="237"/>
      <c r="L118" s="30"/>
    </row>
    <row r="119" spans="2:63" s="1" customFormat="1" ht="12" customHeight="1">
      <c r="B119" s="30"/>
      <c r="C119" s="25" t="s">
        <v>148</v>
      </c>
      <c r="L119" s="30"/>
    </row>
    <row r="120" spans="2:63" s="1" customFormat="1" ht="16.5" customHeight="1">
      <c r="B120" s="30"/>
      <c r="E120" s="201" t="str">
        <f>E9</f>
        <v>SO 001 - Příprava území</v>
      </c>
      <c r="F120" s="238"/>
      <c r="G120" s="238"/>
      <c r="H120" s="238"/>
      <c r="L120" s="30"/>
    </row>
    <row r="121" spans="2:63" s="1" customFormat="1" ht="6.95" customHeight="1">
      <c r="B121" s="30"/>
      <c r="L121" s="30"/>
    </row>
    <row r="122" spans="2:63" s="1" customFormat="1" ht="12" customHeight="1">
      <c r="B122" s="30"/>
      <c r="C122" s="25" t="s">
        <v>20</v>
      </c>
      <c r="F122" s="23" t="str">
        <f>F12</f>
        <v>Jihlava</v>
      </c>
      <c r="I122" s="25" t="s">
        <v>22</v>
      </c>
      <c r="J122" s="50" t="str">
        <f>IF(J12="","",J12)</f>
        <v>26. 10. 2023</v>
      </c>
      <c r="L122" s="30"/>
    </row>
    <row r="123" spans="2:63" s="1" customFormat="1" ht="6.95" customHeight="1">
      <c r="B123" s="30"/>
      <c r="L123" s="30"/>
    </row>
    <row r="124" spans="2:63" s="1" customFormat="1" ht="15.2" customHeight="1">
      <c r="B124" s="30"/>
      <c r="C124" s="25" t="s">
        <v>24</v>
      </c>
      <c r="F124" s="23" t="str">
        <f>E15</f>
        <v>Dopravní podnik města Jihlavy, a.s.</v>
      </c>
      <c r="I124" s="25" t="s">
        <v>30</v>
      </c>
      <c r="J124" s="28" t="str">
        <f>E21</f>
        <v xml:space="preserve"> </v>
      </c>
      <c r="L124" s="30"/>
    </row>
    <row r="125" spans="2:63" s="1" customFormat="1" ht="15.2" customHeight="1">
      <c r="B125" s="30"/>
      <c r="C125" s="25" t="s">
        <v>28</v>
      </c>
      <c r="F125" s="23" t="str">
        <f>IF(E18="","",E18)</f>
        <v>Vyplň údaj</v>
      </c>
      <c r="I125" s="25" t="s">
        <v>32</v>
      </c>
      <c r="J125" s="28" t="str">
        <f>E24</f>
        <v xml:space="preserve"> </v>
      </c>
      <c r="L125" s="30"/>
    </row>
    <row r="126" spans="2:63" s="1" customFormat="1" ht="10.35" customHeight="1">
      <c r="B126" s="30"/>
      <c r="L126" s="30"/>
    </row>
    <row r="127" spans="2:63" s="10" customFormat="1" ht="29.25" customHeight="1">
      <c r="B127" s="123"/>
      <c r="C127" s="124" t="s">
        <v>178</v>
      </c>
      <c r="D127" s="125" t="s">
        <v>59</v>
      </c>
      <c r="E127" s="125" t="s">
        <v>55</v>
      </c>
      <c r="F127" s="125" t="s">
        <v>56</v>
      </c>
      <c r="G127" s="125" t="s">
        <v>179</v>
      </c>
      <c r="H127" s="125" t="s">
        <v>180</v>
      </c>
      <c r="I127" s="125" t="s">
        <v>181</v>
      </c>
      <c r="J127" s="125" t="s">
        <v>154</v>
      </c>
      <c r="K127" s="126" t="s">
        <v>182</v>
      </c>
      <c r="L127" s="123"/>
      <c r="M127" s="57" t="s">
        <v>1</v>
      </c>
      <c r="N127" s="58" t="s">
        <v>38</v>
      </c>
      <c r="O127" s="58" t="s">
        <v>183</v>
      </c>
      <c r="P127" s="58" t="s">
        <v>184</v>
      </c>
      <c r="Q127" s="58" t="s">
        <v>185</v>
      </c>
      <c r="R127" s="58" t="s">
        <v>186</v>
      </c>
      <c r="S127" s="58" t="s">
        <v>187</v>
      </c>
      <c r="T127" s="59" t="s">
        <v>188</v>
      </c>
    </row>
    <row r="128" spans="2:63" s="1" customFormat="1" ht="22.9" customHeight="1">
      <c r="B128" s="30"/>
      <c r="C128" s="62" t="s">
        <v>189</v>
      </c>
      <c r="J128" s="127">
        <f>BK128</f>
        <v>0</v>
      </c>
      <c r="L128" s="30"/>
      <c r="M128" s="60"/>
      <c r="N128" s="51"/>
      <c r="O128" s="51"/>
      <c r="P128" s="128">
        <f>P129</f>
        <v>0</v>
      </c>
      <c r="Q128" s="51"/>
      <c r="R128" s="128">
        <f>R129</f>
        <v>48.000480000000003</v>
      </c>
      <c r="S128" s="51"/>
      <c r="T128" s="129">
        <f>T129</f>
        <v>0</v>
      </c>
      <c r="AT128" s="15" t="s">
        <v>73</v>
      </c>
      <c r="AU128" s="15" t="s">
        <v>156</v>
      </c>
      <c r="BK128" s="130">
        <f>BK129</f>
        <v>0</v>
      </c>
    </row>
    <row r="129" spans="2:65" s="11" customFormat="1" ht="25.9" customHeight="1">
      <c r="B129" s="131"/>
      <c r="D129" s="132" t="s">
        <v>73</v>
      </c>
      <c r="E129" s="133" t="s">
        <v>849</v>
      </c>
      <c r="F129" s="133" t="s">
        <v>850</v>
      </c>
      <c r="I129" s="134"/>
      <c r="J129" s="135">
        <f>BK129</f>
        <v>0</v>
      </c>
      <c r="L129" s="131"/>
      <c r="M129" s="136"/>
      <c r="P129" s="137">
        <f>P130</f>
        <v>0</v>
      </c>
      <c r="R129" s="137">
        <f>R130</f>
        <v>48.000480000000003</v>
      </c>
      <c r="T129" s="138">
        <f>T130</f>
        <v>0</v>
      </c>
      <c r="AR129" s="132" t="s">
        <v>82</v>
      </c>
      <c r="AT129" s="139" t="s">
        <v>73</v>
      </c>
      <c r="AU129" s="139" t="s">
        <v>74</v>
      </c>
      <c r="AY129" s="132" t="s">
        <v>193</v>
      </c>
      <c r="BK129" s="140">
        <f>BK130</f>
        <v>0</v>
      </c>
    </row>
    <row r="130" spans="2:65" s="11" customFormat="1" ht="22.9" customHeight="1">
      <c r="B130" s="131"/>
      <c r="D130" s="132" t="s">
        <v>73</v>
      </c>
      <c r="E130" s="141" t="s">
        <v>82</v>
      </c>
      <c r="F130" s="141" t="s">
        <v>851</v>
      </c>
      <c r="I130" s="134"/>
      <c r="J130" s="142">
        <f>BK130</f>
        <v>0</v>
      </c>
      <c r="L130" s="131"/>
      <c r="M130" s="136"/>
      <c r="P130" s="137">
        <f>SUM(P131:P166)</f>
        <v>0</v>
      </c>
      <c r="R130" s="137">
        <f>SUM(R131:R166)</f>
        <v>48.000480000000003</v>
      </c>
      <c r="T130" s="138">
        <f>SUM(T131:T166)</f>
        <v>0</v>
      </c>
      <c r="AR130" s="132" t="s">
        <v>82</v>
      </c>
      <c r="AT130" s="139" t="s">
        <v>73</v>
      </c>
      <c r="AU130" s="139" t="s">
        <v>82</v>
      </c>
      <c r="AY130" s="132" t="s">
        <v>193</v>
      </c>
      <c r="BK130" s="140">
        <f>SUM(BK131:BK166)</f>
        <v>0</v>
      </c>
    </row>
    <row r="131" spans="2:65" s="1" customFormat="1" ht="37.9" customHeight="1">
      <c r="B131" s="114"/>
      <c r="C131" s="157" t="s">
        <v>82</v>
      </c>
      <c r="D131" s="157" t="s">
        <v>207</v>
      </c>
      <c r="E131" s="158" t="s">
        <v>903</v>
      </c>
      <c r="F131" s="159" t="s">
        <v>904</v>
      </c>
      <c r="G131" s="160" t="s">
        <v>258</v>
      </c>
      <c r="H131" s="161">
        <v>3</v>
      </c>
      <c r="I131" s="162"/>
      <c r="J131" s="163">
        <f>ROUND(I131*H131,2)</f>
        <v>0</v>
      </c>
      <c r="K131" s="159" t="s">
        <v>905</v>
      </c>
      <c r="L131" s="30"/>
      <c r="M131" s="164" t="s">
        <v>1</v>
      </c>
      <c r="N131" s="113" t="s">
        <v>39</v>
      </c>
      <c r="P131" s="153">
        <f>O131*H131</f>
        <v>0</v>
      </c>
      <c r="Q131" s="153">
        <v>0</v>
      </c>
      <c r="R131" s="153">
        <f>Q131*H131</f>
        <v>0</v>
      </c>
      <c r="S131" s="153">
        <v>0</v>
      </c>
      <c r="T131" s="154">
        <f>S131*H131</f>
        <v>0</v>
      </c>
      <c r="AR131" s="155" t="s">
        <v>192</v>
      </c>
      <c r="AT131" s="155" t="s">
        <v>207</v>
      </c>
      <c r="AU131" s="155" t="s">
        <v>84</v>
      </c>
      <c r="AY131" s="15" t="s">
        <v>193</v>
      </c>
      <c r="BE131" s="156">
        <f>IF(N131="základní",J131,0)</f>
        <v>0</v>
      </c>
      <c r="BF131" s="156">
        <f>IF(N131="snížená",J131,0)</f>
        <v>0</v>
      </c>
      <c r="BG131" s="156">
        <f>IF(N131="zákl. přenesená",J131,0)</f>
        <v>0</v>
      </c>
      <c r="BH131" s="156">
        <f>IF(N131="sníž. přenesená",J131,0)</f>
        <v>0</v>
      </c>
      <c r="BI131" s="156">
        <f>IF(N131="nulová",J131,0)</f>
        <v>0</v>
      </c>
      <c r="BJ131" s="15" t="s">
        <v>82</v>
      </c>
      <c r="BK131" s="156">
        <f>ROUND(I131*H131,2)</f>
        <v>0</v>
      </c>
      <c r="BL131" s="15" t="s">
        <v>192</v>
      </c>
      <c r="BM131" s="155" t="s">
        <v>906</v>
      </c>
    </row>
    <row r="132" spans="2:65" s="1" customFormat="1" ht="11.25">
      <c r="B132" s="30"/>
      <c r="D132" s="180" t="s">
        <v>286</v>
      </c>
      <c r="F132" s="181" t="s">
        <v>907</v>
      </c>
      <c r="I132" s="115"/>
      <c r="L132" s="30"/>
      <c r="M132" s="182"/>
      <c r="T132" s="54"/>
      <c r="AT132" s="15" t="s">
        <v>286</v>
      </c>
      <c r="AU132" s="15" t="s">
        <v>84</v>
      </c>
    </row>
    <row r="133" spans="2:65" s="1" customFormat="1" ht="33" customHeight="1">
      <c r="B133" s="114"/>
      <c r="C133" s="157" t="s">
        <v>84</v>
      </c>
      <c r="D133" s="157" t="s">
        <v>207</v>
      </c>
      <c r="E133" s="158" t="s">
        <v>908</v>
      </c>
      <c r="F133" s="159" t="s">
        <v>909</v>
      </c>
      <c r="G133" s="160" t="s">
        <v>258</v>
      </c>
      <c r="H133" s="161">
        <v>3</v>
      </c>
      <c r="I133" s="162"/>
      <c r="J133" s="163">
        <f>ROUND(I133*H133,2)</f>
        <v>0</v>
      </c>
      <c r="K133" s="159" t="s">
        <v>905</v>
      </c>
      <c r="L133" s="30"/>
      <c r="M133" s="164" t="s">
        <v>1</v>
      </c>
      <c r="N133" s="113" t="s">
        <v>39</v>
      </c>
      <c r="P133" s="153">
        <f>O133*H133</f>
        <v>0</v>
      </c>
      <c r="Q133" s="153">
        <v>0</v>
      </c>
      <c r="R133" s="153">
        <f>Q133*H133</f>
        <v>0</v>
      </c>
      <c r="S133" s="153">
        <v>0</v>
      </c>
      <c r="T133" s="154">
        <f>S133*H133</f>
        <v>0</v>
      </c>
      <c r="AR133" s="155" t="s">
        <v>192</v>
      </c>
      <c r="AT133" s="155" t="s">
        <v>207</v>
      </c>
      <c r="AU133" s="155" t="s">
        <v>84</v>
      </c>
      <c r="AY133" s="15" t="s">
        <v>193</v>
      </c>
      <c r="BE133" s="156">
        <f>IF(N133="základní",J133,0)</f>
        <v>0</v>
      </c>
      <c r="BF133" s="156">
        <f>IF(N133="snížená",J133,0)</f>
        <v>0</v>
      </c>
      <c r="BG133" s="156">
        <f>IF(N133="zákl. přenesená",J133,0)</f>
        <v>0</v>
      </c>
      <c r="BH133" s="156">
        <f>IF(N133="sníž. přenesená",J133,0)</f>
        <v>0</v>
      </c>
      <c r="BI133" s="156">
        <f>IF(N133="nulová",J133,0)</f>
        <v>0</v>
      </c>
      <c r="BJ133" s="15" t="s">
        <v>82</v>
      </c>
      <c r="BK133" s="156">
        <f>ROUND(I133*H133,2)</f>
        <v>0</v>
      </c>
      <c r="BL133" s="15" t="s">
        <v>192</v>
      </c>
      <c r="BM133" s="155" t="s">
        <v>910</v>
      </c>
    </row>
    <row r="134" spans="2:65" s="1" customFormat="1" ht="11.25">
      <c r="B134" s="30"/>
      <c r="D134" s="180" t="s">
        <v>286</v>
      </c>
      <c r="F134" s="181" t="s">
        <v>911</v>
      </c>
      <c r="I134" s="115"/>
      <c r="L134" s="30"/>
      <c r="M134" s="182"/>
      <c r="T134" s="54"/>
      <c r="AT134" s="15" t="s">
        <v>286</v>
      </c>
      <c r="AU134" s="15" t="s">
        <v>84</v>
      </c>
    </row>
    <row r="135" spans="2:65" s="1" customFormat="1" ht="24.2" customHeight="1">
      <c r="B135" s="114"/>
      <c r="C135" s="157" t="s">
        <v>203</v>
      </c>
      <c r="D135" s="157" t="s">
        <v>207</v>
      </c>
      <c r="E135" s="158" t="s">
        <v>912</v>
      </c>
      <c r="F135" s="159" t="s">
        <v>913</v>
      </c>
      <c r="G135" s="160" t="s">
        <v>258</v>
      </c>
      <c r="H135" s="161">
        <v>5</v>
      </c>
      <c r="I135" s="162"/>
      <c r="J135" s="163">
        <f>ROUND(I135*H135,2)</f>
        <v>0</v>
      </c>
      <c r="K135" s="159" t="s">
        <v>905</v>
      </c>
      <c r="L135" s="30"/>
      <c r="M135" s="164" t="s">
        <v>1</v>
      </c>
      <c r="N135" s="113" t="s">
        <v>39</v>
      </c>
      <c r="P135" s="153">
        <f>O135*H135</f>
        <v>0</v>
      </c>
      <c r="Q135" s="153">
        <v>0</v>
      </c>
      <c r="R135" s="153">
        <f>Q135*H135</f>
        <v>0</v>
      </c>
      <c r="S135" s="153">
        <v>0</v>
      </c>
      <c r="T135" s="154">
        <f>S135*H135</f>
        <v>0</v>
      </c>
      <c r="AR135" s="155" t="s">
        <v>192</v>
      </c>
      <c r="AT135" s="155" t="s">
        <v>207</v>
      </c>
      <c r="AU135" s="155" t="s">
        <v>84</v>
      </c>
      <c r="AY135" s="15" t="s">
        <v>193</v>
      </c>
      <c r="BE135" s="156">
        <f>IF(N135="základní",J135,0)</f>
        <v>0</v>
      </c>
      <c r="BF135" s="156">
        <f>IF(N135="snížená",J135,0)</f>
        <v>0</v>
      </c>
      <c r="BG135" s="156">
        <f>IF(N135="zákl. přenesená",J135,0)</f>
        <v>0</v>
      </c>
      <c r="BH135" s="156">
        <f>IF(N135="sníž. přenesená",J135,0)</f>
        <v>0</v>
      </c>
      <c r="BI135" s="156">
        <f>IF(N135="nulová",J135,0)</f>
        <v>0</v>
      </c>
      <c r="BJ135" s="15" t="s">
        <v>82</v>
      </c>
      <c r="BK135" s="156">
        <f>ROUND(I135*H135,2)</f>
        <v>0</v>
      </c>
      <c r="BL135" s="15" t="s">
        <v>192</v>
      </c>
      <c r="BM135" s="155" t="s">
        <v>914</v>
      </c>
    </row>
    <row r="136" spans="2:65" s="1" customFormat="1" ht="11.25">
      <c r="B136" s="30"/>
      <c r="D136" s="180" t="s">
        <v>286</v>
      </c>
      <c r="F136" s="181" t="s">
        <v>915</v>
      </c>
      <c r="I136" s="115"/>
      <c r="L136" s="30"/>
      <c r="M136" s="182"/>
      <c r="T136" s="54"/>
      <c r="AT136" s="15" t="s">
        <v>286</v>
      </c>
      <c r="AU136" s="15" t="s">
        <v>84</v>
      </c>
    </row>
    <row r="137" spans="2:65" s="1" customFormat="1" ht="24.2" customHeight="1">
      <c r="B137" s="114"/>
      <c r="C137" s="157" t="s">
        <v>192</v>
      </c>
      <c r="D137" s="157" t="s">
        <v>207</v>
      </c>
      <c r="E137" s="158" t="s">
        <v>916</v>
      </c>
      <c r="F137" s="159" t="s">
        <v>917</v>
      </c>
      <c r="G137" s="160" t="s">
        <v>258</v>
      </c>
      <c r="H137" s="161">
        <v>16</v>
      </c>
      <c r="I137" s="162"/>
      <c r="J137" s="163">
        <f>ROUND(I137*H137,2)</f>
        <v>0</v>
      </c>
      <c r="K137" s="159" t="s">
        <v>905</v>
      </c>
      <c r="L137" s="30"/>
      <c r="M137" s="164" t="s">
        <v>1</v>
      </c>
      <c r="N137" s="113" t="s">
        <v>39</v>
      </c>
      <c r="P137" s="153">
        <f>O137*H137</f>
        <v>0</v>
      </c>
      <c r="Q137" s="153">
        <v>0</v>
      </c>
      <c r="R137" s="153">
        <f>Q137*H137</f>
        <v>0</v>
      </c>
      <c r="S137" s="153">
        <v>0</v>
      </c>
      <c r="T137" s="154">
        <f>S137*H137</f>
        <v>0</v>
      </c>
      <c r="AR137" s="155" t="s">
        <v>192</v>
      </c>
      <c r="AT137" s="155" t="s">
        <v>207</v>
      </c>
      <c r="AU137" s="155" t="s">
        <v>84</v>
      </c>
      <c r="AY137" s="15" t="s">
        <v>193</v>
      </c>
      <c r="BE137" s="156">
        <f>IF(N137="základní",J137,0)</f>
        <v>0</v>
      </c>
      <c r="BF137" s="156">
        <f>IF(N137="snížená",J137,0)</f>
        <v>0</v>
      </c>
      <c r="BG137" s="156">
        <f>IF(N137="zákl. přenesená",J137,0)</f>
        <v>0</v>
      </c>
      <c r="BH137" s="156">
        <f>IF(N137="sníž. přenesená",J137,0)</f>
        <v>0</v>
      </c>
      <c r="BI137" s="156">
        <f>IF(N137="nulová",J137,0)</f>
        <v>0</v>
      </c>
      <c r="BJ137" s="15" t="s">
        <v>82</v>
      </c>
      <c r="BK137" s="156">
        <f>ROUND(I137*H137,2)</f>
        <v>0</v>
      </c>
      <c r="BL137" s="15" t="s">
        <v>192</v>
      </c>
      <c r="BM137" s="155" t="s">
        <v>918</v>
      </c>
    </row>
    <row r="138" spans="2:65" s="1" customFormat="1" ht="11.25">
      <c r="B138" s="30"/>
      <c r="D138" s="180" t="s">
        <v>286</v>
      </c>
      <c r="F138" s="181" t="s">
        <v>919</v>
      </c>
      <c r="I138" s="115"/>
      <c r="L138" s="30"/>
      <c r="M138" s="182"/>
      <c r="T138" s="54"/>
      <c r="AT138" s="15" t="s">
        <v>286</v>
      </c>
      <c r="AU138" s="15" t="s">
        <v>84</v>
      </c>
    </row>
    <row r="139" spans="2:65" s="1" customFormat="1" ht="24.2" customHeight="1">
      <c r="B139" s="114"/>
      <c r="C139" s="157" t="s">
        <v>211</v>
      </c>
      <c r="D139" s="157" t="s">
        <v>207</v>
      </c>
      <c r="E139" s="158" t="s">
        <v>920</v>
      </c>
      <c r="F139" s="159" t="s">
        <v>921</v>
      </c>
      <c r="G139" s="160" t="s">
        <v>258</v>
      </c>
      <c r="H139" s="161">
        <v>3</v>
      </c>
      <c r="I139" s="162"/>
      <c r="J139" s="163">
        <f>ROUND(I139*H139,2)</f>
        <v>0</v>
      </c>
      <c r="K139" s="159" t="s">
        <v>905</v>
      </c>
      <c r="L139" s="30"/>
      <c r="M139" s="164" t="s">
        <v>1</v>
      </c>
      <c r="N139" s="113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192</v>
      </c>
      <c r="AT139" s="155" t="s">
        <v>207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192</v>
      </c>
      <c r="BM139" s="155" t="s">
        <v>922</v>
      </c>
    </row>
    <row r="140" spans="2:65" s="1" customFormat="1" ht="11.25">
      <c r="B140" s="30"/>
      <c r="D140" s="180" t="s">
        <v>286</v>
      </c>
      <c r="F140" s="181" t="s">
        <v>923</v>
      </c>
      <c r="I140" s="115"/>
      <c r="L140" s="30"/>
      <c r="M140" s="182"/>
      <c r="T140" s="54"/>
      <c r="AT140" s="15" t="s">
        <v>286</v>
      </c>
      <c r="AU140" s="15" t="s">
        <v>84</v>
      </c>
    </row>
    <row r="141" spans="2:65" s="1" customFormat="1" ht="24.2" customHeight="1">
      <c r="B141" s="114"/>
      <c r="C141" s="157" t="s">
        <v>214</v>
      </c>
      <c r="D141" s="157" t="s">
        <v>207</v>
      </c>
      <c r="E141" s="158" t="s">
        <v>924</v>
      </c>
      <c r="F141" s="159" t="s">
        <v>925</v>
      </c>
      <c r="G141" s="160" t="s">
        <v>864</v>
      </c>
      <c r="H141" s="161">
        <v>35.909999999999997</v>
      </c>
      <c r="I141" s="162"/>
      <c r="J141" s="163">
        <f>ROUND(I141*H141,2)</f>
        <v>0</v>
      </c>
      <c r="K141" s="159" t="s">
        <v>905</v>
      </c>
      <c r="L141" s="30"/>
      <c r="M141" s="164" t="s">
        <v>1</v>
      </c>
      <c r="N141" s="113" t="s">
        <v>39</v>
      </c>
      <c r="P141" s="153">
        <f>O141*H141</f>
        <v>0</v>
      </c>
      <c r="Q141" s="153">
        <v>0</v>
      </c>
      <c r="R141" s="153">
        <f>Q141*H141</f>
        <v>0</v>
      </c>
      <c r="S141" s="153">
        <v>0</v>
      </c>
      <c r="T141" s="154">
        <f>S141*H141</f>
        <v>0</v>
      </c>
      <c r="AR141" s="155" t="s">
        <v>192</v>
      </c>
      <c r="AT141" s="155" t="s">
        <v>207</v>
      </c>
      <c r="AU141" s="155" t="s">
        <v>84</v>
      </c>
      <c r="AY141" s="15" t="s">
        <v>193</v>
      </c>
      <c r="BE141" s="156">
        <f>IF(N141="základní",J141,0)</f>
        <v>0</v>
      </c>
      <c r="BF141" s="156">
        <f>IF(N141="snížená",J141,0)</f>
        <v>0</v>
      </c>
      <c r="BG141" s="156">
        <f>IF(N141="zákl. přenesená",J141,0)</f>
        <v>0</v>
      </c>
      <c r="BH141" s="156">
        <f>IF(N141="sníž. přenesená",J141,0)</f>
        <v>0</v>
      </c>
      <c r="BI141" s="156">
        <f>IF(N141="nulová",J141,0)</f>
        <v>0</v>
      </c>
      <c r="BJ141" s="15" t="s">
        <v>82</v>
      </c>
      <c r="BK141" s="156">
        <f>ROUND(I141*H141,2)</f>
        <v>0</v>
      </c>
      <c r="BL141" s="15" t="s">
        <v>192</v>
      </c>
      <c r="BM141" s="155" t="s">
        <v>926</v>
      </c>
    </row>
    <row r="142" spans="2:65" s="1" customFormat="1" ht="11.25">
      <c r="B142" s="30"/>
      <c r="D142" s="180" t="s">
        <v>286</v>
      </c>
      <c r="F142" s="181" t="s">
        <v>927</v>
      </c>
      <c r="I142" s="115"/>
      <c r="L142" s="30"/>
      <c r="M142" s="182"/>
      <c r="T142" s="54"/>
      <c r="AT142" s="15" t="s">
        <v>286</v>
      </c>
      <c r="AU142" s="15" t="s">
        <v>84</v>
      </c>
    </row>
    <row r="143" spans="2:65" s="12" customFormat="1" ht="11.25">
      <c r="B143" s="165"/>
      <c r="D143" s="166" t="s">
        <v>224</v>
      </c>
      <c r="E143" s="167" t="s">
        <v>1</v>
      </c>
      <c r="F143" s="168" t="s">
        <v>928</v>
      </c>
      <c r="H143" s="169">
        <v>35.909999999999997</v>
      </c>
      <c r="I143" s="170"/>
      <c r="L143" s="165"/>
      <c r="M143" s="171"/>
      <c r="T143" s="172"/>
      <c r="AT143" s="167" t="s">
        <v>224</v>
      </c>
      <c r="AU143" s="167" t="s">
        <v>84</v>
      </c>
      <c r="AV143" s="12" t="s">
        <v>84</v>
      </c>
      <c r="AW143" s="12" t="s">
        <v>226</v>
      </c>
      <c r="AX143" s="12" t="s">
        <v>82</v>
      </c>
      <c r="AY143" s="167" t="s">
        <v>193</v>
      </c>
    </row>
    <row r="144" spans="2:65" s="1" customFormat="1" ht="24.2" customHeight="1">
      <c r="B144" s="114"/>
      <c r="C144" s="157" t="s">
        <v>206</v>
      </c>
      <c r="D144" s="157" t="s">
        <v>207</v>
      </c>
      <c r="E144" s="158" t="s">
        <v>929</v>
      </c>
      <c r="F144" s="159" t="s">
        <v>930</v>
      </c>
      <c r="G144" s="160" t="s">
        <v>864</v>
      </c>
      <c r="H144" s="161">
        <v>48</v>
      </c>
      <c r="I144" s="162"/>
      <c r="J144" s="163">
        <f>ROUND(I144*H144,2)</f>
        <v>0</v>
      </c>
      <c r="K144" s="159" t="s">
        <v>905</v>
      </c>
      <c r="L144" s="30"/>
      <c r="M144" s="164" t="s">
        <v>1</v>
      </c>
      <c r="N144" s="113" t="s">
        <v>39</v>
      </c>
      <c r="P144" s="153">
        <f>O144*H144</f>
        <v>0</v>
      </c>
      <c r="Q144" s="153">
        <v>0</v>
      </c>
      <c r="R144" s="153">
        <f>Q144*H144</f>
        <v>0</v>
      </c>
      <c r="S144" s="153">
        <v>0</v>
      </c>
      <c r="T144" s="154">
        <f>S144*H144</f>
        <v>0</v>
      </c>
      <c r="AR144" s="155" t="s">
        <v>192</v>
      </c>
      <c r="AT144" s="155" t="s">
        <v>207</v>
      </c>
      <c r="AU144" s="155" t="s">
        <v>84</v>
      </c>
      <c r="AY144" s="15" t="s">
        <v>193</v>
      </c>
      <c r="BE144" s="156">
        <f>IF(N144="základní",J144,0)</f>
        <v>0</v>
      </c>
      <c r="BF144" s="156">
        <f>IF(N144="snížená",J144,0)</f>
        <v>0</v>
      </c>
      <c r="BG144" s="156">
        <f>IF(N144="zákl. přenesená",J144,0)</f>
        <v>0</v>
      </c>
      <c r="BH144" s="156">
        <f>IF(N144="sníž. přenesená",J144,0)</f>
        <v>0</v>
      </c>
      <c r="BI144" s="156">
        <f>IF(N144="nulová",J144,0)</f>
        <v>0</v>
      </c>
      <c r="BJ144" s="15" t="s">
        <v>82</v>
      </c>
      <c r="BK144" s="156">
        <f>ROUND(I144*H144,2)</f>
        <v>0</v>
      </c>
      <c r="BL144" s="15" t="s">
        <v>192</v>
      </c>
      <c r="BM144" s="155" t="s">
        <v>931</v>
      </c>
    </row>
    <row r="145" spans="2:65" s="1" customFormat="1" ht="11.25">
      <c r="B145" s="30"/>
      <c r="D145" s="180" t="s">
        <v>286</v>
      </c>
      <c r="F145" s="181" t="s">
        <v>932</v>
      </c>
      <c r="I145" s="115"/>
      <c r="L145" s="30"/>
      <c r="M145" s="182"/>
      <c r="T145" s="54"/>
      <c r="AT145" s="15" t="s">
        <v>286</v>
      </c>
      <c r="AU145" s="15" t="s">
        <v>84</v>
      </c>
    </row>
    <row r="146" spans="2:65" s="12" customFormat="1" ht="11.25">
      <c r="B146" s="165"/>
      <c r="D146" s="166" t="s">
        <v>224</v>
      </c>
      <c r="E146" s="167" t="s">
        <v>1</v>
      </c>
      <c r="F146" s="168" t="s">
        <v>933</v>
      </c>
      <c r="H146" s="169">
        <v>48</v>
      </c>
      <c r="I146" s="170"/>
      <c r="L146" s="165"/>
      <c r="M146" s="171"/>
      <c r="T146" s="172"/>
      <c r="AT146" s="167" t="s">
        <v>224</v>
      </c>
      <c r="AU146" s="167" t="s">
        <v>84</v>
      </c>
      <c r="AV146" s="12" t="s">
        <v>84</v>
      </c>
      <c r="AW146" s="12" t="s">
        <v>226</v>
      </c>
      <c r="AX146" s="12" t="s">
        <v>82</v>
      </c>
      <c r="AY146" s="167" t="s">
        <v>193</v>
      </c>
    </row>
    <row r="147" spans="2:65" s="1" customFormat="1" ht="24.2" customHeight="1">
      <c r="B147" s="114"/>
      <c r="C147" s="157" t="s">
        <v>228</v>
      </c>
      <c r="D147" s="157" t="s">
        <v>207</v>
      </c>
      <c r="E147" s="158" t="s">
        <v>934</v>
      </c>
      <c r="F147" s="159" t="s">
        <v>935</v>
      </c>
      <c r="G147" s="160" t="s">
        <v>857</v>
      </c>
      <c r="H147" s="161">
        <v>24</v>
      </c>
      <c r="I147" s="162"/>
      <c r="J147" s="163">
        <f>ROUND(I147*H147,2)</f>
        <v>0</v>
      </c>
      <c r="K147" s="159" t="s">
        <v>905</v>
      </c>
      <c r="L147" s="30"/>
      <c r="M147" s="164" t="s">
        <v>1</v>
      </c>
      <c r="N147" s="113" t="s">
        <v>39</v>
      </c>
      <c r="P147" s="153">
        <f>O147*H147</f>
        <v>0</v>
      </c>
      <c r="Q147" s="153">
        <v>0</v>
      </c>
      <c r="R147" s="153">
        <f>Q147*H147</f>
        <v>0</v>
      </c>
      <c r="S147" s="153">
        <v>0</v>
      </c>
      <c r="T147" s="154">
        <f>S147*H147</f>
        <v>0</v>
      </c>
      <c r="AR147" s="155" t="s">
        <v>192</v>
      </c>
      <c r="AT147" s="155" t="s">
        <v>207</v>
      </c>
      <c r="AU147" s="155" t="s">
        <v>84</v>
      </c>
      <c r="AY147" s="15" t="s">
        <v>193</v>
      </c>
      <c r="BE147" s="156">
        <f>IF(N147="základní",J147,0)</f>
        <v>0</v>
      </c>
      <c r="BF147" s="156">
        <f>IF(N147="snížená",J147,0)</f>
        <v>0</v>
      </c>
      <c r="BG147" s="156">
        <f>IF(N147="zákl. přenesená",J147,0)</f>
        <v>0</v>
      </c>
      <c r="BH147" s="156">
        <f>IF(N147="sníž. přenesená",J147,0)</f>
        <v>0</v>
      </c>
      <c r="BI147" s="156">
        <f>IF(N147="nulová",J147,0)</f>
        <v>0</v>
      </c>
      <c r="BJ147" s="15" t="s">
        <v>82</v>
      </c>
      <c r="BK147" s="156">
        <f>ROUND(I147*H147,2)</f>
        <v>0</v>
      </c>
      <c r="BL147" s="15" t="s">
        <v>192</v>
      </c>
      <c r="BM147" s="155" t="s">
        <v>936</v>
      </c>
    </row>
    <row r="148" spans="2:65" s="1" customFormat="1" ht="11.25">
      <c r="B148" s="30"/>
      <c r="D148" s="180" t="s">
        <v>286</v>
      </c>
      <c r="F148" s="181" t="s">
        <v>937</v>
      </c>
      <c r="I148" s="115"/>
      <c r="L148" s="30"/>
      <c r="M148" s="182"/>
      <c r="T148" s="54"/>
      <c r="AT148" s="15" t="s">
        <v>286</v>
      </c>
      <c r="AU148" s="15" t="s">
        <v>84</v>
      </c>
    </row>
    <row r="149" spans="2:65" s="12" customFormat="1" ht="11.25">
      <c r="B149" s="165"/>
      <c r="D149" s="166" t="s">
        <v>224</v>
      </c>
      <c r="E149" s="167" t="s">
        <v>1</v>
      </c>
      <c r="F149" s="168" t="s">
        <v>938</v>
      </c>
      <c r="H149" s="169">
        <v>24</v>
      </c>
      <c r="I149" s="170"/>
      <c r="L149" s="165"/>
      <c r="M149" s="171"/>
      <c r="T149" s="172"/>
      <c r="AT149" s="167" t="s">
        <v>224</v>
      </c>
      <c r="AU149" s="167" t="s">
        <v>84</v>
      </c>
      <c r="AV149" s="12" t="s">
        <v>84</v>
      </c>
      <c r="AW149" s="12" t="s">
        <v>226</v>
      </c>
      <c r="AX149" s="12" t="s">
        <v>82</v>
      </c>
      <c r="AY149" s="167" t="s">
        <v>193</v>
      </c>
    </row>
    <row r="150" spans="2:65" s="1" customFormat="1" ht="33" customHeight="1">
      <c r="B150" s="114"/>
      <c r="C150" s="157" t="s">
        <v>200</v>
      </c>
      <c r="D150" s="157" t="s">
        <v>207</v>
      </c>
      <c r="E150" s="158" t="s">
        <v>939</v>
      </c>
      <c r="F150" s="159" t="s">
        <v>940</v>
      </c>
      <c r="G150" s="160" t="s">
        <v>736</v>
      </c>
      <c r="H150" s="161">
        <v>12</v>
      </c>
      <c r="I150" s="162"/>
      <c r="J150" s="163">
        <f>ROUND(I150*H150,2)</f>
        <v>0</v>
      </c>
      <c r="K150" s="159" t="s">
        <v>905</v>
      </c>
      <c r="L150" s="30"/>
      <c r="M150" s="164" t="s">
        <v>1</v>
      </c>
      <c r="N150" s="113" t="s">
        <v>39</v>
      </c>
      <c r="P150" s="153">
        <f>O150*H150</f>
        <v>0</v>
      </c>
      <c r="Q150" s="153">
        <v>0</v>
      </c>
      <c r="R150" s="153">
        <f>Q150*H150</f>
        <v>0</v>
      </c>
      <c r="S150" s="153">
        <v>0</v>
      </c>
      <c r="T150" s="154">
        <f>S150*H150</f>
        <v>0</v>
      </c>
      <c r="AR150" s="155" t="s">
        <v>192</v>
      </c>
      <c r="AT150" s="155" t="s">
        <v>207</v>
      </c>
      <c r="AU150" s="155" t="s">
        <v>84</v>
      </c>
      <c r="AY150" s="15" t="s">
        <v>193</v>
      </c>
      <c r="BE150" s="156">
        <f>IF(N150="základní",J150,0)</f>
        <v>0</v>
      </c>
      <c r="BF150" s="156">
        <f>IF(N150="snížená",J150,0)</f>
        <v>0</v>
      </c>
      <c r="BG150" s="156">
        <f>IF(N150="zákl. přenesená",J150,0)</f>
        <v>0</v>
      </c>
      <c r="BH150" s="156">
        <f>IF(N150="sníž. přenesená",J150,0)</f>
        <v>0</v>
      </c>
      <c r="BI150" s="156">
        <f>IF(N150="nulová",J150,0)</f>
        <v>0</v>
      </c>
      <c r="BJ150" s="15" t="s">
        <v>82</v>
      </c>
      <c r="BK150" s="156">
        <f>ROUND(I150*H150,2)</f>
        <v>0</v>
      </c>
      <c r="BL150" s="15" t="s">
        <v>192</v>
      </c>
      <c r="BM150" s="155" t="s">
        <v>941</v>
      </c>
    </row>
    <row r="151" spans="2:65" s="1" customFormat="1" ht="11.25">
      <c r="B151" s="30"/>
      <c r="D151" s="180" t="s">
        <v>286</v>
      </c>
      <c r="F151" s="181" t="s">
        <v>942</v>
      </c>
      <c r="I151" s="115"/>
      <c r="L151" s="30"/>
      <c r="M151" s="182"/>
      <c r="T151" s="54"/>
      <c r="AT151" s="15" t="s">
        <v>286</v>
      </c>
      <c r="AU151" s="15" t="s">
        <v>84</v>
      </c>
    </row>
    <row r="152" spans="2:65" s="12" customFormat="1" ht="11.25">
      <c r="B152" s="165"/>
      <c r="D152" s="166" t="s">
        <v>224</v>
      </c>
      <c r="E152" s="167" t="s">
        <v>1</v>
      </c>
      <c r="F152" s="168" t="s">
        <v>943</v>
      </c>
      <c r="H152" s="169">
        <v>12</v>
      </c>
      <c r="I152" s="170"/>
      <c r="L152" s="165"/>
      <c r="M152" s="171"/>
      <c r="T152" s="172"/>
      <c r="AT152" s="167" t="s">
        <v>224</v>
      </c>
      <c r="AU152" s="167" t="s">
        <v>84</v>
      </c>
      <c r="AV152" s="12" t="s">
        <v>84</v>
      </c>
      <c r="AW152" s="12" t="s">
        <v>226</v>
      </c>
      <c r="AX152" s="12" t="s">
        <v>82</v>
      </c>
      <c r="AY152" s="167" t="s">
        <v>193</v>
      </c>
    </row>
    <row r="153" spans="2:65" s="1" customFormat="1" ht="16.5" customHeight="1">
      <c r="B153" s="114"/>
      <c r="C153" s="143" t="s">
        <v>236</v>
      </c>
      <c r="D153" s="143" t="s">
        <v>196</v>
      </c>
      <c r="E153" s="144" t="s">
        <v>944</v>
      </c>
      <c r="F153" s="145" t="s">
        <v>945</v>
      </c>
      <c r="G153" s="146" t="s">
        <v>864</v>
      </c>
      <c r="H153" s="147">
        <v>48</v>
      </c>
      <c r="I153" s="148"/>
      <c r="J153" s="149">
        <f>ROUND(I153*H153,2)</f>
        <v>0</v>
      </c>
      <c r="K153" s="145" t="s">
        <v>905</v>
      </c>
      <c r="L153" s="150"/>
      <c r="M153" s="151" t="s">
        <v>1</v>
      </c>
      <c r="N153" s="152" t="s">
        <v>39</v>
      </c>
      <c r="P153" s="153">
        <f>O153*H153</f>
        <v>0</v>
      </c>
      <c r="Q153" s="153">
        <v>1</v>
      </c>
      <c r="R153" s="153">
        <f>Q153*H153</f>
        <v>48</v>
      </c>
      <c r="S153" s="153">
        <v>0</v>
      </c>
      <c r="T153" s="154">
        <f>S153*H153</f>
        <v>0</v>
      </c>
      <c r="AR153" s="155" t="s">
        <v>200</v>
      </c>
      <c r="AT153" s="155" t="s">
        <v>196</v>
      </c>
      <c r="AU153" s="155" t="s">
        <v>84</v>
      </c>
      <c r="AY153" s="15" t="s">
        <v>193</v>
      </c>
      <c r="BE153" s="156">
        <f>IF(N153="základní",J153,0)</f>
        <v>0</v>
      </c>
      <c r="BF153" s="156">
        <f>IF(N153="snížená",J153,0)</f>
        <v>0</v>
      </c>
      <c r="BG153" s="156">
        <f>IF(N153="zákl. přenesená",J153,0)</f>
        <v>0</v>
      </c>
      <c r="BH153" s="156">
        <f>IF(N153="sníž. přenesená",J153,0)</f>
        <v>0</v>
      </c>
      <c r="BI153" s="156">
        <f>IF(N153="nulová",J153,0)</f>
        <v>0</v>
      </c>
      <c r="BJ153" s="15" t="s">
        <v>82</v>
      </c>
      <c r="BK153" s="156">
        <f>ROUND(I153*H153,2)</f>
        <v>0</v>
      </c>
      <c r="BL153" s="15" t="s">
        <v>192</v>
      </c>
      <c r="BM153" s="155" t="s">
        <v>946</v>
      </c>
    </row>
    <row r="154" spans="2:65" s="12" customFormat="1" ht="11.25">
      <c r="B154" s="165"/>
      <c r="D154" s="166" t="s">
        <v>224</v>
      </c>
      <c r="E154" s="167" t="s">
        <v>1</v>
      </c>
      <c r="F154" s="168" t="s">
        <v>933</v>
      </c>
      <c r="H154" s="169">
        <v>48</v>
      </c>
      <c r="I154" s="170"/>
      <c r="L154" s="165"/>
      <c r="M154" s="171"/>
      <c r="T154" s="172"/>
      <c r="AT154" s="167" t="s">
        <v>224</v>
      </c>
      <c r="AU154" s="167" t="s">
        <v>84</v>
      </c>
      <c r="AV154" s="12" t="s">
        <v>84</v>
      </c>
      <c r="AW154" s="12" t="s">
        <v>226</v>
      </c>
      <c r="AX154" s="12" t="s">
        <v>82</v>
      </c>
      <c r="AY154" s="167" t="s">
        <v>193</v>
      </c>
    </row>
    <row r="155" spans="2:65" s="1" customFormat="1" ht="37.9" customHeight="1">
      <c r="B155" s="114"/>
      <c r="C155" s="157" t="s">
        <v>8</v>
      </c>
      <c r="D155" s="157" t="s">
        <v>207</v>
      </c>
      <c r="E155" s="158" t="s">
        <v>947</v>
      </c>
      <c r="F155" s="159" t="s">
        <v>948</v>
      </c>
      <c r="G155" s="160" t="s">
        <v>736</v>
      </c>
      <c r="H155" s="161">
        <v>12</v>
      </c>
      <c r="I155" s="162"/>
      <c r="J155" s="163">
        <f>ROUND(I155*H155,2)</f>
        <v>0</v>
      </c>
      <c r="K155" s="159" t="s">
        <v>239</v>
      </c>
      <c r="L155" s="30"/>
      <c r="M155" s="164" t="s">
        <v>1</v>
      </c>
      <c r="N155" s="113" t="s">
        <v>39</v>
      </c>
      <c r="P155" s="153">
        <f>O155*H155</f>
        <v>0</v>
      </c>
      <c r="Q155" s="153">
        <v>0</v>
      </c>
      <c r="R155" s="153">
        <f>Q155*H155</f>
        <v>0</v>
      </c>
      <c r="S155" s="153">
        <v>0</v>
      </c>
      <c r="T155" s="154">
        <f>S155*H155</f>
        <v>0</v>
      </c>
      <c r="AR155" s="155" t="s">
        <v>192</v>
      </c>
      <c r="AT155" s="155" t="s">
        <v>207</v>
      </c>
      <c r="AU155" s="155" t="s">
        <v>84</v>
      </c>
      <c r="AY155" s="15" t="s">
        <v>193</v>
      </c>
      <c r="BE155" s="156">
        <f>IF(N155="základní",J155,0)</f>
        <v>0</v>
      </c>
      <c r="BF155" s="156">
        <f>IF(N155="snížená",J155,0)</f>
        <v>0</v>
      </c>
      <c r="BG155" s="156">
        <f>IF(N155="zákl. přenesená",J155,0)</f>
        <v>0</v>
      </c>
      <c r="BH155" s="156">
        <f>IF(N155="sníž. přenesená",J155,0)</f>
        <v>0</v>
      </c>
      <c r="BI155" s="156">
        <f>IF(N155="nulová",J155,0)</f>
        <v>0</v>
      </c>
      <c r="BJ155" s="15" t="s">
        <v>82</v>
      </c>
      <c r="BK155" s="156">
        <f>ROUND(I155*H155,2)</f>
        <v>0</v>
      </c>
      <c r="BL155" s="15" t="s">
        <v>192</v>
      </c>
      <c r="BM155" s="155" t="s">
        <v>949</v>
      </c>
    </row>
    <row r="156" spans="2:65" s="1" customFormat="1" ht="11.25">
      <c r="B156" s="30"/>
      <c r="D156" s="180" t="s">
        <v>286</v>
      </c>
      <c r="F156" s="181" t="s">
        <v>950</v>
      </c>
      <c r="I156" s="115"/>
      <c r="L156" s="30"/>
      <c r="M156" s="182"/>
      <c r="T156" s="54"/>
      <c r="AT156" s="15" t="s">
        <v>286</v>
      </c>
      <c r="AU156" s="15" t="s">
        <v>84</v>
      </c>
    </row>
    <row r="157" spans="2:65" s="12" customFormat="1" ht="11.25">
      <c r="B157" s="165"/>
      <c r="D157" s="166" t="s">
        <v>224</v>
      </c>
      <c r="E157" s="167" t="s">
        <v>1</v>
      </c>
      <c r="F157" s="168" t="s">
        <v>943</v>
      </c>
      <c r="H157" s="169">
        <v>12</v>
      </c>
      <c r="I157" s="170"/>
      <c r="L157" s="165"/>
      <c r="M157" s="171"/>
      <c r="T157" s="172"/>
      <c r="AT157" s="167" t="s">
        <v>224</v>
      </c>
      <c r="AU157" s="167" t="s">
        <v>84</v>
      </c>
      <c r="AV157" s="12" t="s">
        <v>84</v>
      </c>
      <c r="AW157" s="12" t="s">
        <v>226</v>
      </c>
      <c r="AX157" s="12" t="s">
        <v>82</v>
      </c>
      <c r="AY157" s="167" t="s">
        <v>193</v>
      </c>
    </row>
    <row r="158" spans="2:65" s="1" customFormat="1" ht="16.5" customHeight="1">
      <c r="B158" s="114"/>
      <c r="C158" s="143" t="s">
        <v>223</v>
      </c>
      <c r="D158" s="143" t="s">
        <v>196</v>
      </c>
      <c r="E158" s="144" t="s">
        <v>951</v>
      </c>
      <c r="F158" s="145" t="s">
        <v>952</v>
      </c>
      <c r="G158" s="146" t="s">
        <v>272</v>
      </c>
      <c r="H158" s="147">
        <v>0.48</v>
      </c>
      <c r="I158" s="148"/>
      <c r="J158" s="149">
        <f>ROUND(I158*H158,2)</f>
        <v>0</v>
      </c>
      <c r="K158" s="145" t="s">
        <v>905</v>
      </c>
      <c r="L158" s="150"/>
      <c r="M158" s="151" t="s">
        <v>1</v>
      </c>
      <c r="N158" s="152" t="s">
        <v>39</v>
      </c>
      <c r="P158" s="153">
        <f>O158*H158</f>
        <v>0</v>
      </c>
      <c r="Q158" s="153">
        <v>1E-3</v>
      </c>
      <c r="R158" s="153">
        <f>Q158*H158</f>
        <v>4.8000000000000001E-4</v>
      </c>
      <c r="S158" s="153">
        <v>0</v>
      </c>
      <c r="T158" s="154">
        <f>S158*H158</f>
        <v>0</v>
      </c>
      <c r="AR158" s="155" t="s">
        <v>200</v>
      </c>
      <c r="AT158" s="155" t="s">
        <v>196</v>
      </c>
      <c r="AU158" s="155" t="s">
        <v>84</v>
      </c>
      <c r="AY158" s="15" t="s">
        <v>193</v>
      </c>
      <c r="BE158" s="156">
        <f>IF(N158="základní",J158,0)</f>
        <v>0</v>
      </c>
      <c r="BF158" s="156">
        <f>IF(N158="snížená",J158,0)</f>
        <v>0</v>
      </c>
      <c r="BG158" s="156">
        <f>IF(N158="zákl. přenesená",J158,0)</f>
        <v>0</v>
      </c>
      <c r="BH158" s="156">
        <f>IF(N158="sníž. přenesená",J158,0)</f>
        <v>0</v>
      </c>
      <c r="BI158" s="156">
        <f>IF(N158="nulová",J158,0)</f>
        <v>0</v>
      </c>
      <c r="BJ158" s="15" t="s">
        <v>82</v>
      </c>
      <c r="BK158" s="156">
        <f>ROUND(I158*H158,2)</f>
        <v>0</v>
      </c>
      <c r="BL158" s="15" t="s">
        <v>192</v>
      </c>
      <c r="BM158" s="155" t="s">
        <v>953</v>
      </c>
    </row>
    <row r="159" spans="2:65" s="12" customFormat="1" ht="11.25">
      <c r="B159" s="165"/>
      <c r="D159" s="166" t="s">
        <v>224</v>
      </c>
      <c r="E159" s="167" t="s">
        <v>1</v>
      </c>
      <c r="F159" s="168" t="s">
        <v>938</v>
      </c>
      <c r="H159" s="169">
        <v>24</v>
      </c>
      <c r="I159" s="170"/>
      <c r="L159" s="165"/>
      <c r="M159" s="171"/>
      <c r="T159" s="172"/>
      <c r="AT159" s="167" t="s">
        <v>224</v>
      </c>
      <c r="AU159" s="167" t="s">
        <v>84</v>
      </c>
      <c r="AV159" s="12" t="s">
        <v>84</v>
      </c>
      <c r="AW159" s="12" t="s">
        <v>226</v>
      </c>
      <c r="AX159" s="12" t="s">
        <v>82</v>
      </c>
      <c r="AY159" s="167" t="s">
        <v>193</v>
      </c>
    </row>
    <row r="160" spans="2:65" s="12" customFormat="1" ht="11.25">
      <c r="B160" s="165"/>
      <c r="D160" s="166" t="s">
        <v>224</v>
      </c>
      <c r="F160" s="168" t="s">
        <v>954</v>
      </c>
      <c r="H160" s="169">
        <v>0.48</v>
      </c>
      <c r="I160" s="170"/>
      <c r="L160" s="165"/>
      <c r="M160" s="171"/>
      <c r="T160" s="172"/>
      <c r="AT160" s="167" t="s">
        <v>224</v>
      </c>
      <c r="AU160" s="167" t="s">
        <v>84</v>
      </c>
      <c r="AV160" s="12" t="s">
        <v>84</v>
      </c>
      <c r="AW160" s="12" t="s">
        <v>3</v>
      </c>
      <c r="AX160" s="12" t="s">
        <v>82</v>
      </c>
      <c r="AY160" s="167" t="s">
        <v>193</v>
      </c>
    </row>
    <row r="161" spans="2:65" s="1" customFormat="1" ht="55.5" customHeight="1">
      <c r="B161" s="114"/>
      <c r="C161" s="157" t="s">
        <v>252</v>
      </c>
      <c r="D161" s="157" t="s">
        <v>207</v>
      </c>
      <c r="E161" s="158" t="s">
        <v>955</v>
      </c>
      <c r="F161" s="159" t="s">
        <v>956</v>
      </c>
      <c r="G161" s="160" t="s">
        <v>736</v>
      </c>
      <c r="H161" s="161">
        <v>55</v>
      </c>
      <c r="I161" s="162"/>
      <c r="J161" s="163">
        <f>ROUND(I161*H161,2)</f>
        <v>0</v>
      </c>
      <c r="K161" s="159" t="s">
        <v>239</v>
      </c>
      <c r="L161" s="30"/>
      <c r="M161" s="164" t="s">
        <v>1</v>
      </c>
      <c r="N161" s="113" t="s">
        <v>39</v>
      </c>
      <c r="P161" s="153">
        <f>O161*H161</f>
        <v>0</v>
      </c>
      <c r="Q161" s="153">
        <v>0</v>
      </c>
      <c r="R161" s="153">
        <f>Q161*H161</f>
        <v>0</v>
      </c>
      <c r="S161" s="153">
        <v>0</v>
      </c>
      <c r="T161" s="154">
        <f>S161*H161</f>
        <v>0</v>
      </c>
      <c r="AR161" s="155" t="s">
        <v>268</v>
      </c>
      <c r="AT161" s="155" t="s">
        <v>207</v>
      </c>
      <c r="AU161" s="155" t="s">
        <v>84</v>
      </c>
      <c r="AY161" s="15" t="s">
        <v>193</v>
      </c>
      <c r="BE161" s="156">
        <f>IF(N161="základní",J161,0)</f>
        <v>0</v>
      </c>
      <c r="BF161" s="156">
        <f>IF(N161="snížená",J161,0)</f>
        <v>0</v>
      </c>
      <c r="BG161" s="156">
        <f>IF(N161="zákl. přenesená",J161,0)</f>
        <v>0</v>
      </c>
      <c r="BH161" s="156">
        <f>IF(N161="sníž. přenesená",J161,0)</f>
        <v>0</v>
      </c>
      <c r="BI161" s="156">
        <f>IF(N161="nulová",J161,0)</f>
        <v>0</v>
      </c>
      <c r="BJ161" s="15" t="s">
        <v>82</v>
      </c>
      <c r="BK161" s="156">
        <f>ROUND(I161*H161,2)</f>
        <v>0</v>
      </c>
      <c r="BL161" s="15" t="s">
        <v>268</v>
      </c>
      <c r="BM161" s="155" t="s">
        <v>957</v>
      </c>
    </row>
    <row r="162" spans="2:65" s="1" customFormat="1" ht="11.25">
      <c r="B162" s="30"/>
      <c r="D162" s="180" t="s">
        <v>286</v>
      </c>
      <c r="F162" s="181" t="s">
        <v>958</v>
      </c>
      <c r="I162" s="115"/>
      <c r="L162" s="30"/>
      <c r="M162" s="182"/>
      <c r="T162" s="54"/>
      <c r="AT162" s="15" t="s">
        <v>286</v>
      </c>
      <c r="AU162" s="15" t="s">
        <v>84</v>
      </c>
    </row>
    <row r="163" spans="2:65" s="1" customFormat="1" ht="44.25" customHeight="1">
      <c r="B163" s="114"/>
      <c r="C163" s="157" t="s">
        <v>232</v>
      </c>
      <c r="D163" s="157" t="s">
        <v>207</v>
      </c>
      <c r="E163" s="158" t="s">
        <v>959</v>
      </c>
      <c r="F163" s="159" t="s">
        <v>960</v>
      </c>
      <c r="G163" s="160" t="s">
        <v>258</v>
      </c>
      <c r="H163" s="161">
        <v>27</v>
      </c>
      <c r="I163" s="162"/>
      <c r="J163" s="163">
        <f>ROUND(I163*H163,2)</f>
        <v>0</v>
      </c>
      <c r="K163" s="159" t="s">
        <v>239</v>
      </c>
      <c r="L163" s="30"/>
      <c r="M163" s="164" t="s">
        <v>1</v>
      </c>
      <c r="N163" s="113" t="s">
        <v>39</v>
      </c>
      <c r="P163" s="153">
        <f>O163*H163</f>
        <v>0</v>
      </c>
      <c r="Q163" s="153">
        <v>0</v>
      </c>
      <c r="R163" s="153">
        <f>Q163*H163</f>
        <v>0</v>
      </c>
      <c r="S163" s="153">
        <v>0</v>
      </c>
      <c r="T163" s="154">
        <f>S163*H163</f>
        <v>0</v>
      </c>
      <c r="AR163" s="155" t="s">
        <v>268</v>
      </c>
      <c r="AT163" s="155" t="s">
        <v>207</v>
      </c>
      <c r="AU163" s="155" t="s">
        <v>84</v>
      </c>
      <c r="AY163" s="15" t="s">
        <v>193</v>
      </c>
      <c r="BE163" s="156">
        <f>IF(N163="základní",J163,0)</f>
        <v>0</v>
      </c>
      <c r="BF163" s="156">
        <f>IF(N163="snížená",J163,0)</f>
        <v>0</v>
      </c>
      <c r="BG163" s="156">
        <f>IF(N163="zákl. přenesená",J163,0)</f>
        <v>0</v>
      </c>
      <c r="BH163" s="156">
        <f>IF(N163="sníž. přenesená",J163,0)</f>
        <v>0</v>
      </c>
      <c r="BI163" s="156">
        <f>IF(N163="nulová",J163,0)</f>
        <v>0</v>
      </c>
      <c r="BJ163" s="15" t="s">
        <v>82</v>
      </c>
      <c r="BK163" s="156">
        <f>ROUND(I163*H163,2)</f>
        <v>0</v>
      </c>
      <c r="BL163" s="15" t="s">
        <v>268</v>
      </c>
      <c r="BM163" s="155" t="s">
        <v>961</v>
      </c>
    </row>
    <row r="164" spans="2:65" s="1" customFormat="1" ht="11.25">
      <c r="B164" s="30"/>
      <c r="D164" s="180" t="s">
        <v>286</v>
      </c>
      <c r="F164" s="181" t="s">
        <v>962</v>
      </c>
      <c r="I164" s="115"/>
      <c r="L164" s="30"/>
      <c r="M164" s="182"/>
      <c r="T164" s="54"/>
      <c r="AT164" s="15" t="s">
        <v>286</v>
      </c>
      <c r="AU164" s="15" t="s">
        <v>84</v>
      </c>
    </row>
    <row r="165" spans="2:65" s="1" customFormat="1" ht="49.15" customHeight="1">
      <c r="B165" s="114"/>
      <c r="C165" s="157" t="s">
        <v>222</v>
      </c>
      <c r="D165" s="157" t="s">
        <v>207</v>
      </c>
      <c r="E165" s="158" t="s">
        <v>963</v>
      </c>
      <c r="F165" s="159" t="s">
        <v>964</v>
      </c>
      <c r="G165" s="160" t="s">
        <v>736</v>
      </c>
      <c r="H165" s="161">
        <v>250</v>
      </c>
      <c r="I165" s="162"/>
      <c r="J165" s="163">
        <f>ROUND(I165*H165,2)</f>
        <v>0</v>
      </c>
      <c r="K165" s="159" t="s">
        <v>239</v>
      </c>
      <c r="L165" s="30"/>
      <c r="M165" s="164" t="s">
        <v>1</v>
      </c>
      <c r="N165" s="113" t="s">
        <v>39</v>
      </c>
      <c r="P165" s="153">
        <f>O165*H165</f>
        <v>0</v>
      </c>
      <c r="Q165" s="153">
        <v>0</v>
      </c>
      <c r="R165" s="153">
        <f>Q165*H165</f>
        <v>0</v>
      </c>
      <c r="S165" s="153">
        <v>0</v>
      </c>
      <c r="T165" s="154">
        <f>S165*H165</f>
        <v>0</v>
      </c>
      <c r="AR165" s="155" t="s">
        <v>268</v>
      </c>
      <c r="AT165" s="155" t="s">
        <v>207</v>
      </c>
      <c r="AU165" s="155" t="s">
        <v>84</v>
      </c>
      <c r="AY165" s="15" t="s">
        <v>193</v>
      </c>
      <c r="BE165" s="156">
        <f>IF(N165="základní",J165,0)</f>
        <v>0</v>
      </c>
      <c r="BF165" s="156">
        <f>IF(N165="snížená",J165,0)</f>
        <v>0</v>
      </c>
      <c r="BG165" s="156">
        <f>IF(N165="zákl. přenesená",J165,0)</f>
        <v>0</v>
      </c>
      <c r="BH165" s="156">
        <f>IF(N165="sníž. přenesená",J165,0)</f>
        <v>0</v>
      </c>
      <c r="BI165" s="156">
        <f>IF(N165="nulová",J165,0)</f>
        <v>0</v>
      </c>
      <c r="BJ165" s="15" t="s">
        <v>82</v>
      </c>
      <c r="BK165" s="156">
        <f>ROUND(I165*H165,2)</f>
        <v>0</v>
      </c>
      <c r="BL165" s="15" t="s">
        <v>268</v>
      </c>
      <c r="BM165" s="155" t="s">
        <v>965</v>
      </c>
    </row>
    <row r="166" spans="2:65" s="1" customFormat="1" ht="11.25">
      <c r="B166" s="30"/>
      <c r="D166" s="180" t="s">
        <v>286</v>
      </c>
      <c r="F166" s="181" t="s">
        <v>966</v>
      </c>
      <c r="I166" s="115"/>
      <c r="L166" s="30"/>
      <c r="M166" s="190"/>
      <c r="N166" s="185"/>
      <c r="O166" s="185"/>
      <c r="P166" s="185"/>
      <c r="Q166" s="185"/>
      <c r="R166" s="185"/>
      <c r="S166" s="185"/>
      <c r="T166" s="191"/>
      <c r="AT166" s="15" t="s">
        <v>286</v>
      </c>
      <c r="AU166" s="15" t="s">
        <v>84</v>
      </c>
    </row>
    <row r="167" spans="2:65" s="1" customFormat="1" ht="6.95" customHeight="1">
      <c r="B167" s="42"/>
      <c r="C167" s="43"/>
      <c r="D167" s="43"/>
      <c r="E167" s="43"/>
      <c r="F167" s="43"/>
      <c r="G167" s="43"/>
      <c r="H167" s="43"/>
      <c r="I167" s="43"/>
      <c r="J167" s="43"/>
      <c r="K167" s="43"/>
      <c r="L167" s="30"/>
    </row>
  </sheetData>
  <autoFilter ref="C127:K166" xr:uid="{00000000-0009-0000-0000-000009000000}"/>
  <mergeCells count="14">
    <mergeCell ref="D106:F106"/>
    <mergeCell ref="E118:H118"/>
    <mergeCell ref="E120:H120"/>
    <mergeCell ref="L2:V2"/>
    <mergeCell ref="E87:H87"/>
    <mergeCell ref="D102:F102"/>
    <mergeCell ref="D103:F103"/>
    <mergeCell ref="D104:F104"/>
    <mergeCell ref="D105:F105"/>
    <mergeCell ref="E7:H7"/>
    <mergeCell ref="E9:H9"/>
    <mergeCell ref="E18:H18"/>
    <mergeCell ref="E27:H27"/>
    <mergeCell ref="E85:H85"/>
  </mergeCells>
  <hyperlinks>
    <hyperlink ref="F132" r:id="rId1" xr:uid="{00000000-0004-0000-0900-000000000000}"/>
    <hyperlink ref="F134" r:id="rId2" xr:uid="{00000000-0004-0000-0900-000001000000}"/>
    <hyperlink ref="F136" r:id="rId3" xr:uid="{00000000-0004-0000-0900-000002000000}"/>
    <hyperlink ref="F138" r:id="rId4" xr:uid="{00000000-0004-0000-0900-000003000000}"/>
    <hyperlink ref="F140" r:id="rId5" xr:uid="{00000000-0004-0000-0900-000004000000}"/>
    <hyperlink ref="F142" r:id="rId6" xr:uid="{00000000-0004-0000-0900-000005000000}"/>
    <hyperlink ref="F145" r:id="rId7" xr:uid="{00000000-0004-0000-0900-000006000000}"/>
    <hyperlink ref="F148" r:id="rId8" xr:uid="{00000000-0004-0000-0900-000007000000}"/>
    <hyperlink ref="F151" r:id="rId9" xr:uid="{00000000-0004-0000-0900-000008000000}"/>
    <hyperlink ref="F156" r:id="rId10" xr:uid="{00000000-0004-0000-0900-000009000000}"/>
    <hyperlink ref="F162" r:id="rId11" xr:uid="{00000000-0004-0000-0900-00000A000000}"/>
    <hyperlink ref="F164" r:id="rId12" xr:uid="{00000000-0004-0000-0900-00000B000000}"/>
    <hyperlink ref="F166" r:id="rId13" xr:uid="{00000000-0004-0000-0900-00000C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222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111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967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J104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ROUND((SUM(BE104:BE111) + SUM(BE131:BE221)),  2)</f>
        <v>0</v>
      </c>
      <c r="I35" s="92">
        <v>0.21</v>
      </c>
      <c r="J35" s="91">
        <f>ROUND(((SUM(BE104:BE111) + SUM(BE131:BE221))*I35),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ROUND((SUM(BF104:BF111) + SUM(BF131:BF221)),  2)</f>
        <v>0</v>
      </c>
      <c r="I36" s="92">
        <v>0.15</v>
      </c>
      <c r="J36" s="91">
        <f>ROUND(((SUM(BF104:BF111) + SUM(BF131:BF221))*I36),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ROUND((SUM(BG104:BG111) + SUM(BG131:BG221)),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ROUND((SUM(BH104:BH111) + SUM(BH131:BH221)),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ROUND((SUM(BI104:BI111) + SUM(BI131:BI221)),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SO 101 - Zpevněné plochy v prostoru MR 6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J131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J132</f>
        <v>0</v>
      </c>
      <c r="L97" s="104"/>
    </row>
    <row r="98" spans="2:65" s="9" customFormat="1" ht="19.899999999999999" customHeight="1">
      <c r="B98" s="108"/>
      <c r="D98" s="109" t="s">
        <v>848</v>
      </c>
      <c r="E98" s="110"/>
      <c r="F98" s="110"/>
      <c r="G98" s="110"/>
      <c r="H98" s="110"/>
      <c r="I98" s="110"/>
      <c r="J98" s="111">
        <f>J133</f>
        <v>0</v>
      </c>
      <c r="L98" s="108"/>
    </row>
    <row r="99" spans="2:65" s="9" customFormat="1" ht="19.899999999999999" customHeight="1">
      <c r="B99" s="108"/>
      <c r="D99" s="109" t="s">
        <v>968</v>
      </c>
      <c r="E99" s="110"/>
      <c r="F99" s="110"/>
      <c r="G99" s="110"/>
      <c r="H99" s="110"/>
      <c r="I99" s="110"/>
      <c r="J99" s="111">
        <f>J145</f>
        <v>0</v>
      </c>
      <c r="L99" s="108"/>
    </row>
    <row r="100" spans="2:65" s="8" customFormat="1" ht="24.95" customHeight="1">
      <c r="B100" s="104"/>
      <c r="D100" s="105" t="s">
        <v>164</v>
      </c>
      <c r="E100" s="106"/>
      <c r="F100" s="106"/>
      <c r="G100" s="106"/>
      <c r="H100" s="106"/>
      <c r="I100" s="106"/>
      <c r="J100" s="107">
        <f>J216</f>
        <v>0</v>
      </c>
      <c r="L100" s="104"/>
    </row>
    <row r="101" spans="2:65" s="9" customFormat="1" ht="19.899999999999999" customHeight="1">
      <c r="B101" s="108"/>
      <c r="D101" s="109" t="s">
        <v>969</v>
      </c>
      <c r="E101" s="110"/>
      <c r="F101" s="110"/>
      <c r="G101" s="110"/>
      <c r="H101" s="110"/>
      <c r="I101" s="110"/>
      <c r="J101" s="111">
        <f>J217</f>
        <v>0</v>
      </c>
      <c r="L101" s="108"/>
    </row>
    <row r="102" spans="2:65" s="1" customFormat="1" ht="21.75" customHeight="1">
      <c r="B102" s="30"/>
      <c r="L102" s="30"/>
    </row>
    <row r="103" spans="2:65" s="1" customFormat="1" ht="6.95" customHeight="1">
      <c r="B103" s="30"/>
      <c r="L103" s="30"/>
    </row>
    <row r="104" spans="2:65" s="1" customFormat="1" ht="29.25" customHeight="1">
      <c r="B104" s="30"/>
      <c r="C104" s="103" t="s">
        <v>168</v>
      </c>
      <c r="J104" s="112">
        <f>ROUND(J105 + J106 + J107 + J108 + J109 + J110,2)</f>
        <v>0</v>
      </c>
      <c r="L104" s="30"/>
      <c r="N104" s="113" t="s">
        <v>38</v>
      </c>
    </row>
    <row r="105" spans="2:65" s="1" customFormat="1" ht="18" customHeight="1">
      <c r="B105" s="114"/>
      <c r="C105" s="115"/>
      <c r="D105" s="240" t="s">
        <v>169</v>
      </c>
      <c r="E105" s="241"/>
      <c r="F105" s="241"/>
      <c r="G105" s="115"/>
      <c r="H105" s="115"/>
      <c r="I105" s="115"/>
      <c r="J105" s="117">
        <v>0</v>
      </c>
      <c r="K105" s="115"/>
      <c r="L105" s="114"/>
      <c r="M105" s="115"/>
      <c r="N105" s="118" t="s">
        <v>39</v>
      </c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9" t="s">
        <v>144</v>
      </c>
      <c r="AZ105" s="115"/>
      <c r="BA105" s="115"/>
      <c r="BB105" s="115"/>
      <c r="BC105" s="115"/>
      <c r="BD105" s="115"/>
      <c r="BE105" s="120">
        <f t="shared" ref="BE105:BE110" si="0">IF(N105="základní",J105,0)</f>
        <v>0</v>
      </c>
      <c r="BF105" s="120">
        <f t="shared" ref="BF105:BF110" si="1">IF(N105="snížená",J105,0)</f>
        <v>0</v>
      </c>
      <c r="BG105" s="120">
        <f t="shared" ref="BG105:BG110" si="2">IF(N105="zákl. přenesená",J105,0)</f>
        <v>0</v>
      </c>
      <c r="BH105" s="120">
        <f t="shared" ref="BH105:BH110" si="3">IF(N105="sníž. přenesená",J105,0)</f>
        <v>0</v>
      </c>
      <c r="BI105" s="120">
        <f t="shared" ref="BI105:BI110" si="4">IF(N105="nulová",J105,0)</f>
        <v>0</v>
      </c>
      <c r="BJ105" s="119" t="s">
        <v>82</v>
      </c>
      <c r="BK105" s="115"/>
      <c r="BL105" s="115"/>
      <c r="BM105" s="115"/>
    </row>
    <row r="106" spans="2:65" s="1" customFormat="1" ht="18" customHeight="1">
      <c r="B106" s="114"/>
      <c r="C106" s="115"/>
      <c r="D106" s="240" t="s">
        <v>170</v>
      </c>
      <c r="E106" s="241"/>
      <c r="F106" s="241"/>
      <c r="G106" s="115"/>
      <c r="H106" s="115"/>
      <c r="I106" s="115"/>
      <c r="J106" s="117">
        <v>0</v>
      </c>
      <c r="K106" s="115"/>
      <c r="L106" s="114"/>
      <c r="M106" s="115"/>
      <c r="N106" s="118" t="s">
        <v>39</v>
      </c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9" t="s">
        <v>144</v>
      </c>
      <c r="AZ106" s="115"/>
      <c r="BA106" s="115"/>
      <c r="BB106" s="115"/>
      <c r="BC106" s="115"/>
      <c r="BD106" s="115"/>
      <c r="BE106" s="120">
        <f t="shared" si="0"/>
        <v>0</v>
      </c>
      <c r="BF106" s="120">
        <f t="shared" si="1"/>
        <v>0</v>
      </c>
      <c r="BG106" s="120">
        <f t="shared" si="2"/>
        <v>0</v>
      </c>
      <c r="BH106" s="120">
        <f t="shared" si="3"/>
        <v>0</v>
      </c>
      <c r="BI106" s="120">
        <f t="shared" si="4"/>
        <v>0</v>
      </c>
      <c r="BJ106" s="119" t="s">
        <v>82</v>
      </c>
      <c r="BK106" s="115"/>
      <c r="BL106" s="115"/>
      <c r="BM106" s="115"/>
    </row>
    <row r="107" spans="2:65" s="1" customFormat="1" ht="18" customHeight="1">
      <c r="B107" s="114"/>
      <c r="C107" s="115"/>
      <c r="D107" s="240" t="s">
        <v>171</v>
      </c>
      <c r="E107" s="241"/>
      <c r="F107" s="241"/>
      <c r="G107" s="115"/>
      <c r="H107" s="115"/>
      <c r="I107" s="115"/>
      <c r="J107" s="117"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144</v>
      </c>
      <c r="AZ107" s="115"/>
      <c r="BA107" s="115"/>
      <c r="BB107" s="115"/>
      <c r="BC107" s="115"/>
      <c r="BD107" s="115"/>
      <c r="BE107" s="120">
        <f t="shared" si="0"/>
        <v>0</v>
      </c>
      <c r="BF107" s="120">
        <f t="shared" si="1"/>
        <v>0</v>
      </c>
      <c r="BG107" s="120">
        <f t="shared" si="2"/>
        <v>0</v>
      </c>
      <c r="BH107" s="120">
        <f t="shared" si="3"/>
        <v>0</v>
      </c>
      <c r="BI107" s="120">
        <f t="shared" si="4"/>
        <v>0</v>
      </c>
      <c r="BJ107" s="119" t="s">
        <v>82</v>
      </c>
      <c r="BK107" s="115"/>
      <c r="BL107" s="115"/>
      <c r="BM107" s="115"/>
    </row>
    <row r="108" spans="2:65" s="1" customFormat="1" ht="18" customHeight="1">
      <c r="B108" s="114"/>
      <c r="C108" s="115"/>
      <c r="D108" s="240" t="s">
        <v>172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si="0"/>
        <v>0</v>
      </c>
      <c r="BF108" s="120">
        <f t="shared" si="1"/>
        <v>0</v>
      </c>
      <c r="BG108" s="120">
        <f t="shared" si="2"/>
        <v>0</v>
      </c>
      <c r="BH108" s="120">
        <f t="shared" si="3"/>
        <v>0</v>
      </c>
      <c r="BI108" s="120">
        <f t="shared" si="4"/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240" t="s">
        <v>173</v>
      </c>
      <c r="E109" s="241"/>
      <c r="F109" s="241"/>
      <c r="G109" s="115"/>
      <c r="H109" s="115"/>
      <c r="I109" s="115"/>
      <c r="J109" s="117"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144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8" customHeight="1">
      <c r="B110" s="114"/>
      <c r="C110" s="115"/>
      <c r="D110" s="116" t="s">
        <v>174</v>
      </c>
      <c r="E110" s="115"/>
      <c r="F110" s="115"/>
      <c r="G110" s="115"/>
      <c r="H110" s="115"/>
      <c r="I110" s="115"/>
      <c r="J110" s="117">
        <f>ROUND(J30*T110,2)</f>
        <v>0</v>
      </c>
      <c r="K110" s="115"/>
      <c r="L110" s="114"/>
      <c r="M110" s="115"/>
      <c r="N110" s="118" t="s">
        <v>39</v>
      </c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9" t="s">
        <v>175</v>
      </c>
      <c r="AZ110" s="115"/>
      <c r="BA110" s="115"/>
      <c r="BB110" s="115"/>
      <c r="BC110" s="115"/>
      <c r="BD110" s="115"/>
      <c r="BE110" s="120">
        <f t="shared" si="0"/>
        <v>0</v>
      </c>
      <c r="BF110" s="120">
        <f t="shared" si="1"/>
        <v>0</v>
      </c>
      <c r="BG110" s="120">
        <f t="shared" si="2"/>
        <v>0</v>
      </c>
      <c r="BH110" s="120">
        <f t="shared" si="3"/>
        <v>0</v>
      </c>
      <c r="BI110" s="120">
        <f t="shared" si="4"/>
        <v>0</v>
      </c>
      <c r="BJ110" s="119" t="s">
        <v>82</v>
      </c>
      <c r="BK110" s="115"/>
      <c r="BL110" s="115"/>
      <c r="BM110" s="115"/>
    </row>
    <row r="111" spans="2:65" s="1" customFormat="1" ht="11.25">
      <c r="B111" s="30"/>
      <c r="L111" s="30"/>
    </row>
    <row r="112" spans="2:65" s="1" customFormat="1" ht="29.25" customHeight="1">
      <c r="B112" s="30"/>
      <c r="C112" s="121" t="s">
        <v>176</v>
      </c>
      <c r="D112" s="93"/>
      <c r="E112" s="93"/>
      <c r="F112" s="93"/>
      <c r="G112" s="93"/>
      <c r="H112" s="93"/>
      <c r="I112" s="93"/>
      <c r="J112" s="122">
        <f>ROUND(J96+J104,2)</f>
        <v>0</v>
      </c>
      <c r="K112" s="93"/>
      <c r="L112" s="30"/>
    </row>
    <row r="113" spans="2:12" s="1" customFormat="1" ht="6.95" customHeight="1">
      <c r="B113" s="42"/>
      <c r="C113" s="43"/>
      <c r="D113" s="43"/>
      <c r="E113" s="43"/>
      <c r="F113" s="43"/>
      <c r="G113" s="43"/>
      <c r="H113" s="43"/>
      <c r="I113" s="43"/>
      <c r="J113" s="43"/>
      <c r="K113" s="43"/>
      <c r="L113" s="30"/>
    </row>
    <row r="117" spans="2:12" s="1" customFormat="1" ht="6.95" customHeight="1">
      <c r="B117" s="44"/>
      <c r="C117" s="45"/>
      <c r="D117" s="45"/>
      <c r="E117" s="45"/>
      <c r="F117" s="45"/>
      <c r="G117" s="45"/>
      <c r="H117" s="45"/>
      <c r="I117" s="45"/>
      <c r="J117" s="45"/>
      <c r="K117" s="45"/>
      <c r="L117" s="30"/>
    </row>
    <row r="118" spans="2:12" s="1" customFormat="1" ht="24.95" customHeight="1">
      <c r="B118" s="30"/>
      <c r="C118" s="19" t="s">
        <v>177</v>
      </c>
      <c r="L118" s="30"/>
    </row>
    <row r="119" spans="2:12" s="1" customFormat="1" ht="6.95" customHeight="1">
      <c r="B119" s="30"/>
      <c r="L119" s="30"/>
    </row>
    <row r="120" spans="2:12" s="1" customFormat="1" ht="12" customHeight="1">
      <c r="B120" s="30"/>
      <c r="C120" s="25" t="s">
        <v>16</v>
      </c>
      <c r="L120" s="30"/>
    </row>
    <row r="121" spans="2:12" s="1" customFormat="1" ht="16.5" customHeight="1">
      <c r="B121" s="30"/>
      <c r="E121" s="236" t="str">
        <f>E7</f>
        <v>Jihozápadní trolejbusová tangenta Jihlava</v>
      </c>
      <c r="F121" s="237"/>
      <c r="G121" s="237"/>
      <c r="H121" s="237"/>
      <c r="L121" s="30"/>
    </row>
    <row r="122" spans="2:12" s="1" customFormat="1" ht="12" customHeight="1">
      <c r="B122" s="30"/>
      <c r="C122" s="25" t="s">
        <v>148</v>
      </c>
      <c r="L122" s="30"/>
    </row>
    <row r="123" spans="2:12" s="1" customFormat="1" ht="16.5" customHeight="1">
      <c r="B123" s="30"/>
      <c r="E123" s="201" t="str">
        <f>E9</f>
        <v>SO 101 - Zpevněné plochy v prostoru MR 6</v>
      </c>
      <c r="F123" s="238"/>
      <c r="G123" s="238"/>
      <c r="H123" s="238"/>
      <c r="L123" s="30"/>
    </row>
    <row r="124" spans="2:12" s="1" customFormat="1" ht="6.95" customHeight="1">
      <c r="B124" s="30"/>
      <c r="L124" s="30"/>
    </row>
    <row r="125" spans="2:12" s="1" customFormat="1" ht="12" customHeight="1">
      <c r="B125" s="30"/>
      <c r="C125" s="25" t="s">
        <v>20</v>
      </c>
      <c r="F125" s="23" t="str">
        <f>F12</f>
        <v>Jihlava</v>
      </c>
      <c r="I125" s="25" t="s">
        <v>22</v>
      </c>
      <c r="J125" s="50" t="str">
        <f>IF(J12="","",J12)</f>
        <v>26. 10. 2023</v>
      </c>
      <c r="L125" s="30"/>
    </row>
    <row r="126" spans="2:12" s="1" customFormat="1" ht="6.95" customHeight="1">
      <c r="B126" s="30"/>
      <c r="L126" s="30"/>
    </row>
    <row r="127" spans="2:12" s="1" customFormat="1" ht="15.2" customHeight="1">
      <c r="B127" s="30"/>
      <c r="C127" s="25" t="s">
        <v>24</v>
      </c>
      <c r="F127" s="23" t="str">
        <f>E15</f>
        <v>Dopravní podnik města Jihlavy, a.s.</v>
      </c>
      <c r="I127" s="25" t="s">
        <v>30</v>
      </c>
      <c r="J127" s="28" t="str">
        <f>E21</f>
        <v xml:space="preserve"> </v>
      </c>
      <c r="L127" s="30"/>
    </row>
    <row r="128" spans="2:12" s="1" customFormat="1" ht="15.2" customHeight="1">
      <c r="B128" s="30"/>
      <c r="C128" s="25" t="s">
        <v>28</v>
      </c>
      <c r="F128" s="23" t="str">
        <f>IF(E18="","",E18)</f>
        <v>Vyplň údaj</v>
      </c>
      <c r="I128" s="25" t="s">
        <v>32</v>
      </c>
      <c r="J128" s="28" t="str">
        <f>E24</f>
        <v xml:space="preserve"> </v>
      </c>
      <c r="L128" s="30"/>
    </row>
    <row r="129" spans="2:65" s="1" customFormat="1" ht="10.35" customHeight="1">
      <c r="B129" s="30"/>
      <c r="L129" s="30"/>
    </row>
    <row r="130" spans="2:65" s="10" customFormat="1" ht="29.25" customHeight="1">
      <c r="B130" s="123"/>
      <c r="C130" s="124" t="s">
        <v>178</v>
      </c>
      <c r="D130" s="125" t="s">
        <v>59</v>
      </c>
      <c r="E130" s="125" t="s">
        <v>55</v>
      </c>
      <c r="F130" s="125" t="s">
        <v>56</v>
      </c>
      <c r="G130" s="125" t="s">
        <v>179</v>
      </c>
      <c r="H130" s="125" t="s">
        <v>180</v>
      </c>
      <c r="I130" s="125" t="s">
        <v>181</v>
      </c>
      <c r="J130" s="125" t="s">
        <v>154</v>
      </c>
      <c r="K130" s="126" t="s">
        <v>182</v>
      </c>
      <c r="L130" s="123"/>
      <c r="M130" s="57" t="s">
        <v>1</v>
      </c>
      <c r="N130" s="58" t="s">
        <v>38</v>
      </c>
      <c r="O130" s="58" t="s">
        <v>183</v>
      </c>
      <c r="P130" s="58" t="s">
        <v>184</v>
      </c>
      <c r="Q130" s="58" t="s">
        <v>185</v>
      </c>
      <c r="R130" s="58" t="s">
        <v>186</v>
      </c>
      <c r="S130" s="58" t="s">
        <v>187</v>
      </c>
      <c r="T130" s="59" t="s">
        <v>188</v>
      </c>
    </row>
    <row r="131" spans="2:65" s="1" customFormat="1" ht="22.9" customHeight="1">
      <c r="B131" s="30"/>
      <c r="C131" s="62" t="s">
        <v>189</v>
      </c>
      <c r="J131" s="127">
        <f>BK131</f>
        <v>0</v>
      </c>
      <c r="L131" s="30"/>
      <c r="M131" s="60"/>
      <c r="N131" s="51"/>
      <c r="O131" s="51"/>
      <c r="P131" s="128">
        <f>P132+P216</f>
        <v>0</v>
      </c>
      <c r="Q131" s="51"/>
      <c r="R131" s="128">
        <f>R132+R216</f>
        <v>17.5181094</v>
      </c>
      <c r="S131" s="51"/>
      <c r="T131" s="129">
        <f>T132+T216</f>
        <v>7.1782500000000002</v>
      </c>
      <c r="AT131" s="15" t="s">
        <v>73</v>
      </c>
      <c r="AU131" s="15" t="s">
        <v>156</v>
      </c>
      <c r="BK131" s="130">
        <f>BK132+BK216</f>
        <v>0</v>
      </c>
    </row>
    <row r="132" spans="2:65" s="11" customFormat="1" ht="25.9" customHeight="1">
      <c r="B132" s="131"/>
      <c r="D132" s="132" t="s">
        <v>73</v>
      </c>
      <c r="E132" s="133" t="s">
        <v>849</v>
      </c>
      <c r="F132" s="133" t="s">
        <v>850</v>
      </c>
      <c r="I132" s="134"/>
      <c r="J132" s="135">
        <f>BK132</f>
        <v>0</v>
      </c>
      <c r="L132" s="131"/>
      <c r="M132" s="136"/>
      <c r="P132" s="137">
        <f>P133+P145</f>
        <v>0</v>
      </c>
      <c r="R132" s="137">
        <f>R133+R145</f>
        <v>17.5181094</v>
      </c>
      <c r="T132" s="138">
        <f>T133+T145</f>
        <v>7.1782500000000002</v>
      </c>
      <c r="AR132" s="132" t="s">
        <v>82</v>
      </c>
      <c r="AT132" s="139" t="s">
        <v>73</v>
      </c>
      <c r="AU132" s="139" t="s">
        <v>74</v>
      </c>
      <c r="AY132" s="132" t="s">
        <v>193</v>
      </c>
      <c r="BK132" s="140">
        <f>BK133+BK145</f>
        <v>0</v>
      </c>
    </row>
    <row r="133" spans="2:65" s="11" customFormat="1" ht="22.9" customHeight="1">
      <c r="B133" s="131"/>
      <c r="D133" s="132" t="s">
        <v>73</v>
      </c>
      <c r="E133" s="141" t="s">
        <v>236</v>
      </c>
      <c r="F133" s="141" t="s">
        <v>895</v>
      </c>
      <c r="I133" s="134"/>
      <c r="J133" s="142">
        <f>BK133</f>
        <v>0</v>
      </c>
      <c r="L133" s="131"/>
      <c r="M133" s="136"/>
      <c r="P133" s="137">
        <f>SUM(P134:P144)</f>
        <v>0</v>
      </c>
      <c r="R133" s="137">
        <f>SUM(R134:R144)</f>
        <v>0.11902999999999998</v>
      </c>
      <c r="T133" s="138">
        <f>SUM(T134:T144)</f>
        <v>1.8862500000000002</v>
      </c>
      <c r="AR133" s="132" t="s">
        <v>82</v>
      </c>
      <c r="AT133" s="139" t="s">
        <v>73</v>
      </c>
      <c r="AU133" s="139" t="s">
        <v>82</v>
      </c>
      <c r="AY133" s="132" t="s">
        <v>193</v>
      </c>
      <c r="BK133" s="140">
        <f>SUM(BK134:BK144)</f>
        <v>0</v>
      </c>
    </row>
    <row r="134" spans="2:65" s="1" customFormat="1" ht="24.2" customHeight="1">
      <c r="B134" s="114"/>
      <c r="C134" s="157" t="s">
        <v>82</v>
      </c>
      <c r="D134" s="157" t="s">
        <v>207</v>
      </c>
      <c r="E134" s="158" t="s">
        <v>970</v>
      </c>
      <c r="F134" s="159" t="s">
        <v>971</v>
      </c>
      <c r="G134" s="160" t="s">
        <v>258</v>
      </c>
      <c r="H134" s="161">
        <v>1</v>
      </c>
      <c r="I134" s="162"/>
      <c r="J134" s="163">
        <f>ROUND(I134*H134,2)</f>
        <v>0</v>
      </c>
      <c r="K134" s="159" t="s">
        <v>905</v>
      </c>
      <c r="L134" s="30"/>
      <c r="M134" s="164" t="s">
        <v>1</v>
      </c>
      <c r="N134" s="113" t="s">
        <v>39</v>
      </c>
      <c r="P134" s="153">
        <f>O134*H134</f>
        <v>0</v>
      </c>
      <c r="Q134" s="153">
        <v>2.0000000000000002E-5</v>
      </c>
      <c r="R134" s="153">
        <f>Q134*H134</f>
        <v>2.0000000000000002E-5</v>
      </c>
      <c r="S134" s="153">
        <v>0</v>
      </c>
      <c r="T134" s="154">
        <f>S134*H134</f>
        <v>0</v>
      </c>
      <c r="AR134" s="155" t="s">
        <v>192</v>
      </c>
      <c r="AT134" s="155" t="s">
        <v>207</v>
      </c>
      <c r="AU134" s="155" t="s">
        <v>84</v>
      </c>
      <c r="AY134" s="15" t="s">
        <v>193</v>
      </c>
      <c r="BE134" s="156">
        <f>IF(N134="základní",J134,0)</f>
        <v>0</v>
      </c>
      <c r="BF134" s="156">
        <f>IF(N134="snížená",J134,0)</f>
        <v>0</v>
      </c>
      <c r="BG134" s="156">
        <f>IF(N134="zákl. přenesená",J134,0)</f>
        <v>0</v>
      </c>
      <c r="BH134" s="156">
        <f>IF(N134="sníž. přenesená",J134,0)</f>
        <v>0</v>
      </c>
      <c r="BI134" s="156">
        <f>IF(N134="nulová",J134,0)</f>
        <v>0</v>
      </c>
      <c r="BJ134" s="15" t="s">
        <v>82</v>
      </c>
      <c r="BK134" s="156">
        <f>ROUND(I134*H134,2)</f>
        <v>0</v>
      </c>
      <c r="BL134" s="15" t="s">
        <v>192</v>
      </c>
      <c r="BM134" s="155" t="s">
        <v>972</v>
      </c>
    </row>
    <row r="135" spans="2:65" s="1" customFormat="1" ht="11.25">
      <c r="B135" s="30"/>
      <c r="D135" s="180" t="s">
        <v>286</v>
      </c>
      <c r="F135" s="181" t="s">
        <v>973</v>
      </c>
      <c r="I135" s="115"/>
      <c r="L135" s="30"/>
      <c r="M135" s="182"/>
      <c r="T135" s="54"/>
      <c r="AT135" s="15" t="s">
        <v>286</v>
      </c>
      <c r="AU135" s="15" t="s">
        <v>84</v>
      </c>
    </row>
    <row r="136" spans="2:65" s="1" customFormat="1" ht="24.2" customHeight="1">
      <c r="B136" s="114"/>
      <c r="C136" s="143" t="s">
        <v>84</v>
      </c>
      <c r="D136" s="143" t="s">
        <v>196</v>
      </c>
      <c r="E136" s="144" t="s">
        <v>974</v>
      </c>
      <c r="F136" s="145" t="s">
        <v>975</v>
      </c>
      <c r="G136" s="146" t="s">
        <v>258</v>
      </c>
      <c r="H136" s="147">
        <v>1</v>
      </c>
      <c r="I136" s="148"/>
      <c r="J136" s="149">
        <f>ROUND(I136*H136,2)</f>
        <v>0</v>
      </c>
      <c r="K136" s="145" t="s">
        <v>239</v>
      </c>
      <c r="L136" s="150"/>
      <c r="M136" s="151" t="s">
        <v>1</v>
      </c>
      <c r="N136" s="152" t="s">
        <v>39</v>
      </c>
      <c r="P136" s="153">
        <f>O136*H136</f>
        <v>0</v>
      </c>
      <c r="Q136" s="153">
        <v>3.5000000000000001E-3</v>
      </c>
      <c r="R136" s="153">
        <f>Q136*H136</f>
        <v>3.5000000000000001E-3</v>
      </c>
      <c r="S136" s="153">
        <v>0</v>
      </c>
      <c r="T136" s="154">
        <f>S136*H136</f>
        <v>0</v>
      </c>
      <c r="AR136" s="155" t="s">
        <v>200</v>
      </c>
      <c r="AT136" s="155" t="s">
        <v>196</v>
      </c>
      <c r="AU136" s="155" t="s">
        <v>84</v>
      </c>
      <c r="AY136" s="15" t="s">
        <v>193</v>
      </c>
      <c r="BE136" s="156">
        <f>IF(N136="základní",J136,0)</f>
        <v>0</v>
      </c>
      <c r="BF136" s="156">
        <f>IF(N136="snížená",J136,0)</f>
        <v>0</v>
      </c>
      <c r="BG136" s="156">
        <f>IF(N136="zákl. přenesená",J136,0)</f>
        <v>0</v>
      </c>
      <c r="BH136" s="156">
        <f>IF(N136="sníž. přenesená",J136,0)</f>
        <v>0</v>
      </c>
      <c r="BI136" s="156">
        <f>IF(N136="nulová",J136,0)</f>
        <v>0</v>
      </c>
      <c r="BJ136" s="15" t="s">
        <v>82</v>
      </c>
      <c r="BK136" s="156">
        <f>ROUND(I136*H136,2)</f>
        <v>0</v>
      </c>
      <c r="BL136" s="15" t="s">
        <v>192</v>
      </c>
      <c r="BM136" s="155" t="s">
        <v>976</v>
      </c>
    </row>
    <row r="137" spans="2:65" s="1" customFormat="1" ht="24.2" customHeight="1">
      <c r="B137" s="114"/>
      <c r="C137" s="157" t="s">
        <v>203</v>
      </c>
      <c r="D137" s="157" t="s">
        <v>207</v>
      </c>
      <c r="E137" s="158" t="s">
        <v>977</v>
      </c>
      <c r="F137" s="159" t="s">
        <v>978</v>
      </c>
      <c r="G137" s="160" t="s">
        <v>258</v>
      </c>
      <c r="H137" s="161">
        <v>1</v>
      </c>
      <c r="I137" s="162"/>
      <c r="J137" s="163">
        <f>ROUND(I137*H137,2)</f>
        <v>0</v>
      </c>
      <c r="K137" s="159" t="s">
        <v>905</v>
      </c>
      <c r="L137" s="30"/>
      <c r="M137" s="164" t="s">
        <v>1</v>
      </c>
      <c r="N137" s="113" t="s">
        <v>39</v>
      </c>
      <c r="P137" s="153">
        <f>O137*H137</f>
        <v>0</v>
      </c>
      <c r="Q137" s="153">
        <v>0.10940999999999999</v>
      </c>
      <c r="R137" s="153">
        <f>Q137*H137</f>
        <v>0.10940999999999999</v>
      </c>
      <c r="S137" s="153">
        <v>0</v>
      </c>
      <c r="T137" s="154">
        <f>S137*H137</f>
        <v>0</v>
      </c>
      <c r="AR137" s="155" t="s">
        <v>192</v>
      </c>
      <c r="AT137" s="155" t="s">
        <v>207</v>
      </c>
      <c r="AU137" s="155" t="s">
        <v>84</v>
      </c>
      <c r="AY137" s="15" t="s">
        <v>193</v>
      </c>
      <c r="BE137" s="156">
        <f>IF(N137="základní",J137,0)</f>
        <v>0</v>
      </c>
      <c r="BF137" s="156">
        <f>IF(N137="snížená",J137,0)</f>
        <v>0</v>
      </c>
      <c r="BG137" s="156">
        <f>IF(N137="zákl. přenesená",J137,0)</f>
        <v>0</v>
      </c>
      <c r="BH137" s="156">
        <f>IF(N137="sníž. přenesená",J137,0)</f>
        <v>0</v>
      </c>
      <c r="BI137" s="156">
        <f>IF(N137="nulová",J137,0)</f>
        <v>0</v>
      </c>
      <c r="BJ137" s="15" t="s">
        <v>82</v>
      </c>
      <c r="BK137" s="156">
        <f>ROUND(I137*H137,2)</f>
        <v>0</v>
      </c>
      <c r="BL137" s="15" t="s">
        <v>192</v>
      </c>
      <c r="BM137" s="155" t="s">
        <v>979</v>
      </c>
    </row>
    <row r="138" spans="2:65" s="1" customFormat="1" ht="11.25">
      <c r="B138" s="30"/>
      <c r="D138" s="180" t="s">
        <v>286</v>
      </c>
      <c r="F138" s="181" t="s">
        <v>980</v>
      </c>
      <c r="I138" s="115"/>
      <c r="L138" s="30"/>
      <c r="M138" s="182"/>
      <c r="T138" s="54"/>
      <c r="AT138" s="15" t="s">
        <v>286</v>
      </c>
      <c r="AU138" s="15" t="s">
        <v>84</v>
      </c>
    </row>
    <row r="139" spans="2:65" s="1" customFormat="1" ht="21.75" customHeight="1">
      <c r="B139" s="114"/>
      <c r="C139" s="143" t="s">
        <v>192</v>
      </c>
      <c r="D139" s="143" t="s">
        <v>196</v>
      </c>
      <c r="E139" s="144" t="s">
        <v>981</v>
      </c>
      <c r="F139" s="145" t="s">
        <v>982</v>
      </c>
      <c r="G139" s="146" t="s">
        <v>258</v>
      </c>
      <c r="H139" s="147">
        <v>1</v>
      </c>
      <c r="I139" s="148"/>
      <c r="J139" s="149">
        <f>ROUND(I139*H139,2)</f>
        <v>0</v>
      </c>
      <c r="K139" s="145" t="s">
        <v>905</v>
      </c>
      <c r="L139" s="150"/>
      <c r="M139" s="151" t="s">
        <v>1</v>
      </c>
      <c r="N139" s="152" t="s">
        <v>39</v>
      </c>
      <c r="P139" s="153">
        <f>O139*H139</f>
        <v>0</v>
      </c>
      <c r="Q139" s="153">
        <v>6.1000000000000004E-3</v>
      </c>
      <c r="R139" s="153">
        <f>Q139*H139</f>
        <v>6.1000000000000004E-3</v>
      </c>
      <c r="S139" s="153">
        <v>0</v>
      </c>
      <c r="T139" s="154">
        <f>S139*H139</f>
        <v>0</v>
      </c>
      <c r="AR139" s="155" t="s">
        <v>200</v>
      </c>
      <c r="AT139" s="155" t="s">
        <v>196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192</v>
      </c>
      <c r="BM139" s="155" t="s">
        <v>983</v>
      </c>
    </row>
    <row r="140" spans="2:65" s="1" customFormat="1" ht="16.5" customHeight="1">
      <c r="B140" s="114"/>
      <c r="C140" s="157" t="s">
        <v>211</v>
      </c>
      <c r="D140" s="157" t="s">
        <v>207</v>
      </c>
      <c r="E140" s="158" t="s">
        <v>984</v>
      </c>
      <c r="F140" s="159" t="s">
        <v>985</v>
      </c>
      <c r="G140" s="160" t="s">
        <v>857</v>
      </c>
      <c r="H140" s="161">
        <v>0.75</v>
      </c>
      <c r="I140" s="162"/>
      <c r="J140" s="163">
        <f>ROUND(I140*H140,2)</f>
        <v>0</v>
      </c>
      <c r="K140" s="159" t="s">
        <v>239</v>
      </c>
      <c r="L140" s="30"/>
      <c r="M140" s="164" t="s">
        <v>1</v>
      </c>
      <c r="N140" s="113" t="s">
        <v>39</v>
      </c>
      <c r="P140" s="153">
        <f>O140*H140</f>
        <v>0</v>
      </c>
      <c r="Q140" s="153">
        <v>0</v>
      </c>
      <c r="R140" s="153">
        <f>Q140*H140</f>
        <v>0</v>
      </c>
      <c r="S140" s="153">
        <v>2.2000000000000002</v>
      </c>
      <c r="T140" s="154">
        <f>S140*H140</f>
        <v>1.6500000000000001</v>
      </c>
      <c r="AR140" s="155" t="s">
        <v>268</v>
      </c>
      <c r="AT140" s="155" t="s">
        <v>207</v>
      </c>
      <c r="AU140" s="155" t="s">
        <v>84</v>
      </c>
      <c r="AY140" s="15" t="s">
        <v>193</v>
      </c>
      <c r="BE140" s="156">
        <f>IF(N140="základní",J140,0)</f>
        <v>0</v>
      </c>
      <c r="BF140" s="156">
        <f>IF(N140="snížená",J140,0)</f>
        <v>0</v>
      </c>
      <c r="BG140" s="156">
        <f>IF(N140="zákl. přenesená",J140,0)</f>
        <v>0</v>
      </c>
      <c r="BH140" s="156">
        <f>IF(N140="sníž. přenesená",J140,0)</f>
        <v>0</v>
      </c>
      <c r="BI140" s="156">
        <f>IF(N140="nulová",J140,0)</f>
        <v>0</v>
      </c>
      <c r="BJ140" s="15" t="s">
        <v>82</v>
      </c>
      <c r="BK140" s="156">
        <f>ROUND(I140*H140,2)</f>
        <v>0</v>
      </c>
      <c r="BL140" s="15" t="s">
        <v>268</v>
      </c>
      <c r="BM140" s="155" t="s">
        <v>986</v>
      </c>
    </row>
    <row r="141" spans="2:65" s="1" customFormat="1" ht="11.25">
      <c r="B141" s="30"/>
      <c r="D141" s="180" t="s">
        <v>286</v>
      </c>
      <c r="F141" s="181" t="s">
        <v>987</v>
      </c>
      <c r="I141" s="115"/>
      <c r="L141" s="30"/>
      <c r="M141" s="182"/>
      <c r="T141" s="54"/>
      <c r="AT141" s="15" t="s">
        <v>286</v>
      </c>
      <c r="AU141" s="15" t="s">
        <v>84</v>
      </c>
    </row>
    <row r="142" spans="2:65" s="12" customFormat="1" ht="11.25">
      <c r="B142" s="165"/>
      <c r="D142" s="166" t="s">
        <v>224</v>
      </c>
      <c r="E142" s="167" t="s">
        <v>1</v>
      </c>
      <c r="F142" s="168" t="s">
        <v>988</v>
      </c>
      <c r="H142" s="169">
        <v>0.75</v>
      </c>
      <c r="I142" s="170"/>
      <c r="L142" s="165"/>
      <c r="M142" s="171"/>
      <c r="T142" s="172"/>
      <c r="AT142" s="167" t="s">
        <v>224</v>
      </c>
      <c r="AU142" s="167" t="s">
        <v>84</v>
      </c>
      <c r="AV142" s="12" t="s">
        <v>84</v>
      </c>
      <c r="AW142" s="12" t="s">
        <v>226</v>
      </c>
      <c r="AX142" s="12" t="s">
        <v>82</v>
      </c>
      <c r="AY142" s="167" t="s">
        <v>193</v>
      </c>
    </row>
    <row r="143" spans="2:65" s="1" customFormat="1" ht="24.2" customHeight="1">
      <c r="B143" s="114"/>
      <c r="C143" s="157" t="s">
        <v>206</v>
      </c>
      <c r="D143" s="157" t="s">
        <v>207</v>
      </c>
      <c r="E143" s="158" t="s">
        <v>989</v>
      </c>
      <c r="F143" s="159" t="s">
        <v>990</v>
      </c>
      <c r="G143" s="160" t="s">
        <v>221</v>
      </c>
      <c r="H143" s="161">
        <v>25</v>
      </c>
      <c r="I143" s="162"/>
      <c r="J143" s="163">
        <f>ROUND(I143*H143,2)</f>
        <v>0</v>
      </c>
      <c r="K143" s="159" t="s">
        <v>239</v>
      </c>
      <c r="L143" s="30"/>
      <c r="M143" s="164" t="s">
        <v>1</v>
      </c>
      <c r="N143" s="113" t="s">
        <v>39</v>
      </c>
      <c r="P143" s="153">
        <f>O143*H143</f>
        <v>0</v>
      </c>
      <c r="Q143" s="153">
        <v>0</v>
      </c>
      <c r="R143" s="153">
        <f>Q143*H143</f>
        <v>0</v>
      </c>
      <c r="S143" s="153">
        <v>9.4500000000000001E-3</v>
      </c>
      <c r="T143" s="154">
        <f>S143*H143</f>
        <v>0.23625000000000002</v>
      </c>
      <c r="AR143" s="155" t="s">
        <v>268</v>
      </c>
      <c r="AT143" s="155" t="s">
        <v>207</v>
      </c>
      <c r="AU143" s="155" t="s">
        <v>84</v>
      </c>
      <c r="AY143" s="15" t="s">
        <v>193</v>
      </c>
      <c r="BE143" s="156">
        <f>IF(N143="základní",J143,0)</f>
        <v>0</v>
      </c>
      <c r="BF143" s="156">
        <f>IF(N143="snížená",J143,0)</f>
        <v>0</v>
      </c>
      <c r="BG143" s="156">
        <f>IF(N143="zákl. přenesená",J143,0)</f>
        <v>0</v>
      </c>
      <c r="BH143" s="156">
        <f>IF(N143="sníž. přenesená",J143,0)</f>
        <v>0</v>
      </c>
      <c r="BI143" s="156">
        <f>IF(N143="nulová",J143,0)</f>
        <v>0</v>
      </c>
      <c r="BJ143" s="15" t="s">
        <v>82</v>
      </c>
      <c r="BK143" s="156">
        <f>ROUND(I143*H143,2)</f>
        <v>0</v>
      </c>
      <c r="BL143" s="15" t="s">
        <v>268</v>
      </c>
      <c r="BM143" s="155" t="s">
        <v>991</v>
      </c>
    </row>
    <row r="144" spans="2:65" s="1" customFormat="1" ht="11.25">
      <c r="B144" s="30"/>
      <c r="D144" s="180" t="s">
        <v>286</v>
      </c>
      <c r="F144" s="181" t="s">
        <v>992</v>
      </c>
      <c r="I144" s="115"/>
      <c r="L144" s="30"/>
      <c r="M144" s="182"/>
      <c r="T144" s="54"/>
      <c r="AT144" s="15" t="s">
        <v>286</v>
      </c>
      <c r="AU144" s="15" t="s">
        <v>84</v>
      </c>
    </row>
    <row r="145" spans="2:65" s="11" customFormat="1" ht="22.9" customHeight="1">
      <c r="B145" s="131"/>
      <c r="D145" s="132" t="s">
        <v>73</v>
      </c>
      <c r="E145" s="141" t="s">
        <v>993</v>
      </c>
      <c r="F145" s="141" t="s">
        <v>994</v>
      </c>
      <c r="I145" s="134"/>
      <c r="J145" s="142">
        <f>BK145</f>
        <v>0</v>
      </c>
      <c r="L145" s="131"/>
      <c r="M145" s="136"/>
      <c r="P145" s="137">
        <f>SUM(P146:P215)</f>
        <v>0</v>
      </c>
      <c r="R145" s="137">
        <f>SUM(R146:R215)</f>
        <v>17.399079400000002</v>
      </c>
      <c r="T145" s="138">
        <f>SUM(T146:T215)</f>
        <v>5.2919999999999998</v>
      </c>
      <c r="AR145" s="132" t="s">
        <v>203</v>
      </c>
      <c r="AT145" s="139" t="s">
        <v>73</v>
      </c>
      <c r="AU145" s="139" t="s">
        <v>82</v>
      </c>
      <c r="AY145" s="132" t="s">
        <v>193</v>
      </c>
      <c r="BK145" s="140">
        <f>SUM(BK146:BK215)</f>
        <v>0</v>
      </c>
    </row>
    <row r="146" spans="2:65" s="1" customFormat="1" ht="21.75" customHeight="1">
      <c r="B146" s="114"/>
      <c r="C146" s="157" t="s">
        <v>228</v>
      </c>
      <c r="D146" s="157" t="s">
        <v>207</v>
      </c>
      <c r="E146" s="158" t="s">
        <v>731</v>
      </c>
      <c r="F146" s="159" t="s">
        <v>732</v>
      </c>
      <c r="G146" s="160" t="s">
        <v>733</v>
      </c>
      <c r="H146" s="161">
        <v>0.1</v>
      </c>
      <c r="I146" s="162"/>
      <c r="J146" s="163">
        <f>ROUND(I146*H146,2)</f>
        <v>0</v>
      </c>
      <c r="K146" s="159" t="s">
        <v>1</v>
      </c>
      <c r="L146" s="30"/>
      <c r="M146" s="164" t="s">
        <v>1</v>
      </c>
      <c r="N146" s="113" t="s">
        <v>39</v>
      </c>
      <c r="P146" s="153">
        <f>O146*H146</f>
        <v>0</v>
      </c>
      <c r="Q146" s="153">
        <v>0</v>
      </c>
      <c r="R146" s="153">
        <f>Q146*H146</f>
        <v>0</v>
      </c>
      <c r="S146" s="153">
        <v>0</v>
      </c>
      <c r="T146" s="154">
        <f>S146*H146</f>
        <v>0</v>
      </c>
      <c r="AR146" s="155" t="s">
        <v>268</v>
      </c>
      <c r="AT146" s="155" t="s">
        <v>207</v>
      </c>
      <c r="AU146" s="155" t="s">
        <v>84</v>
      </c>
      <c r="AY146" s="15" t="s">
        <v>193</v>
      </c>
      <c r="BE146" s="156">
        <f>IF(N146="základní",J146,0)</f>
        <v>0</v>
      </c>
      <c r="BF146" s="156">
        <f>IF(N146="snížená",J146,0)</f>
        <v>0</v>
      </c>
      <c r="BG146" s="156">
        <f>IF(N146="zákl. přenesená",J146,0)</f>
        <v>0</v>
      </c>
      <c r="BH146" s="156">
        <f>IF(N146="sníž. přenesená",J146,0)</f>
        <v>0</v>
      </c>
      <c r="BI146" s="156">
        <f>IF(N146="nulová",J146,0)</f>
        <v>0</v>
      </c>
      <c r="BJ146" s="15" t="s">
        <v>82</v>
      </c>
      <c r="BK146" s="156">
        <f>ROUND(I146*H146,2)</f>
        <v>0</v>
      </c>
      <c r="BL146" s="15" t="s">
        <v>268</v>
      </c>
      <c r="BM146" s="155" t="s">
        <v>995</v>
      </c>
    </row>
    <row r="147" spans="2:65" s="1" customFormat="1" ht="62.65" customHeight="1">
      <c r="B147" s="114"/>
      <c r="C147" s="157" t="s">
        <v>200</v>
      </c>
      <c r="D147" s="157" t="s">
        <v>207</v>
      </c>
      <c r="E147" s="158" t="s">
        <v>996</v>
      </c>
      <c r="F147" s="159" t="s">
        <v>997</v>
      </c>
      <c r="G147" s="160" t="s">
        <v>857</v>
      </c>
      <c r="H147" s="161">
        <v>0.2</v>
      </c>
      <c r="I147" s="162"/>
      <c r="J147" s="163">
        <f>ROUND(I147*H147,2)</f>
        <v>0</v>
      </c>
      <c r="K147" s="159" t="s">
        <v>905</v>
      </c>
      <c r="L147" s="30"/>
      <c r="M147" s="164" t="s">
        <v>1</v>
      </c>
      <c r="N147" s="113" t="s">
        <v>39</v>
      </c>
      <c r="P147" s="153">
        <f>O147*H147</f>
        <v>0</v>
      </c>
      <c r="Q147" s="153">
        <v>0</v>
      </c>
      <c r="R147" s="153">
        <f>Q147*H147</f>
        <v>0</v>
      </c>
      <c r="S147" s="153">
        <v>0</v>
      </c>
      <c r="T147" s="154">
        <f>S147*H147</f>
        <v>0</v>
      </c>
      <c r="AR147" s="155" t="s">
        <v>192</v>
      </c>
      <c r="AT147" s="155" t="s">
        <v>207</v>
      </c>
      <c r="AU147" s="155" t="s">
        <v>84</v>
      </c>
      <c r="AY147" s="15" t="s">
        <v>193</v>
      </c>
      <c r="BE147" s="156">
        <f>IF(N147="základní",J147,0)</f>
        <v>0</v>
      </c>
      <c r="BF147" s="156">
        <f>IF(N147="snížená",J147,0)</f>
        <v>0</v>
      </c>
      <c r="BG147" s="156">
        <f>IF(N147="zákl. přenesená",J147,0)</f>
        <v>0</v>
      </c>
      <c r="BH147" s="156">
        <f>IF(N147="sníž. přenesená",J147,0)</f>
        <v>0</v>
      </c>
      <c r="BI147" s="156">
        <f>IF(N147="nulová",J147,0)</f>
        <v>0</v>
      </c>
      <c r="BJ147" s="15" t="s">
        <v>82</v>
      </c>
      <c r="BK147" s="156">
        <f>ROUND(I147*H147,2)</f>
        <v>0</v>
      </c>
      <c r="BL147" s="15" t="s">
        <v>192</v>
      </c>
      <c r="BM147" s="155" t="s">
        <v>998</v>
      </c>
    </row>
    <row r="148" spans="2:65" s="1" customFormat="1" ht="11.25">
      <c r="B148" s="30"/>
      <c r="D148" s="180" t="s">
        <v>286</v>
      </c>
      <c r="F148" s="181" t="s">
        <v>999</v>
      </c>
      <c r="I148" s="115"/>
      <c r="L148" s="30"/>
      <c r="M148" s="182"/>
      <c r="T148" s="54"/>
      <c r="AT148" s="15" t="s">
        <v>286</v>
      </c>
      <c r="AU148" s="15" t="s">
        <v>84</v>
      </c>
    </row>
    <row r="149" spans="2:65" s="12" customFormat="1" ht="11.25">
      <c r="B149" s="165"/>
      <c r="D149" s="166" t="s">
        <v>224</v>
      </c>
      <c r="E149" s="167" t="s">
        <v>1</v>
      </c>
      <c r="F149" s="168" t="s">
        <v>1000</v>
      </c>
      <c r="H149" s="169">
        <v>0.2</v>
      </c>
      <c r="I149" s="170"/>
      <c r="L149" s="165"/>
      <c r="M149" s="171"/>
      <c r="T149" s="172"/>
      <c r="AT149" s="167" t="s">
        <v>224</v>
      </c>
      <c r="AU149" s="167" t="s">
        <v>84</v>
      </c>
      <c r="AV149" s="12" t="s">
        <v>84</v>
      </c>
      <c r="AW149" s="12" t="s">
        <v>226</v>
      </c>
      <c r="AX149" s="12" t="s">
        <v>82</v>
      </c>
      <c r="AY149" s="167" t="s">
        <v>193</v>
      </c>
    </row>
    <row r="150" spans="2:65" s="1" customFormat="1" ht="44.25" customHeight="1">
      <c r="B150" s="114"/>
      <c r="C150" s="157" t="s">
        <v>236</v>
      </c>
      <c r="D150" s="157" t="s">
        <v>207</v>
      </c>
      <c r="E150" s="158" t="s">
        <v>1001</v>
      </c>
      <c r="F150" s="159" t="s">
        <v>1002</v>
      </c>
      <c r="G150" s="160" t="s">
        <v>857</v>
      </c>
      <c r="H150" s="161">
        <v>0.2</v>
      </c>
      <c r="I150" s="162"/>
      <c r="J150" s="163">
        <f>ROUND(I150*H150,2)</f>
        <v>0</v>
      </c>
      <c r="K150" s="159" t="s">
        <v>1003</v>
      </c>
      <c r="L150" s="30"/>
      <c r="M150" s="164" t="s">
        <v>1</v>
      </c>
      <c r="N150" s="113" t="s">
        <v>39</v>
      </c>
      <c r="P150" s="153">
        <f>O150*H150</f>
        <v>0</v>
      </c>
      <c r="Q150" s="153">
        <v>0</v>
      </c>
      <c r="R150" s="153">
        <f>Q150*H150</f>
        <v>0</v>
      </c>
      <c r="S150" s="153">
        <v>0</v>
      </c>
      <c r="T150" s="154">
        <f>S150*H150</f>
        <v>0</v>
      </c>
      <c r="AR150" s="155" t="s">
        <v>1004</v>
      </c>
      <c r="AT150" s="155" t="s">
        <v>207</v>
      </c>
      <c r="AU150" s="155" t="s">
        <v>84</v>
      </c>
      <c r="AY150" s="15" t="s">
        <v>193</v>
      </c>
      <c r="BE150" s="156">
        <f>IF(N150="základní",J150,0)</f>
        <v>0</v>
      </c>
      <c r="BF150" s="156">
        <f>IF(N150="snížená",J150,0)</f>
        <v>0</v>
      </c>
      <c r="BG150" s="156">
        <f>IF(N150="zákl. přenesená",J150,0)</f>
        <v>0</v>
      </c>
      <c r="BH150" s="156">
        <f>IF(N150="sníž. přenesená",J150,0)</f>
        <v>0</v>
      </c>
      <c r="BI150" s="156">
        <f>IF(N150="nulová",J150,0)</f>
        <v>0</v>
      </c>
      <c r="BJ150" s="15" t="s">
        <v>82</v>
      </c>
      <c r="BK150" s="156">
        <f>ROUND(I150*H150,2)</f>
        <v>0</v>
      </c>
      <c r="BL150" s="15" t="s">
        <v>1004</v>
      </c>
      <c r="BM150" s="155" t="s">
        <v>1005</v>
      </c>
    </row>
    <row r="151" spans="2:65" s="1" customFormat="1" ht="11.25">
      <c r="B151" s="30"/>
      <c r="D151" s="180" t="s">
        <v>286</v>
      </c>
      <c r="F151" s="181" t="s">
        <v>1006</v>
      </c>
      <c r="I151" s="115"/>
      <c r="L151" s="30"/>
      <c r="M151" s="182"/>
      <c r="T151" s="54"/>
      <c r="AT151" s="15" t="s">
        <v>286</v>
      </c>
      <c r="AU151" s="15" t="s">
        <v>84</v>
      </c>
    </row>
    <row r="152" spans="2:65" s="12" customFormat="1" ht="11.25">
      <c r="B152" s="165"/>
      <c r="D152" s="166" t="s">
        <v>224</v>
      </c>
      <c r="E152" s="167" t="s">
        <v>1</v>
      </c>
      <c r="F152" s="168" t="s">
        <v>1000</v>
      </c>
      <c r="H152" s="169">
        <v>0.2</v>
      </c>
      <c r="I152" s="170"/>
      <c r="L152" s="165"/>
      <c r="M152" s="171"/>
      <c r="T152" s="172"/>
      <c r="AT152" s="167" t="s">
        <v>224</v>
      </c>
      <c r="AU152" s="167" t="s">
        <v>84</v>
      </c>
      <c r="AV152" s="12" t="s">
        <v>84</v>
      </c>
      <c r="AW152" s="12" t="s">
        <v>226</v>
      </c>
      <c r="AX152" s="12" t="s">
        <v>82</v>
      </c>
      <c r="AY152" s="167" t="s">
        <v>193</v>
      </c>
    </row>
    <row r="153" spans="2:65" s="1" customFormat="1" ht="16.5" customHeight="1">
      <c r="B153" s="114"/>
      <c r="C153" s="143" t="s">
        <v>214</v>
      </c>
      <c r="D153" s="143" t="s">
        <v>196</v>
      </c>
      <c r="E153" s="144" t="s">
        <v>1007</v>
      </c>
      <c r="F153" s="145" t="s">
        <v>1008</v>
      </c>
      <c r="G153" s="146" t="s">
        <v>857</v>
      </c>
      <c r="H153" s="147">
        <v>0.23</v>
      </c>
      <c r="I153" s="148"/>
      <c r="J153" s="149">
        <f>ROUND(I153*H153,2)</f>
        <v>0</v>
      </c>
      <c r="K153" s="145" t="s">
        <v>1</v>
      </c>
      <c r="L153" s="150"/>
      <c r="M153" s="151" t="s">
        <v>1</v>
      </c>
      <c r="N153" s="152" t="s">
        <v>39</v>
      </c>
      <c r="P153" s="153">
        <f>O153*H153</f>
        <v>0</v>
      </c>
      <c r="Q153" s="153">
        <v>0</v>
      </c>
      <c r="R153" s="153">
        <f>Q153*H153</f>
        <v>0</v>
      </c>
      <c r="S153" s="153">
        <v>0</v>
      </c>
      <c r="T153" s="154">
        <f>S153*H153</f>
        <v>0</v>
      </c>
      <c r="AR153" s="155" t="s">
        <v>1004</v>
      </c>
      <c r="AT153" s="155" t="s">
        <v>196</v>
      </c>
      <c r="AU153" s="155" t="s">
        <v>84</v>
      </c>
      <c r="AY153" s="15" t="s">
        <v>193</v>
      </c>
      <c r="BE153" s="156">
        <f>IF(N153="základní",J153,0)</f>
        <v>0</v>
      </c>
      <c r="BF153" s="156">
        <f>IF(N153="snížená",J153,0)</f>
        <v>0</v>
      </c>
      <c r="BG153" s="156">
        <f>IF(N153="zákl. přenesená",J153,0)</f>
        <v>0</v>
      </c>
      <c r="BH153" s="156">
        <f>IF(N153="sníž. přenesená",J153,0)</f>
        <v>0</v>
      </c>
      <c r="BI153" s="156">
        <f>IF(N153="nulová",J153,0)</f>
        <v>0</v>
      </c>
      <c r="BJ153" s="15" t="s">
        <v>82</v>
      </c>
      <c r="BK153" s="156">
        <f>ROUND(I153*H153,2)</f>
        <v>0</v>
      </c>
      <c r="BL153" s="15" t="s">
        <v>1004</v>
      </c>
      <c r="BM153" s="155" t="s">
        <v>1009</v>
      </c>
    </row>
    <row r="154" spans="2:65" s="12" customFormat="1" ht="11.25">
      <c r="B154" s="165"/>
      <c r="D154" s="166" t="s">
        <v>224</v>
      </c>
      <c r="E154" s="167" t="s">
        <v>1</v>
      </c>
      <c r="F154" s="168" t="s">
        <v>1000</v>
      </c>
      <c r="H154" s="169">
        <v>0.2</v>
      </c>
      <c r="I154" s="170"/>
      <c r="L154" s="165"/>
      <c r="M154" s="171"/>
      <c r="T154" s="172"/>
      <c r="AT154" s="167" t="s">
        <v>224</v>
      </c>
      <c r="AU154" s="167" t="s">
        <v>84</v>
      </c>
      <c r="AV154" s="12" t="s">
        <v>84</v>
      </c>
      <c r="AW154" s="12" t="s">
        <v>226</v>
      </c>
      <c r="AX154" s="12" t="s">
        <v>82</v>
      </c>
      <c r="AY154" s="167" t="s">
        <v>193</v>
      </c>
    </row>
    <row r="155" spans="2:65" s="12" customFormat="1" ht="11.25">
      <c r="B155" s="165"/>
      <c r="D155" s="166" t="s">
        <v>224</v>
      </c>
      <c r="F155" s="168" t="s">
        <v>1010</v>
      </c>
      <c r="H155" s="169">
        <v>0.23</v>
      </c>
      <c r="I155" s="170"/>
      <c r="L155" s="165"/>
      <c r="M155" s="171"/>
      <c r="T155" s="172"/>
      <c r="AT155" s="167" t="s">
        <v>224</v>
      </c>
      <c r="AU155" s="167" t="s">
        <v>84</v>
      </c>
      <c r="AV155" s="12" t="s">
        <v>84</v>
      </c>
      <c r="AW155" s="12" t="s">
        <v>3</v>
      </c>
      <c r="AX155" s="12" t="s">
        <v>82</v>
      </c>
      <c r="AY155" s="167" t="s">
        <v>193</v>
      </c>
    </row>
    <row r="156" spans="2:65" s="1" customFormat="1" ht="24.2" customHeight="1">
      <c r="B156" s="114"/>
      <c r="C156" s="157" t="s">
        <v>244</v>
      </c>
      <c r="D156" s="157" t="s">
        <v>207</v>
      </c>
      <c r="E156" s="158" t="s">
        <v>1011</v>
      </c>
      <c r="F156" s="159" t="s">
        <v>1012</v>
      </c>
      <c r="G156" s="160" t="s">
        <v>736</v>
      </c>
      <c r="H156" s="161">
        <v>5.04</v>
      </c>
      <c r="I156" s="162"/>
      <c r="J156" s="163">
        <f>ROUND(I156*H156,2)</f>
        <v>0</v>
      </c>
      <c r="K156" s="159" t="s">
        <v>905</v>
      </c>
      <c r="L156" s="30"/>
      <c r="M156" s="164" t="s">
        <v>1</v>
      </c>
      <c r="N156" s="113" t="s">
        <v>39</v>
      </c>
      <c r="P156" s="153">
        <f>O156*H156</f>
        <v>0</v>
      </c>
      <c r="Q156" s="153">
        <v>1.1560000000000001E-2</v>
      </c>
      <c r="R156" s="153">
        <f>Q156*H156</f>
        <v>5.8262400000000006E-2</v>
      </c>
      <c r="S156" s="153">
        <v>0</v>
      </c>
      <c r="T156" s="154">
        <f>S156*H156</f>
        <v>0</v>
      </c>
      <c r="AR156" s="155" t="s">
        <v>192</v>
      </c>
      <c r="AT156" s="155" t="s">
        <v>207</v>
      </c>
      <c r="AU156" s="155" t="s">
        <v>84</v>
      </c>
      <c r="AY156" s="15" t="s">
        <v>193</v>
      </c>
      <c r="BE156" s="156">
        <f>IF(N156="základní",J156,0)</f>
        <v>0</v>
      </c>
      <c r="BF156" s="156">
        <f>IF(N156="snížená",J156,0)</f>
        <v>0</v>
      </c>
      <c r="BG156" s="156">
        <f>IF(N156="zákl. přenesená",J156,0)</f>
        <v>0</v>
      </c>
      <c r="BH156" s="156">
        <f>IF(N156="sníž. přenesená",J156,0)</f>
        <v>0</v>
      </c>
      <c r="BI156" s="156">
        <f>IF(N156="nulová",J156,0)</f>
        <v>0</v>
      </c>
      <c r="BJ156" s="15" t="s">
        <v>82</v>
      </c>
      <c r="BK156" s="156">
        <f>ROUND(I156*H156,2)</f>
        <v>0</v>
      </c>
      <c r="BL156" s="15" t="s">
        <v>192</v>
      </c>
      <c r="BM156" s="155" t="s">
        <v>1013</v>
      </c>
    </row>
    <row r="157" spans="2:65" s="1" customFormat="1" ht="11.25">
      <c r="B157" s="30"/>
      <c r="D157" s="180" t="s">
        <v>286</v>
      </c>
      <c r="F157" s="181" t="s">
        <v>1014</v>
      </c>
      <c r="I157" s="115"/>
      <c r="L157" s="30"/>
      <c r="M157" s="182"/>
      <c r="T157" s="54"/>
      <c r="AT157" s="15" t="s">
        <v>286</v>
      </c>
      <c r="AU157" s="15" t="s">
        <v>84</v>
      </c>
    </row>
    <row r="158" spans="2:65" s="12" customFormat="1" ht="11.25">
      <c r="B158" s="165"/>
      <c r="D158" s="166" t="s">
        <v>224</v>
      </c>
      <c r="E158" s="167" t="s">
        <v>1</v>
      </c>
      <c r="F158" s="168" t="s">
        <v>1015</v>
      </c>
      <c r="H158" s="169">
        <v>5.04</v>
      </c>
      <c r="I158" s="170"/>
      <c r="L158" s="165"/>
      <c r="M158" s="171"/>
      <c r="T158" s="172"/>
      <c r="AT158" s="167" t="s">
        <v>224</v>
      </c>
      <c r="AU158" s="167" t="s">
        <v>84</v>
      </c>
      <c r="AV158" s="12" t="s">
        <v>84</v>
      </c>
      <c r="AW158" s="12" t="s">
        <v>226</v>
      </c>
      <c r="AX158" s="12" t="s">
        <v>82</v>
      </c>
      <c r="AY158" s="167" t="s">
        <v>193</v>
      </c>
    </row>
    <row r="159" spans="2:65" s="1" customFormat="1" ht="24.2" customHeight="1">
      <c r="B159" s="114"/>
      <c r="C159" s="157" t="s">
        <v>223</v>
      </c>
      <c r="D159" s="157" t="s">
        <v>207</v>
      </c>
      <c r="E159" s="158" t="s">
        <v>744</v>
      </c>
      <c r="F159" s="159" t="s">
        <v>745</v>
      </c>
      <c r="G159" s="160" t="s">
        <v>736</v>
      </c>
      <c r="H159" s="161">
        <v>20</v>
      </c>
      <c r="I159" s="162"/>
      <c r="J159" s="163">
        <f>ROUND(I159*H159,2)</f>
        <v>0</v>
      </c>
      <c r="K159" s="159" t="s">
        <v>1</v>
      </c>
      <c r="L159" s="30"/>
      <c r="M159" s="164" t="s">
        <v>1</v>
      </c>
      <c r="N159" s="113" t="s">
        <v>39</v>
      </c>
      <c r="P159" s="153">
        <f>O159*H159</f>
        <v>0</v>
      </c>
      <c r="Q159" s="153">
        <v>0</v>
      </c>
      <c r="R159" s="153">
        <f>Q159*H159</f>
        <v>0</v>
      </c>
      <c r="S159" s="153">
        <v>0</v>
      </c>
      <c r="T159" s="154">
        <f>S159*H159</f>
        <v>0</v>
      </c>
      <c r="AR159" s="155" t="s">
        <v>268</v>
      </c>
      <c r="AT159" s="155" t="s">
        <v>207</v>
      </c>
      <c r="AU159" s="155" t="s">
        <v>84</v>
      </c>
      <c r="AY159" s="15" t="s">
        <v>193</v>
      </c>
      <c r="BE159" s="156">
        <f>IF(N159="základní",J159,0)</f>
        <v>0</v>
      </c>
      <c r="BF159" s="156">
        <f>IF(N159="snížená",J159,0)</f>
        <v>0</v>
      </c>
      <c r="BG159" s="156">
        <f>IF(N159="zákl. přenesená",J159,0)</f>
        <v>0</v>
      </c>
      <c r="BH159" s="156">
        <f>IF(N159="sníž. přenesená",J159,0)</f>
        <v>0</v>
      </c>
      <c r="BI159" s="156">
        <f>IF(N159="nulová",J159,0)</f>
        <v>0</v>
      </c>
      <c r="BJ159" s="15" t="s">
        <v>82</v>
      </c>
      <c r="BK159" s="156">
        <f>ROUND(I159*H159,2)</f>
        <v>0</v>
      </c>
      <c r="BL159" s="15" t="s">
        <v>268</v>
      </c>
      <c r="BM159" s="155" t="s">
        <v>1016</v>
      </c>
    </row>
    <row r="160" spans="2:65" s="1" customFormat="1" ht="37.9" customHeight="1">
      <c r="B160" s="114"/>
      <c r="C160" s="157" t="s">
        <v>252</v>
      </c>
      <c r="D160" s="157" t="s">
        <v>207</v>
      </c>
      <c r="E160" s="158" t="s">
        <v>947</v>
      </c>
      <c r="F160" s="159" t="s">
        <v>948</v>
      </c>
      <c r="G160" s="160" t="s">
        <v>736</v>
      </c>
      <c r="H160" s="161">
        <v>20</v>
      </c>
      <c r="I160" s="162"/>
      <c r="J160" s="163">
        <f>ROUND(I160*H160,2)</f>
        <v>0</v>
      </c>
      <c r="K160" s="159" t="s">
        <v>239</v>
      </c>
      <c r="L160" s="30"/>
      <c r="M160" s="164" t="s">
        <v>1</v>
      </c>
      <c r="N160" s="113" t="s">
        <v>39</v>
      </c>
      <c r="P160" s="153">
        <f>O160*H160</f>
        <v>0</v>
      </c>
      <c r="Q160" s="153">
        <v>0</v>
      </c>
      <c r="R160" s="153">
        <f>Q160*H160</f>
        <v>0</v>
      </c>
      <c r="S160" s="153">
        <v>0</v>
      </c>
      <c r="T160" s="154">
        <f>S160*H160</f>
        <v>0</v>
      </c>
      <c r="AR160" s="155" t="s">
        <v>192</v>
      </c>
      <c r="AT160" s="155" t="s">
        <v>207</v>
      </c>
      <c r="AU160" s="155" t="s">
        <v>84</v>
      </c>
      <c r="AY160" s="15" t="s">
        <v>193</v>
      </c>
      <c r="BE160" s="156">
        <f>IF(N160="základní",J160,0)</f>
        <v>0</v>
      </c>
      <c r="BF160" s="156">
        <f>IF(N160="snížená",J160,0)</f>
        <v>0</v>
      </c>
      <c r="BG160" s="156">
        <f>IF(N160="zákl. přenesená",J160,0)</f>
        <v>0</v>
      </c>
      <c r="BH160" s="156">
        <f>IF(N160="sníž. přenesená",J160,0)</f>
        <v>0</v>
      </c>
      <c r="BI160" s="156">
        <f>IF(N160="nulová",J160,0)</f>
        <v>0</v>
      </c>
      <c r="BJ160" s="15" t="s">
        <v>82</v>
      </c>
      <c r="BK160" s="156">
        <f>ROUND(I160*H160,2)</f>
        <v>0</v>
      </c>
      <c r="BL160" s="15" t="s">
        <v>192</v>
      </c>
      <c r="BM160" s="155" t="s">
        <v>1017</v>
      </c>
    </row>
    <row r="161" spans="2:65" s="1" customFormat="1" ht="11.25">
      <c r="B161" s="30"/>
      <c r="D161" s="180" t="s">
        <v>286</v>
      </c>
      <c r="F161" s="181" t="s">
        <v>950</v>
      </c>
      <c r="I161" s="115"/>
      <c r="L161" s="30"/>
      <c r="M161" s="182"/>
      <c r="T161" s="54"/>
      <c r="AT161" s="15" t="s">
        <v>286</v>
      </c>
      <c r="AU161" s="15" t="s">
        <v>84</v>
      </c>
    </row>
    <row r="162" spans="2:65" s="1" customFormat="1" ht="16.5" customHeight="1">
      <c r="B162" s="114"/>
      <c r="C162" s="143" t="s">
        <v>232</v>
      </c>
      <c r="D162" s="143" t="s">
        <v>196</v>
      </c>
      <c r="E162" s="144" t="s">
        <v>951</v>
      </c>
      <c r="F162" s="145" t="s">
        <v>952</v>
      </c>
      <c r="G162" s="146" t="s">
        <v>272</v>
      </c>
      <c r="H162" s="147">
        <v>0.8</v>
      </c>
      <c r="I162" s="148"/>
      <c r="J162" s="149">
        <f>ROUND(I162*H162,2)</f>
        <v>0</v>
      </c>
      <c r="K162" s="145" t="s">
        <v>905</v>
      </c>
      <c r="L162" s="150"/>
      <c r="M162" s="151" t="s">
        <v>1</v>
      </c>
      <c r="N162" s="152" t="s">
        <v>39</v>
      </c>
      <c r="P162" s="153">
        <f>O162*H162</f>
        <v>0</v>
      </c>
      <c r="Q162" s="153">
        <v>1E-3</v>
      </c>
      <c r="R162" s="153">
        <f>Q162*H162</f>
        <v>8.0000000000000004E-4</v>
      </c>
      <c r="S162" s="153">
        <v>0</v>
      </c>
      <c r="T162" s="154">
        <f>S162*H162</f>
        <v>0</v>
      </c>
      <c r="AR162" s="155" t="s">
        <v>200</v>
      </c>
      <c r="AT162" s="155" t="s">
        <v>196</v>
      </c>
      <c r="AU162" s="155" t="s">
        <v>84</v>
      </c>
      <c r="AY162" s="15" t="s">
        <v>193</v>
      </c>
      <c r="BE162" s="156">
        <f>IF(N162="základní",J162,0)</f>
        <v>0</v>
      </c>
      <c r="BF162" s="156">
        <f>IF(N162="snížená",J162,0)</f>
        <v>0</v>
      </c>
      <c r="BG162" s="156">
        <f>IF(N162="zákl. přenesená",J162,0)</f>
        <v>0</v>
      </c>
      <c r="BH162" s="156">
        <f>IF(N162="sníž. přenesená",J162,0)</f>
        <v>0</v>
      </c>
      <c r="BI162" s="156">
        <f>IF(N162="nulová",J162,0)</f>
        <v>0</v>
      </c>
      <c r="BJ162" s="15" t="s">
        <v>82</v>
      </c>
      <c r="BK162" s="156">
        <f>ROUND(I162*H162,2)</f>
        <v>0</v>
      </c>
      <c r="BL162" s="15" t="s">
        <v>192</v>
      </c>
      <c r="BM162" s="155" t="s">
        <v>1018</v>
      </c>
    </row>
    <row r="163" spans="2:65" s="12" customFormat="1" ht="11.25">
      <c r="B163" s="165"/>
      <c r="D163" s="166" t="s">
        <v>224</v>
      </c>
      <c r="E163" s="167" t="s">
        <v>1</v>
      </c>
      <c r="F163" s="168" t="s">
        <v>1019</v>
      </c>
      <c r="H163" s="169">
        <v>40</v>
      </c>
      <c r="I163" s="170"/>
      <c r="L163" s="165"/>
      <c r="M163" s="171"/>
      <c r="T163" s="172"/>
      <c r="AT163" s="167" t="s">
        <v>224</v>
      </c>
      <c r="AU163" s="167" t="s">
        <v>84</v>
      </c>
      <c r="AV163" s="12" t="s">
        <v>84</v>
      </c>
      <c r="AW163" s="12" t="s">
        <v>226</v>
      </c>
      <c r="AX163" s="12" t="s">
        <v>82</v>
      </c>
      <c r="AY163" s="167" t="s">
        <v>193</v>
      </c>
    </row>
    <row r="164" spans="2:65" s="12" customFormat="1" ht="11.25">
      <c r="B164" s="165"/>
      <c r="D164" s="166" t="s">
        <v>224</v>
      </c>
      <c r="F164" s="168" t="s">
        <v>1020</v>
      </c>
      <c r="H164" s="169">
        <v>0.8</v>
      </c>
      <c r="I164" s="170"/>
      <c r="L164" s="165"/>
      <c r="M164" s="171"/>
      <c r="T164" s="172"/>
      <c r="AT164" s="167" t="s">
        <v>224</v>
      </c>
      <c r="AU164" s="167" t="s">
        <v>84</v>
      </c>
      <c r="AV164" s="12" t="s">
        <v>84</v>
      </c>
      <c r="AW164" s="12" t="s">
        <v>3</v>
      </c>
      <c r="AX164" s="12" t="s">
        <v>82</v>
      </c>
      <c r="AY164" s="167" t="s">
        <v>193</v>
      </c>
    </row>
    <row r="165" spans="2:65" s="1" customFormat="1" ht="33" customHeight="1">
      <c r="B165" s="114"/>
      <c r="C165" s="157" t="s">
        <v>8</v>
      </c>
      <c r="D165" s="157" t="s">
        <v>207</v>
      </c>
      <c r="E165" s="158" t="s">
        <v>1021</v>
      </c>
      <c r="F165" s="159" t="s">
        <v>1022</v>
      </c>
      <c r="G165" s="160" t="s">
        <v>864</v>
      </c>
      <c r="H165" s="161">
        <v>1</v>
      </c>
      <c r="I165" s="162"/>
      <c r="J165" s="163">
        <f>ROUND(I165*H165,2)</f>
        <v>0</v>
      </c>
      <c r="K165" s="159" t="s">
        <v>239</v>
      </c>
      <c r="L165" s="30"/>
      <c r="M165" s="164" t="s">
        <v>1</v>
      </c>
      <c r="N165" s="113" t="s">
        <v>39</v>
      </c>
      <c r="P165" s="153">
        <f>O165*H165</f>
        <v>0</v>
      </c>
      <c r="Q165" s="153">
        <v>0</v>
      </c>
      <c r="R165" s="153">
        <f>Q165*H165</f>
        <v>0</v>
      </c>
      <c r="S165" s="153">
        <v>0</v>
      </c>
      <c r="T165" s="154">
        <f>S165*H165</f>
        <v>0</v>
      </c>
      <c r="AR165" s="155" t="s">
        <v>192</v>
      </c>
      <c r="AT165" s="155" t="s">
        <v>207</v>
      </c>
      <c r="AU165" s="155" t="s">
        <v>84</v>
      </c>
      <c r="AY165" s="15" t="s">
        <v>193</v>
      </c>
      <c r="BE165" s="156">
        <f>IF(N165="základní",J165,0)</f>
        <v>0</v>
      </c>
      <c r="BF165" s="156">
        <f>IF(N165="snížená",J165,0)</f>
        <v>0</v>
      </c>
      <c r="BG165" s="156">
        <f>IF(N165="zákl. přenesená",J165,0)</f>
        <v>0</v>
      </c>
      <c r="BH165" s="156">
        <f>IF(N165="sníž. přenesená",J165,0)</f>
        <v>0</v>
      </c>
      <c r="BI165" s="156">
        <f>IF(N165="nulová",J165,0)</f>
        <v>0</v>
      </c>
      <c r="BJ165" s="15" t="s">
        <v>82</v>
      </c>
      <c r="BK165" s="156">
        <f>ROUND(I165*H165,2)</f>
        <v>0</v>
      </c>
      <c r="BL165" s="15" t="s">
        <v>192</v>
      </c>
      <c r="BM165" s="155" t="s">
        <v>1023</v>
      </c>
    </row>
    <row r="166" spans="2:65" s="1" customFormat="1" ht="11.25">
      <c r="B166" s="30"/>
      <c r="D166" s="180" t="s">
        <v>286</v>
      </c>
      <c r="F166" s="181" t="s">
        <v>1024</v>
      </c>
      <c r="I166" s="115"/>
      <c r="L166" s="30"/>
      <c r="M166" s="182"/>
      <c r="T166" s="54"/>
      <c r="AT166" s="15" t="s">
        <v>286</v>
      </c>
      <c r="AU166" s="15" t="s">
        <v>84</v>
      </c>
    </row>
    <row r="167" spans="2:65" s="12" customFormat="1" ht="11.25">
      <c r="B167" s="165"/>
      <c r="D167" s="166" t="s">
        <v>224</v>
      </c>
      <c r="E167" s="167" t="s">
        <v>1</v>
      </c>
      <c r="F167" s="168" t="s">
        <v>1025</v>
      </c>
      <c r="H167" s="169">
        <v>1</v>
      </c>
      <c r="I167" s="170"/>
      <c r="L167" s="165"/>
      <c r="M167" s="171"/>
      <c r="T167" s="172"/>
      <c r="AT167" s="167" t="s">
        <v>224</v>
      </c>
      <c r="AU167" s="167" t="s">
        <v>84</v>
      </c>
      <c r="AV167" s="12" t="s">
        <v>84</v>
      </c>
      <c r="AW167" s="12" t="s">
        <v>226</v>
      </c>
      <c r="AX167" s="12" t="s">
        <v>82</v>
      </c>
      <c r="AY167" s="167" t="s">
        <v>193</v>
      </c>
    </row>
    <row r="168" spans="2:65" s="1" customFormat="1" ht="24.2" customHeight="1">
      <c r="B168" s="114"/>
      <c r="C168" s="157" t="s">
        <v>222</v>
      </c>
      <c r="D168" s="157" t="s">
        <v>207</v>
      </c>
      <c r="E168" s="158" t="s">
        <v>1026</v>
      </c>
      <c r="F168" s="159" t="s">
        <v>1027</v>
      </c>
      <c r="G168" s="160" t="s">
        <v>221</v>
      </c>
      <c r="H168" s="161">
        <v>29.04</v>
      </c>
      <c r="I168" s="162"/>
      <c r="J168" s="163">
        <f>ROUND(I168*H168,2)</f>
        <v>0</v>
      </c>
      <c r="K168" s="159" t="s">
        <v>905</v>
      </c>
      <c r="L168" s="30"/>
      <c r="M168" s="164" t="s">
        <v>1</v>
      </c>
      <c r="N168" s="113" t="s">
        <v>39</v>
      </c>
      <c r="P168" s="153">
        <f>O168*H168</f>
        <v>0</v>
      </c>
      <c r="Q168" s="153">
        <v>0</v>
      </c>
      <c r="R168" s="153">
        <f>Q168*H168</f>
        <v>0</v>
      </c>
      <c r="S168" s="153">
        <v>0</v>
      </c>
      <c r="T168" s="154">
        <f>S168*H168</f>
        <v>0</v>
      </c>
      <c r="AR168" s="155" t="s">
        <v>268</v>
      </c>
      <c r="AT168" s="155" t="s">
        <v>207</v>
      </c>
      <c r="AU168" s="155" t="s">
        <v>84</v>
      </c>
      <c r="AY168" s="15" t="s">
        <v>193</v>
      </c>
      <c r="BE168" s="156">
        <f>IF(N168="základní",J168,0)</f>
        <v>0</v>
      </c>
      <c r="BF168" s="156">
        <f>IF(N168="snížená",J168,0)</f>
        <v>0</v>
      </c>
      <c r="BG168" s="156">
        <f>IF(N168="zákl. přenesená",J168,0)</f>
        <v>0</v>
      </c>
      <c r="BH168" s="156">
        <f>IF(N168="sníž. přenesená",J168,0)</f>
        <v>0</v>
      </c>
      <c r="BI168" s="156">
        <f>IF(N168="nulová",J168,0)</f>
        <v>0</v>
      </c>
      <c r="BJ168" s="15" t="s">
        <v>82</v>
      </c>
      <c r="BK168" s="156">
        <f>ROUND(I168*H168,2)</f>
        <v>0</v>
      </c>
      <c r="BL168" s="15" t="s">
        <v>268</v>
      </c>
      <c r="BM168" s="155" t="s">
        <v>1028</v>
      </c>
    </row>
    <row r="169" spans="2:65" s="1" customFormat="1" ht="11.25">
      <c r="B169" s="30"/>
      <c r="D169" s="180" t="s">
        <v>286</v>
      </c>
      <c r="F169" s="181" t="s">
        <v>1029</v>
      </c>
      <c r="I169" s="115"/>
      <c r="L169" s="30"/>
      <c r="M169" s="182"/>
      <c r="T169" s="54"/>
      <c r="AT169" s="15" t="s">
        <v>286</v>
      </c>
      <c r="AU169" s="15" t="s">
        <v>84</v>
      </c>
    </row>
    <row r="170" spans="2:65" s="12" customFormat="1" ht="11.25">
      <c r="B170" s="165"/>
      <c r="D170" s="166" t="s">
        <v>224</v>
      </c>
      <c r="E170" s="167" t="s">
        <v>1</v>
      </c>
      <c r="F170" s="168" t="s">
        <v>1030</v>
      </c>
      <c r="H170" s="169">
        <v>29.04</v>
      </c>
      <c r="I170" s="170"/>
      <c r="L170" s="165"/>
      <c r="M170" s="171"/>
      <c r="T170" s="172"/>
      <c r="AT170" s="167" t="s">
        <v>224</v>
      </c>
      <c r="AU170" s="167" t="s">
        <v>84</v>
      </c>
      <c r="AV170" s="12" t="s">
        <v>84</v>
      </c>
      <c r="AW170" s="12" t="s">
        <v>226</v>
      </c>
      <c r="AX170" s="12" t="s">
        <v>82</v>
      </c>
      <c r="AY170" s="167" t="s">
        <v>193</v>
      </c>
    </row>
    <row r="171" spans="2:65" s="1" customFormat="1" ht="37.9" customHeight="1">
      <c r="B171" s="114"/>
      <c r="C171" s="157" t="s">
        <v>269</v>
      </c>
      <c r="D171" s="157" t="s">
        <v>207</v>
      </c>
      <c r="E171" s="158" t="s">
        <v>1031</v>
      </c>
      <c r="F171" s="159" t="s">
        <v>1032</v>
      </c>
      <c r="G171" s="160" t="s">
        <v>736</v>
      </c>
      <c r="H171" s="161">
        <v>7</v>
      </c>
      <c r="I171" s="162"/>
      <c r="J171" s="163">
        <f>ROUND(I171*H171,2)</f>
        <v>0</v>
      </c>
      <c r="K171" s="159" t="s">
        <v>905</v>
      </c>
      <c r="L171" s="30"/>
      <c r="M171" s="164" t="s">
        <v>1</v>
      </c>
      <c r="N171" s="113" t="s">
        <v>39</v>
      </c>
      <c r="P171" s="153">
        <f>O171*H171</f>
        <v>0</v>
      </c>
      <c r="Q171" s="153">
        <v>0</v>
      </c>
      <c r="R171" s="153">
        <f>Q171*H171</f>
        <v>0</v>
      </c>
      <c r="S171" s="153">
        <v>0.316</v>
      </c>
      <c r="T171" s="154">
        <f>S171*H171</f>
        <v>2.2120000000000002</v>
      </c>
      <c r="AR171" s="155" t="s">
        <v>268</v>
      </c>
      <c r="AT171" s="155" t="s">
        <v>207</v>
      </c>
      <c r="AU171" s="155" t="s">
        <v>84</v>
      </c>
      <c r="AY171" s="15" t="s">
        <v>193</v>
      </c>
      <c r="BE171" s="156">
        <f>IF(N171="základní",J171,0)</f>
        <v>0</v>
      </c>
      <c r="BF171" s="156">
        <f>IF(N171="snížená",J171,0)</f>
        <v>0</v>
      </c>
      <c r="BG171" s="156">
        <f>IF(N171="zákl. přenesená",J171,0)</f>
        <v>0</v>
      </c>
      <c r="BH171" s="156">
        <f>IF(N171="sníž. přenesená",J171,0)</f>
        <v>0</v>
      </c>
      <c r="BI171" s="156">
        <f>IF(N171="nulová",J171,0)</f>
        <v>0</v>
      </c>
      <c r="BJ171" s="15" t="s">
        <v>82</v>
      </c>
      <c r="BK171" s="156">
        <f>ROUND(I171*H171,2)</f>
        <v>0</v>
      </c>
      <c r="BL171" s="15" t="s">
        <v>268</v>
      </c>
      <c r="BM171" s="155" t="s">
        <v>1033</v>
      </c>
    </row>
    <row r="172" spans="2:65" s="1" customFormat="1" ht="11.25">
      <c r="B172" s="30"/>
      <c r="D172" s="180" t="s">
        <v>286</v>
      </c>
      <c r="F172" s="181" t="s">
        <v>1034</v>
      </c>
      <c r="I172" s="115"/>
      <c r="L172" s="30"/>
      <c r="M172" s="182"/>
      <c r="T172" s="54"/>
      <c r="AT172" s="15" t="s">
        <v>286</v>
      </c>
      <c r="AU172" s="15" t="s">
        <v>84</v>
      </c>
    </row>
    <row r="173" spans="2:65" s="12" customFormat="1" ht="11.25">
      <c r="B173" s="165"/>
      <c r="D173" s="166" t="s">
        <v>224</v>
      </c>
      <c r="E173" s="167" t="s">
        <v>1</v>
      </c>
      <c r="F173" s="168" t="s">
        <v>1035</v>
      </c>
      <c r="H173" s="169">
        <v>7</v>
      </c>
      <c r="I173" s="170"/>
      <c r="L173" s="165"/>
      <c r="M173" s="171"/>
      <c r="T173" s="172"/>
      <c r="AT173" s="167" t="s">
        <v>224</v>
      </c>
      <c r="AU173" s="167" t="s">
        <v>84</v>
      </c>
      <c r="AV173" s="12" t="s">
        <v>84</v>
      </c>
      <c r="AW173" s="12" t="s">
        <v>226</v>
      </c>
      <c r="AX173" s="12" t="s">
        <v>82</v>
      </c>
      <c r="AY173" s="167" t="s">
        <v>193</v>
      </c>
    </row>
    <row r="174" spans="2:65" s="1" customFormat="1" ht="44.25" customHeight="1">
      <c r="B174" s="114"/>
      <c r="C174" s="157" t="s">
        <v>240</v>
      </c>
      <c r="D174" s="157" t="s">
        <v>207</v>
      </c>
      <c r="E174" s="158" t="s">
        <v>1036</v>
      </c>
      <c r="F174" s="159" t="s">
        <v>1037</v>
      </c>
      <c r="G174" s="160" t="s">
        <v>736</v>
      </c>
      <c r="H174" s="161">
        <v>7</v>
      </c>
      <c r="I174" s="162"/>
      <c r="J174" s="163">
        <f>ROUND(I174*H174,2)</f>
        <v>0</v>
      </c>
      <c r="K174" s="159" t="s">
        <v>1003</v>
      </c>
      <c r="L174" s="30"/>
      <c r="M174" s="164" t="s">
        <v>1</v>
      </c>
      <c r="N174" s="113" t="s">
        <v>39</v>
      </c>
      <c r="P174" s="153">
        <f>O174*H174</f>
        <v>0</v>
      </c>
      <c r="Q174" s="153">
        <v>0</v>
      </c>
      <c r="R174" s="153">
        <f>Q174*H174</f>
        <v>0</v>
      </c>
      <c r="S174" s="153">
        <v>0.44</v>
      </c>
      <c r="T174" s="154">
        <f>S174*H174</f>
        <v>3.08</v>
      </c>
      <c r="AR174" s="155" t="s">
        <v>268</v>
      </c>
      <c r="AT174" s="155" t="s">
        <v>207</v>
      </c>
      <c r="AU174" s="155" t="s">
        <v>84</v>
      </c>
      <c r="AY174" s="15" t="s">
        <v>193</v>
      </c>
      <c r="BE174" s="156">
        <f>IF(N174="základní",J174,0)</f>
        <v>0</v>
      </c>
      <c r="BF174" s="156">
        <f>IF(N174="snížená",J174,0)</f>
        <v>0</v>
      </c>
      <c r="BG174" s="156">
        <f>IF(N174="zákl. přenesená",J174,0)</f>
        <v>0</v>
      </c>
      <c r="BH174" s="156">
        <f>IF(N174="sníž. přenesená",J174,0)</f>
        <v>0</v>
      </c>
      <c r="BI174" s="156">
        <f>IF(N174="nulová",J174,0)</f>
        <v>0</v>
      </c>
      <c r="BJ174" s="15" t="s">
        <v>82</v>
      </c>
      <c r="BK174" s="156">
        <f>ROUND(I174*H174,2)</f>
        <v>0</v>
      </c>
      <c r="BL174" s="15" t="s">
        <v>268</v>
      </c>
      <c r="BM174" s="155" t="s">
        <v>1038</v>
      </c>
    </row>
    <row r="175" spans="2:65" s="1" customFormat="1" ht="11.25">
      <c r="B175" s="30"/>
      <c r="D175" s="180" t="s">
        <v>286</v>
      </c>
      <c r="F175" s="181" t="s">
        <v>1039</v>
      </c>
      <c r="I175" s="115"/>
      <c r="L175" s="30"/>
      <c r="M175" s="182"/>
      <c r="T175" s="54"/>
      <c r="AT175" s="15" t="s">
        <v>286</v>
      </c>
      <c r="AU175" s="15" t="s">
        <v>84</v>
      </c>
    </row>
    <row r="176" spans="2:65" s="12" customFormat="1" ht="11.25">
      <c r="B176" s="165"/>
      <c r="D176" s="166" t="s">
        <v>224</v>
      </c>
      <c r="E176" s="167" t="s">
        <v>1</v>
      </c>
      <c r="F176" s="168" t="s">
        <v>1035</v>
      </c>
      <c r="H176" s="169">
        <v>7</v>
      </c>
      <c r="I176" s="170"/>
      <c r="L176" s="165"/>
      <c r="M176" s="171"/>
      <c r="T176" s="172"/>
      <c r="AT176" s="167" t="s">
        <v>224</v>
      </c>
      <c r="AU176" s="167" t="s">
        <v>84</v>
      </c>
      <c r="AV176" s="12" t="s">
        <v>84</v>
      </c>
      <c r="AW176" s="12" t="s">
        <v>226</v>
      </c>
      <c r="AX176" s="12" t="s">
        <v>82</v>
      </c>
      <c r="AY176" s="167" t="s">
        <v>193</v>
      </c>
    </row>
    <row r="177" spans="2:65" s="1" customFormat="1" ht="37.9" customHeight="1">
      <c r="B177" s="114"/>
      <c r="C177" s="157" t="s">
        <v>279</v>
      </c>
      <c r="D177" s="157" t="s">
        <v>207</v>
      </c>
      <c r="E177" s="158" t="s">
        <v>1040</v>
      </c>
      <c r="F177" s="159" t="s">
        <v>1041</v>
      </c>
      <c r="G177" s="160" t="s">
        <v>736</v>
      </c>
      <c r="H177" s="161">
        <v>43</v>
      </c>
      <c r="I177" s="162"/>
      <c r="J177" s="163">
        <f>ROUND(I177*H177,2)</f>
        <v>0</v>
      </c>
      <c r="K177" s="159" t="s">
        <v>1003</v>
      </c>
      <c r="L177" s="30"/>
      <c r="M177" s="164" t="s">
        <v>1</v>
      </c>
      <c r="N177" s="113" t="s">
        <v>39</v>
      </c>
      <c r="P177" s="153">
        <f>O177*H177</f>
        <v>0</v>
      </c>
      <c r="Q177" s="153">
        <v>0</v>
      </c>
      <c r="R177" s="153">
        <f>Q177*H177</f>
        <v>0</v>
      </c>
      <c r="S177" s="153">
        <v>0</v>
      </c>
      <c r="T177" s="154">
        <f>S177*H177</f>
        <v>0</v>
      </c>
      <c r="AR177" s="155" t="s">
        <v>268</v>
      </c>
      <c r="AT177" s="155" t="s">
        <v>207</v>
      </c>
      <c r="AU177" s="155" t="s">
        <v>84</v>
      </c>
      <c r="AY177" s="15" t="s">
        <v>193</v>
      </c>
      <c r="BE177" s="156">
        <f>IF(N177="základní",J177,0)</f>
        <v>0</v>
      </c>
      <c r="BF177" s="156">
        <f>IF(N177="snížená",J177,0)</f>
        <v>0</v>
      </c>
      <c r="BG177" s="156">
        <f>IF(N177="zákl. přenesená",J177,0)</f>
        <v>0</v>
      </c>
      <c r="BH177" s="156">
        <f>IF(N177="sníž. přenesená",J177,0)</f>
        <v>0</v>
      </c>
      <c r="BI177" s="156">
        <f>IF(N177="nulová",J177,0)</f>
        <v>0</v>
      </c>
      <c r="BJ177" s="15" t="s">
        <v>82</v>
      </c>
      <c r="BK177" s="156">
        <f>ROUND(I177*H177,2)</f>
        <v>0</v>
      </c>
      <c r="BL177" s="15" t="s">
        <v>268</v>
      </c>
      <c r="BM177" s="155" t="s">
        <v>1042</v>
      </c>
    </row>
    <row r="178" spans="2:65" s="1" customFormat="1" ht="11.25">
      <c r="B178" s="30"/>
      <c r="D178" s="180" t="s">
        <v>286</v>
      </c>
      <c r="F178" s="181" t="s">
        <v>1043</v>
      </c>
      <c r="I178" s="115"/>
      <c r="L178" s="30"/>
      <c r="M178" s="182"/>
      <c r="T178" s="54"/>
      <c r="AT178" s="15" t="s">
        <v>286</v>
      </c>
      <c r="AU178" s="15" t="s">
        <v>84</v>
      </c>
    </row>
    <row r="179" spans="2:65" s="12" customFormat="1" ht="11.25">
      <c r="B179" s="165"/>
      <c r="D179" s="166" t="s">
        <v>224</v>
      </c>
      <c r="E179" s="167" t="s">
        <v>1</v>
      </c>
      <c r="F179" s="168" t="s">
        <v>1044</v>
      </c>
      <c r="H179" s="169">
        <v>43</v>
      </c>
      <c r="I179" s="170"/>
      <c r="L179" s="165"/>
      <c r="M179" s="171"/>
      <c r="T179" s="172"/>
      <c r="AT179" s="167" t="s">
        <v>224</v>
      </c>
      <c r="AU179" s="167" t="s">
        <v>84</v>
      </c>
      <c r="AV179" s="12" t="s">
        <v>84</v>
      </c>
      <c r="AW179" s="12" t="s">
        <v>226</v>
      </c>
      <c r="AX179" s="12" t="s">
        <v>82</v>
      </c>
      <c r="AY179" s="167" t="s">
        <v>193</v>
      </c>
    </row>
    <row r="180" spans="2:65" s="1" customFormat="1" ht="37.9" customHeight="1">
      <c r="B180" s="114"/>
      <c r="C180" s="157" t="s">
        <v>243</v>
      </c>
      <c r="D180" s="157" t="s">
        <v>207</v>
      </c>
      <c r="E180" s="158" t="s">
        <v>1045</v>
      </c>
      <c r="F180" s="159" t="s">
        <v>1046</v>
      </c>
      <c r="G180" s="160" t="s">
        <v>736</v>
      </c>
      <c r="H180" s="161">
        <v>43</v>
      </c>
      <c r="I180" s="162"/>
      <c r="J180" s="163">
        <f>ROUND(I180*H180,2)</f>
        <v>0</v>
      </c>
      <c r="K180" s="159" t="s">
        <v>239</v>
      </c>
      <c r="L180" s="30"/>
      <c r="M180" s="164" t="s">
        <v>1</v>
      </c>
      <c r="N180" s="113" t="s">
        <v>39</v>
      </c>
      <c r="P180" s="153">
        <f>O180*H180</f>
        <v>0</v>
      </c>
      <c r="Q180" s="153">
        <v>0</v>
      </c>
      <c r="R180" s="153">
        <f>Q180*H180</f>
        <v>0</v>
      </c>
      <c r="S180" s="153">
        <v>0</v>
      </c>
      <c r="T180" s="154">
        <f>S180*H180</f>
        <v>0</v>
      </c>
      <c r="AR180" s="155" t="s">
        <v>268</v>
      </c>
      <c r="AT180" s="155" t="s">
        <v>207</v>
      </c>
      <c r="AU180" s="155" t="s">
        <v>84</v>
      </c>
      <c r="AY180" s="15" t="s">
        <v>193</v>
      </c>
      <c r="BE180" s="156">
        <f>IF(N180="základní",J180,0)</f>
        <v>0</v>
      </c>
      <c r="BF180" s="156">
        <f>IF(N180="snížená",J180,0)</f>
        <v>0</v>
      </c>
      <c r="BG180" s="156">
        <f>IF(N180="zákl. přenesená",J180,0)</f>
        <v>0</v>
      </c>
      <c r="BH180" s="156">
        <f>IF(N180="sníž. přenesená",J180,0)</f>
        <v>0</v>
      </c>
      <c r="BI180" s="156">
        <f>IF(N180="nulová",J180,0)</f>
        <v>0</v>
      </c>
      <c r="BJ180" s="15" t="s">
        <v>82</v>
      </c>
      <c r="BK180" s="156">
        <f>ROUND(I180*H180,2)</f>
        <v>0</v>
      </c>
      <c r="BL180" s="15" t="s">
        <v>268</v>
      </c>
      <c r="BM180" s="155" t="s">
        <v>1047</v>
      </c>
    </row>
    <row r="181" spans="2:65" s="1" customFormat="1" ht="11.25">
      <c r="B181" s="30"/>
      <c r="D181" s="180" t="s">
        <v>286</v>
      </c>
      <c r="F181" s="181" t="s">
        <v>1048</v>
      </c>
      <c r="I181" s="115"/>
      <c r="L181" s="30"/>
      <c r="M181" s="182"/>
      <c r="T181" s="54"/>
      <c r="AT181" s="15" t="s">
        <v>286</v>
      </c>
      <c r="AU181" s="15" t="s">
        <v>84</v>
      </c>
    </row>
    <row r="182" spans="2:65" s="12" customFormat="1" ht="11.25">
      <c r="B182" s="165"/>
      <c r="D182" s="166" t="s">
        <v>224</v>
      </c>
      <c r="E182" s="167" t="s">
        <v>1</v>
      </c>
      <c r="F182" s="168" t="s">
        <v>1044</v>
      </c>
      <c r="H182" s="169">
        <v>43</v>
      </c>
      <c r="I182" s="170"/>
      <c r="L182" s="165"/>
      <c r="M182" s="171"/>
      <c r="T182" s="172"/>
      <c r="AT182" s="167" t="s">
        <v>224</v>
      </c>
      <c r="AU182" s="167" t="s">
        <v>84</v>
      </c>
      <c r="AV182" s="12" t="s">
        <v>84</v>
      </c>
      <c r="AW182" s="12" t="s">
        <v>226</v>
      </c>
      <c r="AX182" s="12" t="s">
        <v>82</v>
      </c>
      <c r="AY182" s="167" t="s">
        <v>193</v>
      </c>
    </row>
    <row r="183" spans="2:65" s="1" customFormat="1" ht="49.15" customHeight="1">
      <c r="B183" s="114"/>
      <c r="C183" s="157" t="s">
        <v>7</v>
      </c>
      <c r="D183" s="157" t="s">
        <v>207</v>
      </c>
      <c r="E183" s="158" t="s">
        <v>1049</v>
      </c>
      <c r="F183" s="159" t="s">
        <v>1050</v>
      </c>
      <c r="G183" s="160" t="s">
        <v>736</v>
      </c>
      <c r="H183" s="161">
        <v>36</v>
      </c>
      <c r="I183" s="162"/>
      <c r="J183" s="163">
        <f>ROUND(I183*H183,2)</f>
        <v>0</v>
      </c>
      <c r="K183" s="159" t="s">
        <v>1003</v>
      </c>
      <c r="L183" s="30"/>
      <c r="M183" s="164" t="s">
        <v>1</v>
      </c>
      <c r="N183" s="113" t="s">
        <v>39</v>
      </c>
      <c r="P183" s="153">
        <f>O183*H183</f>
        <v>0</v>
      </c>
      <c r="Q183" s="153">
        <v>8.4250000000000005E-2</v>
      </c>
      <c r="R183" s="153">
        <f>Q183*H183</f>
        <v>3.0330000000000004</v>
      </c>
      <c r="S183" s="153">
        <v>0</v>
      </c>
      <c r="T183" s="154">
        <f>S183*H183</f>
        <v>0</v>
      </c>
      <c r="AR183" s="155" t="s">
        <v>268</v>
      </c>
      <c r="AT183" s="155" t="s">
        <v>207</v>
      </c>
      <c r="AU183" s="155" t="s">
        <v>84</v>
      </c>
      <c r="AY183" s="15" t="s">
        <v>193</v>
      </c>
      <c r="BE183" s="156">
        <f>IF(N183="základní",J183,0)</f>
        <v>0</v>
      </c>
      <c r="BF183" s="156">
        <f>IF(N183="snížená",J183,0)</f>
        <v>0</v>
      </c>
      <c r="BG183" s="156">
        <f>IF(N183="zákl. přenesená",J183,0)</f>
        <v>0</v>
      </c>
      <c r="BH183" s="156">
        <f>IF(N183="sníž. přenesená",J183,0)</f>
        <v>0</v>
      </c>
      <c r="BI183" s="156">
        <f>IF(N183="nulová",J183,0)</f>
        <v>0</v>
      </c>
      <c r="BJ183" s="15" t="s">
        <v>82</v>
      </c>
      <c r="BK183" s="156">
        <f>ROUND(I183*H183,2)</f>
        <v>0</v>
      </c>
      <c r="BL183" s="15" t="s">
        <v>268</v>
      </c>
      <c r="BM183" s="155" t="s">
        <v>1051</v>
      </c>
    </row>
    <row r="184" spans="2:65" s="1" customFormat="1" ht="11.25">
      <c r="B184" s="30"/>
      <c r="D184" s="180" t="s">
        <v>286</v>
      </c>
      <c r="F184" s="181" t="s">
        <v>1052</v>
      </c>
      <c r="I184" s="115"/>
      <c r="L184" s="30"/>
      <c r="M184" s="182"/>
      <c r="T184" s="54"/>
      <c r="AT184" s="15" t="s">
        <v>286</v>
      </c>
      <c r="AU184" s="15" t="s">
        <v>84</v>
      </c>
    </row>
    <row r="185" spans="2:65" s="12" customFormat="1" ht="11.25">
      <c r="B185" s="165"/>
      <c r="D185" s="166" t="s">
        <v>224</v>
      </c>
      <c r="E185" s="167" t="s">
        <v>1</v>
      </c>
      <c r="F185" s="168" t="s">
        <v>278</v>
      </c>
      <c r="H185" s="169">
        <v>36</v>
      </c>
      <c r="I185" s="170"/>
      <c r="L185" s="165"/>
      <c r="M185" s="171"/>
      <c r="T185" s="172"/>
      <c r="AT185" s="167" t="s">
        <v>224</v>
      </c>
      <c r="AU185" s="167" t="s">
        <v>84</v>
      </c>
      <c r="AV185" s="12" t="s">
        <v>84</v>
      </c>
      <c r="AW185" s="12" t="s">
        <v>226</v>
      </c>
      <c r="AX185" s="12" t="s">
        <v>82</v>
      </c>
      <c r="AY185" s="167" t="s">
        <v>193</v>
      </c>
    </row>
    <row r="186" spans="2:65" s="1" customFormat="1" ht="16.5" customHeight="1">
      <c r="B186" s="114"/>
      <c r="C186" s="143" t="s">
        <v>247</v>
      </c>
      <c r="D186" s="143" t="s">
        <v>196</v>
      </c>
      <c r="E186" s="144" t="s">
        <v>1053</v>
      </c>
      <c r="F186" s="145" t="s">
        <v>1054</v>
      </c>
      <c r="G186" s="146" t="s">
        <v>736</v>
      </c>
      <c r="H186" s="147">
        <v>14</v>
      </c>
      <c r="I186" s="148"/>
      <c r="J186" s="149">
        <f>ROUND(I186*H186,2)</f>
        <v>0</v>
      </c>
      <c r="K186" s="145" t="s">
        <v>1</v>
      </c>
      <c r="L186" s="150"/>
      <c r="M186" s="151" t="s">
        <v>1</v>
      </c>
      <c r="N186" s="152" t="s">
        <v>39</v>
      </c>
      <c r="P186" s="153">
        <f>O186*H186</f>
        <v>0</v>
      </c>
      <c r="Q186" s="153">
        <v>0.09</v>
      </c>
      <c r="R186" s="153">
        <f>Q186*H186</f>
        <v>1.26</v>
      </c>
      <c r="S186" s="153">
        <v>0</v>
      </c>
      <c r="T186" s="154">
        <f>S186*H186</f>
        <v>0</v>
      </c>
      <c r="AR186" s="155" t="s">
        <v>273</v>
      </c>
      <c r="AT186" s="155" t="s">
        <v>196</v>
      </c>
      <c r="AU186" s="155" t="s">
        <v>84</v>
      </c>
      <c r="AY186" s="15" t="s">
        <v>193</v>
      </c>
      <c r="BE186" s="156">
        <f>IF(N186="základní",J186,0)</f>
        <v>0</v>
      </c>
      <c r="BF186" s="156">
        <f>IF(N186="snížená",J186,0)</f>
        <v>0</v>
      </c>
      <c r="BG186" s="156">
        <f>IF(N186="zákl. přenesená",J186,0)</f>
        <v>0</v>
      </c>
      <c r="BH186" s="156">
        <f>IF(N186="sníž. přenesená",J186,0)</f>
        <v>0</v>
      </c>
      <c r="BI186" s="156">
        <f>IF(N186="nulová",J186,0)</f>
        <v>0</v>
      </c>
      <c r="BJ186" s="15" t="s">
        <v>82</v>
      </c>
      <c r="BK186" s="156">
        <f>ROUND(I186*H186,2)</f>
        <v>0</v>
      </c>
      <c r="BL186" s="15" t="s">
        <v>268</v>
      </c>
      <c r="BM186" s="155" t="s">
        <v>1055</v>
      </c>
    </row>
    <row r="187" spans="2:65" s="12" customFormat="1" ht="11.25">
      <c r="B187" s="165"/>
      <c r="D187" s="166" t="s">
        <v>224</v>
      </c>
      <c r="E187" s="167" t="s">
        <v>1</v>
      </c>
      <c r="F187" s="168" t="s">
        <v>232</v>
      </c>
      <c r="H187" s="169">
        <v>14</v>
      </c>
      <c r="I187" s="170"/>
      <c r="L187" s="165"/>
      <c r="M187" s="171"/>
      <c r="T187" s="172"/>
      <c r="AT187" s="167" t="s">
        <v>224</v>
      </c>
      <c r="AU187" s="167" t="s">
        <v>84</v>
      </c>
      <c r="AV187" s="12" t="s">
        <v>84</v>
      </c>
      <c r="AW187" s="12" t="s">
        <v>226</v>
      </c>
      <c r="AX187" s="12" t="s">
        <v>82</v>
      </c>
      <c r="AY187" s="167" t="s">
        <v>193</v>
      </c>
    </row>
    <row r="188" spans="2:65" s="1" customFormat="1" ht="16.5" customHeight="1">
      <c r="B188" s="114"/>
      <c r="C188" s="143" t="s">
        <v>295</v>
      </c>
      <c r="D188" s="143" t="s">
        <v>196</v>
      </c>
      <c r="E188" s="144" t="s">
        <v>1056</v>
      </c>
      <c r="F188" s="145" t="s">
        <v>1057</v>
      </c>
      <c r="G188" s="146" t="s">
        <v>736</v>
      </c>
      <c r="H188" s="147">
        <v>22</v>
      </c>
      <c r="I188" s="148"/>
      <c r="J188" s="149">
        <f>ROUND(I188*H188,2)</f>
        <v>0</v>
      </c>
      <c r="K188" s="145" t="s">
        <v>1</v>
      </c>
      <c r="L188" s="150"/>
      <c r="M188" s="151" t="s">
        <v>1</v>
      </c>
      <c r="N188" s="152" t="s">
        <v>39</v>
      </c>
      <c r="P188" s="153">
        <f>O188*H188</f>
        <v>0</v>
      </c>
      <c r="Q188" s="153">
        <v>0.13100000000000001</v>
      </c>
      <c r="R188" s="153">
        <f>Q188*H188</f>
        <v>2.8820000000000001</v>
      </c>
      <c r="S188" s="153">
        <v>0</v>
      </c>
      <c r="T188" s="154">
        <f>S188*H188</f>
        <v>0</v>
      </c>
      <c r="AR188" s="155" t="s">
        <v>273</v>
      </c>
      <c r="AT188" s="155" t="s">
        <v>196</v>
      </c>
      <c r="AU188" s="155" t="s">
        <v>84</v>
      </c>
      <c r="AY188" s="15" t="s">
        <v>193</v>
      </c>
      <c r="BE188" s="156">
        <f>IF(N188="základní",J188,0)</f>
        <v>0</v>
      </c>
      <c r="BF188" s="156">
        <f>IF(N188="snížená",J188,0)</f>
        <v>0</v>
      </c>
      <c r="BG188" s="156">
        <f>IF(N188="zákl. přenesená",J188,0)</f>
        <v>0</v>
      </c>
      <c r="BH188" s="156">
        <f>IF(N188="sníž. přenesená",J188,0)</f>
        <v>0</v>
      </c>
      <c r="BI188" s="156">
        <f>IF(N188="nulová",J188,0)</f>
        <v>0</v>
      </c>
      <c r="BJ188" s="15" t="s">
        <v>82</v>
      </c>
      <c r="BK188" s="156">
        <f>ROUND(I188*H188,2)</f>
        <v>0</v>
      </c>
      <c r="BL188" s="15" t="s">
        <v>268</v>
      </c>
      <c r="BM188" s="155" t="s">
        <v>1058</v>
      </c>
    </row>
    <row r="189" spans="2:65" s="12" customFormat="1" ht="11.25">
      <c r="B189" s="165"/>
      <c r="D189" s="166" t="s">
        <v>224</v>
      </c>
      <c r="E189" s="167" t="s">
        <v>1</v>
      </c>
      <c r="F189" s="168" t="s">
        <v>247</v>
      </c>
      <c r="H189" s="169">
        <v>22</v>
      </c>
      <c r="I189" s="170"/>
      <c r="L189" s="165"/>
      <c r="M189" s="171"/>
      <c r="T189" s="172"/>
      <c r="AT189" s="167" t="s">
        <v>224</v>
      </c>
      <c r="AU189" s="167" t="s">
        <v>84</v>
      </c>
      <c r="AV189" s="12" t="s">
        <v>84</v>
      </c>
      <c r="AW189" s="12" t="s">
        <v>226</v>
      </c>
      <c r="AX189" s="12" t="s">
        <v>82</v>
      </c>
      <c r="AY189" s="167" t="s">
        <v>193</v>
      </c>
    </row>
    <row r="190" spans="2:65" s="1" customFormat="1" ht="44.25" customHeight="1">
      <c r="B190" s="114"/>
      <c r="C190" s="157" t="s">
        <v>251</v>
      </c>
      <c r="D190" s="157" t="s">
        <v>207</v>
      </c>
      <c r="E190" s="158" t="s">
        <v>734</v>
      </c>
      <c r="F190" s="159" t="s">
        <v>735</v>
      </c>
      <c r="G190" s="160" t="s">
        <v>736</v>
      </c>
      <c r="H190" s="161">
        <v>60</v>
      </c>
      <c r="I190" s="162"/>
      <c r="J190" s="163">
        <f>ROUND(I190*H190,2)</f>
        <v>0</v>
      </c>
      <c r="K190" s="159" t="s">
        <v>1</v>
      </c>
      <c r="L190" s="30"/>
      <c r="M190" s="164" t="s">
        <v>1</v>
      </c>
      <c r="N190" s="113" t="s">
        <v>39</v>
      </c>
      <c r="P190" s="153">
        <f>O190*H190</f>
        <v>0</v>
      </c>
      <c r="Q190" s="153">
        <v>0</v>
      </c>
      <c r="R190" s="153">
        <f>Q190*H190</f>
        <v>0</v>
      </c>
      <c r="S190" s="153">
        <v>0</v>
      </c>
      <c r="T190" s="154">
        <f>S190*H190</f>
        <v>0</v>
      </c>
      <c r="AR190" s="155" t="s">
        <v>268</v>
      </c>
      <c r="AT190" s="155" t="s">
        <v>207</v>
      </c>
      <c r="AU190" s="155" t="s">
        <v>84</v>
      </c>
      <c r="AY190" s="15" t="s">
        <v>193</v>
      </c>
      <c r="BE190" s="156">
        <f>IF(N190="základní",J190,0)</f>
        <v>0</v>
      </c>
      <c r="BF190" s="156">
        <f>IF(N190="snížená",J190,0)</f>
        <v>0</v>
      </c>
      <c r="BG190" s="156">
        <f>IF(N190="zákl. přenesená",J190,0)</f>
        <v>0</v>
      </c>
      <c r="BH190" s="156">
        <f>IF(N190="sníž. přenesená",J190,0)</f>
        <v>0</v>
      </c>
      <c r="BI190" s="156">
        <f>IF(N190="nulová",J190,0)</f>
        <v>0</v>
      </c>
      <c r="BJ190" s="15" t="s">
        <v>82</v>
      </c>
      <c r="BK190" s="156">
        <f>ROUND(I190*H190,2)</f>
        <v>0</v>
      </c>
      <c r="BL190" s="15" t="s">
        <v>268</v>
      </c>
      <c r="BM190" s="155" t="s">
        <v>1059</v>
      </c>
    </row>
    <row r="191" spans="2:65" s="12" customFormat="1" ht="11.25">
      <c r="B191" s="165"/>
      <c r="D191" s="166" t="s">
        <v>224</v>
      </c>
      <c r="E191" s="167" t="s">
        <v>1</v>
      </c>
      <c r="F191" s="168" t="s">
        <v>325</v>
      </c>
      <c r="H191" s="169">
        <v>60</v>
      </c>
      <c r="I191" s="170"/>
      <c r="L191" s="165"/>
      <c r="M191" s="171"/>
      <c r="T191" s="172"/>
      <c r="AT191" s="167" t="s">
        <v>224</v>
      </c>
      <c r="AU191" s="167" t="s">
        <v>84</v>
      </c>
      <c r="AV191" s="12" t="s">
        <v>84</v>
      </c>
      <c r="AW191" s="12" t="s">
        <v>226</v>
      </c>
      <c r="AX191" s="12" t="s">
        <v>82</v>
      </c>
      <c r="AY191" s="167" t="s">
        <v>193</v>
      </c>
    </row>
    <row r="192" spans="2:65" s="1" customFormat="1" ht="49.15" customHeight="1">
      <c r="B192" s="114"/>
      <c r="C192" s="157" t="s">
        <v>302</v>
      </c>
      <c r="D192" s="157" t="s">
        <v>207</v>
      </c>
      <c r="E192" s="158" t="s">
        <v>1060</v>
      </c>
      <c r="F192" s="159" t="s">
        <v>1061</v>
      </c>
      <c r="G192" s="160" t="s">
        <v>857</v>
      </c>
      <c r="H192" s="161">
        <v>34.1</v>
      </c>
      <c r="I192" s="162"/>
      <c r="J192" s="163">
        <f>ROUND(I192*H192,2)</f>
        <v>0</v>
      </c>
      <c r="K192" s="159" t="s">
        <v>239</v>
      </c>
      <c r="L192" s="30"/>
      <c r="M192" s="164" t="s">
        <v>1</v>
      </c>
      <c r="N192" s="113" t="s">
        <v>39</v>
      </c>
      <c r="P192" s="153">
        <f>O192*H192</f>
        <v>0</v>
      </c>
      <c r="Q192" s="153">
        <v>0</v>
      </c>
      <c r="R192" s="153">
        <f>Q192*H192</f>
        <v>0</v>
      </c>
      <c r="S192" s="153">
        <v>0</v>
      </c>
      <c r="T192" s="154">
        <f>S192*H192</f>
        <v>0</v>
      </c>
      <c r="AR192" s="155" t="s">
        <v>268</v>
      </c>
      <c r="AT192" s="155" t="s">
        <v>207</v>
      </c>
      <c r="AU192" s="155" t="s">
        <v>84</v>
      </c>
      <c r="AY192" s="15" t="s">
        <v>193</v>
      </c>
      <c r="BE192" s="156">
        <f>IF(N192="základní",J192,0)</f>
        <v>0</v>
      </c>
      <c r="BF192" s="156">
        <f>IF(N192="snížená",J192,0)</f>
        <v>0</v>
      </c>
      <c r="BG192" s="156">
        <f>IF(N192="zákl. přenesená",J192,0)</f>
        <v>0</v>
      </c>
      <c r="BH192" s="156">
        <f>IF(N192="sníž. přenesená",J192,0)</f>
        <v>0</v>
      </c>
      <c r="BI192" s="156">
        <f>IF(N192="nulová",J192,0)</f>
        <v>0</v>
      </c>
      <c r="BJ192" s="15" t="s">
        <v>82</v>
      </c>
      <c r="BK192" s="156">
        <f>ROUND(I192*H192,2)</f>
        <v>0</v>
      </c>
      <c r="BL192" s="15" t="s">
        <v>268</v>
      </c>
      <c r="BM192" s="155" t="s">
        <v>1062</v>
      </c>
    </row>
    <row r="193" spans="2:65" s="1" customFormat="1" ht="11.25">
      <c r="B193" s="30"/>
      <c r="D193" s="180" t="s">
        <v>286</v>
      </c>
      <c r="F193" s="181" t="s">
        <v>1063</v>
      </c>
      <c r="I193" s="115"/>
      <c r="L193" s="30"/>
      <c r="M193" s="182"/>
      <c r="T193" s="54"/>
      <c r="AT193" s="15" t="s">
        <v>286</v>
      </c>
      <c r="AU193" s="15" t="s">
        <v>84</v>
      </c>
    </row>
    <row r="194" spans="2:65" s="12" customFormat="1" ht="11.25">
      <c r="B194" s="165"/>
      <c r="D194" s="166" t="s">
        <v>224</v>
      </c>
      <c r="E194" s="167" t="s">
        <v>1</v>
      </c>
      <c r="F194" s="168" t="s">
        <v>1064</v>
      </c>
      <c r="H194" s="169">
        <v>34.1</v>
      </c>
      <c r="I194" s="170"/>
      <c r="L194" s="165"/>
      <c r="M194" s="171"/>
      <c r="T194" s="172"/>
      <c r="AT194" s="167" t="s">
        <v>224</v>
      </c>
      <c r="AU194" s="167" t="s">
        <v>84</v>
      </c>
      <c r="AV194" s="12" t="s">
        <v>84</v>
      </c>
      <c r="AW194" s="12" t="s">
        <v>226</v>
      </c>
      <c r="AX194" s="12" t="s">
        <v>82</v>
      </c>
      <c r="AY194" s="167" t="s">
        <v>193</v>
      </c>
    </row>
    <row r="195" spans="2:65" s="1" customFormat="1" ht="24.2" customHeight="1">
      <c r="B195" s="114"/>
      <c r="C195" s="157" t="s">
        <v>255</v>
      </c>
      <c r="D195" s="157" t="s">
        <v>207</v>
      </c>
      <c r="E195" s="158" t="s">
        <v>1065</v>
      </c>
      <c r="F195" s="159" t="s">
        <v>1066</v>
      </c>
      <c r="G195" s="160" t="s">
        <v>857</v>
      </c>
      <c r="H195" s="161">
        <v>12.4</v>
      </c>
      <c r="I195" s="162"/>
      <c r="J195" s="163">
        <f>ROUND(I195*H195,2)</f>
        <v>0</v>
      </c>
      <c r="K195" s="159" t="s">
        <v>239</v>
      </c>
      <c r="L195" s="30"/>
      <c r="M195" s="164" t="s">
        <v>1</v>
      </c>
      <c r="N195" s="113" t="s">
        <v>39</v>
      </c>
      <c r="P195" s="153">
        <f>O195*H195</f>
        <v>0</v>
      </c>
      <c r="Q195" s="153">
        <v>0</v>
      </c>
      <c r="R195" s="153">
        <f>Q195*H195</f>
        <v>0</v>
      </c>
      <c r="S195" s="153">
        <v>0</v>
      </c>
      <c r="T195" s="154">
        <f>S195*H195</f>
        <v>0</v>
      </c>
      <c r="AR195" s="155" t="s">
        <v>268</v>
      </c>
      <c r="AT195" s="155" t="s">
        <v>207</v>
      </c>
      <c r="AU195" s="155" t="s">
        <v>84</v>
      </c>
      <c r="AY195" s="15" t="s">
        <v>193</v>
      </c>
      <c r="BE195" s="156">
        <f>IF(N195="základní",J195,0)</f>
        <v>0</v>
      </c>
      <c r="BF195" s="156">
        <f>IF(N195="snížená",J195,0)</f>
        <v>0</v>
      </c>
      <c r="BG195" s="156">
        <f>IF(N195="zákl. přenesená",J195,0)</f>
        <v>0</v>
      </c>
      <c r="BH195" s="156">
        <f>IF(N195="sníž. přenesená",J195,0)</f>
        <v>0</v>
      </c>
      <c r="BI195" s="156">
        <f>IF(N195="nulová",J195,0)</f>
        <v>0</v>
      </c>
      <c r="BJ195" s="15" t="s">
        <v>82</v>
      </c>
      <c r="BK195" s="156">
        <f>ROUND(I195*H195,2)</f>
        <v>0</v>
      </c>
      <c r="BL195" s="15" t="s">
        <v>268</v>
      </c>
      <c r="BM195" s="155" t="s">
        <v>1067</v>
      </c>
    </row>
    <row r="196" spans="2:65" s="1" customFormat="1" ht="11.25">
      <c r="B196" s="30"/>
      <c r="D196" s="180" t="s">
        <v>286</v>
      </c>
      <c r="F196" s="181" t="s">
        <v>1068</v>
      </c>
      <c r="I196" s="115"/>
      <c r="L196" s="30"/>
      <c r="M196" s="182"/>
      <c r="T196" s="54"/>
      <c r="AT196" s="15" t="s">
        <v>286</v>
      </c>
      <c r="AU196" s="15" t="s">
        <v>84</v>
      </c>
    </row>
    <row r="197" spans="2:65" s="12" customFormat="1" ht="11.25">
      <c r="B197" s="165"/>
      <c r="D197" s="166" t="s">
        <v>224</v>
      </c>
      <c r="E197" s="167" t="s">
        <v>1</v>
      </c>
      <c r="F197" s="168" t="s">
        <v>1069</v>
      </c>
      <c r="H197" s="169">
        <v>12.4</v>
      </c>
      <c r="I197" s="170"/>
      <c r="L197" s="165"/>
      <c r="M197" s="171"/>
      <c r="T197" s="172"/>
      <c r="AT197" s="167" t="s">
        <v>224</v>
      </c>
      <c r="AU197" s="167" t="s">
        <v>84</v>
      </c>
      <c r="AV197" s="12" t="s">
        <v>84</v>
      </c>
      <c r="AW197" s="12" t="s">
        <v>226</v>
      </c>
      <c r="AX197" s="12" t="s">
        <v>82</v>
      </c>
      <c r="AY197" s="167" t="s">
        <v>193</v>
      </c>
    </row>
    <row r="198" spans="2:65" s="1" customFormat="1" ht="37.9" customHeight="1">
      <c r="B198" s="114"/>
      <c r="C198" s="157" t="s">
        <v>310</v>
      </c>
      <c r="D198" s="157" t="s">
        <v>207</v>
      </c>
      <c r="E198" s="158" t="s">
        <v>1070</v>
      </c>
      <c r="F198" s="159" t="s">
        <v>1071</v>
      </c>
      <c r="G198" s="160" t="s">
        <v>221</v>
      </c>
      <c r="H198" s="161">
        <v>16.5</v>
      </c>
      <c r="I198" s="162"/>
      <c r="J198" s="163">
        <f>ROUND(I198*H198,2)</f>
        <v>0</v>
      </c>
      <c r="K198" s="159" t="s">
        <v>1003</v>
      </c>
      <c r="L198" s="30"/>
      <c r="M198" s="164" t="s">
        <v>1</v>
      </c>
      <c r="N198" s="113" t="s">
        <v>39</v>
      </c>
      <c r="P198" s="153">
        <f>O198*H198</f>
        <v>0</v>
      </c>
      <c r="Q198" s="153">
        <v>0.11934</v>
      </c>
      <c r="R198" s="153">
        <f>Q198*H198</f>
        <v>1.9691100000000001</v>
      </c>
      <c r="S198" s="153">
        <v>0</v>
      </c>
      <c r="T198" s="154">
        <f>S198*H198</f>
        <v>0</v>
      </c>
      <c r="AR198" s="155" t="s">
        <v>268</v>
      </c>
      <c r="AT198" s="155" t="s">
        <v>207</v>
      </c>
      <c r="AU198" s="155" t="s">
        <v>84</v>
      </c>
      <c r="AY198" s="15" t="s">
        <v>193</v>
      </c>
      <c r="BE198" s="156">
        <f>IF(N198="základní",J198,0)</f>
        <v>0</v>
      </c>
      <c r="BF198" s="156">
        <f>IF(N198="snížená",J198,0)</f>
        <v>0</v>
      </c>
      <c r="BG198" s="156">
        <f>IF(N198="zákl. přenesená",J198,0)</f>
        <v>0</v>
      </c>
      <c r="BH198" s="156">
        <f>IF(N198="sníž. přenesená",J198,0)</f>
        <v>0</v>
      </c>
      <c r="BI198" s="156">
        <f>IF(N198="nulová",J198,0)</f>
        <v>0</v>
      </c>
      <c r="BJ198" s="15" t="s">
        <v>82</v>
      </c>
      <c r="BK198" s="156">
        <f>ROUND(I198*H198,2)</f>
        <v>0</v>
      </c>
      <c r="BL198" s="15" t="s">
        <v>268</v>
      </c>
      <c r="BM198" s="155" t="s">
        <v>1072</v>
      </c>
    </row>
    <row r="199" spans="2:65" s="1" customFormat="1" ht="11.25">
      <c r="B199" s="30"/>
      <c r="D199" s="180" t="s">
        <v>286</v>
      </c>
      <c r="F199" s="181" t="s">
        <v>1073</v>
      </c>
      <c r="I199" s="115"/>
      <c r="L199" s="30"/>
      <c r="M199" s="182"/>
      <c r="T199" s="54"/>
      <c r="AT199" s="15" t="s">
        <v>286</v>
      </c>
      <c r="AU199" s="15" t="s">
        <v>84</v>
      </c>
    </row>
    <row r="200" spans="2:65" s="12" customFormat="1" ht="11.25">
      <c r="B200" s="165"/>
      <c r="D200" s="166" t="s">
        <v>224</v>
      </c>
      <c r="E200" s="167" t="s">
        <v>1</v>
      </c>
      <c r="F200" s="168" t="s">
        <v>1074</v>
      </c>
      <c r="H200" s="169">
        <v>16.5</v>
      </c>
      <c r="I200" s="170"/>
      <c r="L200" s="165"/>
      <c r="M200" s="171"/>
      <c r="T200" s="172"/>
      <c r="AT200" s="167" t="s">
        <v>224</v>
      </c>
      <c r="AU200" s="167" t="s">
        <v>84</v>
      </c>
      <c r="AV200" s="12" t="s">
        <v>84</v>
      </c>
      <c r="AW200" s="12" t="s">
        <v>226</v>
      </c>
      <c r="AX200" s="12" t="s">
        <v>82</v>
      </c>
      <c r="AY200" s="167" t="s">
        <v>193</v>
      </c>
    </row>
    <row r="201" spans="2:65" s="1" customFormat="1" ht="16.5" customHeight="1">
      <c r="B201" s="114"/>
      <c r="C201" s="143" t="s">
        <v>259</v>
      </c>
      <c r="D201" s="143" t="s">
        <v>196</v>
      </c>
      <c r="E201" s="144" t="s">
        <v>1075</v>
      </c>
      <c r="F201" s="145" t="s">
        <v>1076</v>
      </c>
      <c r="G201" s="146" t="s">
        <v>199</v>
      </c>
      <c r="H201" s="147">
        <v>18</v>
      </c>
      <c r="I201" s="148"/>
      <c r="J201" s="149">
        <f>ROUND(I201*H201,2)</f>
        <v>0</v>
      </c>
      <c r="K201" s="145" t="s">
        <v>1</v>
      </c>
      <c r="L201" s="150"/>
      <c r="M201" s="151" t="s">
        <v>1</v>
      </c>
      <c r="N201" s="152" t="s">
        <v>39</v>
      </c>
      <c r="P201" s="153">
        <f>O201*H201</f>
        <v>0</v>
      </c>
      <c r="Q201" s="153">
        <v>0</v>
      </c>
      <c r="R201" s="153">
        <f>Q201*H201</f>
        <v>0</v>
      </c>
      <c r="S201" s="153">
        <v>0</v>
      </c>
      <c r="T201" s="154">
        <f>S201*H201</f>
        <v>0</v>
      </c>
      <c r="AR201" s="155" t="s">
        <v>273</v>
      </c>
      <c r="AT201" s="155" t="s">
        <v>196</v>
      </c>
      <c r="AU201" s="155" t="s">
        <v>84</v>
      </c>
      <c r="AY201" s="15" t="s">
        <v>193</v>
      </c>
      <c r="BE201" s="156">
        <f>IF(N201="základní",J201,0)</f>
        <v>0</v>
      </c>
      <c r="BF201" s="156">
        <f>IF(N201="snížená",J201,0)</f>
        <v>0</v>
      </c>
      <c r="BG201" s="156">
        <f>IF(N201="zákl. přenesená",J201,0)</f>
        <v>0</v>
      </c>
      <c r="BH201" s="156">
        <f>IF(N201="sníž. přenesená",J201,0)</f>
        <v>0</v>
      </c>
      <c r="BI201" s="156">
        <f>IF(N201="nulová",J201,0)</f>
        <v>0</v>
      </c>
      <c r="BJ201" s="15" t="s">
        <v>82</v>
      </c>
      <c r="BK201" s="156">
        <f>ROUND(I201*H201,2)</f>
        <v>0</v>
      </c>
      <c r="BL201" s="15" t="s">
        <v>268</v>
      </c>
      <c r="BM201" s="155" t="s">
        <v>1077</v>
      </c>
    </row>
    <row r="202" spans="2:65" s="1" customFormat="1" ht="37.9" customHeight="1">
      <c r="B202" s="114"/>
      <c r="C202" s="157" t="s">
        <v>318</v>
      </c>
      <c r="D202" s="157" t="s">
        <v>207</v>
      </c>
      <c r="E202" s="158" t="s">
        <v>1078</v>
      </c>
      <c r="F202" s="159" t="s">
        <v>1079</v>
      </c>
      <c r="G202" s="160" t="s">
        <v>221</v>
      </c>
      <c r="H202" s="161">
        <v>26.7</v>
      </c>
      <c r="I202" s="162"/>
      <c r="J202" s="163">
        <f>ROUND(I202*H202,2)</f>
        <v>0</v>
      </c>
      <c r="K202" s="159" t="s">
        <v>905</v>
      </c>
      <c r="L202" s="30"/>
      <c r="M202" s="164" t="s">
        <v>1</v>
      </c>
      <c r="N202" s="113" t="s">
        <v>39</v>
      </c>
      <c r="P202" s="153">
        <f>O202*H202</f>
        <v>0</v>
      </c>
      <c r="Q202" s="153">
        <v>0.14321</v>
      </c>
      <c r="R202" s="153">
        <f>Q202*H202</f>
        <v>3.8237070000000002</v>
      </c>
      <c r="S202" s="153">
        <v>0</v>
      </c>
      <c r="T202" s="154">
        <f>S202*H202</f>
        <v>0</v>
      </c>
      <c r="AR202" s="155" t="s">
        <v>268</v>
      </c>
      <c r="AT202" s="155" t="s">
        <v>207</v>
      </c>
      <c r="AU202" s="155" t="s">
        <v>84</v>
      </c>
      <c r="AY202" s="15" t="s">
        <v>193</v>
      </c>
      <c r="BE202" s="156">
        <f>IF(N202="základní",J202,0)</f>
        <v>0</v>
      </c>
      <c r="BF202" s="156">
        <f>IF(N202="snížená",J202,0)</f>
        <v>0</v>
      </c>
      <c r="BG202" s="156">
        <f>IF(N202="zákl. přenesená",J202,0)</f>
        <v>0</v>
      </c>
      <c r="BH202" s="156">
        <f>IF(N202="sníž. přenesená",J202,0)</f>
        <v>0</v>
      </c>
      <c r="BI202" s="156">
        <f>IF(N202="nulová",J202,0)</f>
        <v>0</v>
      </c>
      <c r="BJ202" s="15" t="s">
        <v>82</v>
      </c>
      <c r="BK202" s="156">
        <f>ROUND(I202*H202,2)</f>
        <v>0</v>
      </c>
      <c r="BL202" s="15" t="s">
        <v>268</v>
      </c>
      <c r="BM202" s="155" t="s">
        <v>1080</v>
      </c>
    </row>
    <row r="203" spans="2:65" s="1" customFormat="1" ht="11.25">
      <c r="B203" s="30"/>
      <c r="D203" s="180" t="s">
        <v>286</v>
      </c>
      <c r="F203" s="181" t="s">
        <v>1081</v>
      </c>
      <c r="I203" s="115"/>
      <c r="L203" s="30"/>
      <c r="M203" s="182"/>
      <c r="T203" s="54"/>
      <c r="AT203" s="15" t="s">
        <v>286</v>
      </c>
      <c r="AU203" s="15" t="s">
        <v>84</v>
      </c>
    </row>
    <row r="204" spans="2:65" s="12" customFormat="1" ht="11.25">
      <c r="B204" s="165"/>
      <c r="D204" s="166" t="s">
        <v>224</v>
      </c>
      <c r="E204" s="167" t="s">
        <v>1</v>
      </c>
      <c r="F204" s="168" t="s">
        <v>1082</v>
      </c>
      <c r="H204" s="169">
        <v>26.7</v>
      </c>
      <c r="I204" s="170"/>
      <c r="L204" s="165"/>
      <c r="M204" s="171"/>
      <c r="T204" s="172"/>
      <c r="AT204" s="167" t="s">
        <v>224</v>
      </c>
      <c r="AU204" s="167" t="s">
        <v>84</v>
      </c>
      <c r="AV204" s="12" t="s">
        <v>84</v>
      </c>
      <c r="AW204" s="12" t="s">
        <v>226</v>
      </c>
      <c r="AX204" s="12" t="s">
        <v>82</v>
      </c>
      <c r="AY204" s="167" t="s">
        <v>193</v>
      </c>
    </row>
    <row r="205" spans="2:65" s="1" customFormat="1" ht="16.5" customHeight="1">
      <c r="B205" s="114"/>
      <c r="C205" s="143" t="s">
        <v>262</v>
      </c>
      <c r="D205" s="143" t="s">
        <v>196</v>
      </c>
      <c r="E205" s="144" t="s">
        <v>1083</v>
      </c>
      <c r="F205" s="145" t="s">
        <v>1084</v>
      </c>
      <c r="G205" s="146" t="s">
        <v>857</v>
      </c>
      <c r="H205" s="147">
        <v>1.8</v>
      </c>
      <c r="I205" s="148"/>
      <c r="J205" s="149">
        <f t="shared" ref="J205:J210" si="5">ROUND(I205*H205,2)</f>
        <v>0</v>
      </c>
      <c r="K205" s="145" t="s">
        <v>1085</v>
      </c>
      <c r="L205" s="150"/>
      <c r="M205" s="151" t="s">
        <v>1</v>
      </c>
      <c r="N205" s="152" t="s">
        <v>39</v>
      </c>
      <c r="P205" s="153">
        <f t="shared" ref="P205:P210" si="6">O205*H205</f>
        <v>0</v>
      </c>
      <c r="Q205" s="153">
        <v>2.4289999999999998</v>
      </c>
      <c r="R205" s="153">
        <f t="shared" ref="R205:R210" si="7">Q205*H205</f>
        <v>4.3721999999999994</v>
      </c>
      <c r="S205" s="153">
        <v>0</v>
      </c>
      <c r="T205" s="154">
        <f t="shared" ref="T205:T210" si="8">S205*H205</f>
        <v>0</v>
      </c>
      <c r="AR205" s="155" t="s">
        <v>273</v>
      </c>
      <c r="AT205" s="155" t="s">
        <v>196</v>
      </c>
      <c r="AU205" s="155" t="s">
        <v>84</v>
      </c>
      <c r="AY205" s="15" t="s">
        <v>193</v>
      </c>
      <c r="BE205" s="156">
        <f t="shared" ref="BE205:BE210" si="9">IF(N205="základní",J205,0)</f>
        <v>0</v>
      </c>
      <c r="BF205" s="156">
        <f t="shared" ref="BF205:BF210" si="10">IF(N205="snížená",J205,0)</f>
        <v>0</v>
      </c>
      <c r="BG205" s="156">
        <f t="shared" ref="BG205:BG210" si="11">IF(N205="zákl. přenesená",J205,0)</f>
        <v>0</v>
      </c>
      <c r="BH205" s="156">
        <f t="shared" ref="BH205:BH210" si="12">IF(N205="sníž. přenesená",J205,0)</f>
        <v>0</v>
      </c>
      <c r="BI205" s="156">
        <f t="shared" ref="BI205:BI210" si="13">IF(N205="nulová",J205,0)</f>
        <v>0</v>
      </c>
      <c r="BJ205" s="15" t="s">
        <v>82</v>
      </c>
      <c r="BK205" s="156">
        <f t="shared" ref="BK205:BK210" si="14">ROUND(I205*H205,2)</f>
        <v>0</v>
      </c>
      <c r="BL205" s="15" t="s">
        <v>268</v>
      </c>
      <c r="BM205" s="155" t="s">
        <v>1086</v>
      </c>
    </row>
    <row r="206" spans="2:65" s="1" customFormat="1" ht="16.5" customHeight="1">
      <c r="B206" s="114"/>
      <c r="C206" s="143" t="s">
        <v>326</v>
      </c>
      <c r="D206" s="143" t="s">
        <v>196</v>
      </c>
      <c r="E206" s="144" t="s">
        <v>1087</v>
      </c>
      <c r="F206" s="145" t="s">
        <v>1088</v>
      </c>
      <c r="G206" s="146" t="s">
        <v>199</v>
      </c>
      <c r="H206" s="147">
        <v>15</v>
      </c>
      <c r="I206" s="148"/>
      <c r="J206" s="149">
        <f t="shared" si="5"/>
        <v>0</v>
      </c>
      <c r="K206" s="145" t="s">
        <v>1</v>
      </c>
      <c r="L206" s="150"/>
      <c r="M206" s="151" t="s">
        <v>1</v>
      </c>
      <c r="N206" s="152" t="s">
        <v>39</v>
      </c>
      <c r="P206" s="153">
        <f t="shared" si="6"/>
        <v>0</v>
      </c>
      <c r="Q206" s="153">
        <v>0</v>
      </c>
      <c r="R206" s="153">
        <f t="shared" si="7"/>
        <v>0</v>
      </c>
      <c r="S206" s="153">
        <v>0</v>
      </c>
      <c r="T206" s="154">
        <f t="shared" si="8"/>
        <v>0</v>
      </c>
      <c r="AR206" s="155" t="s">
        <v>273</v>
      </c>
      <c r="AT206" s="155" t="s">
        <v>196</v>
      </c>
      <c r="AU206" s="155" t="s">
        <v>84</v>
      </c>
      <c r="AY206" s="15" t="s">
        <v>193</v>
      </c>
      <c r="BE206" s="156">
        <f t="shared" si="9"/>
        <v>0</v>
      </c>
      <c r="BF206" s="156">
        <f t="shared" si="10"/>
        <v>0</v>
      </c>
      <c r="BG206" s="156">
        <f t="shared" si="11"/>
        <v>0</v>
      </c>
      <c r="BH206" s="156">
        <f t="shared" si="12"/>
        <v>0</v>
      </c>
      <c r="BI206" s="156">
        <f t="shared" si="13"/>
        <v>0</v>
      </c>
      <c r="BJ206" s="15" t="s">
        <v>82</v>
      </c>
      <c r="BK206" s="156">
        <f t="shared" si="14"/>
        <v>0</v>
      </c>
      <c r="BL206" s="15" t="s">
        <v>268</v>
      </c>
      <c r="BM206" s="155" t="s">
        <v>1089</v>
      </c>
    </row>
    <row r="207" spans="2:65" s="1" customFormat="1" ht="24.2" customHeight="1">
      <c r="B207" s="114"/>
      <c r="C207" s="143" t="s">
        <v>231</v>
      </c>
      <c r="D207" s="143" t="s">
        <v>196</v>
      </c>
      <c r="E207" s="144" t="s">
        <v>1090</v>
      </c>
      <c r="F207" s="145" t="s">
        <v>1091</v>
      </c>
      <c r="G207" s="146" t="s">
        <v>199</v>
      </c>
      <c r="H207" s="147">
        <v>2</v>
      </c>
      <c r="I207" s="148"/>
      <c r="J207" s="149">
        <f t="shared" si="5"/>
        <v>0</v>
      </c>
      <c r="K207" s="145" t="s">
        <v>1</v>
      </c>
      <c r="L207" s="150"/>
      <c r="M207" s="151" t="s">
        <v>1</v>
      </c>
      <c r="N207" s="152" t="s">
        <v>39</v>
      </c>
      <c r="P207" s="153">
        <f t="shared" si="6"/>
        <v>0</v>
      </c>
      <c r="Q207" s="153">
        <v>0</v>
      </c>
      <c r="R207" s="153">
        <f t="shared" si="7"/>
        <v>0</v>
      </c>
      <c r="S207" s="153">
        <v>0</v>
      </c>
      <c r="T207" s="154">
        <f t="shared" si="8"/>
        <v>0</v>
      </c>
      <c r="AR207" s="155" t="s">
        <v>273</v>
      </c>
      <c r="AT207" s="155" t="s">
        <v>196</v>
      </c>
      <c r="AU207" s="155" t="s">
        <v>84</v>
      </c>
      <c r="AY207" s="15" t="s">
        <v>193</v>
      </c>
      <c r="BE207" s="156">
        <f t="shared" si="9"/>
        <v>0</v>
      </c>
      <c r="BF207" s="156">
        <f t="shared" si="10"/>
        <v>0</v>
      </c>
      <c r="BG207" s="156">
        <f t="shared" si="11"/>
        <v>0</v>
      </c>
      <c r="BH207" s="156">
        <f t="shared" si="12"/>
        <v>0</v>
      </c>
      <c r="BI207" s="156">
        <f t="shared" si="13"/>
        <v>0</v>
      </c>
      <c r="BJ207" s="15" t="s">
        <v>82</v>
      </c>
      <c r="BK207" s="156">
        <f t="shared" si="14"/>
        <v>0</v>
      </c>
      <c r="BL207" s="15" t="s">
        <v>268</v>
      </c>
      <c r="BM207" s="155" t="s">
        <v>1092</v>
      </c>
    </row>
    <row r="208" spans="2:65" s="1" customFormat="1" ht="24.2" customHeight="1">
      <c r="B208" s="114"/>
      <c r="C208" s="143" t="s">
        <v>337</v>
      </c>
      <c r="D208" s="143" t="s">
        <v>196</v>
      </c>
      <c r="E208" s="144" t="s">
        <v>1093</v>
      </c>
      <c r="F208" s="145" t="s">
        <v>1094</v>
      </c>
      <c r="G208" s="146" t="s">
        <v>199</v>
      </c>
      <c r="H208" s="147">
        <v>2</v>
      </c>
      <c r="I208" s="148"/>
      <c r="J208" s="149">
        <f t="shared" si="5"/>
        <v>0</v>
      </c>
      <c r="K208" s="145" t="s">
        <v>1</v>
      </c>
      <c r="L208" s="150"/>
      <c r="M208" s="151" t="s">
        <v>1</v>
      </c>
      <c r="N208" s="152" t="s">
        <v>39</v>
      </c>
      <c r="P208" s="153">
        <f t="shared" si="6"/>
        <v>0</v>
      </c>
      <c r="Q208" s="153">
        <v>0</v>
      </c>
      <c r="R208" s="153">
        <f t="shared" si="7"/>
        <v>0</v>
      </c>
      <c r="S208" s="153">
        <v>0</v>
      </c>
      <c r="T208" s="154">
        <f t="shared" si="8"/>
        <v>0</v>
      </c>
      <c r="AR208" s="155" t="s">
        <v>273</v>
      </c>
      <c r="AT208" s="155" t="s">
        <v>196</v>
      </c>
      <c r="AU208" s="155" t="s">
        <v>84</v>
      </c>
      <c r="AY208" s="15" t="s">
        <v>193</v>
      </c>
      <c r="BE208" s="156">
        <f t="shared" si="9"/>
        <v>0</v>
      </c>
      <c r="BF208" s="156">
        <f t="shared" si="10"/>
        <v>0</v>
      </c>
      <c r="BG208" s="156">
        <f t="shared" si="11"/>
        <v>0</v>
      </c>
      <c r="BH208" s="156">
        <f t="shared" si="12"/>
        <v>0</v>
      </c>
      <c r="BI208" s="156">
        <f t="shared" si="13"/>
        <v>0</v>
      </c>
      <c r="BJ208" s="15" t="s">
        <v>82</v>
      </c>
      <c r="BK208" s="156">
        <f t="shared" si="14"/>
        <v>0</v>
      </c>
      <c r="BL208" s="15" t="s">
        <v>268</v>
      </c>
      <c r="BM208" s="155" t="s">
        <v>1095</v>
      </c>
    </row>
    <row r="209" spans="2:65" s="1" customFormat="1" ht="21.75" customHeight="1">
      <c r="B209" s="114"/>
      <c r="C209" s="143" t="s">
        <v>274</v>
      </c>
      <c r="D209" s="143" t="s">
        <v>196</v>
      </c>
      <c r="E209" s="144" t="s">
        <v>1096</v>
      </c>
      <c r="F209" s="145" t="s">
        <v>1097</v>
      </c>
      <c r="G209" s="146" t="s">
        <v>199</v>
      </c>
      <c r="H209" s="147">
        <v>15</v>
      </c>
      <c r="I209" s="148"/>
      <c r="J209" s="149">
        <f t="shared" si="5"/>
        <v>0</v>
      </c>
      <c r="K209" s="145" t="s">
        <v>1</v>
      </c>
      <c r="L209" s="150"/>
      <c r="M209" s="151" t="s">
        <v>1</v>
      </c>
      <c r="N209" s="152" t="s">
        <v>39</v>
      </c>
      <c r="P209" s="153">
        <f t="shared" si="6"/>
        <v>0</v>
      </c>
      <c r="Q209" s="153">
        <v>0</v>
      </c>
      <c r="R209" s="153">
        <f t="shared" si="7"/>
        <v>0</v>
      </c>
      <c r="S209" s="153">
        <v>0</v>
      </c>
      <c r="T209" s="154">
        <f t="shared" si="8"/>
        <v>0</v>
      </c>
      <c r="AR209" s="155" t="s">
        <v>273</v>
      </c>
      <c r="AT209" s="155" t="s">
        <v>196</v>
      </c>
      <c r="AU209" s="155" t="s">
        <v>84</v>
      </c>
      <c r="AY209" s="15" t="s">
        <v>193</v>
      </c>
      <c r="BE209" s="156">
        <f t="shared" si="9"/>
        <v>0</v>
      </c>
      <c r="BF209" s="156">
        <f t="shared" si="10"/>
        <v>0</v>
      </c>
      <c r="BG209" s="156">
        <f t="shared" si="11"/>
        <v>0</v>
      </c>
      <c r="BH209" s="156">
        <f t="shared" si="12"/>
        <v>0</v>
      </c>
      <c r="BI209" s="156">
        <f t="shared" si="13"/>
        <v>0</v>
      </c>
      <c r="BJ209" s="15" t="s">
        <v>82</v>
      </c>
      <c r="BK209" s="156">
        <f t="shared" si="14"/>
        <v>0</v>
      </c>
      <c r="BL209" s="15" t="s">
        <v>268</v>
      </c>
      <c r="BM209" s="155" t="s">
        <v>1098</v>
      </c>
    </row>
    <row r="210" spans="2:65" s="1" customFormat="1" ht="49.15" customHeight="1">
      <c r="B210" s="114"/>
      <c r="C210" s="157" t="s">
        <v>346</v>
      </c>
      <c r="D210" s="157" t="s">
        <v>207</v>
      </c>
      <c r="E210" s="158" t="s">
        <v>1099</v>
      </c>
      <c r="F210" s="159" t="s">
        <v>1100</v>
      </c>
      <c r="G210" s="160" t="s">
        <v>736</v>
      </c>
      <c r="H210" s="161">
        <v>7</v>
      </c>
      <c r="I210" s="162"/>
      <c r="J210" s="163">
        <f t="shared" si="5"/>
        <v>0</v>
      </c>
      <c r="K210" s="159" t="s">
        <v>1085</v>
      </c>
      <c r="L210" s="30"/>
      <c r="M210" s="164" t="s">
        <v>1</v>
      </c>
      <c r="N210" s="113" t="s">
        <v>39</v>
      </c>
      <c r="P210" s="153">
        <f t="shared" si="6"/>
        <v>0</v>
      </c>
      <c r="Q210" s="153">
        <v>0</v>
      </c>
      <c r="R210" s="153">
        <f t="shared" si="7"/>
        <v>0</v>
      </c>
      <c r="S210" s="153">
        <v>0</v>
      </c>
      <c r="T210" s="154">
        <f t="shared" si="8"/>
        <v>0</v>
      </c>
      <c r="AR210" s="155" t="s">
        <v>268</v>
      </c>
      <c r="AT210" s="155" t="s">
        <v>207</v>
      </c>
      <c r="AU210" s="155" t="s">
        <v>84</v>
      </c>
      <c r="AY210" s="15" t="s">
        <v>193</v>
      </c>
      <c r="BE210" s="156">
        <f t="shared" si="9"/>
        <v>0</v>
      </c>
      <c r="BF210" s="156">
        <f t="shared" si="10"/>
        <v>0</v>
      </c>
      <c r="BG210" s="156">
        <f t="shared" si="11"/>
        <v>0</v>
      </c>
      <c r="BH210" s="156">
        <f t="shared" si="12"/>
        <v>0</v>
      </c>
      <c r="BI210" s="156">
        <f t="shared" si="13"/>
        <v>0</v>
      </c>
      <c r="BJ210" s="15" t="s">
        <v>82</v>
      </c>
      <c r="BK210" s="156">
        <f t="shared" si="14"/>
        <v>0</v>
      </c>
      <c r="BL210" s="15" t="s">
        <v>268</v>
      </c>
      <c r="BM210" s="155" t="s">
        <v>1101</v>
      </c>
    </row>
    <row r="211" spans="2:65" s="1" customFormat="1" ht="11.25">
      <c r="B211" s="30"/>
      <c r="D211" s="180" t="s">
        <v>286</v>
      </c>
      <c r="F211" s="181" t="s">
        <v>1102</v>
      </c>
      <c r="I211" s="115"/>
      <c r="L211" s="30"/>
      <c r="M211" s="182"/>
      <c r="T211" s="54"/>
      <c r="AT211" s="15" t="s">
        <v>286</v>
      </c>
      <c r="AU211" s="15" t="s">
        <v>84</v>
      </c>
    </row>
    <row r="212" spans="2:65" s="12" customFormat="1" ht="11.25">
      <c r="B212" s="165"/>
      <c r="D212" s="166" t="s">
        <v>224</v>
      </c>
      <c r="E212" s="167" t="s">
        <v>1</v>
      </c>
      <c r="F212" s="168" t="s">
        <v>228</v>
      </c>
      <c r="H212" s="169">
        <v>7</v>
      </c>
      <c r="I212" s="170"/>
      <c r="L212" s="165"/>
      <c r="M212" s="171"/>
      <c r="T212" s="172"/>
      <c r="AT212" s="167" t="s">
        <v>224</v>
      </c>
      <c r="AU212" s="167" t="s">
        <v>84</v>
      </c>
      <c r="AV212" s="12" t="s">
        <v>84</v>
      </c>
      <c r="AW212" s="12" t="s">
        <v>226</v>
      </c>
      <c r="AX212" s="12" t="s">
        <v>82</v>
      </c>
      <c r="AY212" s="167" t="s">
        <v>193</v>
      </c>
    </row>
    <row r="213" spans="2:65" s="1" customFormat="1" ht="49.15" customHeight="1">
      <c r="B213" s="114"/>
      <c r="C213" s="157" t="s">
        <v>278</v>
      </c>
      <c r="D213" s="157" t="s">
        <v>207</v>
      </c>
      <c r="E213" s="158" t="s">
        <v>1103</v>
      </c>
      <c r="F213" s="159" t="s">
        <v>1104</v>
      </c>
      <c r="G213" s="160" t="s">
        <v>736</v>
      </c>
      <c r="H213" s="161">
        <v>7</v>
      </c>
      <c r="I213" s="162"/>
      <c r="J213" s="163">
        <f>ROUND(I213*H213,2)</f>
        <v>0</v>
      </c>
      <c r="K213" s="159" t="s">
        <v>239</v>
      </c>
      <c r="L213" s="30"/>
      <c r="M213" s="164" t="s">
        <v>1</v>
      </c>
      <c r="N213" s="113" t="s">
        <v>39</v>
      </c>
      <c r="P213" s="153">
        <f>O213*H213</f>
        <v>0</v>
      </c>
      <c r="Q213" s="153">
        <v>0</v>
      </c>
      <c r="R213" s="153">
        <f>Q213*H213</f>
        <v>0</v>
      </c>
      <c r="S213" s="153">
        <v>0</v>
      </c>
      <c r="T213" s="154">
        <f>S213*H213</f>
        <v>0</v>
      </c>
      <c r="AR213" s="155" t="s">
        <v>268</v>
      </c>
      <c r="AT213" s="155" t="s">
        <v>207</v>
      </c>
      <c r="AU213" s="155" t="s">
        <v>84</v>
      </c>
      <c r="AY213" s="15" t="s">
        <v>193</v>
      </c>
      <c r="BE213" s="156">
        <f>IF(N213="základní",J213,0)</f>
        <v>0</v>
      </c>
      <c r="BF213" s="156">
        <f>IF(N213="snížená",J213,0)</f>
        <v>0</v>
      </c>
      <c r="BG213" s="156">
        <f>IF(N213="zákl. přenesená",J213,0)</f>
        <v>0</v>
      </c>
      <c r="BH213" s="156">
        <f>IF(N213="sníž. přenesená",J213,0)</f>
        <v>0</v>
      </c>
      <c r="BI213" s="156">
        <f>IF(N213="nulová",J213,0)</f>
        <v>0</v>
      </c>
      <c r="BJ213" s="15" t="s">
        <v>82</v>
      </c>
      <c r="BK213" s="156">
        <f>ROUND(I213*H213,2)</f>
        <v>0</v>
      </c>
      <c r="BL213" s="15" t="s">
        <v>268</v>
      </c>
      <c r="BM213" s="155" t="s">
        <v>1105</v>
      </c>
    </row>
    <row r="214" spans="2:65" s="1" customFormat="1" ht="11.25">
      <c r="B214" s="30"/>
      <c r="D214" s="180" t="s">
        <v>286</v>
      </c>
      <c r="F214" s="181" t="s">
        <v>1106</v>
      </c>
      <c r="I214" s="115"/>
      <c r="L214" s="30"/>
      <c r="M214" s="182"/>
      <c r="T214" s="54"/>
      <c r="AT214" s="15" t="s">
        <v>286</v>
      </c>
      <c r="AU214" s="15" t="s">
        <v>84</v>
      </c>
    </row>
    <row r="215" spans="2:65" s="12" customFormat="1" ht="11.25">
      <c r="B215" s="165"/>
      <c r="D215" s="166" t="s">
        <v>224</v>
      </c>
      <c r="E215" s="167" t="s">
        <v>1</v>
      </c>
      <c r="F215" s="168" t="s">
        <v>228</v>
      </c>
      <c r="H215" s="169">
        <v>7</v>
      </c>
      <c r="I215" s="170"/>
      <c r="L215" s="165"/>
      <c r="M215" s="171"/>
      <c r="T215" s="172"/>
      <c r="AT215" s="167" t="s">
        <v>224</v>
      </c>
      <c r="AU215" s="167" t="s">
        <v>84</v>
      </c>
      <c r="AV215" s="12" t="s">
        <v>84</v>
      </c>
      <c r="AW215" s="12" t="s">
        <v>226</v>
      </c>
      <c r="AX215" s="12" t="s">
        <v>82</v>
      </c>
      <c r="AY215" s="167" t="s">
        <v>193</v>
      </c>
    </row>
    <row r="216" spans="2:65" s="11" customFormat="1" ht="25.9" customHeight="1">
      <c r="B216" s="131"/>
      <c r="D216" s="132" t="s">
        <v>73</v>
      </c>
      <c r="E216" s="133" t="s">
        <v>144</v>
      </c>
      <c r="F216" s="133" t="s">
        <v>145</v>
      </c>
      <c r="I216" s="134"/>
      <c r="J216" s="135">
        <f>BK216</f>
        <v>0</v>
      </c>
      <c r="L216" s="131"/>
      <c r="M216" s="136"/>
      <c r="P216" s="137">
        <f>P217</f>
        <v>0</v>
      </c>
      <c r="R216" s="137">
        <f>R217</f>
        <v>0</v>
      </c>
      <c r="T216" s="138">
        <f>T217</f>
        <v>0</v>
      </c>
      <c r="AR216" s="132" t="s">
        <v>211</v>
      </c>
      <c r="AT216" s="139" t="s">
        <v>73</v>
      </c>
      <c r="AU216" s="139" t="s">
        <v>74</v>
      </c>
      <c r="AY216" s="132" t="s">
        <v>193</v>
      </c>
      <c r="BK216" s="140">
        <f>BK217</f>
        <v>0</v>
      </c>
    </row>
    <row r="217" spans="2:65" s="11" customFormat="1" ht="22.9" customHeight="1">
      <c r="B217" s="131"/>
      <c r="D217" s="132" t="s">
        <v>73</v>
      </c>
      <c r="E217" s="141" t="s">
        <v>335</v>
      </c>
      <c r="F217" s="141" t="s">
        <v>1107</v>
      </c>
      <c r="I217" s="134"/>
      <c r="J217" s="142">
        <f>BK217</f>
        <v>0</v>
      </c>
      <c r="L217" s="131"/>
      <c r="M217" s="136"/>
      <c r="P217" s="137">
        <f>SUM(P218:P221)</f>
        <v>0</v>
      </c>
      <c r="R217" s="137">
        <f>SUM(R218:R221)</f>
        <v>0</v>
      </c>
      <c r="T217" s="138">
        <f>SUM(T218:T221)</f>
        <v>0</v>
      </c>
      <c r="AR217" s="132" t="s">
        <v>211</v>
      </c>
      <c r="AT217" s="139" t="s">
        <v>73</v>
      </c>
      <c r="AU217" s="139" t="s">
        <v>82</v>
      </c>
      <c r="AY217" s="132" t="s">
        <v>193</v>
      </c>
      <c r="BK217" s="140">
        <f>SUM(BK218:BK221)</f>
        <v>0</v>
      </c>
    </row>
    <row r="218" spans="2:65" s="1" customFormat="1" ht="24.2" customHeight="1">
      <c r="B218" s="114"/>
      <c r="C218" s="157" t="s">
        <v>451</v>
      </c>
      <c r="D218" s="157" t="s">
        <v>207</v>
      </c>
      <c r="E218" s="158" t="s">
        <v>338</v>
      </c>
      <c r="F218" s="159" t="s">
        <v>1108</v>
      </c>
      <c r="G218" s="160" t="s">
        <v>1109</v>
      </c>
      <c r="H218" s="161">
        <v>1</v>
      </c>
      <c r="I218" s="162"/>
      <c r="J218" s="163">
        <f>ROUND(I218*H218,2)</f>
        <v>0</v>
      </c>
      <c r="K218" s="159" t="s">
        <v>1</v>
      </c>
      <c r="L218" s="30"/>
      <c r="M218" s="164" t="s">
        <v>1</v>
      </c>
      <c r="N218" s="113" t="s">
        <v>39</v>
      </c>
      <c r="P218" s="153">
        <f>O218*H218</f>
        <v>0</v>
      </c>
      <c r="Q218" s="153">
        <v>0</v>
      </c>
      <c r="R218" s="153">
        <f>Q218*H218</f>
        <v>0</v>
      </c>
      <c r="S218" s="153">
        <v>0</v>
      </c>
      <c r="T218" s="154">
        <f>S218*H218</f>
        <v>0</v>
      </c>
      <c r="AR218" s="155" t="s">
        <v>1110</v>
      </c>
      <c r="AT218" s="155" t="s">
        <v>207</v>
      </c>
      <c r="AU218" s="155" t="s">
        <v>84</v>
      </c>
      <c r="AY218" s="15" t="s">
        <v>193</v>
      </c>
      <c r="BE218" s="156">
        <f>IF(N218="základní",J218,0)</f>
        <v>0</v>
      </c>
      <c r="BF218" s="156">
        <f>IF(N218="snížená",J218,0)</f>
        <v>0</v>
      </c>
      <c r="BG218" s="156">
        <f>IF(N218="zákl. přenesená",J218,0)</f>
        <v>0</v>
      </c>
      <c r="BH218" s="156">
        <f>IF(N218="sníž. přenesená",J218,0)</f>
        <v>0</v>
      </c>
      <c r="BI218" s="156">
        <f>IF(N218="nulová",J218,0)</f>
        <v>0</v>
      </c>
      <c r="BJ218" s="15" t="s">
        <v>82</v>
      </c>
      <c r="BK218" s="156">
        <f>ROUND(I218*H218,2)</f>
        <v>0</v>
      </c>
      <c r="BL218" s="15" t="s">
        <v>1110</v>
      </c>
      <c r="BM218" s="155" t="s">
        <v>1111</v>
      </c>
    </row>
    <row r="219" spans="2:65" s="1" customFormat="1" ht="16.5" customHeight="1">
      <c r="B219" s="114"/>
      <c r="C219" s="157" t="s">
        <v>282</v>
      </c>
      <c r="D219" s="157" t="s">
        <v>207</v>
      </c>
      <c r="E219" s="158" t="s">
        <v>1112</v>
      </c>
      <c r="F219" s="159" t="s">
        <v>1113</v>
      </c>
      <c r="G219" s="160" t="s">
        <v>210</v>
      </c>
      <c r="H219" s="161">
        <v>1</v>
      </c>
      <c r="I219" s="162"/>
      <c r="J219" s="163">
        <f>ROUND(I219*H219,2)</f>
        <v>0</v>
      </c>
      <c r="K219" s="159" t="s">
        <v>239</v>
      </c>
      <c r="L219" s="30"/>
      <c r="M219" s="164" t="s">
        <v>1</v>
      </c>
      <c r="N219" s="113" t="s">
        <v>39</v>
      </c>
      <c r="P219" s="153">
        <f>O219*H219</f>
        <v>0</v>
      </c>
      <c r="Q219" s="153">
        <v>0</v>
      </c>
      <c r="R219" s="153">
        <f>Q219*H219</f>
        <v>0</v>
      </c>
      <c r="S219" s="153">
        <v>0</v>
      </c>
      <c r="T219" s="154">
        <f>S219*H219</f>
        <v>0</v>
      </c>
      <c r="AR219" s="155" t="s">
        <v>1110</v>
      </c>
      <c r="AT219" s="155" t="s">
        <v>207</v>
      </c>
      <c r="AU219" s="155" t="s">
        <v>84</v>
      </c>
      <c r="AY219" s="15" t="s">
        <v>193</v>
      </c>
      <c r="BE219" s="156">
        <f>IF(N219="základní",J219,0)</f>
        <v>0</v>
      </c>
      <c r="BF219" s="156">
        <f>IF(N219="snížená",J219,0)</f>
        <v>0</v>
      </c>
      <c r="BG219" s="156">
        <f>IF(N219="zákl. přenesená",J219,0)</f>
        <v>0</v>
      </c>
      <c r="BH219" s="156">
        <f>IF(N219="sníž. přenesená",J219,0)</f>
        <v>0</v>
      </c>
      <c r="BI219" s="156">
        <f>IF(N219="nulová",J219,0)</f>
        <v>0</v>
      </c>
      <c r="BJ219" s="15" t="s">
        <v>82</v>
      </c>
      <c r="BK219" s="156">
        <f>ROUND(I219*H219,2)</f>
        <v>0</v>
      </c>
      <c r="BL219" s="15" t="s">
        <v>1110</v>
      </c>
      <c r="BM219" s="155" t="s">
        <v>1114</v>
      </c>
    </row>
    <row r="220" spans="2:65" s="1" customFormat="1" ht="11.25">
      <c r="B220" s="30"/>
      <c r="D220" s="180" t="s">
        <v>286</v>
      </c>
      <c r="F220" s="181" t="s">
        <v>1115</v>
      </c>
      <c r="I220" s="115"/>
      <c r="L220" s="30"/>
      <c r="M220" s="182"/>
      <c r="T220" s="54"/>
      <c r="AT220" s="15" t="s">
        <v>286</v>
      </c>
      <c r="AU220" s="15" t="s">
        <v>84</v>
      </c>
    </row>
    <row r="221" spans="2:65" s="1" customFormat="1" ht="19.5">
      <c r="B221" s="30"/>
      <c r="D221" s="166" t="s">
        <v>1116</v>
      </c>
      <c r="F221" s="192" t="s">
        <v>1117</v>
      </c>
      <c r="I221" s="115"/>
      <c r="L221" s="30"/>
      <c r="M221" s="190"/>
      <c r="N221" s="185"/>
      <c r="O221" s="185"/>
      <c r="P221" s="185"/>
      <c r="Q221" s="185"/>
      <c r="R221" s="185"/>
      <c r="S221" s="185"/>
      <c r="T221" s="191"/>
      <c r="AT221" s="15" t="s">
        <v>1116</v>
      </c>
      <c r="AU221" s="15" t="s">
        <v>84</v>
      </c>
    </row>
    <row r="222" spans="2:65" s="1" customFormat="1" ht="6.95" customHeight="1">
      <c r="B222" s="42"/>
      <c r="C222" s="43"/>
      <c r="D222" s="43"/>
      <c r="E222" s="43"/>
      <c r="F222" s="43"/>
      <c r="G222" s="43"/>
      <c r="H222" s="43"/>
      <c r="I222" s="43"/>
      <c r="J222" s="43"/>
      <c r="K222" s="43"/>
      <c r="L222" s="30"/>
    </row>
  </sheetData>
  <autoFilter ref="C130:K221" xr:uid="{00000000-0009-0000-0000-00000A000000}"/>
  <mergeCells count="14">
    <mergeCell ref="D109:F109"/>
    <mergeCell ref="E121:H121"/>
    <mergeCell ref="E123:H123"/>
    <mergeCell ref="L2:V2"/>
    <mergeCell ref="E87:H87"/>
    <mergeCell ref="D105:F105"/>
    <mergeCell ref="D106:F106"/>
    <mergeCell ref="D107:F107"/>
    <mergeCell ref="D108:F108"/>
    <mergeCell ref="E7:H7"/>
    <mergeCell ref="E9:H9"/>
    <mergeCell ref="E18:H18"/>
    <mergeCell ref="E27:H27"/>
    <mergeCell ref="E85:H85"/>
  </mergeCells>
  <hyperlinks>
    <hyperlink ref="F135" r:id="rId1" xr:uid="{00000000-0004-0000-0A00-000000000000}"/>
    <hyperlink ref="F138" r:id="rId2" xr:uid="{00000000-0004-0000-0A00-000001000000}"/>
    <hyperlink ref="F141" r:id="rId3" xr:uid="{00000000-0004-0000-0A00-000002000000}"/>
    <hyperlink ref="F144" r:id="rId4" xr:uid="{00000000-0004-0000-0A00-000003000000}"/>
    <hyperlink ref="F148" r:id="rId5" xr:uid="{00000000-0004-0000-0A00-000004000000}"/>
    <hyperlink ref="F151" r:id="rId6" xr:uid="{00000000-0004-0000-0A00-000005000000}"/>
    <hyperlink ref="F157" r:id="rId7" xr:uid="{00000000-0004-0000-0A00-000006000000}"/>
    <hyperlink ref="F161" r:id="rId8" xr:uid="{00000000-0004-0000-0A00-000007000000}"/>
    <hyperlink ref="F166" r:id="rId9" xr:uid="{00000000-0004-0000-0A00-000008000000}"/>
    <hyperlink ref="F169" r:id="rId10" xr:uid="{00000000-0004-0000-0A00-000009000000}"/>
    <hyperlink ref="F172" r:id="rId11" xr:uid="{00000000-0004-0000-0A00-00000A000000}"/>
    <hyperlink ref="F175" r:id="rId12" xr:uid="{00000000-0004-0000-0A00-00000B000000}"/>
    <hyperlink ref="F178" r:id="rId13" xr:uid="{00000000-0004-0000-0A00-00000C000000}"/>
    <hyperlink ref="F181" r:id="rId14" xr:uid="{00000000-0004-0000-0A00-00000D000000}"/>
    <hyperlink ref="F184" r:id="rId15" xr:uid="{00000000-0004-0000-0A00-00000E000000}"/>
    <hyperlink ref="F193" r:id="rId16" xr:uid="{00000000-0004-0000-0A00-00000F000000}"/>
    <hyperlink ref="F196" r:id="rId17" xr:uid="{00000000-0004-0000-0A00-000010000000}"/>
    <hyperlink ref="F199" r:id="rId18" xr:uid="{00000000-0004-0000-0A00-000011000000}"/>
    <hyperlink ref="F203" r:id="rId19" xr:uid="{00000000-0004-0000-0A00-000012000000}"/>
    <hyperlink ref="F211" r:id="rId20" xr:uid="{00000000-0004-0000-0A00-000013000000}"/>
    <hyperlink ref="F214" r:id="rId21" xr:uid="{00000000-0004-0000-0A00-000014000000}"/>
    <hyperlink ref="F220" r:id="rId22" xr:uid="{00000000-0004-0000-0A00-000015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635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114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30" customHeight="1">
      <c r="B9" s="30"/>
      <c r="E9" s="201" t="s">
        <v>1118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J110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ROUND((SUM(BE110:BE117) + SUM(BE137:BE634)),  2)</f>
        <v>0</v>
      </c>
      <c r="I35" s="92">
        <v>0.21</v>
      </c>
      <c r="J35" s="91">
        <f>ROUND(((SUM(BE110:BE117) + SUM(BE137:BE634))*I35),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ROUND((SUM(BF110:BF117) + SUM(BF137:BF634)),  2)</f>
        <v>0</v>
      </c>
      <c r="I36" s="92">
        <v>0.15</v>
      </c>
      <c r="J36" s="91">
        <f>ROUND(((SUM(BF110:BF117) + SUM(BF137:BF634))*I36),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ROUND((SUM(BG110:BG117) + SUM(BG137:BG634)),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ROUND((SUM(BH110:BH117) + SUM(BH137:BH634)),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ROUND((SUM(BI110:BI117) + SUM(BI137:BI634)),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30" customHeight="1">
      <c r="B87" s="30"/>
      <c r="E87" s="201" t="str">
        <f>E9</f>
        <v>SO 651 - Trolejové vedení TBUS - Znojemská-Hradební-Dvořákova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J137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J138</f>
        <v>0</v>
      </c>
      <c r="L97" s="104"/>
    </row>
    <row r="98" spans="2:65" s="9" customFormat="1" ht="19.899999999999999" customHeight="1">
      <c r="B98" s="108"/>
      <c r="D98" s="109" t="s">
        <v>1119</v>
      </c>
      <c r="E98" s="110"/>
      <c r="F98" s="110"/>
      <c r="G98" s="110"/>
      <c r="H98" s="110"/>
      <c r="I98" s="110"/>
      <c r="J98" s="111">
        <f>J139</f>
        <v>0</v>
      </c>
      <c r="L98" s="108"/>
    </row>
    <row r="99" spans="2:65" s="9" customFormat="1" ht="19.899999999999999" customHeight="1">
      <c r="B99" s="108"/>
      <c r="D99" s="109" t="s">
        <v>1120</v>
      </c>
      <c r="E99" s="110"/>
      <c r="F99" s="110"/>
      <c r="G99" s="110"/>
      <c r="H99" s="110"/>
      <c r="I99" s="110"/>
      <c r="J99" s="111">
        <f>J161</f>
        <v>0</v>
      </c>
      <c r="L99" s="108"/>
    </row>
    <row r="100" spans="2:65" s="9" customFormat="1" ht="19.899999999999999" customHeight="1">
      <c r="B100" s="108"/>
      <c r="D100" s="109" t="s">
        <v>1121</v>
      </c>
      <c r="E100" s="110"/>
      <c r="F100" s="110"/>
      <c r="G100" s="110"/>
      <c r="H100" s="110"/>
      <c r="I100" s="110"/>
      <c r="J100" s="111">
        <f>J167</f>
        <v>0</v>
      </c>
      <c r="L100" s="108"/>
    </row>
    <row r="101" spans="2:65" s="9" customFormat="1" ht="19.899999999999999" customHeight="1">
      <c r="B101" s="108"/>
      <c r="D101" s="109" t="s">
        <v>1122</v>
      </c>
      <c r="E101" s="110"/>
      <c r="F101" s="110"/>
      <c r="G101" s="110"/>
      <c r="H101" s="110"/>
      <c r="I101" s="110"/>
      <c r="J101" s="111">
        <f>J216</f>
        <v>0</v>
      </c>
      <c r="L101" s="108"/>
    </row>
    <row r="102" spans="2:65" s="9" customFormat="1" ht="19.899999999999999" customHeight="1">
      <c r="B102" s="108"/>
      <c r="D102" s="109" t="s">
        <v>1123</v>
      </c>
      <c r="E102" s="110"/>
      <c r="F102" s="110"/>
      <c r="G102" s="110"/>
      <c r="H102" s="110"/>
      <c r="I102" s="110"/>
      <c r="J102" s="111">
        <f>J227</f>
        <v>0</v>
      </c>
      <c r="L102" s="108"/>
    </row>
    <row r="103" spans="2:65" s="9" customFormat="1" ht="19.899999999999999" customHeight="1">
      <c r="B103" s="108"/>
      <c r="D103" s="109" t="s">
        <v>1124</v>
      </c>
      <c r="E103" s="110"/>
      <c r="F103" s="110"/>
      <c r="G103" s="110"/>
      <c r="H103" s="110"/>
      <c r="I103" s="110"/>
      <c r="J103" s="111">
        <f>J356</f>
        <v>0</v>
      </c>
      <c r="L103" s="108"/>
    </row>
    <row r="104" spans="2:65" s="8" customFormat="1" ht="24.95" customHeight="1">
      <c r="B104" s="104"/>
      <c r="D104" s="105" t="s">
        <v>1125</v>
      </c>
      <c r="E104" s="106"/>
      <c r="F104" s="106"/>
      <c r="G104" s="106"/>
      <c r="H104" s="106"/>
      <c r="I104" s="106"/>
      <c r="J104" s="107">
        <f>J375</f>
        <v>0</v>
      </c>
      <c r="L104" s="104"/>
    </row>
    <row r="105" spans="2:65" s="8" customFormat="1" ht="24.95" customHeight="1">
      <c r="B105" s="104"/>
      <c r="D105" s="105" t="s">
        <v>1126</v>
      </c>
      <c r="E105" s="106"/>
      <c r="F105" s="106"/>
      <c r="G105" s="106"/>
      <c r="H105" s="106"/>
      <c r="I105" s="106"/>
      <c r="J105" s="107">
        <f>J385</f>
        <v>0</v>
      </c>
      <c r="L105" s="104"/>
    </row>
    <row r="106" spans="2:65" s="8" customFormat="1" ht="24.95" customHeight="1">
      <c r="B106" s="104"/>
      <c r="D106" s="105" t="s">
        <v>1127</v>
      </c>
      <c r="E106" s="106"/>
      <c r="F106" s="106"/>
      <c r="G106" s="106"/>
      <c r="H106" s="106"/>
      <c r="I106" s="106"/>
      <c r="J106" s="107">
        <f>J395</f>
        <v>0</v>
      </c>
      <c r="L106" s="104"/>
    </row>
    <row r="107" spans="2:65" s="8" customFormat="1" ht="24.95" customHeight="1">
      <c r="B107" s="104"/>
      <c r="D107" s="105" t="s">
        <v>1128</v>
      </c>
      <c r="E107" s="106"/>
      <c r="F107" s="106"/>
      <c r="G107" s="106"/>
      <c r="H107" s="106"/>
      <c r="I107" s="106"/>
      <c r="J107" s="107">
        <f>J583</f>
        <v>0</v>
      </c>
      <c r="L107" s="104"/>
    </row>
    <row r="108" spans="2:65" s="1" customFormat="1" ht="21.75" customHeight="1">
      <c r="B108" s="30"/>
      <c r="L108" s="30"/>
    </row>
    <row r="109" spans="2:65" s="1" customFormat="1" ht="6.95" customHeight="1">
      <c r="B109" s="30"/>
      <c r="L109" s="30"/>
    </row>
    <row r="110" spans="2:65" s="1" customFormat="1" ht="29.25" customHeight="1">
      <c r="B110" s="30"/>
      <c r="C110" s="103" t="s">
        <v>168</v>
      </c>
      <c r="J110" s="112">
        <f>ROUND(J111 + J112 + J113 + J114 + J115 + J116,2)</f>
        <v>0</v>
      </c>
      <c r="L110" s="30"/>
      <c r="N110" s="113" t="s">
        <v>38</v>
      </c>
    </row>
    <row r="111" spans="2:65" s="1" customFormat="1" ht="18" customHeight="1">
      <c r="B111" s="114"/>
      <c r="C111" s="115"/>
      <c r="D111" s="240" t="s">
        <v>169</v>
      </c>
      <c r="E111" s="241"/>
      <c r="F111" s="241"/>
      <c r="G111" s="115"/>
      <c r="H111" s="115"/>
      <c r="I111" s="115"/>
      <c r="J111" s="117">
        <v>0</v>
      </c>
      <c r="K111" s="115"/>
      <c r="L111" s="114"/>
      <c r="M111" s="115"/>
      <c r="N111" s="118" t="s">
        <v>39</v>
      </c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9" t="s">
        <v>144</v>
      </c>
      <c r="AZ111" s="115"/>
      <c r="BA111" s="115"/>
      <c r="BB111" s="115"/>
      <c r="BC111" s="115"/>
      <c r="BD111" s="115"/>
      <c r="BE111" s="120">
        <f t="shared" ref="BE111:BE116" si="0">IF(N111="základní",J111,0)</f>
        <v>0</v>
      </c>
      <c r="BF111" s="120">
        <f t="shared" ref="BF111:BF116" si="1">IF(N111="snížená",J111,0)</f>
        <v>0</v>
      </c>
      <c r="BG111" s="120">
        <f t="shared" ref="BG111:BG116" si="2">IF(N111="zákl. přenesená",J111,0)</f>
        <v>0</v>
      </c>
      <c r="BH111" s="120">
        <f t="shared" ref="BH111:BH116" si="3">IF(N111="sníž. přenesená",J111,0)</f>
        <v>0</v>
      </c>
      <c r="BI111" s="120">
        <f t="shared" ref="BI111:BI116" si="4">IF(N111="nulová",J111,0)</f>
        <v>0</v>
      </c>
      <c r="BJ111" s="119" t="s">
        <v>82</v>
      </c>
      <c r="BK111" s="115"/>
      <c r="BL111" s="115"/>
      <c r="BM111" s="115"/>
    </row>
    <row r="112" spans="2:65" s="1" customFormat="1" ht="18" customHeight="1">
      <c r="B112" s="114"/>
      <c r="C112" s="115"/>
      <c r="D112" s="240" t="s">
        <v>170</v>
      </c>
      <c r="E112" s="241"/>
      <c r="F112" s="241"/>
      <c r="G112" s="115"/>
      <c r="H112" s="115"/>
      <c r="I112" s="115"/>
      <c r="J112" s="117">
        <v>0</v>
      </c>
      <c r="K112" s="115"/>
      <c r="L112" s="114"/>
      <c r="M112" s="115"/>
      <c r="N112" s="118" t="s">
        <v>39</v>
      </c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9" t="s">
        <v>144</v>
      </c>
      <c r="AZ112" s="115"/>
      <c r="BA112" s="115"/>
      <c r="BB112" s="115"/>
      <c r="BC112" s="115"/>
      <c r="BD112" s="115"/>
      <c r="BE112" s="120">
        <f t="shared" si="0"/>
        <v>0</v>
      </c>
      <c r="BF112" s="120">
        <f t="shared" si="1"/>
        <v>0</v>
      </c>
      <c r="BG112" s="120">
        <f t="shared" si="2"/>
        <v>0</v>
      </c>
      <c r="BH112" s="120">
        <f t="shared" si="3"/>
        <v>0</v>
      </c>
      <c r="BI112" s="120">
        <f t="shared" si="4"/>
        <v>0</v>
      </c>
      <c r="BJ112" s="119" t="s">
        <v>82</v>
      </c>
      <c r="BK112" s="115"/>
      <c r="BL112" s="115"/>
      <c r="BM112" s="115"/>
    </row>
    <row r="113" spans="2:65" s="1" customFormat="1" ht="18" customHeight="1">
      <c r="B113" s="114"/>
      <c r="C113" s="115"/>
      <c r="D113" s="240" t="s">
        <v>171</v>
      </c>
      <c r="E113" s="241"/>
      <c r="F113" s="241"/>
      <c r="G113" s="115"/>
      <c r="H113" s="115"/>
      <c r="I113" s="115"/>
      <c r="J113" s="117">
        <v>0</v>
      </c>
      <c r="K113" s="115"/>
      <c r="L113" s="114"/>
      <c r="M113" s="115"/>
      <c r="N113" s="118" t="s">
        <v>39</v>
      </c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9" t="s">
        <v>144</v>
      </c>
      <c r="AZ113" s="115"/>
      <c r="BA113" s="115"/>
      <c r="BB113" s="115"/>
      <c r="BC113" s="115"/>
      <c r="BD113" s="115"/>
      <c r="BE113" s="120">
        <f t="shared" si="0"/>
        <v>0</v>
      </c>
      <c r="BF113" s="120">
        <f t="shared" si="1"/>
        <v>0</v>
      </c>
      <c r="BG113" s="120">
        <f t="shared" si="2"/>
        <v>0</v>
      </c>
      <c r="BH113" s="120">
        <f t="shared" si="3"/>
        <v>0</v>
      </c>
      <c r="BI113" s="120">
        <f t="shared" si="4"/>
        <v>0</v>
      </c>
      <c r="BJ113" s="119" t="s">
        <v>82</v>
      </c>
      <c r="BK113" s="115"/>
      <c r="BL113" s="115"/>
      <c r="BM113" s="115"/>
    </row>
    <row r="114" spans="2:65" s="1" customFormat="1" ht="18" customHeight="1">
      <c r="B114" s="114"/>
      <c r="C114" s="115"/>
      <c r="D114" s="240" t="s">
        <v>172</v>
      </c>
      <c r="E114" s="241"/>
      <c r="F114" s="241"/>
      <c r="G114" s="115"/>
      <c r="H114" s="115"/>
      <c r="I114" s="115"/>
      <c r="J114" s="117">
        <v>0</v>
      </c>
      <c r="K114" s="115"/>
      <c r="L114" s="114"/>
      <c r="M114" s="115"/>
      <c r="N114" s="118" t="s">
        <v>39</v>
      </c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9" t="s">
        <v>144</v>
      </c>
      <c r="AZ114" s="115"/>
      <c r="BA114" s="115"/>
      <c r="BB114" s="115"/>
      <c r="BC114" s="115"/>
      <c r="BD114" s="115"/>
      <c r="BE114" s="120">
        <f t="shared" si="0"/>
        <v>0</v>
      </c>
      <c r="BF114" s="120">
        <f t="shared" si="1"/>
        <v>0</v>
      </c>
      <c r="BG114" s="120">
        <f t="shared" si="2"/>
        <v>0</v>
      </c>
      <c r="BH114" s="120">
        <f t="shared" si="3"/>
        <v>0</v>
      </c>
      <c r="BI114" s="120">
        <f t="shared" si="4"/>
        <v>0</v>
      </c>
      <c r="BJ114" s="119" t="s">
        <v>82</v>
      </c>
      <c r="BK114" s="115"/>
      <c r="BL114" s="115"/>
      <c r="BM114" s="115"/>
    </row>
    <row r="115" spans="2:65" s="1" customFormat="1" ht="18" customHeight="1">
      <c r="B115" s="114"/>
      <c r="C115" s="115"/>
      <c r="D115" s="240" t="s">
        <v>173</v>
      </c>
      <c r="E115" s="241"/>
      <c r="F115" s="241"/>
      <c r="G115" s="115"/>
      <c r="H115" s="115"/>
      <c r="I115" s="115"/>
      <c r="J115" s="117">
        <v>0</v>
      </c>
      <c r="K115" s="115"/>
      <c r="L115" s="114"/>
      <c r="M115" s="115"/>
      <c r="N115" s="118" t="s">
        <v>39</v>
      </c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5"/>
      <c r="AE115" s="115"/>
      <c r="AF115" s="115"/>
      <c r="AG115" s="115"/>
      <c r="AH115" s="115"/>
      <c r="AI115" s="115"/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9" t="s">
        <v>144</v>
      </c>
      <c r="AZ115" s="115"/>
      <c r="BA115" s="115"/>
      <c r="BB115" s="115"/>
      <c r="BC115" s="115"/>
      <c r="BD115" s="115"/>
      <c r="BE115" s="120">
        <f t="shared" si="0"/>
        <v>0</v>
      </c>
      <c r="BF115" s="120">
        <f t="shared" si="1"/>
        <v>0</v>
      </c>
      <c r="BG115" s="120">
        <f t="shared" si="2"/>
        <v>0</v>
      </c>
      <c r="BH115" s="120">
        <f t="shared" si="3"/>
        <v>0</v>
      </c>
      <c r="BI115" s="120">
        <f t="shared" si="4"/>
        <v>0</v>
      </c>
      <c r="BJ115" s="119" t="s">
        <v>82</v>
      </c>
      <c r="BK115" s="115"/>
      <c r="BL115" s="115"/>
      <c r="BM115" s="115"/>
    </row>
    <row r="116" spans="2:65" s="1" customFormat="1" ht="18" customHeight="1">
      <c r="B116" s="114"/>
      <c r="C116" s="115"/>
      <c r="D116" s="116" t="s">
        <v>174</v>
      </c>
      <c r="E116" s="115"/>
      <c r="F116" s="115"/>
      <c r="G116" s="115"/>
      <c r="H116" s="115"/>
      <c r="I116" s="115"/>
      <c r="J116" s="117">
        <f>ROUND(J30*T116,2)</f>
        <v>0</v>
      </c>
      <c r="K116" s="115"/>
      <c r="L116" s="114"/>
      <c r="M116" s="115"/>
      <c r="N116" s="118" t="s">
        <v>39</v>
      </c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9" t="s">
        <v>175</v>
      </c>
      <c r="AZ116" s="115"/>
      <c r="BA116" s="115"/>
      <c r="BB116" s="115"/>
      <c r="BC116" s="115"/>
      <c r="BD116" s="115"/>
      <c r="BE116" s="120">
        <f t="shared" si="0"/>
        <v>0</v>
      </c>
      <c r="BF116" s="120">
        <f t="shared" si="1"/>
        <v>0</v>
      </c>
      <c r="BG116" s="120">
        <f t="shared" si="2"/>
        <v>0</v>
      </c>
      <c r="BH116" s="120">
        <f t="shared" si="3"/>
        <v>0</v>
      </c>
      <c r="BI116" s="120">
        <f t="shared" si="4"/>
        <v>0</v>
      </c>
      <c r="BJ116" s="119" t="s">
        <v>82</v>
      </c>
      <c r="BK116" s="115"/>
      <c r="BL116" s="115"/>
      <c r="BM116" s="115"/>
    </row>
    <row r="117" spans="2:65" s="1" customFormat="1" ht="11.25">
      <c r="B117" s="30"/>
      <c r="L117" s="30"/>
    </row>
    <row r="118" spans="2:65" s="1" customFormat="1" ht="29.25" customHeight="1">
      <c r="B118" s="30"/>
      <c r="C118" s="121" t="s">
        <v>176</v>
      </c>
      <c r="D118" s="93"/>
      <c r="E118" s="93"/>
      <c r="F118" s="93"/>
      <c r="G118" s="93"/>
      <c r="H118" s="93"/>
      <c r="I118" s="93"/>
      <c r="J118" s="122">
        <f>ROUND(J96+J110,2)</f>
        <v>0</v>
      </c>
      <c r="K118" s="93"/>
      <c r="L118" s="30"/>
    </row>
    <row r="119" spans="2:65" s="1" customFormat="1" ht="6.95" customHeight="1">
      <c r="B119" s="42"/>
      <c r="C119" s="43"/>
      <c r="D119" s="43"/>
      <c r="E119" s="43"/>
      <c r="F119" s="43"/>
      <c r="G119" s="43"/>
      <c r="H119" s="43"/>
      <c r="I119" s="43"/>
      <c r="J119" s="43"/>
      <c r="K119" s="43"/>
      <c r="L119" s="30"/>
    </row>
    <row r="123" spans="2:65" s="1" customFormat="1" ht="6.95" customHeight="1">
      <c r="B123" s="44"/>
      <c r="C123" s="45"/>
      <c r="D123" s="45"/>
      <c r="E123" s="45"/>
      <c r="F123" s="45"/>
      <c r="G123" s="45"/>
      <c r="H123" s="45"/>
      <c r="I123" s="45"/>
      <c r="J123" s="45"/>
      <c r="K123" s="45"/>
      <c r="L123" s="30"/>
    </row>
    <row r="124" spans="2:65" s="1" customFormat="1" ht="24.95" customHeight="1">
      <c r="B124" s="30"/>
      <c r="C124" s="19" t="s">
        <v>177</v>
      </c>
      <c r="L124" s="30"/>
    </row>
    <row r="125" spans="2:65" s="1" customFormat="1" ht="6.95" customHeight="1">
      <c r="B125" s="30"/>
      <c r="L125" s="30"/>
    </row>
    <row r="126" spans="2:65" s="1" customFormat="1" ht="12" customHeight="1">
      <c r="B126" s="30"/>
      <c r="C126" s="25" t="s">
        <v>16</v>
      </c>
      <c r="L126" s="30"/>
    </row>
    <row r="127" spans="2:65" s="1" customFormat="1" ht="16.5" customHeight="1">
      <c r="B127" s="30"/>
      <c r="E127" s="236" t="str">
        <f>E7</f>
        <v>Jihozápadní trolejbusová tangenta Jihlava</v>
      </c>
      <c r="F127" s="237"/>
      <c r="G127" s="237"/>
      <c r="H127" s="237"/>
      <c r="L127" s="30"/>
    </row>
    <row r="128" spans="2:65" s="1" customFormat="1" ht="12" customHeight="1">
      <c r="B128" s="30"/>
      <c r="C128" s="25" t="s">
        <v>148</v>
      </c>
      <c r="L128" s="30"/>
    </row>
    <row r="129" spans="2:65" s="1" customFormat="1" ht="30" customHeight="1">
      <c r="B129" s="30"/>
      <c r="E129" s="201" t="str">
        <f>E9</f>
        <v>SO 651 - Trolejové vedení TBUS - Znojemská-Hradební-Dvořákova</v>
      </c>
      <c r="F129" s="238"/>
      <c r="G129" s="238"/>
      <c r="H129" s="238"/>
      <c r="L129" s="30"/>
    </row>
    <row r="130" spans="2:65" s="1" customFormat="1" ht="6.95" customHeight="1">
      <c r="B130" s="30"/>
      <c r="L130" s="30"/>
    </row>
    <row r="131" spans="2:65" s="1" customFormat="1" ht="12" customHeight="1">
      <c r="B131" s="30"/>
      <c r="C131" s="25" t="s">
        <v>20</v>
      </c>
      <c r="F131" s="23" t="str">
        <f>F12</f>
        <v>Jihlava</v>
      </c>
      <c r="I131" s="25" t="s">
        <v>22</v>
      </c>
      <c r="J131" s="50" t="str">
        <f>IF(J12="","",J12)</f>
        <v>26. 10. 2023</v>
      </c>
      <c r="L131" s="30"/>
    </row>
    <row r="132" spans="2:65" s="1" customFormat="1" ht="6.95" customHeight="1">
      <c r="B132" s="30"/>
      <c r="L132" s="30"/>
    </row>
    <row r="133" spans="2:65" s="1" customFormat="1" ht="15.2" customHeight="1">
      <c r="B133" s="30"/>
      <c r="C133" s="25" t="s">
        <v>24</v>
      </c>
      <c r="F133" s="23" t="str">
        <f>E15</f>
        <v>Dopravní podnik města Jihlavy, a.s.</v>
      </c>
      <c r="I133" s="25" t="s">
        <v>30</v>
      </c>
      <c r="J133" s="28" t="str">
        <f>E21</f>
        <v xml:space="preserve"> </v>
      </c>
      <c r="L133" s="30"/>
    </row>
    <row r="134" spans="2:65" s="1" customFormat="1" ht="15.2" customHeight="1">
      <c r="B134" s="30"/>
      <c r="C134" s="25" t="s">
        <v>28</v>
      </c>
      <c r="F134" s="23" t="str">
        <f>IF(E18="","",E18)</f>
        <v>Vyplň údaj</v>
      </c>
      <c r="I134" s="25" t="s">
        <v>32</v>
      </c>
      <c r="J134" s="28" t="str">
        <f>E24</f>
        <v xml:space="preserve"> </v>
      </c>
      <c r="L134" s="30"/>
    </row>
    <row r="135" spans="2:65" s="1" customFormat="1" ht="10.35" customHeight="1">
      <c r="B135" s="30"/>
      <c r="L135" s="30"/>
    </row>
    <row r="136" spans="2:65" s="10" customFormat="1" ht="29.25" customHeight="1">
      <c r="B136" s="123"/>
      <c r="C136" s="124" t="s">
        <v>178</v>
      </c>
      <c r="D136" s="125" t="s">
        <v>59</v>
      </c>
      <c r="E136" s="125" t="s">
        <v>55</v>
      </c>
      <c r="F136" s="125" t="s">
        <v>56</v>
      </c>
      <c r="G136" s="125" t="s">
        <v>179</v>
      </c>
      <c r="H136" s="125" t="s">
        <v>180</v>
      </c>
      <c r="I136" s="125" t="s">
        <v>181</v>
      </c>
      <c r="J136" s="125" t="s">
        <v>154</v>
      </c>
      <c r="K136" s="126" t="s">
        <v>182</v>
      </c>
      <c r="L136" s="123"/>
      <c r="M136" s="57" t="s">
        <v>1</v>
      </c>
      <c r="N136" s="58" t="s">
        <v>38</v>
      </c>
      <c r="O136" s="58" t="s">
        <v>183</v>
      </c>
      <c r="P136" s="58" t="s">
        <v>184</v>
      </c>
      <c r="Q136" s="58" t="s">
        <v>185</v>
      </c>
      <c r="R136" s="58" t="s">
        <v>186</v>
      </c>
      <c r="S136" s="58" t="s">
        <v>187</v>
      </c>
      <c r="T136" s="59" t="s">
        <v>188</v>
      </c>
    </row>
    <row r="137" spans="2:65" s="1" customFormat="1" ht="22.9" customHeight="1">
      <c r="B137" s="30"/>
      <c r="C137" s="62" t="s">
        <v>189</v>
      </c>
      <c r="J137" s="127">
        <f>BK137</f>
        <v>0</v>
      </c>
      <c r="L137" s="30"/>
      <c r="M137" s="60"/>
      <c r="N137" s="51"/>
      <c r="O137" s="51"/>
      <c r="P137" s="128">
        <f>P138+P375+P385+P395+P583</f>
        <v>0</v>
      </c>
      <c r="Q137" s="51"/>
      <c r="R137" s="128">
        <f>R138+R375+R385+R395+R583</f>
        <v>306.26097381250003</v>
      </c>
      <c r="S137" s="51"/>
      <c r="T137" s="129">
        <f>T138+T375+T385+T395+T583</f>
        <v>586.30592500000012</v>
      </c>
      <c r="AT137" s="15" t="s">
        <v>73</v>
      </c>
      <c r="AU137" s="15" t="s">
        <v>156</v>
      </c>
      <c r="BK137" s="130">
        <f>BK138+BK375+BK385+BK395+BK583</f>
        <v>0</v>
      </c>
    </row>
    <row r="138" spans="2:65" s="11" customFormat="1" ht="25.9" customHeight="1">
      <c r="B138" s="131"/>
      <c r="D138" s="132" t="s">
        <v>73</v>
      </c>
      <c r="E138" s="133" t="s">
        <v>849</v>
      </c>
      <c r="F138" s="133" t="s">
        <v>850</v>
      </c>
      <c r="I138" s="134"/>
      <c r="J138" s="135">
        <f>BK138</f>
        <v>0</v>
      </c>
      <c r="L138" s="131"/>
      <c r="M138" s="136"/>
      <c r="P138" s="137">
        <f>P139+P161+P167+P216+P227+P356</f>
        <v>0</v>
      </c>
      <c r="R138" s="137">
        <f>R139+R161+R167+R216+R227+R356</f>
        <v>2.8799999999999999E-2</v>
      </c>
      <c r="T138" s="138">
        <f>T139+T161+T167+T216+T227+T356</f>
        <v>0</v>
      </c>
      <c r="AR138" s="132" t="s">
        <v>82</v>
      </c>
      <c r="AT138" s="139" t="s">
        <v>73</v>
      </c>
      <c r="AU138" s="139" t="s">
        <v>74</v>
      </c>
      <c r="AY138" s="132" t="s">
        <v>193</v>
      </c>
      <c r="BK138" s="140">
        <f>BK139+BK161+BK167+BK216+BK227+BK356</f>
        <v>0</v>
      </c>
    </row>
    <row r="139" spans="2:65" s="11" customFormat="1" ht="22.9" customHeight="1">
      <c r="B139" s="131"/>
      <c r="D139" s="132" t="s">
        <v>73</v>
      </c>
      <c r="E139" s="141" t="s">
        <v>1129</v>
      </c>
      <c r="F139" s="141" t="s">
        <v>1130</v>
      </c>
      <c r="I139" s="134"/>
      <c r="J139" s="142">
        <f>BK139</f>
        <v>0</v>
      </c>
      <c r="L139" s="131"/>
      <c r="M139" s="136"/>
      <c r="P139" s="137">
        <f>SUM(P140:P160)</f>
        <v>0</v>
      </c>
      <c r="R139" s="137">
        <f>SUM(R140:R160)</f>
        <v>0</v>
      </c>
      <c r="T139" s="138">
        <f>SUM(T140:T160)</f>
        <v>0</v>
      </c>
      <c r="AR139" s="132" t="s">
        <v>82</v>
      </c>
      <c r="AT139" s="139" t="s">
        <v>73</v>
      </c>
      <c r="AU139" s="139" t="s">
        <v>82</v>
      </c>
      <c r="AY139" s="132" t="s">
        <v>193</v>
      </c>
      <c r="BK139" s="140">
        <f>SUM(BK140:BK160)</f>
        <v>0</v>
      </c>
    </row>
    <row r="140" spans="2:65" s="1" customFormat="1" ht="16.5" customHeight="1">
      <c r="B140" s="114"/>
      <c r="C140" s="157" t="s">
        <v>82</v>
      </c>
      <c r="D140" s="157" t="s">
        <v>207</v>
      </c>
      <c r="E140" s="158" t="s">
        <v>1131</v>
      </c>
      <c r="F140" s="159" t="s">
        <v>1132</v>
      </c>
      <c r="G140" s="160" t="s">
        <v>199</v>
      </c>
      <c r="H140" s="161">
        <v>44</v>
      </c>
      <c r="I140" s="162"/>
      <c r="J140" s="163">
        <f>ROUND(I140*H140,2)</f>
        <v>0</v>
      </c>
      <c r="K140" s="159" t="s">
        <v>1</v>
      </c>
      <c r="L140" s="30"/>
      <c r="M140" s="164" t="s">
        <v>1</v>
      </c>
      <c r="N140" s="113" t="s">
        <v>39</v>
      </c>
      <c r="P140" s="153">
        <f>O140*H140</f>
        <v>0</v>
      </c>
      <c r="Q140" s="153">
        <v>0</v>
      </c>
      <c r="R140" s="153">
        <f>Q140*H140</f>
        <v>0</v>
      </c>
      <c r="S140" s="153">
        <v>0</v>
      </c>
      <c r="T140" s="154">
        <f>S140*H140</f>
        <v>0</v>
      </c>
      <c r="AR140" s="155" t="s">
        <v>192</v>
      </c>
      <c r="AT140" s="155" t="s">
        <v>207</v>
      </c>
      <c r="AU140" s="155" t="s">
        <v>84</v>
      </c>
      <c r="AY140" s="15" t="s">
        <v>193</v>
      </c>
      <c r="BE140" s="156">
        <f>IF(N140="základní",J140,0)</f>
        <v>0</v>
      </c>
      <c r="BF140" s="156">
        <f>IF(N140="snížená",J140,0)</f>
        <v>0</v>
      </c>
      <c r="BG140" s="156">
        <f>IF(N140="zákl. přenesená",J140,0)</f>
        <v>0</v>
      </c>
      <c r="BH140" s="156">
        <f>IF(N140="sníž. přenesená",J140,0)</f>
        <v>0</v>
      </c>
      <c r="BI140" s="156">
        <f>IF(N140="nulová",J140,0)</f>
        <v>0</v>
      </c>
      <c r="BJ140" s="15" t="s">
        <v>82</v>
      </c>
      <c r="BK140" s="156">
        <f>ROUND(I140*H140,2)</f>
        <v>0</v>
      </c>
      <c r="BL140" s="15" t="s">
        <v>192</v>
      </c>
      <c r="BM140" s="155" t="s">
        <v>1133</v>
      </c>
    </row>
    <row r="141" spans="2:65" s="1" customFormat="1" ht="29.25">
      <c r="B141" s="30"/>
      <c r="D141" s="166" t="s">
        <v>1116</v>
      </c>
      <c r="F141" s="192" t="s">
        <v>1134</v>
      </c>
      <c r="I141" s="115"/>
      <c r="L141" s="30"/>
      <c r="M141" s="182"/>
      <c r="T141" s="54"/>
      <c r="AT141" s="15" t="s">
        <v>1116</v>
      </c>
      <c r="AU141" s="15" t="s">
        <v>84</v>
      </c>
    </row>
    <row r="142" spans="2:65" s="12" customFormat="1" ht="11.25">
      <c r="B142" s="165"/>
      <c r="D142" s="166" t="s">
        <v>224</v>
      </c>
      <c r="E142" s="167" t="s">
        <v>1</v>
      </c>
      <c r="F142" s="168" t="s">
        <v>294</v>
      </c>
      <c r="H142" s="169">
        <v>44</v>
      </c>
      <c r="I142" s="170"/>
      <c r="L142" s="165"/>
      <c r="M142" s="171"/>
      <c r="T142" s="172"/>
      <c r="AT142" s="167" t="s">
        <v>224</v>
      </c>
      <c r="AU142" s="167" t="s">
        <v>84</v>
      </c>
      <c r="AV142" s="12" t="s">
        <v>84</v>
      </c>
      <c r="AW142" s="12" t="s">
        <v>226</v>
      </c>
      <c r="AX142" s="12" t="s">
        <v>82</v>
      </c>
      <c r="AY142" s="167" t="s">
        <v>193</v>
      </c>
    </row>
    <row r="143" spans="2:65" s="1" customFormat="1" ht="16.5" customHeight="1">
      <c r="B143" s="114"/>
      <c r="C143" s="157" t="s">
        <v>84</v>
      </c>
      <c r="D143" s="157" t="s">
        <v>207</v>
      </c>
      <c r="E143" s="158" t="s">
        <v>1135</v>
      </c>
      <c r="F143" s="159" t="s">
        <v>1136</v>
      </c>
      <c r="G143" s="160" t="s">
        <v>199</v>
      </c>
      <c r="H143" s="161">
        <v>1</v>
      </c>
      <c r="I143" s="162"/>
      <c r="J143" s="163">
        <f t="shared" ref="J143:J152" si="5">ROUND(I143*H143,2)</f>
        <v>0</v>
      </c>
      <c r="K143" s="159" t="s">
        <v>1</v>
      </c>
      <c r="L143" s="30"/>
      <c r="M143" s="164" t="s">
        <v>1</v>
      </c>
      <c r="N143" s="113" t="s">
        <v>39</v>
      </c>
      <c r="P143" s="153">
        <f t="shared" ref="P143:P152" si="6">O143*H143</f>
        <v>0</v>
      </c>
      <c r="Q143" s="153">
        <v>0</v>
      </c>
      <c r="R143" s="153">
        <f t="shared" ref="R143:R152" si="7">Q143*H143</f>
        <v>0</v>
      </c>
      <c r="S143" s="153">
        <v>0</v>
      </c>
      <c r="T143" s="154">
        <f t="shared" ref="T143:T152" si="8">S143*H143</f>
        <v>0</v>
      </c>
      <c r="AR143" s="155" t="s">
        <v>1004</v>
      </c>
      <c r="AT143" s="155" t="s">
        <v>207</v>
      </c>
      <c r="AU143" s="155" t="s">
        <v>84</v>
      </c>
      <c r="AY143" s="15" t="s">
        <v>193</v>
      </c>
      <c r="BE143" s="156">
        <f t="shared" ref="BE143:BE152" si="9">IF(N143="základní",J143,0)</f>
        <v>0</v>
      </c>
      <c r="BF143" s="156">
        <f t="shared" ref="BF143:BF152" si="10">IF(N143="snížená",J143,0)</f>
        <v>0</v>
      </c>
      <c r="BG143" s="156">
        <f t="shared" ref="BG143:BG152" si="11">IF(N143="zákl. přenesená",J143,0)</f>
        <v>0</v>
      </c>
      <c r="BH143" s="156">
        <f t="shared" ref="BH143:BH152" si="12">IF(N143="sníž. přenesená",J143,0)</f>
        <v>0</v>
      </c>
      <c r="BI143" s="156">
        <f t="shared" ref="BI143:BI152" si="13">IF(N143="nulová",J143,0)</f>
        <v>0</v>
      </c>
      <c r="BJ143" s="15" t="s">
        <v>82</v>
      </c>
      <c r="BK143" s="156">
        <f t="shared" ref="BK143:BK152" si="14">ROUND(I143*H143,2)</f>
        <v>0</v>
      </c>
      <c r="BL143" s="15" t="s">
        <v>1004</v>
      </c>
      <c r="BM143" s="155" t="s">
        <v>1137</v>
      </c>
    </row>
    <row r="144" spans="2:65" s="1" customFormat="1" ht="16.5" customHeight="1">
      <c r="B144" s="114"/>
      <c r="C144" s="157" t="s">
        <v>203</v>
      </c>
      <c r="D144" s="157" t="s">
        <v>207</v>
      </c>
      <c r="E144" s="158" t="s">
        <v>1138</v>
      </c>
      <c r="F144" s="159" t="s">
        <v>1139</v>
      </c>
      <c r="G144" s="160" t="s">
        <v>199</v>
      </c>
      <c r="H144" s="161">
        <v>1</v>
      </c>
      <c r="I144" s="162"/>
      <c r="J144" s="163">
        <f t="shared" si="5"/>
        <v>0</v>
      </c>
      <c r="K144" s="159" t="s">
        <v>1</v>
      </c>
      <c r="L144" s="30"/>
      <c r="M144" s="164" t="s">
        <v>1</v>
      </c>
      <c r="N144" s="113" t="s">
        <v>39</v>
      </c>
      <c r="P144" s="153">
        <f t="shared" si="6"/>
        <v>0</v>
      </c>
      <c r="Q144" s="153">
        <v>0</v>
      </c>
      <c r="R144" s="153">
        <f t="shared" si="7"/>
        <v>0</v>
      </c>
      <c r="S144" s="153">
        <v>0</v>
      </c>
      <c r="T144" s="154">
        <f t="shared" si="8"/>
        <v>0</v>
      </c>
      <c r="AR144" s="155" t="s">
        <v>1004</v>
      </c>
      <c r="AT144" s="155" t="s">
        <v>207</v>
      </c>
      <c r="AU144" s="155" t="s">
        <v>84</v>
      </c>
      <c r="AY144" s="15" t="s">
        <v>193</v>
      </c>
      <c r="BE144" s="156">
        <f t="shared" si="9"/>
        <v>0</v>
      </c>
      <c r="BF144" s="156">
        <f t="shared" si="10"/>
        <v>0</v>
      </c>
      <c r="BG144" s="156">
        <f t="shared" si="11"/>
        <v>0</v>
      </c>
      <c r="BH144" s="156">
        <f t="shared" si="12"/>
        <v>0</v>
      </c>
      <c r="BI144" s="156">
        <f t="shared" si="13"/>
        <v>0</v>
      </c>
      <c r="BJ144" s="15" t="s">
        <v>82</v>
      </c>
      <c r="BK144" s="156">
        <f t="shared" si="14"/>
        <v>0</v>
      </c>
      <c r="BL144" s="15" t="s">
        <v>1004</v>
      </c>
      <c r="BM144" s="155" t="s">
        <v>1140</v>
      </c>
    </row>
    <row r="145" spans="2:65" s="1" customFormat="1" ht="16.5" customHeight="1">
      <c r="B145" s="114"/>
      <c r="C145" s="157" t="s">
        <v>192</v>
      </c>
      <c r="D145" s="157" t="s">
        <v>207</v>
      </c>
      <c r="E145" s="158" t="s">
        <v>1141</v>
      </c>
      <c r="F145" s="159" t="s">
        <v>1142</v>
      </c>
      <c r="G145" s="160" t="s">
        <v>199</v>
      </c>
      <c r="H145" s="161">
        <v>2</v>
      </c>
      <c r="I145" s="162"/>
      <c r="J145" s="163">
        <f t="shared" si="5"/>
        <v>0</v>
      </c>
      <c r="K145" s="159" t="s">
        <v>1</v>
      </c>
      <c r="L145" s="30"/>
      <c r="M145" s="164" t="s">
        <v>1</v>
      </c>
      <c r="N145" s="113" t="s">
        <v>39</v>
      </c>
      <c r="P145" s="153">
        <f t="shared" si="6"/>
        <v>0</v>
      </c>
      <c r="Q145" s="153">
        <v>0</v>
      </c>
      <c r="R145" s="153">
        <f t="shared" si="7"/>
        <v>0</v>
      </c>
      <c r="S145" s="153">
        <v>0</v>
      </c>
      <c r="T145" s="154">
        <f t="shared" si="8"/>
        <v>0</v>
      </c>
      <c r="AR145" s="155" t="s">
        <v>1004</v>
      </c>
      <c r="AT145" s="155" t="s">
        <v>207</v>
      </c>
      <c r="AU145" s="155" t="s">
        <v>84</v>
      </c>
      <c r="AY145" s="15" t="s">
        <v>193</v>
      </c>
      <c r="BE145" s="156">
        <f t="shared" si="9"/>
        <v>0</v>
      </c>
      <c r="BF145" s="156">
        <f t="shared" si="10"/>
        <v>0</v>
      </c>
      <c r="BG145" s="156">
        <f t="shared" si="11"/>
        <v>0</v>
      </c>
      <c r="BH145" s="156">
        <f t="shared" si="12"/>
        <v>0</v>
      </c>
      <c r="BI145" s="156">
        <f t="shared" si="13"/>
        <v>0</v>
      </c>
      <c r="BJ145" s="15" t="s">
        <v>82</v>
      </c>
      <c r="BK145" s="156">
        <f t="shared" si="14"/>
        <v>0</v>
      </c>
      <c r="BL145" s="15" t="s">
        <v>1004</v>
      </c>
      <c r="BM145" s="155" t="s">
        <v>1143</v>
      </c>
    </row>
    <row r="146" spans="2:65" s="1" customFormat="1" ht="16.5" customHeight="1">
      <c r="B146" s="114"/>
      <c r="C146" s="157" t="s">
        <v>211</v>
      </c>
      <c r="D146" s="157" t="s">
        <v>207</v>
      </c>
      <c r="E146" s="158" t="s">
        <v>1144</v>
      </c>
      <c r="F146" s="159" t="s">
        <v>1145</v>
      </c>
      <c r="G146" s="160" t="s">
        <v>199</v>
      </c>
      <c r="H146" s="161">
        <v>2</v>
      </c>
      <c r="I146" s="162"/>
      <c r="J146" s="163">
        <f t="shared" si="5"/>
        <v>0</v>
      </c>
      <c r="K146" s="159" t="s">
        <v>1</v>
      </c>
      <c r="L146" s="30"/>
      <c r="M146" s="164" t="s">
        <v>1</v>
      </c>
      <c r="N146" s="113" t="s">
        <v>39</v>
      </c>
      <c r="P146" s="153">
        <f t="shared" si="6"/>
        <v>0</v>
      </c>
      <c r="Q146" s="153">
        <v>0</v>
      </c>
      <c r="R146" s="153">
        <f t="shared" si="7"/>
        <v>0</v>
      </c>
      <c r="S146" s="153">
        <v>0</v>
      </c>
      <c r="T146" s="154">
        <f t="shared" si="8"/>
        <v>0</v>
      </c>
      <c r="AR146" s="155" t="s">
        <v>1004</v>
      </c>
      <c r="AT146" s="155" t="s">
        <v>207</v>
      </c>
      <c r="AU146" s="155" t="s">
        <v>84</v>
      </c>
      <c r="AY146" s="15" t="s">
        <v>193</v>
      </c>
      <c r="BE146" s="156">
        <f t="shared" si="9"/>
        <v>0</v>
      </c>
      <c r="BF146" s="156">
        <f t="shared" si="10"/>
        <v>0</v>
      </c>
      <c r="BG146" s="156">
        <f t="shared" si="11"/>
        <v>0</v>
      </c>
      <c r="BH146" s="156">
        <f t="shared" si="12"/>
        <v>0</v>
      </c>
      <c r="BI146" s="156">
        <f t="shared" si="13"/>
        <v>0</v>
      </c>
      <c r="BJ146" s="15" t="s">
        <v>82</v>
      </c>
      <c r="BK146" s="156">
        <f t="shared" si="14"/>
        <v>0</v>
      </c>
      <c r="BL146" s="15" t="s">
        <v>1004</v>
      </c>
      <c r="BM146" s="155" t="s">
        <v>1146</v>
      </c>
    </row>
    <row r="147" spans="2:65" s="1" customFormat="1" ht="16.5" customHeight="1">
      <c r="B147" s="114"/>
      <c r="C147" s="157" t="s">
        <v>206</v>
      </c>
      <c r="D147" s="157" t="s">
        <v>207</v>
      </c>
      <c r="E147" s="158" t="s">
        <v>1147</v>
      </c>
      <c r="F147" s="159" t="s">
        <v>1148</v>
      </c>
      <c r="G147" s="160" t="s">
        <v>199</v>
      </c>
      <c r="H147" s="161">
        <v>1</v>
      </c>
      <c r="I147" s="162"/>
      <c r="J147" s="163">
        <f t="shared" si="5"/>
        <v>0</v>
      </c>
      <c r="K147" s="159" t="s">
        <v>1</v>
      </c>
      <c r="L147" s="30"/>
      <c r="M147" s="164" t="s">
        <v>1</v>
      </c>
      <c r="N147" s="113" t="s">
        <v>39</v>
      </c>
      <c r="P147" s="153">
        <f t="shared" si="6"/>
        <v>0</v>
      </c>
      <c r="Q147" s="153">
        <v>0</v>
      </c>
      <c r="R147" s="153">
        <f t="shared" si="7"/>
        <v>0</v>
      </c>
      <c r="S147" s="153">
        <v>0</v>
      </c>
      <c r="T147" s="154">
        <f t="shared" si="8"/>
        <v>0</v>
      </c>
      <c r="AR147" s="155" t="s">
        <v>1004</v>
      </c>
      <c r="AT147" s="155" t="s">
        <v>207</v>
      </c>
      <c r="AU147" s="155" t="s">
        <v>84</v>
      </c>
      <c r="AY147" s="15" t="s">
        <v>193</v>
      </c>
      <c r="BE147" s="156">
        <f t="shared" si="9"/>
        <v>0</v>
      </c>
      <c r="BF147" s="156">
        <f t="shared" si="10"/>
        <v>0</v>
      </c>
      <c r="BG147" s="156">
        <f t="shared" si="11"/>
        <v>0</v>
      </c>
      <c r="BH147" s="156">
        <f t="shared" si="12"/>
        <v>0</v>
      </c>
      <c r="BI147" s="156">
        <f t="shared" si="13"/>
        <v>0</v>
      </c>
      <c r="BJ147" s="15" t="s">
        <v>82</v>
      </c>
      <c r="BK147" s="156">
        <f t="shared" si="14"/>
        <v>0</v>
      </c>
      <c r="BL147" s="15" t="s">
        <v>1004</v>
      </c>
      <c r="BM147" s="155" t="s">
        <v>1149</v>
      </c>
    </row>
    <row r="148" spans="2:65" s="1" customFormat="1" ht="16.5" customHeight="1">
      <c r="B148" s="114"/>
      <c r="C148" s="157" t="s">
        <v>228</v>
      </c>
      <c r="D148" s="157" t="s">
        <v>207</v>
      </c>
      <c r="E148" s="158" t="s">
        <v>1150</v>
      </c>
      <c r="F148" s="159" t="s">
        <v>1151</v>
      </c>
      <c r="G148" s="160" t="s">
        <v>199</v>
      </c>
      <c r="H148" s="161">
        <v>37</v>
      </c>
      <c r="I148" s="162"/>
      <c r="J148" s="163">
        <f t="shared" si="5"/>
        <v>0</v>
      </c>
      <c r="K148" s="159" t="s">
        <v>1</v>
      </c>
      <c r="L148" s="30"/>
      <c r="M148" s="164" t="s">
        <v>1</v>
      </c>
      <c r="N148" s="113" t="s">
        <v>39</v>
      </c>
      <c r="P148" s="153">
        <f t="shared" si="6"/>
        <v>0</v>
      </c>
      <c r="Q148" s="153">
        <v>0</v>
      </c>
      <c r="R148" s="153">
        <f t="shared" si="7"/>
        <v>0</v>
      </c>
      <c r="S148" s="153">
        <v>0</v>
      </c>
      <c r="T148" s="154">
        <f t="shared" si="8"/>
        <v>0</v>
      </c>
      <c r="AR148" s="155" t="s">
        <v>1004</v>
      </c>
      <c r="AT148" s="155" t="s">
        <v>207</v>
      </c>
      <c r="AU148" s="155" t="s">
        <v>84</v>
      </c>
      <c r="AY148" s="15" t="s">
        <v>193</v>
      </c>
      <c r="BE148" s="156">
        <f t="shared" si="9"/>
        <v>0</v>
      </c>
      <c r="BF148" s="156">
        <f t="shared" si="10"/>
        <v>0</v>
      </c>
      <c r="BG148" s="156">
        <f t="shared" si="11"/>
        <v>0</v>
      </c>
      <c r="BH148" s="156">
        <f t="shared" si="12"/>
        <v>0</v>
      </c>
      <c r="BI148" s="156">
        <f t="shared" si="13"/>
        <v>0</v>
      </c>
      <c r="BJ148" s="15" t="s">
        <v>82</v>
      </c>
      <c r="BK148" s="156">
        <f t="shared" si="14"/>
        <v>0</v>
      </c>
      <c r="BL148" s="15" t="s">
        <v>1004</v>
      </c>
      <c r="BM148" s="155" t="s">
        <v>1152</v>
      </c>
    </row>
    <row r="149" spans="2:65" s="1" customFormat="1" ht="16.5" customHeight="1">
      <c r="B149" s="114"/>
      <c r="C149" s="157" t="s">
        <v>200</v>
      </c>
      <c r="D149" s="157" t="s">
        <v>207</v>
      </c>
      <c r="E149" s="158" t="s">
        <v>1153</v>
      </c>
      <c r="F149" s="159" t="s">
        <v>1154</v>
      </c>
      <c r="G149" s="160" t="s">
        <v>199</v>
      </c>
      <c r="H149" s="161">
        <v>97</v>
      </c>
      <c r="I149" s="162"/>
      <c r="J149" s="163">
        <f t="shared" si="5"/>
        <v>0</v>
      </c>
      <c r="K149" s="159" t="s">
        <v>1</v>
      </c>
      <c r="L149" s="30"/>
      <c r="M149" s="164" t="s">
        <v>1</v>
      </c>
      <c r="N149" s="113" t="s">
        <v>39</v>
      </c>
      <c r="P149" s="153">
        <f t="shared" si="6"/>
        <v>0</v>
      </c>
      <c r="Q149" s="153">
        <v>0</v>
      </c>
      <c r="R149" s="153">
        <f t="shared" si="7"/>
        <v>0</v>
      </c>
      <c r="S149" s="153">
        <v>0</v>
      </c>
      <c r="T149" s="154">
        <f t="shared" si="8"/>
        <v>0</v>
      </c>
      <c r="AR149" s="155" t="s">
        <v>1004</v>
      </c>
      <c r="AT149" s="155" t="s">
        <v>207</v>
      </c>
      <c r="AU149" s="155" t="s">
        <v>84</v>
      </c>
      <c r="AY149" s="15" t="s">
        <v>193</v>
      </c>
      <c r="BE149" s="156">
        <f t="shared" si="9"/>
        <v>0</v>
      </c>
      <c r="BF149" s="156">
        <f t="shared" si="10"/>
        <v>0</v>
      </c>
      <c r="BG149" s="156">
        <f t="shared" si="11"/>
        <v>0</v>
      </c>
      <c r="BH149" s="156">
        <f t="shared" si="12"/>
        <v>0</v>
      </c>
      <c r="BI149" s="156">
        <f t="shared" si="13"/>
        <v>0</v>
      </c>
      <c r="BJ149" s="15" t="s">
        <v>82</v>
      </c>
      <c r="BK149" s="156">
        <f t="shared" si="14"/>
        <v>0</v>
      </c>
      <c r="BL149" s="15" t="s">
        <v>1004</v>
      </c>
      <c r="BM149" s="155" t="s">
        <v>1155</v>
      </c>
    </row>
    <row r="150" spans="2:65" s="1" customFormat="1" ht="16.5" customHeight="1">
      <c r="B150" s="114"/>
      <c r="C150" s="157" t="s">
        <v>236</v>
      </c>
      <c r="D150" s="157" t="s">
        <v>207</v>
      </c>
      <c r="E150" s="158" t="s">
        <v>1156</v>
      </c>
      <c r="F150" s="159" t="s">
        <v>1157</v>
      </c>
      <c r="G150" s="160" t="s">
        <v>199</v>
      </c>
      <c r="H150" s="161">
        <v>5</v>
      </c>
      <c r="I150" s="162"/>
      <c r="J150" s="163">
        <f t="shared" si="5"/>
        <v>0</v>
      </c>
      <c r="K150" s="159" t="s">
        <v>1</v>
      </c>
      <c r="L150" s="30"/>
      <c r="M150" s="164" t="s">
        <v>1</v>
      </c>
      <c r="N150" s="113" t="s">
        <v>39</v>
      </c>
      <c r="P150" s="153">
        <f t="shared" si="6"/>
        <v>0</v>
      </c>
      <c r="Q150" s="153">
        <v>0</v>
      </c>
      <c r="R150" s="153">
        <f t="shared" si="7"/>
        <v>0</v>
      </c>
      <c r="S150" s="153">
        <v>0</v>
      </c>
      <c r="T150" s="154">
        <f t="shared" si="8"/>
        <v>0</v>
      </c>
      <c r="AR150" s="155" t="s">
        <v>1004</v>
      </c>
      <c r="AT150" s="155" t="s">
        <v>207</v>
      </c>
      <c r="AU150" s="155" t="s">
        <v>84</v>
      </c>
      <c r="AY150" s="15" t="s">
        <v>193</v>
      </c>
      <c r="BE150" s="156">
        <f t="shared" si="9"/>
        <v>0</v>
      </c>
      <c r="BF150" s="156">
        <f t="shared" si="10"/>
        <v>0</v>
      </c>
      <c r="BG150" s="156">
        <f t="shared" si="11"/>
        <v>0</v>
      </c>
      <c r="BH150" s="156">
        <f t="shared" si="12"/>
        <v>0</v>
      </c>
      <c r="BI150" s="156">
        <f t="shared" si="13"/>
        <v>0</v>
      </c>
      <c r="BJ150" s="15" t="s">
        <v>82</v>
      </c>
      <c r="BK150" s="156">
        <f t="shared" si="14"/>
        <v>0</v>
      </c>
      <c r="BL150" s="15" t="s">
        <v>1004</v>
      </c>
      <c r="BM150" s="155" t="s">
        <v>1158</v>
      </c>
    </row>
    <row r="151" spans="2:65" s="1" customFormat="1" ht="16.5" customHeight="1">
      <c r="B151" s="114"/>
      <c r="C151" s="157" t="s">
        <v>214</v>
      </c>
      <c r="D151" s="157" t="s">
        <v>207</v>
      </c>
      <c r="E151" s="158" t="s">
        <v>1159</v>
      </c>
      <c r="F151" s="159" t="s">
        <v>1160</v>
      </c>
      <c r="G151" s="160" t="s">
        <v>221</v>
      </c>
      <c r="H151" s="161">
        <v>3230</v>
      </c>
      <c r="I151" s="162"/>
      <c r="J151" s="163">
        <f t="shared" si="5"/>
        <v>0</v>
      </c>
      <c r="K151" s="159" t="s">
        <v>1</v>
      </c>
      <c r="L151" s="30"/>
      <c r="M151" s="164" t="s">
        <v>1</v>
      </c>
      <c r="N151" s="113" t="s">
        <v>39</v>
      </c>
      <c r="P151" s="153">
        <f t="shared" si="6"/>
        <v>0</v>
      </c>
      <c r="Q151" s="153">
        <v>0</v>
      </c>
      <c r="R151" s="153">
        <f t="shared" si="7"/>
        <v>0</v>
      </c>
      <c r="S151" s="153">
        <v>0</v>
      </c>
      <c r="T151" s="154">
        <f t="shared" si="8"/>
        <v>0</v>
      </c>
      <c r="AR151" s="155" t="s">
        <v>192</v>
      </c>
      <c r="AT151" s="155" t="s">
        <v>207</v>
      </c>
      <c r="AU151" s="155" t="s">
        <v>84</v>
      </c>
      <c r="AY151" s="15" t="s">
        <v>193</v>
      </c>
      <c r="BE151" s="156">
        <f t="shared" si="9"/>
        <v>0</v>
      </c>
      <c r="BF151" s="156">
        <f t="shared" si="10"/>
        <v>0</v>
      </c>
      <c r="BG151" s="156">
        <f t="shared" si="11"/>
        <v>0</v>
      </c>
      <c r="BH151" s="156">
        <f t="shared" si="12"/>
        <v>0</v>
      </c>
      <c r="BI151" s="156">
        <f t="shared" si="13"/>
        <v>0</v>
      </c>
      <c r="BJ151" s="15" t="s">
        <v>82</v>
      </c>
      <c r="BK151" s="156">
        <f t="shared" si="14"/>
        <v>0</v>
      </c>
      <c r="BL151" s="15" t="s">
        <v>192</v>
      </c>
      <c r="BM151" s="155" t="s">
        <v>1161</v>
      </c>
    </row>
    <row r="152" spans="2:65" s="1" customFormat="1" ht="37.9" customHeight="1">
      <c r="B152" s="114"/>
      <c r="C152" s="157" t="s">
        <v>244</v>
      </c>
      <c r="D152" s="157" t="s">
        <v>207</v>
      </c>
      <c r="E152" s="158" t="s">
        <v>1162</v>
      </c>
      <c r="F152" s="159" t="s">
        <v>1163</v>
      </c>
      <c r="G152" s="160" t="s">
        <v>221</v>
      </c>
      <c r="H152" s="161">
        <v>450</v>
      </c>
      <c r="I152" s="162"/>
      <c r="J152" s="163">
        <f t="shared" si="5"/>
        <v>0</v>
      </c>
      <c r="K152" s="159" t="s">
        <v>1</v>
      </c>
      <c r="L152" s="30"/>
      <c r="M152" s="164" t="s">
        <v>1</v>
      </c>
      <c r="N152" s="113" t="s">
        <v>39</v>
      </c>
      <c r="P152" s="153">
        <f t="shared" si="6"/>
        <v>0</v>
      </c>
      <c r="Q152" s="153">
        <v>0</v>
      </c>
      <c r="R152" s="153">
        <f t="shared" si="7"/>
        <v>0</v>
      </c>
      <c r="S152" s="153">
        <v>0</v>
      </c>
      <c r="T152" s="154">
        <f t="shared" si="8"/>
        <v>0</v>
      </c>
      <c r="AR152" s="155" t="s">
        <v>192</v>
      </c>
      <c r="AT152" s="155" t="s">
        <v>207</v>
      </c>
      <c r="AU152" s="155" t="s">
        <v>84</v>
      </c>
      <c r="AY152" s="15" t="s">
        <v>193</v>
      </c>
      <c r="BE152" s="156">
        <f t="shared" si="9"/>
        <v>0</v>
      </c>
      <c r="BF152" s="156">
        <f t="shared" si="10"/>
        <v>0</v>
      </c>
      <c r="BG152" s="156">
        <f t="shared" si="11"/>
        <v>0</v>
      </c>
      <c r="BH152" s="156">
        <f t="shared" si="12"/>
        <v>0</v>
      </c>
      <c r="BI152" s="156">
        <f t="shared" si="13"/>
        <v>0</v>
      </c>
      <c r="BJ152" s="15" t="s">
        <v>82</v>
      </c>
      <c r="BK152" s="156">
        <f t="shared" si="14"/>
        <v>0</v>
      </c>
      <c r="BL152" s="15" t="s">
        <v>192</v>
      </c>
      <c r="BM152" s="155" t="s">
        <v>1164</v>
      </c>
    </row>
    <row r="153" spans="2:65" s="1" customFormat="1" ht="29.25">
      <c r="B153" s="30"/>
      <c r="D153" s="166" t="s">
        <v>1116</v>
      </c>
      <c r="F153" s="192" t="s">
        <v>1165</v>
      </c>
      <c r="I153" s="115"/>
      <c r="L153" s="30"/>
      <c r="M153" s="182"/>
      <c r="T153" s="54"/>
      <c r="AT153" s="15" t="s">
        <v>1116</v>
      </c>
      <c r="AU153" s="15" t="s">
        <v>84</v>
      </c>
    </row>
    <row r="154" spans="2:65" s="1" customFormat="1" ht="21.75" customHeight="1">
      <c r="B154" s="114"/>
      <c r="C154" s="157" t="s">
        <v>223</v>
      </c>
      <c r="D154" s="157" t="s">
        <v>207</v>
      </c>
      <c r="E154" s="158" t="s">
        <v>1166</v>
      </c>
      <c r="F154" s="159" t="s">
        <v>1167</v>
      </c>
      <c r="G154" s="160" t="s">
        <v>199</v>
      </c>
      <c r="H154" s="161">
        <v>12</v>
      </c>
      <c r="I154" s="162"/>
      <c r="J154" s="163">
        <f>ROUND(I154*H154,2)</f>
        <v>0</v>
      </c>
      <c r="K154" s="159" t="s">
        <v>1</v>
      </c>
      <c r="L154" s="30"/>
      <c r="M154" s="164" t="s">
        <v>1</v>
      </c>
      <c r="N154" s="113" t="s">
        <v>39</v>
      </c>
      <c r="P154" s="153">
        <f>O154*H154</f>
        <v>0</v>
      </c>
      <c r="Q154" s="153">
        <v>0</v>
      </c>
      <c r="R154" s="153">
        <f>Q154*H154</f>
        <v>0</v>
      </c>
      <c r="S154" s="153">
        <v>0</v>
      </c>
      <c r="T154" s="154">
        <f>S154*H154</f>
        <v>0</v>
      </c>
      <c r="AR154" s="155" t="s">
        <v>268</v>
      </c>
      <c r="AT154" s="155" t="s">
        <v>207</v>
      </c>
      <c r="AU154" s="155" t="s">
        <v>84</v>
      </c>
      <c r="AY154" s="15" t="s">
        <v>193</v>
      </c>
      <c r="BE154" s="156">
        <f>IF(N154="základní",J154,0)</f>
        <v>0</v>
      </c>
      <c r="BF154" s="156">
        <f>IF(N154="snížená",J154,0)</f>
        <v>0</v>
      </c>
      <c r="BG154" s="156">
        <f>IF(N154="zákl. přenesená",J154,0)</f>
        <v>0</v>
      </c>
      <c r="BH154" s="156">
        <f>IF(N154="sníž. přenesená",J154,0)</f>
        <v>0</v>
      </c>
      <c r="BI154" s="156">
        <f>IF(N154="nulová",J154,0)</f>
        <v>0</v>
      </c>
      <c r="BJ154" s="15" t="s">
        <v>82</v>
      </c>
      <c r="BK154" s="156">
        <f>ROUND(I154*H154,2)</f>
        <v>0</v>
      </c>
      <c r="BL154" s="15" t="s">
        <v>268</v>
      </c>
      <c r="BM154" s="155" t="s">
        <v>1168</v>
      </c>
    </row>
    <row r="155" spans="2:65" s="12" customFormat="1" ht="11.25">
      <c r="B155" s="165"/>
      <c r="D155" s="166" t="s">
        <v>224</v>
      </c>
      <c r="E155" s="167" t="s">
        <v>1</v>
      </c>
      <c r="F155" s="168" t="s">
        <v>1169</v>
      </c>
      <c r="H155" s="169">
        <v>2</v>
      </c>
      <c r="I155" s="170"/>
      <c r="L155" s="165"/>
      <c r="M155" s="171"/>
      <c r="T155" s="172"/>
      <c r="AT155" s="167" t="s">
        <v>224</v>
      </c>
      <c r="AU155" s="167" t="s">
        <v>84</v>
      </c>
      <c r="AV155" s="12" t="s">
        <v>84</v>
      </c>
      <c r="AW155" s="12" t="s">
        <v>226</v>
      </c>
      <c r="AX155" s="12" t="s">
        <v>74</v>
      </c>
      <c r="AY155" s="167" t="s">
        <v>193</v>
      </c>
    </row>
    <row r="156" spans="2:65" s="12" customFormat="1" ht="11.25">
      <c r="B156" s="165"/>
      <c r="D156" s="166" t="s">
        <v>224</v>
      </c>
      <c r="E156" s="167" t="s">
        <v>1</v>
      </c>
      <c r="F156" s="168" t="s">
        <v>1170</v>
      </c>
      <c r="H156" s="169">
        <v>1</v>
      </c>
      <c r="I156" s="170"/>
      <c r="L156" s="165"/>
      <c r="M156" s="171"/>
      <c r="T156" s="172"/>
      <c r="AT156" s="167" t="s">
        <v>224</v>
      </c>
      <c r="AU156" s="167" t="s">
        <v>84</v>
      </c>
      <c r="AV156" s="12" t="s">
        <v>84</v>
      </c>
      <c r="AW156" s="12" t="s">
        <v>226</v>
      </c>
      <c r="AX156" s="12" t="s">
        <v>74</v>
      </c>
      <c r="AY156" s="167" t="s">
        <v>193</v>
      </c>
    </row>
    <row r="157" spans="2:65" s="12" customFormat="1" ht="11.25">
      <c r="B157" s="165"/>
      <c r="D157" s="166" t="s">
        <v>224</v>
      </c>
      <c r="E157" s="167" t="s">
        <v>1</v>
      </c>
      <c r="F157" s="168" t="s">
        <v>1171</v>
      </c>
      <c r="H157" s="169">
        <v>9</v>
      </c>
      <c r="I157" s="170"/>
      <c r="L157" s="165"/>
      <c r="M157" s="171"/>
      <c r="T157" s="172"/>
      <c r="AT157" s="167" t="s">
        <v>224</v>
      </c>
      <c r="AU157" s="167" t="s">
        <v>84</v>
      </c>
      <c r="AV157" s="12" t="s">
        <v>84</v>
      </c>
      <c r="AW157" s="12" t="s">
        <v>226</v>
      </c>
      <c r="AX157" s="12" t="s">
        <v>74</v>
      </c>
      <c r="AY157" s="167" t="s">
        <v>193</v>
      </c>
    </row>
    <row r="158" spans="2:65" s="13" customFormat="1" ht="11.25">
      <c r="B158" s="173"/>
      <c r="D158" s="166" t="s">
        <v>224</v>
      </c>
      <c r="E158" s="174" t="s">
        <v>1</v>
      </c>
      <c r="F158" s="175" t="s">
        <v>227</v>
      </c>
      <c r="H158" s="176">
        <v>12</v>
      </c>
      <c r="I158" s="177"/>
      <c r="L158" s="173"/>
      <c r="M158" s="178"/>
      <c r="T158" s="179"/>
      <c r="AT158" s="174" t="s">
        <v>224</v>
      </c>
      <c r="AU158" s="174" t="s">
        <v>84</v>
      </c>
      <c r="AV158" s="13" t="s">
        <v>192</v>
      </c>
      <c r="AW158" s="13" t="s">
        <v>226</v>
      </c>
      <c r="AX158" s="13" t="s">
        <v>82</v>
      </c>
      <c r="AY158" s="174" t="s">
        <v>193</v>
      </c>
    </row>
    <row r="159" spans="2:65" s="1" customFormat="1" ht="24.2" customHeight="1">
      <c r="B159" s="114"/>
      <c r="C159" s="157" t="s">
        <v>252</v>
      </c>
      <c r="D159" s="157" t="s">
        <v>207</v>
      </c>
      <c r="E159" s="158" t="s">
        <v>1172</v>
      </c>
      <c r="F159" s="159" t="s">
        <v>1173</v>
      </c>
      <c r="G159" s="160" t="s">
        <v>258</v>
      </c>
      <c r="H159" s="161">
        <v>67</v>
      </c>
      <c r="I159" s="162"/>
      <c r="J159" s="163">
        <f>ROUND(I159*H159,2)</f>
        <v>0</v>
      </c>
      <c r="K159" s="159" t="s">
        <v>239</v>
      </c>
      <c r="L159" s="30"/>
      <c r="M159" s="164" t="s">
        <v>1</v>
      </c>
      <c r="N159" s="113" t="s">
        <v>39</v>
      </c>
      <c r="P159" s="153">
        <f>O159*H159</f>
        <v>0</v>
      </c>
      <c r="Q159" s="153">
        <v>0</v>
      </c>
      <c r="R159" s="153">
        <f>Q159*H159</f>
        <v>0</v>
      </c>
      <c r="S159" s="153">
        <v>0</v>
      </c>
      <c r="T159" s="154">
        <f>S159*H159</f>
        <v>0</v>
      </c>
      <c r="AR159" s="155" t="s">
        <v>268</v>
      </c>
      <c r="AT159" s="155" t="s">
        <v>207</v>
      </c>
      <c r="AU159" s="155" t="s">
        <v>84</v>
      </c>
      <c r="AY159" s="15" t="s">
        <v>193</v>
      </c>
      <c r="BE159" s="156">
        <f>IF(N159="základní",J159,0)</f>
        <v>0</v>
      </c>
      <c r="BF159" s="156">
        <f>IF(N159="snížená",J159,0)</f>
        <v>0</v>
      </c>
      <c r="BG159" s="156">
        <f>IF(N159="zákl. přenesená",J159,0)</f>
        <v>0</v>
      </c>
      <c r="BH159" s="156">
        <f>IF(N159="sníž. přenesená",J159,0)</f>
        <v>0</v>
      </c>
      <c r="BI159" s="156">
        <f>IF(N159="nulová",J159,0)</f>
        <v>0</v>
      </c>
      <c r="BJ159" s="15" t="s">
        <v>82</v>
      </c>
      <c r="BK159" s="156">
        <f>ROUND(I159*H159,2)</f>
        <v>0</v>
      </c>
      <c r="BL159" s="15" t="s">
        <v>268</v>
      </c>
      <c r="BM159" s="155" t="s">
        <v>1174</v>
      </c>
    </row>
    <row r="160" spans="2:65" s="1" customFormat="1" ht="11.25">
      <c r="B160" s="30"/>
      <c r="D160" s="180" t="s">
        <v>286</v>
      </c>
      <c r="F160" s="181" t="s">
        <v>1175</v>
      </c>
      <c r="I160" s="115"/>
      <c r="L160" s="30"/>
      <c r="M160" s="182"/>
      <c r="T160" s="54"/>
      <c r="AT160" s="15" t="s">
        <v>286</v>
      </c>
      <c r="AU160" s="15" t="s">
        <v>84</v>
      </c>
    </row>
    <row r="161" spans="2:65" s="11" customFormat="1" ht="22.9" customHeight="1">
      <c r="B161" s="131"/>
      <c r="D161" s="132" t="s">
        <v>73</v>
      </c>
      <c r="E161" s="141" t="s">
        <v>1176</v>
      </c>
      <c r="F161" s="141" t="s">
        <v>1177</v>
      </c>
      <c r="I161" s="134"/>
      <c r="J161" s="142">
        <f>BK161</f>
        <v>0</v>
      </c>
      <c r="L161" s="131"/>
      <c r="M161" s="136"/>
      <c r="P161" s="137">
        <f>SUM(P162:P166)</f>
        <v>0</v>
      </c>
      <c r="R161" s="137">
        <f>SUM(R162:R166)</f>
        <v>0</v>
      </c>
      <c r="T161" s="138">
        <f>SUM(T162:T166)</f>
        <v>0</v>
      </c>
      <c r="AR161" s="132" t="s">
        <v>82</v>
      </c>
      <c r="AT161" s="139" t="s">
        <v>73</v>
      </c>
      <c r="AU161" s="139" t="s">
        <v>82</v>
      </c>
      <c r="AY161" s="132" t="s">
        <v>193</v>
      </c>
      <c r="BK161" s="140">
        <f>SUM(BK162:BK166)</f>
        <v>0</v>
      </c>
    </row>
    <row r="162" spans="2:65" s="1" customFormat="1" ht="16.5" customHeight="1">
      <c r="B162" s="114"/>
      <c r="C162" s="157" t="s">
        <v>232</v>
      </c>
      <c r="D162" s="157" t="s">
        <v>207</v>
      </c>
      <c r="E162" s="158" t="s">
        <v>1178</v>
      </c>
      <c r="F162" s="159" t="s">
        <v>1179</v>
      </c>
      <c r="G162" s="160" t="s">
        <v>199</v>
      </c>
      <c r="H162" s="161">
        <v>6</v>
      </c>
      <c r="I162" s="162"/>
      <c r="J162" s="163">
        <f>ROUND(I162*H162,2)</f>
        <v>0</v>
      </c>
      <c r="K162" s="159" t="s">
        <v>1</v>
      </c>
      <c r="L162" s="30"/>
      <c r="M162" s="164" t="s">
        <v>1</v>
      </c>
      <c r="N162" s="113" t="s">
        <v>39</v>
      </c>
      <c r="P162" s="153">
        <f>O162*H162</f>
        <v>0</v>
      </c>
      <c r="Q162" s="153">
        <v>0</v>
      </c>
      <c r="R162" s="153">
        <f>Q162*H162</f>
        <v>0</v>
      </c>
      <c r="S162" s="153">
        <v>0</v>
      </c>
      <c r="T162" s="154">
        <f>S162*H162</f>
        <v>0</v>
      </c>
      <c r="AR162" s="155" t="s">
        <v>192</v>
      </c>
      <c r="AT162" s="155" t="s">
        <v>207</v>
      </c>
      <c r="AU162" s="155" t="s">
        <v>84</v>
      </c>
      <c r="AY162" s="15" t="s">
        <v>193</v>
      </c>
      <c r="BE162" s="156">
        <f>IF(N162="základní",J162,0)</f>
        <v>0</v>
      </c>
      <c r="BF162" s="156">
        <f>IF(N162="snížená",J162,0)</f>
        <v>0</v>
      </c>
      <c r="BG162" s="156">
        <f>IF(N162="zákl. přenesená",J162,0)</f>
        <v>0</v>
      </c>
      <c r="BH162" s="156">
        <f>IF(N162="sníž. přenesená",J162,0)</f>
        <v>0</v>
      </c>
      <c r="BI162" s="156">
        <f>IF(N162="nulová",J162,0)</f>
        <v>0</v>
      </c>
      <c r="BJ162" s="15" t="s">
        <v>82</v>
      </c>
      <c r="BK162" s="156">
        <f>ROUND(I162*H162,2)</f>
        <v>0</v>
      </c>
      <c r="BL162" s="15" t="s">
        <v>192</v>
      </c>
      <c r="BM162" s="155" t="s">
        <v>1180</v>
      </c>
    </row>
    <row r="163" spans="2:65" s="1" customFormat="1" ht="21.75" customHeight="1">
      <c r="B163" s="114"/>
      <c r="C163" s="157" t="s">
        <v>8</v>
      </c>
      <c r="D163" s="157" t="s">
        <v>207</v>
      </c>
      <c r="E163" s="158" t="s">
        <v>1181</v>
      </c>
      <c r="F163" s="159" t="s">
        <v>1182</v>
      </c>
      <c r="G163" s="160" t="s">
        <v>199</v>
      </c>
      <c r="H163" s="161">
        <v>6</v>
      </c>
      <c r="I163" s="162"/>
      <c r="J163" s="163">
        <f>ROUND(I163*H163,2)</f>
        <v>0</v>
      </c>
      <c r="K163" s="159" t="s">
        <v>1</v>
      </c>
      <c r="L163" s="30"/>
      <c r="M163" s="164" t="s">
        <v>1</v>
      </c>
      <c r="N163" s="113" t="s">
        <v>39</v>
      </c>
      <c r="P163" s="153">
        <f>O163*H163</f>
        <v>0</v>
      </c>
      <c r="Q163" s="153">
        <v>0</v>
      </c>
      <c r="R163" s="153">
        <f>Q163*H163</f>
        <v>0</v>
      </c>
      <c r="S163" s="153">
        <v>0</v>
      </c>
      <c r="T163" s="154">
        <f>S163*H163</f>
        <v>0</v>
      </c>
      <c r="AR163" s="155" t="s">
        <v>192</v>
      </c>
      <c r="AT163" s="155" t="s">
        <v>207</v>
      </c>
      <c r="AU163" s="155" t="s">
        <v>84</v>
      </c>
      <c r="AY163" s="15" t="s">
        <v>193</v>
      </c>
      <c r="BE163" s="156">
        <f>IF(N163="základní",J163,0)</f>
        <v>0</v>
      </c>
      <c r="BF163" s="156">
        <f>IF(N163="snížená",J163,0)</f>
        <v>0</v>
      </c>
      <c r="BG163" s="156">
        <f>IF(N163="zákl. přenesená",J163,0)</f>
        <v>0</v>
      </c>
      <c r="BH163" s="156">
        <f>IF(N163="sníž. přenesená",J163,0)</f>
        <v>0</v>
      </c>
      <c r="BI163" s="156">
        <f>IF(N163="nulová",J163,0)</f>
        <v>0</v>
      </c>
      <c r="BJ163" s="15" t="s">
        <v>82</v>
      </c>
      <c r="BK163" s="156">
        <f>ROUND(I163*H163,2)</f>
        <v>0</v>
      </c>
      <c r="BL163" s="15" t="s">
        <v>192</v>
      </c>
      <c r="BM163" s="155" t="s">
        <v>1183</v>
      </c>
    </row>
    <row r="164" spans="2:65" s="1" customFormat="1" ht="24.2" customHeight="1">
      <c r="B164" s="114"/>
      <c r="C164" s="157" t="s">
        <v>222</v>
      </c>
      <c r="D164" s="157" t="s">
        <v>207</v>
      </c>
      <c r="E164" s="158" t="s">
        <v>1184</v>
      </c>
      <c r="F164" s="159" t="s">
        <v>1185</v>
      </c>
      <c r="G164" s="160" t="s">
        <v>199</v>
      </c>
      <c r="H164" s="161">
        <v>6</v>
      </c>
      <c r="I164" s="162"/>
      <c r="J164" s="163">
        <f>ROUND(I164*H164,2)</f>
        <v>0</v>
      </c>
      <c r="K164" s="159" t="s">
        <v>1</v>
      </c>
      <c r="L164" s="30"/>
      <c r="M164" s="164" t="s">
        <v>1</v>
      </c>
      <c r="N164" s="113" t="s">
        <v>39</v>
      </c>
      <c r="P164" s="153">
        <f>O164*H164</f>
        <v>0</v>
      </c>
      <c r="Q164" s="153">
        <v>0</v>
      </c>
      <c r="R164" s="153">
        <f>Q164*H164</f>
        <v>0</v>
      </c>
      <c r="S164" s="153">
        <v>0</v>
      </c>
      <c r="T164" s="154">
        <f>S164*H164</f>
        <v>0</v>
      </c>
      <c r="AR164" s="155" t="s">
        <v>192</v>
      </c>
      <c r="AT164" s="155" t="s">
        <v>207</v>
      </c>
      <c r="AU164" s="155" t="s">
        <v>84</v>
      </c>
      <c r="AY164" s="15" t="s">
        <v>193</v>
      </c>
      <c r="BE164" s="156">
        <f>IF(N164="základní",J164,0)</f>
        <v>0</v>
      </c>
      <c r="BF164" s="156">
        <f>IF(N164="snížená",J164,0)</f>
        <v>0</v>
      </c>
      <c r="BG164" s="156">
        <f>IF(N164="zákl. přenesená",J164,0)</f>
        <v>0</v>
      </c>
      <c r="BH164" s="156">
        <f>IF(N164="sníž. přenesená",J164,0)</f>
        <v>0</v>
      </c>
      <c r="BI164" s="156">
        <f>IF(N164="nulová",J164,0)</f>
        <v>0</v>
      </c>
      <c r="BJ164" s="15" t="s">
        <v>82</v>
      </c>
      <c r="BK164" s="156">
        <f>ROUND(I164*H164,2)</f>
        <v>0</v>
      </c>
      <c r="BL164" s="15" t="s">
        <v>192</v>
      </c>
      <c r="BM164" s="155" t="s">
        <v>1186</v>
      </c>
    </row>
    <row r="165" spans="2:65" s="1" customFormat="1" ht="21.75" customHeight="1">
      <c r="B165" s="114"/>
      <c r="C165" s="157" t="s">
        <v>269</v>
      </c>
      <c r="D165" s="157" t="s">
        <v>207</v>
      </c>
      <c r="E165" s="158" t="s">
        <v>1187</v>
      </c>
      <c r="F165" s="159" t="s">
        <v>1188</v>
      </c>
      <c r="G165" s="160" t="s">
        <v>210</v>
      </c>
      <c r="H165" s="161">
        <v>150</v>
      </c>
      <c r="I165" s="162"/>
      <c r="J165" s="163">
        <f>ROUND(I165*H165,2)</f>
        <v>0</v>
      </c>
      <c r="K165" s="159" t="s">
        <v>1</v>
      </c>
      <c r="L165" s="30"/>
      <c r="M165" s="164" t="s">
        <v>1</v>
      </c>
      <c r="N165" s="113" t="s">
        <v>39</v>
      </c>
      <c r="P165" s="153">
        <f>O165*H165</f>
        <v>0</v>
      </c>
      <c r="Q165" s="153">
        <v>0</v>
      </c>
      <c r="R165" s="153">
        <f>Q165*H165</f>
        <v>0</v>
      </c>
      <c r="S165" s="153">
        <v>0</v>
      </c>
      <c r="T165" s="154">
        <f>S165*H165</f>
        <v>0</v>
      </c>
      <c r="AR165" s="155" t="s">
        <v>192</v>
      </c>
      <c r="AT165" s="155" t="s">
        <v>207</v>
      </c>
      <c r="AU165" s="155" t="s">
        <v>84</v>
      </c>
      <c r="AY165" s="15" t="s">
        <v>193</v>
      </c>
      <c r="BE165" s="156">
        <f>IF(N165="základní",J165,0)</f>
        <v>0</v>
      </c>
      <c r="BF165" s="156">
        <f>IF(N165="snížená",J165,0)</f>
        <v>0</v>
      </c>
      <c r="BG165" s="156">
        <f>IF(N165="zákl. přenesená",J165,0)</f>
        <v>0</v>
      </c>
      <c r="BH165" s="156">
        <f>IF(N165="sníž. přenesená",J165,0)</f>
        <v>0</v>
      </c>
      <c r="BI165" s="156">
        <f>IF(N165="nulová",J165,0)</f>
        <v>0</v>
      </c>
      <c r="BJ165" s="15" t="s">
        <v>82</v>
      </c>
      <c r="BK165" s="156">
        <f>ROUND(I165*H165,2)</f>
        <v>0</v>
      </c>
      <c r="BL165" s="15" t="s">
        <v>192</v>
      </c>
      <c r="BM165" s="155" t="s">
        <v>1189</v>
      </c>
    </row>
    <row r="166" spans="2:65" s="1" customFormat="1" ht="39">
      <c r="B166" s="30"/>
      <c r="D166" s="166" t="s">
        <v>1116</v>
      </c>
      <c r="F166" s="192" t="s">
        <v>1190</v>
      </c>
      <c r="I166" s="115"/>
      <c r="L166" s="30"/>
      <c r="M166" s="182"/>
      <c r="T166" s="54"/>
      <c r="AT166" s="15" t="s">
        <v>1116</v>
      </c>
      <c r="AU166" s="15" t="s">
        <v>84</v>
      </c>
    </row>
    <row r="167" spans="2:65" s="11" customFormat="1" ht="22.9" customHeight="1">
      <c r="B167" s="131"/>
      <c r="D167" s="132" t="s">
        <v>73</v>
      </c>
      <c r="E167" s="141" t="s">
        <v>1191</v>
      </c>
      <c r="F167" s="141" t="s">
        <v>1192</v>
      </c>
      <c r="I167" s="134"/>
      <c r="J167" s="142">
        <f>BK167</f>
        <v>0</v>
      </c>
      <c r="L167" s="131"/>
      <c r="M167" s="136"/>
      <c r="P167" s="137">
        <f>SUM(P168:P215)</f>
        <v>0</v>
      </c>
      <c r="R167" s="137">
        <f>SUM(R168:R215)</f>
        <v>0</v>
      </c>
      <c r="T167" s="138">
        <f>SUM(T168:T215)</f>
        <v>0</v>
      </c>
      <c r="AR167" s="132" t="s">
        <v>82</v>
      </c>
      <c r="AT167" s="139" t="s">
        <v>73</v>
      </c>
      <c r="AU167" s="139" t="s">
        <v>82</v>
      </c>
      <c r="AY167" s="132" t="s">
        <v>193</v>
      </c>
      <c r="BK167" s="140">
        <f>SUM(BK168:BK215)</f>
        <v>0</v>
      </c>
    </row>
    <row r="168" spans="2:65" s="1" customFormat="1" ht="16.5" customHeight="1">
      <c r="B168" s="114"/>
      <c r="C168" s="157" t="s">
        <v>240</v>
      </c>
      <c r="D168" s="157" t="s">
        <v>207</v>
      </c>
      <c r="E168" s="158" t="s">
        <v>1193</v>
      </c>
      <c r="F168" s="159" t="s">
        <v>1194</v>
      </c>
      <c r="G168" s="160" t="s">
        <v>199</v>
      </c>
      <c r="H168" s="161">
        <v>103</v>
      </c>
      <c r="I168" s="162"/>
      <c r="J168" s="163">
        <f>ROUND(I168*H168,2)</f>
        <v>0</v>
      </c>
      <c r="K168" s="159" t="s">
        <v>1</v>
      </c>
      <c r="L168" s="30"/>
      <c r="M168" s="164" t="s">
        <v>1</v>
      </c>
      <c r="N168" s="113" t="s">
        <v>39</v>
      </c>
      <c r="P168" s="153">
        <f>O168*H168</f>
        <v>0</v>
      </c>
      <c r="Q168" s="153">
        <v>0</v>
      </c>
      <c r="R168" s="153">
        <f>Q168*H168</f>
        <v>0</v>
      </c>
      <c r="S168" s="153">
        <v>0</v>
      </c>
      <c r="T168" s="154">
        <f>S168*H168</f>
        <v>0</v>
      </c>
      <c r="AR168" s="155" t="s">
        <v>1004</v>
      </c>
      <c r="AT168" s="155" t="s">
        <v>207</v>
      </c>
      <c r="AU168" s="155" t="s">
        <v>84</v>
      </c>
      <c r="AY168" s="15" t="s">
        <v>193</v>
      </c>
      <c r="BE168" s="156">
        <f>IF(N168="základní",J168,0)</f>
        <v>0</v>
      </c>
      <c r="BF168" s="156">
        <f>IF(N168="snížená",J168,0)</f>
        <v>0</v>
      </c>
      <c r="BG168" s="156">
        <f>IF(N168="zákl. přenesená",J168,0)</f>
        <v>0</v>
      </c>
      <c r="BH168" s="156">
        <f>IF(N168="sníž. přenesená",J168,0)</f>
        <v>0</v>
      </c>
      <c r="BI168" s="156">
        <f>IF(N168="nulová",J168,0)</f>
        <v>0</v>
      </c>
      <c r="BJ168" s="15" t="s">
        <v>82</v>
      </c>
      <c r="BK168" s="156">
        <f>ROUND(I168*H168,2)</f>
        <v>0</v>
      </c>
      <c r="BL168" s="15" t="s">
        <v>1004</v>
      </c>
      <c r="BM168" s="155" t="s">
        <v>1195</v>
      </c>
    </row>
    <row r="169" spans="2:65" s="1" customFormat="1" ht="16.5" customHeight="1">
      <c r="B169" s="114"/>
      <c r="C169" s="157" t="s">
        <v>279</v>
      </c>
      <c r="D169" s="157" t="s">
        <v>207</v>
      </c>
      <c r="E169" s="158" t="s">
        <v>1196</v>
      </c>
      <c r="F169" s="159" t="s">
        <v>1197</v>
      </c>
      <c r="G169" s="160" t="s">
        <v>199</v>
      </c>
      <c r="H169" s="161">
        <v>7</v>
      </c>
      <c r="I169" s="162"/>
      <c r="J169" s="163">
        <f>ROUND(I169*H169,2)</f>
        <v>0</v>
      </c>
      <c r="K169" s="159" t="s">
        <v>1</v>
      </c>
      <c r="L169" s="30"/>
      <c r="M169" s="164" t="s">
        <v>1</v>
      </c>
      <c r="N169" s="113" t="s">
        <v>39</v>
      </c>
      <c r="P169" s="153">
        <f>O169*H169</f>
        <v>0</v>
      </c>
      <c r="Q169" s="153">
        <v>0</v>
      </c>
      <c r="R169" s="153">
        <f>Q169*H169</f>
        <v>0</v>
      </c>
      <c r="S169" s="153">
        <v>0</v>
      </c>
      <c r="T169" s="154">
        <f>S169*H169</f>
        <v>0</v>
      </c>
      <c r="AR169" s="155" t="s">
        <v>192</v>
      </c>
      <c r="AT169" s="155" t="s">
        <v>207</v>
      </c>
      <c r="AU169" s="155" t="s">
        <v>84</v>
      </c>
      <c r="AY169" s="15" t="s">
        <v>193</v>
      </c>
      <c r="BE169" s="156">
        <f>IF(N169="základní",J169,0)</f>
        <v>0</v>
      </c>
      <c r="BF169" s="156">
        <f>IF(N169="snížená",J169,0)</f>
        <v>0</v>
      </c>
      <c r="BG169" s="156">
        <f>IF(N169="zákl. přenesená",J169,0)</f>
        <v>0</v>
      </c>
      <c r="BH169" s="156">
        <f>IF(N169="sníž. přenesená",J169,0)</f>
        <v>0</v>
      </c>
      <c r="BI169" s="156">
        <f>IF(N169="nulová",J169,0)</f>
        <v>0</v>
      </c>
      <c r="BJ169" s="15" t="s">
        <v>82</v>
      </c>
      <c r="BK169" s="156">
        <f>ROUND(I169*H169,2)</f>
        <v>0</v>
      </c>
      <c r="BL169" s="15" t="s">
        <v>192</v>
      </c>
      <c r="BM169" s="155" t="s">
        <v>1198</v>
      </c>
    </row>
    <row r="170" spans="2:65" s="1" customFormat="1" ht="39">
      <c r="B170" s="30"/>
      <c r="D170" s="166" t="s">
        <v>1116</v>
      </c>
      <c r="F170" s="192" t="s">
        <v>1199</v>
      </c>
      <c r="I170" s="115"/>
      <c r="L170" s="30"/>
      <c r="M170" s="182"/>
      <c r="T170" s="54"/>
      <c r="AT170" s="15" t="s">
        <v>1116</v>
      </c>
      <c r="AU170" s="15" t="s">
        <v>84</v>
      </c>
    </row>
    <row r="171" spans="2:65" s="1" customFormat="1" ht="16.5" customHeight="1">
      <c r="B171" s="114"/>
      <c r="C171" s="157" t="s">
        <v>243</v>
      </c>
      <c r="D171" s="157" t="s">
        <v>207</v>
      </c>
      <c r="E171" s="158" t="s">
        <v>1200</v>
      </c>
      <c r="F171" s="159" t="s">
        <v>1201</v>
      </c>
      <c r="G171" s="160" t="s">
        <v>199</v>
      </c>
      <c r="H171" s="161">
        <v>26</v>
      </c>
      <c r="I171" s="162"/>
      <c r="J171" s="163">
        <f>ROUND(I171*H171,2)</f>
        <v>0</v>
      </c>
      <c r="K171" s="159" t="s">
        <v>1</v>
      </c>
      <c r="L171" s="30"/>
      <c r="M171" s="164" t="s">
        <v>1</v>
      </c>
      <c r="N171" s="113" t="s">
        <v>39</v>
      </c>
      <c r="P171" s="153">
        <f>O171*H171</f>
        <v>0</v>
      </c>
      <c r="Q171" s="153">
        <v>0</v>
      </c>
      <c r="R171" s="153">
        <f>Q171*H171</f>
        <v>0</v>
      </c>
      <c r="S171" s="153">
        <v>0</v>
      </c>
      <c r="T171" s="154">
        <f>S171*H171</f>
        <v>0</v>
      </c>
      <c r="AR171" s="155" t="s">
        <v>1110</v>
      </c>
      <c r="AT171" s="155" t="s">
        <v>207</v>
      </c>
      <c r="AU171" s="155" t="s">
        <v>84</v>
      </c>
      <c r="AY171" s="15" t="s">
        <v>193</v>
      </c>
      <c r="BE171" s="156">
        <f>IF(N171="základní",J171,0)</f>
        <v>0</v>
      </c>
      <c r="BF171" s="156">
        <f>IF(N171="snížená",J171,0)</f>
        <v>0</v>
      </c>
      <c r="BG171" s="156">
        <f>IF(N171="zákl. přenesená",J171,0)</f>
        <v>0</v>
      </c>
      <c r="BH171" s="156">
        <f>IF(N171="sníž. přenesená",J171,0)</f>
        <v>0</v>
      </c>
      <c r="BI171" s="156">
        <f>IF(N171="nulová",J171,0)</f>
        <v>0</v>
      </c>
      <c r="BJ171" s="15" t="s">
        <v>82</v>
      </c>
      <c r="BK171" s="156">
        <f>ROUND(I171*H171,2)</f>
        <v>0</v>
      </c>
      <c r="BL171" s="15" t="s">
        <v>1110</v>
      </c>
      <c r="BM171" s="155" t="s">
        <v>1202</v>
      </c>
    </row>
    <row r="172" spans="2:65" s="1" customFormat="1" ht="19.5">
      <c r="B172" s="30"/>
      <c r="D172" s="166" t="s">
        <v>1116</v>
      </c>
      <c r="F172" s="192" t="s">
        <v>1203</v>
      </c>
      <c r="I172" s="115"/>
      <c r="L172" s="30"/>
      <c r="M172" s="182"/>
      <c r="T172" s="54"/>
      <c r="AT172" s="15" t="s">
        <v>1116</v>
      </c>
      <c r="AU172" s="15" t="s">
        <v>84</v>
      </c>
    </row>
    <row r="173" spans="2:65" s="1" customFormat="1" ht="16.5" customHeight="1">
      <c r="B173" s="114"/>
      <c r="C173" s="157" t="s">
        <v>7</v>
      </c>
      <c r="D173" s="157" t="s">
        <v>207</v>
      </c>
      <c r="E173" s="158" t="s">
        <v>1204</v>
      </c>
      <c r="F173" s="159" t="s">
        <v>1205</v>
      </c>
      <c r="G173" s="160" t="s">
        <v>199</v>
      </c>
      <c r="H173" s="161">
        <v>3</v>
      </c>
      <c r="I173" s="162"/>
      <c r="J173" s="163">
        <f>ROUND(I173*H173,2)</f>
        <v>0</v>
      </c>
      <c r="K173" s="159" t="s">
        <v>1</v>
      </c>
      <c r="L173" s="30"/>
      <c r="M173" s="164" t="s">
        <v>1</v>
      </c>
      <c r="N173" s="113" t="s">
        <v>39</v>
      </c>
      <c r="P173" s="153">
        <f>O173*H173</f>
        <v>0</v>
      </c>
      <c r="Q173" s="153">
        <v>0</v>
      </c>
      <c r="R173" s="153">
        <f>Q173*H173</f>
        <v>0</v>
      </c>
      <c r="S173" s="153">
        <v>0</v>
      </c>
      <c r="T173" s="154">
        <f>S173*H173</f>
        <v>0</v>
      </c>
      <c r="AR173" s="155" t="s">
        <v>268</v>
      </c>
      <c r="AT173" s="155" t="s">
        <v>207</v>
      </c>
      <c r="AU173" s="155" t="s">
        <v>84</v>
      </c>
      <c r="AY173" s="15" t="s">
        <v>193</v>
      </c>
      <c r="BE173" s="156">
        <f>IF(N173="základní",J173,0)</f>
        <v>0</v>
      </c>
      <c r="BF173" s="156">
        <f>IF(N173="snížená",J173,0)</f>
        <v>0</v>
      </c>
      <c r="BG173" s="156">
        <f>IF(N173="zákl. přenesená",J173,0)</f>
        <v>0</v>
      </c>
      <c r="BH173" s="156">
        <f>IF(N173="sníž. přenesená",J173,0)</f>
        <v>0</v>
      </c>
      <c r="BI173" s="156">
        <f>IF(N173="nulová",J173,0)</f>
        <v>0</v>
      </c>
      <c r="BJ173" s="15" t="s">
        <v>82</v>
      </c>
      <c r="BK173" s="156">
        <f>ROUND(I173*H173,2)</f>
        <v>0</v>
      </c>
      <c r="BL173" s="15" t="s">
        <v>268</v>
      </c>
      <c r="BM173" s="155" t="s">
        <v>1206</v>
      </c>
    </row>
    <row r="174" spans="2:65" s="1" customFormat="1" ht="39">
      <c r="B174" s="30"/>
      <c r="D174" s="166" t="s">
        <v>1116</v>
      </c>
      <c r="F174" s="192" t="s">
        <v>1207</v>
      </c>
      <c r="I174" s="115"/>
      <c r="L174" s="30"/>
      <c r="M174" s="182"/>
      <c r="T174" s="54"/>
      <c r="AT174" s="15" t="s">
        <v>1116</v>
      </c>
      <c r="AU174" s="15" t="s">
        <v>84</v>
      </c>
    </row>
    <row r="175" spans="2:65" s="1" customFormat="1" ht="37.9" customHeight="1">
      <c r="B175" s="114"/>
      <c r="C175" s="157" t="s">
        <v>247</v>
      </c>
      <c r="D175" s="157" t="s">
        <v>207</v>
      </c>
      <c r="E175" s="158" t="s">
        <v>1208</v>
      </c>
      <c r="F175" s="159" t="s">
        <v>1209</v>
      </c>
      <c r="G175" s="160" t="s">
        <v>258</v>
      </c>
      <c r="H175" s="161">
        <v>4</v>
      </c>
      <c r="I175" s="162"/>
      <c r="J175" s="163">
        <f>ROUND(I175*H175,2)</f>
        <v>0</v>
      </c>
      <c r="K175" s="159" t="s">
        <v>239</v>
      </c>
      <c r="L175" s="30"/>
      <c r="M175" s="164" t="s">
        <v>1</v>
      </c>
      <c r="N175" s="113" t="s">
        <v>39</v>
      </c>
      <c r="P175" s="153">
        <f>O175*H175</f>
        <v>0</v>
      </c>
      <c r="Q175" s="153">
        <v>0</v>
      </c>
      <c r="R175" s="153">
        <f>Q175*H175</f>
        <v>0</v>
      </c>
      <c r="S175" s="153">
        <v>0</v>
      </c>
      <c r="T175" s="154">
        <f>S175*H175</f>
        <v>0</v>
      </c>
      <c r="AR175" s="155" t="s">
        <v>268</v>
      </c>
      <c r="AT175" s="155" t="s">
        <v>207</v>
      </c>
      <c r="AU175" s="155" t="s">
        <v>84</v>
      </c>
      <c r="AY175" s="15" t="s">
        <v>193</v>
      </c>
      <c r="BE175" s="156">
        <f>IF(N175="základní",J175,0)</f>
        <v>0</v>
      </c>
      <c r="BF175" s="156">
        <f>IF(N175="snížená",J175,0)</f>
        <v>0</v>
      </c>
      <c r="BG175" s="156">
        <f>IF(N175="zákl. přenesená",J175,0)</f>
        <v>0</v>
      </c>
      <c r="BH175" s="156">
        <f>IF(N175="sníž. přenesená",J175,0)</f>
        <v>0</v>
      </c>
      <c r="BI175" s="156">
        <f>IF(N175="nulová",J175,0)</f>
        <v>0</v>
      </c>
      <c r="BJ175" s="15" t="s">
        <v>82</v>
      </c>
      <c r="BK175" s="156">
        <f>ROUND(I175*H175,2)</f>
        <v>0</v>
      </c>
      <c r="BL175" s="15" t="s">
        <v>268</v>
      </c>
      <c r="BM175" s="155" t="s">
        <v>1210</v>
      </c>
    </row>
    <row r="176" spans="2:65" s="1" customFormat="1" ht="11.25">
      <c r="B176" s="30"/>
      <c r="D176" s="180" t="s">
        <v>286</v>
      </c>
      <c r="F176" s="181" t="s">
        <v>1211</v>
      </c>
      <c r="I176" s="115"/>
      <c r="L176" s="30"/>
      <c r="M176" s="182"/>
      <c r="T176" s="54"/>
      <c r="AT176" s="15" t="s">
        <v>286</v>
      </c>
      <c r="AU176" s="15" t="s">
        <v>84</v>
      </c>
    </row>
    <row r="177" spans="2:65" s="1" customFormat="1" ht="24.2" customHeight="1">
      <c r="B177" s="114"/>
      <c r="C177" s="157" t="s">
        <v>295</v>
      </c>
      <c r="D177" s="157" t="s">
        <v>207</v>
      </c>
      <c r="E177" s="158" t="s">
        <v>1212</v>
      </c>
      <c r="F177" s="159" t="s">
        <v>1213</v>
      </c>
      <c r="G177" s="160" t="s">
        <v>199</v>
      </c>
      <c r="H177" s="161">
        <v>21</v>
      </c>
      <c r="I177" s="162"/>
      <c r="J177" s="163">
        <f t="shared" ref="J177:J215" si="15">ROUND(I177*H177,2)</f>
        <v>0</v>
      </c>
      <c r="K177" s="159" t="s">
        <v>1</v>
      </c>
      <c r="L177" s="30"/>
      <c r="M177" s="164" t="s">
        <v>1</v>
      </c>
      <c r="N177" s="113" t="s">
        <v>39</v>
      </c>
      <c r="P177" s="153">
        <f t="shared" ref="P177:P215" si="16">O177*H177</f>
        <v>0</v>
      </c>
      <c r="Q177" s="153">
        <v>0</v>
      </c>
      <c r="R177" s="153">
        <f t="shared" ref="R177:R215" si="17">Q177*H177</f>
        <v>0</v>
      </c>
      <c r="S177" s="153">
        <v>0</v>
      </c>
      <c r="T177" s="154">
        <f t="shared" ref="T177:T215" si="18">S177*H177</f>
        <v>0</v>
      </c>
      <c r="AR177" s="155" t="s">
        <v>192</v>
      </c>
      <c r="AT177" s="155" t="s">
        <v>207</v>
      </c>
      <c r="AU177" s="155" t="s">
        <v>84</v>
      </c>
      <c r="AY177" s="15" t="s">
        <v>193</v>
      </c>
      <c r="BE177" s="156">
        <f t="shared" ref="BE177:BE215" si="19">IF(N177="základní",J177,0)</f>
        <v>0</v>
      </c>
      <c r="BF177" s="156">
        <f t="shared" ref="BF177:BF215" si="20">IF(N177="snížená",J177,0)</f>
        <v>0</v>
      </c>
      <c r="BG177" s="156">
        <f t="shared" ref="BG177:BG215" si="21">IF(N177="zákl. přenesená",J177,0)</f>
        <v>0</v>
      </c>
      <c r="BH177" s="156">
        <f t="shared" ref="BH177:BH215" si="22">IF(N177="sníž. přenesená",J177,0)</f>
        <v>0</v>
      </c>
      <c r="BI177" s="156">
        <f t="shared" ref="BI177:BI215" si="23">IF(N177="nulová",J177,0)</f>
        <v>0</v>
      </c>
      <c r="BJ177" s="15" t="s">
        <v>82</v>
      </c>
      <c r="BK177" s="156">
        <f t="shared" ref="BK177:BK215" si="24">ROUND(I177*H177,2)</f>
        <v>0</v>
      </c>
      <c r="BL177" s="15" t="s">
        <v>192</v>
      </c>
      <c r="BM177" s="155" t="s">
        <v>1214</v>
      </c>
    </row>
    <row r="178" spans="2:65" s="1" customFormat="1" ht="24.2" customHeight="1">
      <c r="B178" s="114"/>
      <c r="C178" s="143" t="s">
        <v>251</v>
      </c>
      <c r="D178" s="143" t="s">
        <v>196</v>
      </c>
      <c r="E178" s="144" t="s">
        <v>1215</v>
      </c>
      <c r="F178" s="145" t="s">
        <v>1216</v>
      </c>
      <c r="G178" s="146" t="s">
        <v>199</v>
      </c>
      <c r="H178" s="147">
        <v>1</v>
      </c>
      <c r="I178" s="148"/>
      <c r="J178" s="149">
        <f t="shared" si="15"/>
        <v>0</v>
      </c>
      <c r="K178" s="145" t="s">
        <v>1</v>
      </c>
      <c r="L178" s="150"/>
      <c r="M178" s="151" t="s">
        <v>1</v>
      </c>
      <c r="N178" s="152" t="s">
        <v>39</v>
      </c>
      <c r="P178" s="153">
        <f t="shared" si="16"/>
        <v>0</v>
      </c>
      <c r="Q178" s="153">
        <v>0</v>
      </c>
      <c r="R178" s="153">
        <f t="shared" si="17"/>
        <v>0</v>
      </c>
      <c r="S178" s="153">
        <v>0</v>
      </c>
      <c r="T178" s="154">
        <f t="shared" si="18"/>
        <v>0</v>
      </c>
      <c r="AR178" s="155" t="s">
        <v>550</v>
      </c>
      <c r="AT178" s="155" t="s">
        <v>196</v>
      </c>
      <c r="AU178" s="155" t="s">
        <v>84</v>
      </c>
      <c r="AY178" s="15" t="s">
        <v>193</v>
      </c>
      <c r="BE178" s="156">
        <f t="shared" si="19"/>
        <v>0</v>
      </c>
      <c r="BF178" s="156">
        <f t="shared" si="20"/>
        <v>0</v>
      </c>
      <c r="BG178" s="156">
        <f t="shared" si="21"/>
        <v>0</v>
      </c>
      <c r="BH178" s="156">
        <f t="shared" si="22"/>
        <v>0</v>
      </c>
      <c r="BI178" s="156">
        <f t="shared" si="23"/>
        <v>0</v>
      </c>
      <c r="BJ178" s="15" t="s">
        <v>82</v>
      </c>
      <c r="BK178" s="156">
        <f t="shared" si="24"/>
        <v>0</v>
      </c>
      <c r="BL178" s="15" t="s">
        <v>550</v>
      </c>
      <c r="BM178" s="155" t="s">
        <v>1217</v>
      </c>
    </row>
    <row r="179" spans="2:65" s="1" customFormat="1" ht="24.2" customHeight="1">
      <c r="B179" s="114"/>
      <c r="C179" s="143" t="s">
        <v>302</v>
      </c>
      <c r="D179" s="143" t="s">
        <v>196</v>
      </c>
      <c r="E179" s="144" t="s">
        <v>1218</v>
      </c>
      <c r="F179" s="145" t="s">
        <v>1219</v>
      </c>
      <c r="G179" s="146" t="s">
        <v>199</v>
      </c>
      <c r="H179" s="147">
        <v>6</v>
      </c>
      <c r="I179" s="148"/>
      <c r="J179" s="149">
        <f t="shared" si="15"/>
        <v>0</v>
      </c>
      <c r="K179" s="145" t="s">
        <v>1</v>
      </c>
      <c r="L179" s="150"/>
      <c r="M179" s="151" t="s">
        <v>1</v>
      </c>
      <c r="N179" s="152" t="s">
        <v>39</v>
      </c>
      <c r="P179" s="153">
        <f t="shared" si="16"/>
        <v>0</v>
      </c>
      <c r="Q179" s="153">
        <v>0</v>
      </c>
      <c r="R179" s="153">
        <f t="shared" si="17"/>
        <v>0</v>
      </c>
      <c r="S179" s="153">
        <v>0</v>
      </c>
      <c r="T179" s="154">
        <f t="shared" si="18"/>
        <v>0</v>
      </c>
      <c r="AR179" s="155" t="s">
        <v>550</v>
      </c>
      <c r="AT179" s="155" t="s">
        <v>196</v>
      </c>
      <c r="AU179" s="155" t="s">
        <v>84</v>
      </c>
      <c r="AY179" s="15" t="s">
        <v>193</v>
      </c>
      <c r="BE179" s="156">
        <f t="shared" si="19"/>
        <v>0</v>
      </c>
      <c r="BF179" s="156">
        <f t="shared" si="20"/>
        <v>0</v>
      </c>
      <c r="BG179" s="156">
        <f t="shared" si="21"/>
        <v>0</v>
      </c>
      <c r="BH179" s="156">
        <f t="shared" si="22"/>
        <v>0</v>
      </c>
      <c r="BI179" s="156">
        <f t="shared" si="23"/>
        <v>0</v>
      </c>
      <c r="BJ179" s="15" t="s">
        <v>82</v>
      </c>
      <c r="BK179" s="156">
        <f t="shared" si="24"/>
        <v>0</v>
      </c>
      <c r="BL179" s="15" t="s">
        <v>550</v>
      </c>
      <c r="BM179" s="155" t="s">
        <v>1220</v>
      </c>
    </row>
    <row r="180" spans="2:65" s="1" customFormat="1" ht="24.2" customHeight="1">
      <c r="B180" s="114"/>
      <c r="C180" s="143" t="s">
        <v>255</v>
      </c>
      <c r="D180" s="143" t="s">
        <v>196</v>
      </c>
      <c r="E180" s="144" t="s">
        <v>1221</v>
      </c>
      <c r="F180" s="145" t="s">
        <v>1222</v>
      </c>
      <c r="G180" s="146" t="s">
        <v>199</v>
      </c>
      <c r="H180" s="147">
        <v>1</v>
      </c>
      <c r="I180" s="148"/>
      <c r="J180" s="149">
        <f t="shared" si="15"/>
        <v>0</v>
      </c>
      <c r="K180" s="145" t="s">
        <v>1</v>
      </c>
      <c r="L180" s="150"/>
      <c r="M180" s="151" t="s">
        <v>1</v>
      </c>
      <c r="N180" s="152" t="s">
        <v>39</v>
      </c>
      <c r="P180" s="153">
        <f t="shared" si="16"/>
        <v>0</v>
      </c>
      <c r="Q180" s="153">
        <v>0</v>
      </c>
      <c r="R180" s="153">
        <f t="shared" si="17"/>
        <v>0</v>
      </c>
      <c r="S180" s="153">
        <v>0</v>
      </c>
      <c r="T180" s="154">
        <f t="shared" si="18"/>
        <v>0</v>
      </c>
      <c r="AR180" s="155" t="s">
        <v>550</v>
      </c>
      <c r="AT180" s="155" t="s">
        <v>196</v>
      </c>
      <c r="AU180" s="155" t="s">
        <v>84</v>
      </c>
      <c r="AY180" s="15" t="s">
        <v>193</v>
      </c>
      <c r="BE180" s="156">
        <f t="shared" si="19"/>
        <v>0</v>
      </c>
      <c r="BF180" s="156">
        <f t="shared" si="20"/>
        <v>0</v>
      </c>
      <c r="BG180" s="156">
        <f t="shared" si="21"/>
        <v>0</v>
      </c>
      <c r="BH180" s="156">
        <f t="shared" si="22"/>
        <v>0</v>
      </c>
      <c r="BI180" s="156">
        <f t="shared" si="23"/>
        <v>0</v>
      </c>
      <c r="BJ180" s="15" t="s">
        <v>82</v>
      </c>
      <c r="BK180" s="156">
        <f t="shared" si="24"/>
        <v>0</v>
      </c>
      <c r="BL180" s="15" t="s">
        <v>550</v>
      </c>
      <c r="BM180" s="155" t="s">
        <v>1223</v>
      </c>
    </row>
    <row r="181" spans="2:65" s="1" customFormat="1" ht="24.2" customHeight="1">
      <c r="B181" s="114"/>
      <c r="C181" s="143" t="s">
        <v>310</v>
      </c>
      <c r="D181" s="143" t="s">
        <v>196</v>
      </c>
      <c r="E181" s="144" t="s">
        <v>1224</v>
      </c>
      <c r="F181" s="145" t="s">
        <v>1225</v>
      </c>
      <c r="G181" s="146" t="s">
        <v>199</v>
      </c>
      <c r="H181" s="147">
        <v>1</v>
      </c>
      <c r="I181" s="148"/>
      <c r="J181" s="149">
        <f t="shared" si="15"/>
        <v>0</v>
      </c>
      <c r="K181" s="145" t="s">
        <v>1</v>
      </c>
      <c r="L181" s="150"/>
      <c r="M181" s="151" t="s">
        <v>1</v>
      </c>
      <c r="N181" s="152" t="s">
        <v>39</v>
      </c>
      <c r="P181" s="153">
        <f t="shared" si="16"/>
        <v>0</v>
      </c>
      <c r="Q181" s="153">
        <v>0</v>
      </c>
      <c r="R181" s="153">
        <f t="shared" si="17"/>
        <v>0</v>
      </c>
      <c r="S181" s="153">
        <v>0</v>
      </c>
      <c r="T181" s="154">
        <f t="shared" si="18"/>
        <v>0</v>
      </c>
      <c r="AR181" s="155" t="s">
        <v>200</v>
      </c>
      <c r="AT181" s="155" t="s">
        <v>196</v>
      </c>
      <c r="AU181" s="155" t="s">
        <v>84</v>
      </c>
      <c r="AY181" s="15" t="s">
        <v>193</v>
      </c>
      <c r="BE181" s="156">
        <f t="shared" si="19"/>
        <v>0</v>
      </c>
      <c r="BF181" s="156">
        <f t="shared" si="20"/>
        <v>0</v>
      </c>
      <c r="BG181" s="156">
        <f t="shared" si="21"/>
        <v>0</v>
      </c>
      <c r="BH181" s="156">
        <f t="shared" si="22"/>
        <v>0</v>
      </c>
      <c r="BI181" s="156">
        <f t="shared" si="23"/>
        <v>0</v>
      </c>
      <c r="BJ181" s="15" t="s">
        <v>82</v>
      </c>
      <c r="BK181" s="156">
        <f t="shared" si="24"/>
        <v>0</v>
      </c>
      <c r="BL181" s="15" t="s">
        <v>192</v>
      </c>
      <c r="BM181" s="155" t="s">
        <v>1226</v>
      </c>
    </row>
    <row r="182" spans="2:65" s="1" customFormat="1" ht="24.2" customHeight="1">
      <c r="B182" s="114"/>
      <c r="C182" s="143" t="s">
        <v>259</v>
      </c>
      <c r="D182" s="143" t="s">
        <v>196</v>
      </c>
      <c r="E182" s="144" t="s">
        <v>1227</v>
      </c>
      <c r="F182" s="145" t="s">
        <v>1228</v>
      </c>
      <c r="G182" s="146" t="s">
        <v>199</v>
      </c>
      <c r="H182" s="147">
        <v>5</v>
      </c>
      <c r="I182" s="148"/>
      <c r="J182" s="149">
        <f t="shared" si="15"/>
        <v>0</v>
      </c>
      <c r="K182" s="145" t="s">
        <v>1</v>
      </c>
      <c r="L182" s="150"/>
      <c r="M182" s="151" t="s">
        <v>1</v>
      </c>
      <c r="N182" s="152" t="s">
        <v>39</v>
      </c>
      <c r="P182" s="153">
        <f t="shared" si="16"/>
        <v>0</v>
      </c>
      <c r="Q182" s="153">
        <v>0</v>
      </c>
      <c r="R182" s="153">
        <f t="shared" si="17"/>
        <v>0</v>
      </c>
      <c r="S182" s="153">
        <v>0</v>
      </c>
      <c r="T182" s="154">
        <f t="shared" si="18"/>
        <v>0</v>
      </c>
      <c r="AR182" s="155" t="s">
        <v>550</v>
      </c>
      <c r="AT182" s="155" t="s">
        <v>196</v>
      </c>
      <c r="AU182" s="155" t="s">
        <v>84</v>
      </c>
      <c r="AY182" s="15" t="s">
        <v>193</v>
      </c>
      <c r="BE182" s="156">
        <f t="shared" si="19"/>
        <v>0</v>
      </c>
      <c r="BF182" s="156">
        <f t="shared" si="20"/>
        <v>0</v>
      </c>
      <c r="BG182" s="156">
        <f t="shared" si="21"/>
        <v>0</v>
      </c>
      <c r="BH182" s="156">
        <f t="shared" si="22"/>
        <v>0</v>
      </c>
      <c r="BI182" s="156">
        <f t="shared" si="23"/>
        <v>0</v>
      </c>
      <c r="BJ182" s="15" t="s">
        <v>82</v>
      </c>
      <c r="BK182" s="156">
        <f t="shared" si="24"/>
        <v>0</v>
      </c>
      <c r="BL182" s="15" t="s">
        <v>550</v>
      </c>
      <c r="BM182" s="155" t="s">
        <v>1229</v>
      </c>
    </row>
    <row r="183" spans="2:65" s="1" customFormat="1" ht="24.2" customHeight="1">
      <c r="B183" s="114"/>
      <c r="C183" s="143" t="s">
        <v>318</v>
      </c>
      <c r="D183" s="143" t="s">
        <v>196</v>
      </c>
      <c r="E183" s="144" t="s">
        <v>1230</v>
      </c>
      <c r="F183" s="145" t="s">
        <v>1231</v>
      </c>
      <c r="G183" s="146" t="s">
        <v>199</v>
      </c>
      <c r="H183" s="147">
        <v>1</v>
      </c>
      <c r="I183" s="148"/>
      <c r="J183" s="149">
        <f t="shared" si="15"/>
        <v>0</v>
      </c>
      <c r="K183" s="145" t="s">
        <v>1</v>
      </c>
      <c r="L183" s="150"/>
      <c r="M183" s="151" t="s">
        <v>1</v>
      </c>
      <c r="N183" s="152" t="s">
        <v>39</v>
      </c>
      <c r="P183" s="153">
        <f t="shared" si="16"/>
        <v>0</v>
      </c>
      <c r="Q183" s="153">
        <v>0</v>
      </c>
      <c r="R183" s="153">
        <f t="shared" si="17"/>
        <v>0</v>
      </c>
      <c r="S183" s="153">
        <v>0</v>
      </c>
      <c r="T183" s="154">
        <f t="shared" si="18"/>
        <v>0</v>
      </c>
      <c r="AR183" s="155" t="s">
        <v>550</v>
      </c>
      <c r="AT183" s="155" t="s">
        <v>196</v>
      </c>
      <c r="AU183" s="155" t="s">
        <v>84</v>
      </c>
      <c r="AY183" s="15" t="s">
        <v>193</v>
      </c>
      <c r="BE183" s="156">
        <f t="shared" si="19"/>
        <v>0</v>
      </c>
      <c r="BF183" s="156">
        <f t="shared" si="20"/>
        <v>0</v>
      </c>
      <c r="BG183" s="156">
        <f t="shared" si="21"/>
        <v>0</v>
      </c>
      <c r="BH183" s="156">
        <f t="shared" si="22"/>
        <v>0</v>
      </c>
      <c r="BI183" s="156">
        <f t="shared" si="23"/>
        <v>0</v>
      </c>
      <c r="BJ183" s="15" t="s">
        <v>82</v>
      </c>
      <c r="BK183" s="156">
        <f t="shared" si="24"/>
        <v>0</v>
      </c>
      <c r="BL183" s="15" t="s">
        <v>550</v>
      </c>
      <c r="BM183" s="155" t="s">
        <v>1232</v>
      </c>
    </row>
    <row r="184" spans="2:65" s="1" customFormat="1" ht="24.2" customHeight="1">
      <c r="B184" s="114"/>
      <c r="C184" s="143" t="s">
        <v>262</v>
      </c>
      <c r="D184" s="143" t="s">
        <v>196</v>
      </c>
      <c r="E184" s="144" t="s">
        <v>1233</v>
      </c>
      <c r="F184" s="145" t="s">
        <v>1234</v>
      </c>
      <c r="G184" s="146" t="s">
        <v>199</v>
      </c>
      <c r="H184" s="147">
        <v>1</v>
      </c>
      <c r="I184" s="148"/>
      <c r="J184" s="149">
        <f t="shared" si="15"/>
        <v>0</v>
      </c>
      <c r="K184" s="145" t="s">
        <v>1</v>
      </c>
      <c r="L184" s="150"/>
      <c r="M184" s="151" t="s">
        <v>1</v>
      </c>
      <c r="N184" s="152" t="s">
        <v>39</v>
      </c>
      <c r="P184" s="153">
        <f t="shared" si="16"/>
        <v>0</v>
      </c>
      <c r="Q184" s="153">
        <v>0</v>
      </c>
      <c r="R184" s="153">
        <f t="shared" si="17"/>
        <v>0</v>
      </c>
      <c r="S184" s="153">
        <v>0</v>
      </c>
      <c r="T184" s="154">
        <f t="shared" si="18"/>
        <v>0</v>
      </c>
      <c r="AR184" s="155" t="s">
        <v>550</v>
      </c>
      <c r="AT184" s="155" t="s">
        <v>196</v>
      </c>
      <c r="AU184" s="155" t="s">
        <v>84</v>
      </c>
      <c r="AY184" s="15" t="s">
        <v>193</v>
      </c>
      <c r="BE184" s="156">
        <f t="shared" si="19"/>
        <v>0</v>
      </c>
      <c r="BF184" s="156">
        <f t="shared" si="20"/>
        <v>0</v>
      </c>
      <c r="BG184" s="156">
        <f t="shared" si="21"/>
        <v>0</v>
      </c>
      <c r="BH184" s="156">
        <f t="shared" si="22"/>
        <v>0</v>
      </c>
      <c r="BI184" s="156">
        <f t="shared" si="23"/>
        <v>0</v>
      </c>
      <c r="BJ184" s="15" t="s">
        <v>82</v>
      </c>
      <c r="BK184" s="156">
        <f t="shared" si="24"/>
        <v>0</v>
      </c>
      <c r="BL184" s="15" t="s">
        <v>550</v>
      </c>
      <c r="BM184" s="155" t="s">
        <v>1235</v>
      </c>
    </row>
    <row r="185" spans="2:65" s="1" customFormat="1" ht="24.2" customHeight="1">
      <c r="B185" s="114"/>
      <c r="C185" s="143" t="s">
        <v>326</v>
      </c>
      <c r="D185" s="143" t="s">
        <v>196</v>
      </c>
      <c r="E185" s="144" t="s">
        <v>1236</v>
      </c>
      <c r="F185" s="145" t="s">
        <v>1237</v>
      </c>
      <c r="G185" s="146" t="s">
        <v>199</v>
      </c>
      <c r="H185" s="147">
        <v>2</v>
      </c>
      <c r="I185" s="148"/>
      <c r="J185" s="149">
        <f t="shared" si="15"/>
        <v>0</v>
      </c>
      <c r="K185" s="145" t="s">
        <v>1</v>
      </c>
      <c r="L185" s="150"/>
      <c r="M185" s="151" t="s">
        <v>1</v>
      </c>
      <c r="N185" s="152" t="s">
        <v>39</v>
      </c>
      <c r="P185" s="153">
        <f t="shared" si="16"/>
        <v>0</v>
      </c>
      <c r="Q185" s="153">
        <v>0</v>
      </c>
      <c r="R185" s="153">
        <f t="shared" si="17"/>
        <v>0</v>
      </c>
      <c r="S185" s="153">
        <v>0</v>
      </c>
      <c r="T185" s="154">
        <f t="shared" si="18"/>
        <v>0</v>
      </c>
      <c r="AR185" s="155" t="s">
        <v>550</v>
      </c>
      <c r="AT185" s="155" t="s">
        <v>196</v>
      </c>
      <c r="AU185" s="155" t="s">
        <v>84</v>
      </c>
      <c r="AY185" s="15" t="s">
        <v>193</v>
      </c>
      <c r="BE185" s="156">
        <f t="shared" si="19"/>
        <v>0</v>
      </c>
      <c r="BF185" s="156">
        <f t="shared" si="20"/>
        <v>0</v>
      </c>
      <c r="BG185" s="156">
        <f t="shared" si="21"/>
        <v>0</v>
      </c>
      <c r="BH185" s="156">
        <f t="shared" si="22"/>
        <v>0</v>
      </c>
      <c r="BI185" s="156">
        <f t="shared" si="23"/>
        <v>0</v>
      </c>
      <c r="BJ185" s="15" t="s">
        <v>82</v>
      </c>
      <c r="BK185" s="156">
        <f t="shared" si="24"/>
        <v>0</v>
      </c>
      <c r="BL185" s="15" t="s">
        <v>550</v>
      </c>
      <c r="BM185" s="155" t="s">
        <v>1238</v>
      </c>
    </row>
    <row r="186" spans="2:65" s="1" customFormat="1" ht="24.2" customHeight="1">
      <c r="B186" s="114"/>
      <c r="C186" s="143" t="s">
        <v>231</v>
      </c>
      <c r="D186" s="143" t="s">
        <v>196</v>
      </c>
      <c r="E186" s="144" t="s">
        <v>1239</v>
      </c>
      <c r="F186" s="145" t="s">
        <v>1240</v>
      </c>
      <c r="G186" s="146" t="s">
        <v>199</v>
      </c>
      <c r="H186" s="147">
        <v>1</v>
      </c>
      <c r="I186" s="148"/>
      <c r="J186" s="149">
        <f t="shared" si="15"/>
        <v>0</v>
      </c>
      <c r="K186" s="145" t="s">
        <v>1</v>
      </c>
      <c r="L186" s="150"/>
      <c r="M186" s="151" t="s">
        <v>1</v>
      </c>
      <c r="N186" s="152" t="s">
        <v>39</v>
      </c>
      <c r="P186" s="153">
        <f t="shared" si="16"/>
        <v>0</v>
      </c>
      <c r="Q186" s="153">
        <v>0</v>
      </c>
      <c r="R186" s="153">
        <f t="shared" si="17"/>
        <v>0</v>
      </c>
      <c r="S186" s="153">
        <v>0</v>
      </c>
      <c r="T186" s="154">
        <f t="shared" si="18"/>
        <v>0</v>
      </c>
      <c r="AR186" s="155" t="s">
        <v>550</v>
      </c>
      <c r="AT186" s="155" t="s">
        <v>196</v>
      </c>
      <c r="AU186" s="155" t="s">
        <v>84</v>
      </c>
      <c r="AY186" s="15" t="s">
        <v>193</v>
      </c>
      <c r="BE186" s="156">
        <f t="shared" si="19"/>
        <v>0</v>
      </c>
      <c r="BF186" s="156">
        <f t="shared" si="20"/>
        <v>0</v>
      </c>
      <c r="BG186" s="156">
        <f t="shared" si="21"/>
        <v>0</v>
      </c>
      <c r="BH186" s="156">
        <f t="shared" si="22"/>
        <v>0</v>
      </c>
      <c r="BI186" s="156">
        <f t="shared" si="23"/>
        <v>0</v>
      </c>
      <c r="BJ186" s="15" t="s">
        <v>82</v>
      </c>
      <c r="BK186" s="156">
        <f t="shared" si="24"/>
        <v>0</v>
      </c>
      <c r="BL186" s="15" t="s">
        <v>550</v>
      </c>
      <c r="BM186" s="155" t="s">
        <v>1241</v>
      </c>
    </row>
    <row r="187" spans="2:65" s="1" customFormat="1" ht="24.2" customHeight="1">
      <c r="B187" s="114"/>
      <c r="C187" s="143" t="s">
        <v>337</v>
      </c>
      <c r="D187" s="143" t="s">
        <v>196</v>
      </c>
      <c r="E187" s="144" t="s">
        <v>1242</v>
      </c>
      <c r="F187" s="145" t="s">
        <v>1243</v>
      </c>
      <c r="G187" s="146" t="s">
        <v>199</v>
      </c>
      <c r="H187" s="147">
        <v>1</v>
      </c>
      <c r="I187" s="148"/>
      <c r="J187" s="149">
        <f t="shared" si="15"/>
        <v>0</v>
      </c>
      <c r="K187" s="145" t="s">
        <v>1</v>
      </c>
      <c r="L187" s="150"/>
      <c r="M187" s="151" t="s">
        <v>1</v>
      </c>
      <c r="N187" s="152" t="s">
        <v>39</v>
      </c>
      <c r="P187" s="153">
        <f t="shared" si="16"/>
        <v>0</v>
      </c>
      <c r="Q187" s="153">
        <v>0</v>
      </c>
      <c r="R187" s="153">
        <f t="shared" si="17"/>
        <v>0</v>
      </c>
      <c r="S187" s="153">
        <v>0</v>
      </c>
      <c r="T187" s="154">
        <f t="shared" si="18"/>
        <v>0</v>
      </c>
      <c r="AR187" s="155" t="s">
        <v>550</v>
      </c>
      <c r="AT187" s="155" t="s">
        <v>196</v>
      </c>
      <c r="AU187" s="155" t="s">
        <v>84</v>
      </c>
      <c r="AY187" s="15" t="s">
        <v>193</v>
      </c>
      <c r="BE187" s="156">
        <f t="shared" si="19"/>
        <v>0</v>
      </c>
      <c r="BF187" s="156">
        <f t="shared" si="20"/>
        <v>0</v>
      </c>
      <c r="BG187" s="156">
        <f t="shared" si="21"/>
        <v>0</v>
      </c>
      <c r="BH187" s="156">
        <f t="shared" si="22"/>
        <v>0</v>
      </c>
      <c r="BI187" s="156">
        <f t="shared" si="23"/>
        <v>0</v>
      </c>
      <c r="BJ187" s="15" t="s">
        <v>82</v>
      </c>
      <c r="BK187" s="156">
        <f t="shared" si="24"/>
        <v>0</v>
      </c>
      <c r="BL187" s="15" t="s">
        <v>550</v>
      </c>
      <c r="BM187" s="155" t="s">
        <v>1244</v>
      </c>
    </row>
    <row r="188" spans="2:65" s="1" customFormat="1" ht="21.75" customHeight="1">
      <c r="B188" s="114"/>
      <c r="C188" s="143" t="s">
        <v>274</v>
      </c>
      <c r="D188" s="143" t="s">
        <v>196</v>
      </c>
      <c r="E188" s="144" t="s">
        <v>1245</v>
      </c>
      <c r="F188" s="145" t="s">
        <v>1246</v>
      </c>
      <c r="G188" s="146" t="s">
        <v>199</v>
      </c>
      <c r="H188" s="147">
        <v>1</v>
      </c>
      <c r="I188" s="148"/>
      <c r="J188" s="149">
        <f t="shared" si="15"/>
        <v>0</v>
      </c>
      <c r="K188" s="145" t="s">
        <v>1</v>
      </c>
      <c r="L188" s="150"/>
      <c r="M188" s="151" t="s">
        <v>1</v>
      </c>
      <c r="N188" s="152" t="s">
        <v>39</v>
      </c>
      <c r="P188" s="153">
        <f t="shared" si="16"/>
        <v>0</v>
      </c>
      <c r="Q188" s="153">
        <v>0</v>
      </c>
      <c r="R188" s="153">
        <f t="shared" si="17"/>
        <v>0</v>
      </c>
      <c r="S188" s="153">
        <v>0</v>
      </c>
      <c r="T188" s="154">
        <f t="shared" si="18"/>
        <v>0</v>
      </c>
      <c r="AR188" s="155" t="s">
        <v>550</v>
      </c>
      <c r="AT188" s="155" t="s">
        <v>196</v>
      </c>
      <c r="AU188" s="155" t="s">
        <v>84</v>
      </c>
      <c r="AY188" s="15" t="s">
        <v>193</v>
      </c>
      <c r="BE188" s="156">
        <f t="shared" si="19"/>
        <v>0</v>
      </c>
      <c r="BF188" s="156">
        <f t="shared" si="20"/>
        <v>0</v>
      </c>
      <c r="BG188" s="156">
        <f t="shared" si="21"/>
        <v>0</v>
      </c>
      <c r="BH188" s="156">
        <f t="shared" si="22"/>
        <v>0</v>
      </c>
      <c r="BI188" s="156">
        <f t="shared" si="23"/>
        <v>0</v>
      </c>
      <c r="BJ188" s="15" t="s">
        <v>82</v>
      </c>
      <c r="BK188" s="156">
        <f t="shared" si="24"/>
        <v>0</v>
      </c>
      <c r="BL188" s="15" t="s">
        <v>550</v>
      </c>
      <c r="BM188" s="155" t="s">
        <v>1247</v>
      </c>
    </row>
    <row r="189" spans="2:65" s="1" customFormat="1" ht="24.2" customHeight="1">
      <c r="B189" s="114"/>
      <c r="C189" s="157" t="s">
        <v>346</v>
      </c>
      <c r="D189" s="157" t="s">
        <v>207</v>
      </c>
      <c r="E189" s="158" t="s">
        <v>1248</v>
      </c>
      <c r="F189" s="159" t="s">
        <v>1249</v>
      </c>
      <c r="G189" s="160" t="s">
        <v>199</v>
      </c>
      <c r="H189" s="161">
        <v>80</v>
      </c>
      <c r="I189" s="162"/>
      <c r="J189" s="163">
        <f t="shared" si="15"/>
        <v>0</v>
      </c>
      <c r="K189" s="159" t="s">
        <v>1</v>
      </c>
      <c r="L189" s="30"/>
      <c r="M189" s="164" t="s">
        <v>1</v>
      </c>
      <c r="N189" s="113" t="s">
        <v>39</v>
      </c>
      <c r="P189" s="153">
        <f t="shared" si="16"/>
        <v>0</v>
      </c>
      <c r="Q189" s="153">
        <v>0</v>
      </c>
      <c r="R189" s="153">
        <f t="shared" si="17"/>
        <v>0</v>
      </c>
      <c r="S189" s="153">
        <v>0</v>
      </c>
      <c r="T189" s="154">
        <f t="shared" si="18"/>
        <v>0</v>
      </c>
      <c r="AR189" s="155" t="s">
        <v>192</v>
      </c>
      <c r="AT189" s="155" t="s">
        <v>207</v>
      </c>
      <c r="AU189" s="155" t="s">
        <v>84</v>
      </c>
      <c r="AY189" s="15" t="s">
        <v>193</v>
      </c>
      <c r="BE189" s="156">
        <f t="shared" si="19"/>
        <v>0</v>
      </c>
      <c r="BF189" s="156">
        <f t="shared" si="20"/>
        <v>0</v>
      </c>
      <c r="BG189" s="156">
        <f t="shared" si="21"/>
        <v>0</v>
      </c>
      <c r="BH189" s="156">
        <f t="shared" si="22"/>
        <v>0</v>
      </c>
      <c r="BI189" s="156">
        <f t="shared" si="23"/>
        <v>0</v>
      </c>
      <c r="BJ189" s="15" t="s">
        <v>82</v>
      </c>
      <c r="BK189" s="156">
        <f t="shared" si="24"/>
        <v>0</v>
      </c>
      <c r="BL189" s="15" t="s">
        <v>192</v>
      </c>
      <c r="BM189" s="155" t="s">
        <v>1250</v>
      </c>
    </row>
    <row r="190" spans="2:65" s="1" customFormat="1" ht="16.5" customHeight="1">
      <c r="B190" s="114"/>
      <c r="C190" s="143" t="s">
        <v>278</v>
      </c>
      <c r="D190" s="143" t="s">
        <v>196</v>
      </c>
      <c r="E190" s="144" t="s">
        <v>1251</v>
      </c>
      <c r="F190" s="145" t="s">
        <v>1252</v>
      </c>
      <c r="G190" s="146" t="s">
        <v>199</v>
      </c>
      <c r="H190" s="147">
        <v>1</v>
      </c>
      <c r="I190" s="148"/>
      <c r="J190" s="149">
        <f t="shared" si="15"/>
        <v>0</v>
      </c>
      <c r="K190" s="145" t="s">
        <v>1</v>
      </c>
      <c r="L190" s="150"/>
      <c r="M190" s="151" t="s">
        <v>1</v>
      </c>
      <c r="N190" s="152" t="s">
        <v>39</v>
      </c>
      <c r="P190" s="153">
        <f t="shared" si="16"/>
        <v>0</v>
      </c>
      <c r="Q190" s="153">
        <v>0</v>
      </c>
      <c r="R190" s="153">
        <f t="shared" si="17"/>
        <v>0</v>
      </c>
      <c r="S190" s="153">
        <v>0</v>
      </c>
      <c r="T190" s="154">
        <f t="shared" si="18"/>
        <v>0</v>
      </c>
      <c r="AR190" s="155" t="s">
        <v>550</v>
      </c>
      <c r="AT190" s="155" t="s">
        <v>196</v>
      </c>
      <c r="AU190" s="155" t="s">
        <v>84</v>
      </c>
      <c r="AY190" s="15" t="s">
        <v>193</v>
      </c>
      <c r="BE190" s="156">
        <f t="shared" si="19"/>
        <v>0</v>
      </c>
      <c r="BF190" s="156">
        <f t="shared" si="20"/>
        <v>0</v>
      </c>
      <c r="BG190" s="156">
        <f t="shared" si="21"/>
        <v>0</v>
      </c>
      <c r="BH190" s="156">
        <f t="shared" si="22"/>
        <v>0</v>
      </c>
      <c r="BI190" s="156">
        <f t="shared" si="23"/>
        <v>0</v>
      </c>
      <c r="BJ190" s="15" t="s">
        <v>82</v>
      </c>
      <c r="BK190" s="156">
        <f t="shared" si="24"/>
        <v>0</v>
      </c>
      <c r="BL190" s="15" t="s">
        <v>550</v>
      </c>
      <c r="BM190" s="155" t="s">
        <v>1253</v>
      </c>
    </row>
    <row r="191" spans="2:65" s="1" customFormat="1" ht="21.75" customHeight="1">
      <c r="B191" s="114"/>
      <c r="C191" s="143" t="s">
        <v>451</v>
      </c>
      <c r="D191" s="143" t="s">
        <v>196</v>
      </c>
      <c r="E191" s="144" t="s">
        <v>1254</v>
      </c>
      <c r="F191" s="145" t="s">
        <v>1255</v>
      </c>
      <c r="G191" s="146" t="s">
        <v>199</v>
      </c>
      <c r="H191" s="147">
        <v>26</v>
      </c>
      <c r="I191" s="148"/>
      <c r="J191" s="149">
        <f t="shared" si="15"/>
        <v>0</v>
      </c>
      <c r="K191" s="145" t="s">
        <v>1</v>
      </c>
      <c r="L191" s="150"/>
      <c r="M191" s="151" t="s">
        <v>1</v>
      </c>
      <c r="N191" s="152" t="s">
        <v>39</v>
      </c>
      <c r="P191" s="153">
        <f t="shared" si="16"/>
        <v>0</v>
      </c>
      <c r="Q191" s="153">
        <v>0</v>
      </c>
      <c r="R191" s="153">
        <f t="shared" si="17"/>
        <v>0</v>
      </c>
      <c r="S191" s="153">
        <v>0</v>
      </c>
      <c r="T191" s="154">
        <f t="shared" si="18"/>
        <v>0</v>
      </c>
      <c r="AR191" s="155" t="s">
        <v>550</v>
      </c>
      <c r="AT191" s="155" t="s">
        <v>196</v>
      </c>
      <c r="AU191" s="155" t="s">
        <v>84</v>
      </c>
      <c r="AY191" s="15" t="s">
        <v>193</v>
      </c>
      <c r="BE191" s="156">
        <f t="shared" si="19"/>
        <v>0</v>
      </c>
      <c r="BF191" s="156">
        <f t="shared" si="20"/>
        <v>0</v>
      </c>
      <c r="BG191" s="156">
        <f t="shared" si="21"/>
        <v>0</v>
      </c>
      <c r="BH191" s="156">
        <f t="shared" si="22"/>
        <v>0</v>
      </c>
      <c r="BI191" s="156">
        <f t="shared" si="23"/>
        <v>0</v>
      </c>
      <c r="BJ191" s="15" t="s">
        <v>82</v>
      </c>
      <c r="BK191" s="156">
        <f t="shared" si="24"/>
        <v>0</v>
      </c>
      <c r="BL191" s="15" t="s">
        <v>550</v>
      </c>
      <c r="BM191" s="155" t="s">
        <v>1256</v>
      </c>
    </row>
    <row r="192" spans="2:65" s="1" customFormat="1" ht="21.75" customHeight="1">
      <c r="B192" s="114"/>
      <c r="C192" s="143" t="s">
        <v>282</v>
      </c>
      <c r="D192" s="143" t="s">
        <v>196</v>
      </c>
      <c r="E192" s="144" t="s">
        <v>1257</v>
      </c>
      <c r="F192" s="145" t="s">
        <v>1258</v>
      </c>
      <c r="G192" s="146" t="s">
        <v>199</v>
      </c>
      <c r="H192" s="147">
        <v>2</v>
      </c>
      <c r="I192" s="148"/>
      <c r="J192" s="149">
        <f t="shared" si="15"/>
        <v>0</v>
      </c>
      <c r="K192" s="145" t="s">
        <v>1</v>
      </c>
      <c r="L192" s="150"/>
      <c r="M192" s="151" t="s">
        <v>1</v>
      </c>
      <c r="N192" s="152" t="s">
        <v>39</v>
      </c>
      <c r="P192" s="153">
        <f t="shared" si="16"/>
        <v>0</v>
      </c>
      <c r="Q192" s="153">
        <v>0</v>
      </c>
      <c r="R192" s="153">
        <f t="shared" si="17"/>
        <v>0</v>
      </c>
      <c r="S192" s="153">
        <v>0</v>
      </c>
      <c r="T192" s="154">
        <f t="shared" si="18"/>
        <v>0</v>
      </c>
      <c r="AR192" s="155" t="s">
        <v>550</v>
      </c>
      <c r="AT192" s="155" t="s">
        <v>196</v>
      </c>
      <c r="AU192" s="155" t="s">
        <v>84</v>
      </c>
      <c r="AY192" s="15" t="s">
        <v>193</v>
      </c>
      <c r="BE192" s="156">
        <f t="shared" si="19"/>
        <v>0</v>
      </c>
      <c r="BF192" s="156">
        <f t="shared" si="20"/>
        <v>0</v>
      </c>
      <c r="BG192" s="156">
        <f t="shared" si="21"/>
        <v>0</v>
      </c>
      <c r="BH192" s="156">
        <f t="shared" si="22"/>
        <v>0</v>
      </c>
      <c r="BI192" s="156">
        <f t="shared" si="23"/>
        <v>0</v>
      </c>
      <c r="BJ192" s="15" t="s">
        <v>82</v>
      </c>
      <c r="BK192" s="156">
        <f t="shared" si="24"/>
        <v>0</v>
      </c>
      <c r="BL192" s="15" t="s">
        <v>550</v>
      </c>
      <c r="BM192" s="155" t="s">
        <v>1259</v>
      </c>
    </row>
    <row r="193" spans="2:65" s="1" customFormat="1" ht="21.75" customHeight="1">
      <c r="B193" s="114"/>
      <c r="C193" s="143" t="s">
        <v>458</v>
      </c>
      <c r="D193" s="143" t="s">
        <v>196</v>
      </c>
      <c r="E193" s="144" t="s">
        <v>1260</v>
      </c>
      <c r="F193" s="145" t="s">
        <v>1261</v>
      </c>
      <c r="G193" s="146" t="s">
        <v>199</v>
      </c>
      <c r="H193" s="147">
        <v>1</v>
      </c>
      <c r="I193" s="148"/>
      <c r="J193" s="149">
        <f t="shared" si="15"/>
        <v>0</v>
      </c>
      <c r="K193" s="145" t="s">
        <v>1</v>
      </c>
      <c r="L193" s="150"/>
      <c r="M193" s="151" t="s">
        <v>1</v>
      </c>
      <c r="N193" s="152" t="s">
        <v>39</v>
      </c>
      <c r="P193" s="153">
        <f t="shared" si="16"/>
        <v>0</v>
      </c>
      <c r="Q193" s="153">
        <v>0</v>
      </c>
      <c r="R193" s="153">
        <f t="shared" si="17"/>
        <v>0</v>
      </c>
      <c r="S193" s="153">
        <v>0</v>
      </c>
      <c r="T193" s="154">
        <f t="shared" si="18"/>
        <v>0</v>
      </c>
      <c r="AR193" s="155" t="s">
        <v>550</v>
      </c>
      <c r="AT193" s="155" t="s">
        <v>196</v>
      </c>
      <c r="AU193" s="155" t="s">
        <v>84</v>
      </c>
      <c r="AY193" s="15" t="s">
        <v>193</v>
      </c>
      <c r="BE193" s="156">
        <f t="shared" si="19"/>
        <v>0</v>
      </c>
      <c r="BF193" s="156">
        <f t="shared" si="20"/>
        <v>0</v>
      </c>
      <c r="BG193" s="156">
        <f t="shared" si="21"/>
        <v>0</v>
      </c>
      <c r="BH193" s="156">
        <f t="shared" si="22"/>
        <v>0</v>
      </c>
      <c r="BI193" s="156">
        <f t="shared" si="23"/>
        <v>0</v>
      </c>
      <c r="BJ193" s="15" t="s">
        <v>82</v>
      </c>
      <c r="BK193" s="156">
        <f t="shared" si="24"/>
        <v>0</v>
      </c>
      <c r="BL193" s="15" t="s">
        <v>550</v>
      </c>
      <c r="BM193" s="155" t="s">
        <v>1262</v>
      </c>
    </row>
    <row r="194" spans="2:65" s="1" customFormat="1" ht="16.5" customHeight="1">
      <c r="B194" s="114"/>
      <c r="C194" s="143" t="s">
        <v>285</v>
      </c>
      <c r="D194" s="143" t="s">
        <v>196</v>
      </c>
      <c r="E194" s="144" t="s">
        <v>1263</v>
      </c>
      <c r="F194" s="145" t="s">
        <v>1264</v>
      </c>
      <c r="G194" s="146" t="s">
        <v>199</v>
      </c>
      <c r="H194" s="147">
        <v>3</v>
      </c>
      <c r="I194" s="148"/>
      <c r="J194" s="149">
        <f t="shared" si="15"/>
        <v>0</v>
      </c>
      <c r="K194" s="145" t="s">
        <v>1</v>
      </c>
      <c r="L194" s="150"/>
      <c r="M194" s="151" t="s">
        <v>1</v>
      </c>
      <c r="N194" s="152" t="s">
        <v>39</v>
      </c>
      <c r="P194" s="153">
        <f t="shared" si="16"/>
        <v>0</v>
      </c>
      <c r="Q194" s="153">
        <v>0</v>
      </c>
      <c r="R194" s="153">
        <f t="shared" si="17"/>
        <v>0</v>
      </c>
      <c r="S194" s="153">
        <v>0</v>
      </c>
      <c r="T194" s="154">
        <f t="shared" si="18"/>
        <v>0</v>
      </c>
      <c r="AR194" s="155" t="s">
        <v>550</v>
      </c>
      <c r="AT194" s="155" t="s">
        <v>196</v>
      </c>
      <c r="AU194" s="155" t="s">
        <v>84</v>
      </c>
      <c r="AY194" s="15" t="s">
        <v>193</v>
      </c>
      <c r="BE194" s="156">
        <f t="shared" si="19"/>
        <v>0</v>
      </c>
      <c r="BF194" s="156">
        <f t="shared" si="20"/>
        <v>0</v>
      </c>
      <c r="BG194" s="156">
        <f t="shared" si="21"/>
        <v>0</v>
      </c>
      <c r="BH194" s="156">
        <f t="shared" si="22"/>
        <v>0</v>
      </c>
      <c r="BI194" s="156">
        <f t="shared" si="23"/>
        <v>0</v>
      </c>
      <c r="BJ194" s="15" t="s">
        <v>82</v>
      </c>
      <c r="BK194" s="156">
        <f t="shared" si="24"/>
        <v>0</v>
      </c>
      <c r="BL194" s="15" t="s">
        <v>550</v>
      </c>
      <c r="BM194" s="155" t="s">
        <v>1265</v>
      </c>
    </row>
    <row r="195" spans="2:65" s="1" customFormat="1" ht="21.75" customHeight="1">
      <c r="B195" s="114"/>
      <c r="C195" s="143" t="s">
        <v>467</v>
      </c>
      <c r="D195" s="143" t="s">
        <v>196</v>
      </c>
      <c r="E195" s="144" t="s">
        <v>1266</v>
      </c>
      <c r="F195" s="145" t="s">
        <v>1267</v>
      </c>
      <c r="G195" s="146" t="s">
        <v>199</v>
      </c>
      <c r="H195" s="147">
        <v>17</v>
      </c>
      <c r="I195" s="148"/>
      <c r="J195" s="149">
        <f t="shared" si="15"/>
        <v>0</v>
      </c>
      <c r="K195" s="145" t="s">
        <v>1</v>
      </c>
      <c r="L195" s="150"/>
      <c r="M195" s="151" t="s">
        <v>1</v>
      </c>
      <c r="N195" s="152" t="s">
        <v>39</v>
      </c>
      <c r="P195" s="153">
        <f t="shared" si="16"/>
        <v>0</v>
      </c>
      <c r="Q195" s="153">
        <v>0</v>
      </c>
      <c r="R195" s="153">
        <f t="shared" si="17"/>
        <v>0</v>
      </c>
      <c r="S195" s="153">
        <v>0</v>
      </c>
      <c r="T195" s="154">
        <f t="shared" si="18"/>
        <v>0</v>
      </c>
      <c r="AR195" s="155" t="s">
        <v>550</v>
      </c>
      <c r="AT195" s="155" t="s">
        <v>196</v>
      </c>
      <c r="AU195" s="155" t="s">
        <v>84</v>
      </c>
      <c r="AY195" s="15" t="s">
        <v>193</v>
      </c>
      <c r="BE195" s="156">
        <f t="shared" si="19"/>
        <v>0</v>
      </c>
      <c r="BF195" s="156">
        <f t="shared" si="20"/>
        <v>0</v>
      </c>
      <c r="BG195" s="156">
        <f t="shared" si="21"/>
        <v>0</v>
      </c>
      <c r="BH195" s="156">
        <f t="shared" si="22"/>
        <v>0</v>
      </c>
      <c r="BI195" s="156">
        <f t="shared" si="23"/>
        <v>0</v>
      </c>
      <c r="BJ195" s="15" t="s">
        <v>82</v>
      </c>
      <c r="BK195" s="156">
        <f t="shared" si="24"/>
        <v>0</v>
      </c>
      <c r="BL195" s="15" t="s">
        <v>550</v>
      </c>
      <c r="BM195" s="155" t="s">
        <v>1268</v>
      </c>
    </row>
    <row r="196" spans="2:65" s="1" customFormat="1" ht="21.75" customHeight="1">
      <c r="B196" s="114"/>
      <c r="C196" s="143" t="s">
        <v>290</v>
      </c>
      <c r="D196" s="143" t="s">
        <v>196</v>
      </c>
      <c r="E196" s="144" t="s">
        <v>1269</v>
      </c>
      <c r="F196" s="145" t="s">
        <v>1270</v>
      </c>
      <c r="G196" s="146" t="s">
        <v>199</v>
      </c>
      <c r="H196" s="147">
        <v>1</v>
      </c>
      <c r="I196" s="148"/>
      <c r="J196" s="149">
        <f t="shared" si="15"/>
        <v>0</v>
      </c>
      <c r="K196" s="145" t="s">
        <v>1</v>
      </c>
      <c r="L196" s="150"/>
      <c r="M196" s="151" t="s">
        <v>1</v>
      </c>
      <c r="N196" s="152" t="s">
        <v>39</v>
      </c>
      <c r="P196" s="153">
        <f t="shared" si="16"/>
        <v>0</v>
      </c>
      <c r="Q196" s="153">
        <v>0</v>
      </c>
      <c r="R196" s="153">
        <f t="shared" si="17"/>
        <v>0</v>
      </c>
      <c r="S196" s="153">
        <v>0</v>
      </c>
      <c r="T196" s="154">
        <f t="shared" si="18"/>
        <v>0</v>
      </c>
      <c r="AR196" s="155" t="s">
        <v>550</v>
      </c>
      <c r="AT196" s="155" t="s">
        <v>196</v>
      </c>
      <c r="AU196" s="155" t="s">
        <v>84</v>
      </c>
      <c r="AY196" s="15" t="s">
        <v>193</v>
      </c>
      <c r="BE196" s="156">
        <f t="shared" si="19"/>
        <v>0</v>
      </c>
      <c r="BF196" s="156">
        <f t="shared" si="20"/>
        <v>0</v>
      </c>
      <c r="BG196" s="156">
        <f t="shared" si="21"/>
        <v>0</v>
      </c>
      <c r="BH196" s="156">
        <f t="shared" si="22"/>
        <v>0</v>
      </c>
      <c r="BI196" s="156">
        <f t="shared" si="23"/>
        <v>0</v>
      </c>
      <c r="BJ196" s="15" t="s">
        <v>82</v>
      </c>
      <c r="BK196" s="156">
        <f t="shared" si="24"/>
        <v>0</v>
      </c>
      <c r="BL196" s="15" t="s">
        <v>550</v>
      </c>
      <c r="BM196" s="155" t="s">
        <v>1271</v>
      </c>
    </row>
    <row r="197" spans="2:65" s="1" customFormat="1" ht="21.75" customHeight="1">
      <c r="B197" s="114"/>
      <c r="C197" s="143" t="s">
        <v>477</v>
      </c>
      <c r="D197" s="143" t="s">
        <v>196</v>
      </c>
      <c r="E197" s="144" t="s">
        <v>1272</v>
      </c>
      <c r="F197" s="145" t="s">
        <v>1273</v>
      </c>
      <c r="G197" s="146" t="s">
        <v>199</v>
      </c>
      <c r="H197" s="147">
        <v>1</v>
      </c>
      <c r="I197" s="148"/>
      <c r="J197" s="149">
        <f t="shared" si="15"/>
        <v>0</v>
      </c>
      <c r="K197" s="145" t="s">
        <v>1</v>
      </c>
      <c r="L197" s="150"/>
      <c r="M197" s="151" t="s">
        <v>1</v>
      </c>
      <c r="N197" s="152" t="s">
        <v>39</v>
      </c>
      <c r="P197" s="153">
        <f t="shared" si="16"/>
        <v>0</v>
      </c>
      <c r="Q197" s="153">
        <v>0</v>
      </c>
      <c r="R197" s="153">
        <f t="shared" si="17"/>
        <v>0</v>
      </c>
      <c r="S197" s="153">
        <v>0</v>
      </c>
      <c r="T197" s="154">
        <f t="shared" si="18"/>
        <v>0</v>
      </c>
      <c r="AR197" s="155" t="s">
        <v>550</v>
      </c>
      <c r="AT197" s="155" t="s">
        <v>196</v>
      </c>
      <c r="AU197" s="155" t="s">
        <v>84</v>
      </c>
      <c r="AY197" s="15" t="s">
        <v>193</v>
      </c>
      <c r="BE197" s="156">
        <f t="shared" si="19"/>
        <v>0</v>
      </c>
      <c r="BF197" s="156">
        <f t="shared" si="20"/>
        <v>0</v>
      </c>
      <c r="BG197" s="156">
        <f t="shared" si="21"/>
        <v>0</v>
      </c>
      <c r="BH197" s="156">
        <f t="shared" si="22"/>
        <v>0</v>
      </c>
      <c r="BI197" s="156">
        <f t="shared" si="23"/>
        <v>0</v>
      </c>
      <c r="BJ197" s="15" t="s">
        <v>82</v>
      </c>
      <c r="BK197" s="156">
        <f t="shared" si="24"/>
        <v>0</v>
      </c>
      <c r="BL197" s="15" t="s">
        <v>550</v>
      </c>
      <c r="BM197" s="155" t="s">
        <v>1274</v>
      </c>
    </row>
    <row r="198" spans="2:65" s="1" customFormat="1" ht="21.75" customHeight="1">
      <c r="B198" s="114"/>
      <c r="C198" s="143" t="s">
        <v>294</v>
      </c>
      <c r="D198" s="143" t="s">
        <v>196</v>
      </c>
      <c r="E198" s="144" t="s">
        <v>1275</v>
      </c>
      <c r="F198" s="145" t="s">
        <v>1276</v>
      </c>
      <c r="G198" s="146" t="s">
        <v>199</v>
      </c>
      <c r="H198" s="147">
        <v>1</v>
      </c>
      <c r="I198" s="148"/>
      <c r="J198" s="149">
        <f t="shared" si="15"/>
        <v>0</v>
      </c>
      <c r="K198" s="145" t="s">
        <v>1</v>
      </c>
      <c r="L198" s="150"/>
      <c r="M198" s="151" t="s">
        <v>1</v>
      </c>
      <c r="N198" s="152" t="s">
        <v>39</v>
      </c>
      <c r="P198" s="153">
        <f t="shared" si="16"/>
        <v>0</v>
      </c>
      <c r="Q198" s="153">
        <v>0</v>
      </c>
      <c r="R198" s="153">
        <f t="shared" si="17"/>
        <v>0</v>
      </c>
      <c r="S198" s="153">
        <v>0</v>
      </c>
      <c r="T198" s="154">
        <f t="shared" si="18"/>
        <v>0</v>
      </c>
      <c r="AR198" s="155" t="s">
        <v>550</v>
      </c>
      <c r="AT198" s="155" t="s">
        <v>196</v>
      </c>
      <c r="AU198" s="155" t="s">
        <v>84</v>
      </c>
      <c r="AY198" s="15" t="s">
        <v>193</v>
      </c>
      <c r="BE198" s="156">
        <f t="shared" si="19"/>
        <v>0</v>
      </c>
      <c r="BF198" s="156">
        <f t="shared" si="20"/>
        <v>0</v>
      </c>
      <c r="BG198" s="156">
        <f t="shared" si="21"/>
        <v>0</v>
      </c>
      <c r="BH198" s="156">
        <f t="shared" si="22"/>
        <v>0</v>
      </c>
      <c r="BI198" s="156">
        <f t="shared" si="23"/>
        <v>0</v>
      </c>
      <c r="BJ198" s="15" t="s">
        <v>82</v>
      </c>
      <c r="BK198" s="156">
        <f t="shared" si="24"/>
        <v>0</v>
      </c>
      <c r="BL198" s="15" t="s">
        <v>550</v>
      </c>
      <c r="BM198" s="155" t="s">
        <v>1277</v>
      </c>
    </row>
    <row r="199" spans="2:65" s="1" customFormat="1" ht="21.75" customHeight="1">
      <c r="B199" s="114"/>
      <c r="C199" s="143" t="s">
        <v>484</v>
      </c>
      <c r="D199" s="143" t="s">
        <v>196</v>
      </c>
      <c r="E199" s="144" t="s">
        <v>1278</v>
      </c>
      <c r="F199" s="145" t="s">
        <v>1279</v>
      </c>
      <c r="G199" s="146" t="s">
        <v>199</v>
      </c>
      <c r="H199" s="147">
        <v>7</v>
      </c>
      <c r="I199" s="148"/>
      <c r="J199" s="149">
        <f t="shared" si="15"/>
        <v>0</v>
      </c>
      <c r="K199" s="145" t="s">
        <v>1</v>
      </c>
      <c r="L199" s="150"/>
      <c r="M199" s="151" t="s">
        <v>1</v>
      </c>
      <c r="N199" s="152" t="s">
        <v>39</v>
      </c>
      <c r="P199" s="153">
        <f t="shared" si="16"/>
        <v>0</v>
      </c>
      <c r="Q199" s="153">
        <v>0</v>
      </c>
      <c r="R199" s="153">
        <f t="shared" si="17"/>
        <v>0</v>
      </c>
      <c r="S199" s="153">
        <v>0</v>
      </c>
      <c r="T199" s="154">
        <f t="shared" si="18"/>
        <v>0</v>
      </c>
      <c r="AR199" s="155" t="s">
        <v>550</v>
      </c>
      <c r="AT199" s="155" t="s">
        <v>196</v>
      </c>
      <c r="AU199" s="155" t="s">
        <v>84</v>
      </c>
      <c r="AY199" s="15" t="s">
        <v>193</v>
      </c>
      <c r="BE199" s="156">
        <f t="shared" si="19"/>
        <v>0</v>
      </c>
      <c r="BF199" s="156">
        <f t="shared" si="20"/>
        <v>0</v>
      </c>
      <c r="BG199" s="156">
        <f t="shared" si="21"/>
        <v>0</v>
      </c>
      <c r="BH199" s="156">
        <f t="shared" si="22"/>
        <v>0</v>
      </c>
      <c r="BI199" s="156">
        <f t="shared" si="23"/>
        <v>0</v>
      </c>
      <c r="BJ199" s="15" t="s">
        <v>82</v>
      </c>
      <c r="BK199" s="156">
        <f t="shared" si="24"/>
        <v>0</v>
      </c>
      <c r="BL199" s="15" t="s">
        <v>550</v>
      </c>
      <c r="BM199" s="155" t="s">
        <v>1280</v>
      </c>
    </row>
    <row r="200" spans="2:65" s="1" customFormat="1" ht="21.75" customHeight="1">
      <c r="B200" s="114"/>
      <c r="C200" s="143" t="s">
        <v>298</v>
      </c>
      <c r="D200" s="143" t="s">
        <v>196</v>
      </c>
      <c r="E200" s="144" t="s">
        <v>1281</v>
      </c>
      <c r="F200" s="145" t="s">
        <v>1282</v>
      </c>
      <c r="G200" s="146" t="s">
        <v>199</v>
      </c>
      <c r="H200" s="147">
        <v>3</v>
      </c>
      <c r="I200" s="148"/>
      <c r="J200" s="149">
        <f t="shared" si="15"/>
        <v>0</v>
      </c>
      <c r="K200" s="145" t="s">
        <v>1</v>
      </c>
      <c r="L200" s="150"/>
      <c r="M200" s="151" t="s">
        <v>1</v>
      </c>
      <c r="N200" s="152" t="s">
        <v>39</v>
      </c>
      <c r="P200" s="153">
        <f t="shared" si="16"/>
        <v>0</v>
      </c>
      <c r="Q200" s="153">
        <v>0</v>
      </c>
      <c r="R200" s="153">
        <f t="shared" si="17"/>
        <v>0</v>
      </c>
      <c r="S200" s="153">
        <v>0</v>
      </c>
      <c r="T200" s="154">
        <f t="shared" si="18"/>
        <v>0</v>
      </c>
      <c r="AR200" s="155" t="s">
        <v>550</v>
      </c>
      <c r="AT200" s="155" t="s">
        <v>196</v>
      </c>
      <c r="AU200" s="155" t="s">
        <v>84</v>
      </c>
      <c r="AY200" s="15" t="s">
        <v>193</v>
      </c>
      <c r="BE200" s="156">
        <f t="shared" si="19"/>
        <v>0</v>
      </c>
      <c r="BF200" s="156">
        <f t="shared" si="20"/>
        <v>0</v>
      </c>
      <c r="BG200" s="156">
        <f t="shared" si="21"/>
        <v>0</v>
      </c>
      <c r="BH200" s="156">
        <f t="shared" si="22"/>
        <v>0</v>
      </c>
      <c r="BI200" s="156">
        <f t="shared" si="23"/>
        <v>0</v>
      </c>
      <c r="BJ200" s="15" t="s">
        <v>82</v>
      </c>
      <c r="BK200" s="156">
        <f t="shared" si="24"/>
        <v>0</v>
      </c>
      <c r="BL200" s="15" t="s">
        <v>550</v>
      </c>
      <c r="BM200" s="155" t="s">
        <v>1283</v>
      </c>
    </row>
    <row r="201" spans="2:65" s="1" customFormat="1" ht="21.75" customHeight="1">
      <c r="B201" s="114"/>
      <c r="C201" s="143" t="s">
        <v>491</v>
      </c>
      <c r="D201" s="143" t="s">
        <v>196</v>
      </c>
      <c r="E201" s="144" t="s">
        <v>1284</v>
      </c>
      <c r="F201" s="145" t="s">
        <v>1285</v>
      </c>
      <c r="G201" s="146" t="s">
        <v>199</v>
      </c>
      <c r="H201" s="147">
        <v>2</v>
      </c>
      <c r="I201" s="148"/>
      <c r="J201" s="149">
        <f t="shared" si="15"/>
        <v>0</v>
      </c>
      <c r="K201" s="145" t="s">
        <v>1</v>
      </c>
      <c r="L201" s="150"/>
      <c r="M201" s="151" t="s">
        <v>1</v>
      </c>
      <c r="N201" s="152" t="s">
        <v>39</v>
      </c>
      <c r="P201" s="153">
        <f t="shared" si="16"/>
        <v>0</v>
      </c>
      <c r="Q201" s="153">
        <v>0</v>
      </c>
      <c r="R201" s="153">
        <f t="shared" si="17"/>
        <v>0</v>
      </c>
      <c r="S201" s="153">
        <v>0</v>
      </c>
      <c r="T201" s="154">
        <f t="shared" si="18"/>
        <v>0</v>
      </c>
      <c r="AR201" s="155" t="s">
        <v>550</v>
      </c>
      <c r="AT201" s="155" t="s">
        <v>196</v>
      </c>
      <c r="AU201" s="155" t="s">
        <v>84</v>
      </c>
      <c r="AY201" s="15" t="s">
        <v>193</v>
      </c>
      <c r="BE201" s="156">
        <f t="shared" si="19"/>
        <v>0</v>
      </c>
      <c r="BF201" s="156">
        <f t="shared" si="20"/>
        <v>0</v>
      </c>
      <c r="BG201" s="156">
        <f t="shared" si="21"/>
        <v>0</v>
      </c>
      <c r="BH201" s="156">
        <f t="shared" si="22"/>
        <v>0</v>
      </c>
      <c r="BI201" s="156">
        <f t="shared" si="23"/>
        <v>0</v>
      </c>
      <c r="BJ201" s="15" t="s">
        <v>82</v>
      </c>
      <c r="BK201" s="156">
        <f t="shared" si="24"/>
        <v>0</v>
      </c>
      <c r="BL201" s="15" t="s">
        <v>550</v>
      </c>
      <c r="BM201" s="155" t="s">
        <v>1286</v>
      </c>
    </row>
    <row r="202" spans="2:65" s="1" customFormat="1" ht="21.75" customHeight="1">
      <c r="B202" s="114"/>
      <c r="C202" s="143" t="s">
        <v>301</v>
      </c>
      <c r="D202" s="143" t="s">
        <v>196</v>
      </c>
      <c r="E202" s="144" t="s">
        <v>1287</v>
      </c>
      <c r="F202" s="145" t="s">
        <v>1288</v>
      </c>
      <c r="G202" s="146" t="s">
        <v>199</v>
      </c>
      <c r="H202" s="147">
        <v>3</v>
      </c>
      <c r="I202" s="148"/>
      <c r="J202" s="149">
        <f t="shared" si="15"/>
        <v>0</v>
      </c>
      <c r="K202" s="145" t="s">
        <v>1</v>
      </c>
      <c r="L202" s="150"/>
      <c r="M202" s="151" t="s">
        <v>1</v>
      </c>
      <c r="N202" s="152" t="s">
        <v>39</v>
      </c>
      <c r="P202" s="153">
        <f t="shared" si="16"/>
        <v>0</v>
      </c>
      <c r="Q202" s="153">
        <v>0</v>
      </c>
      <c r="R202" s="153">
        <f t="shared" si="17"/>
        <v>0</v>
      </c>
      <c r="S202" s="153">
        <v>0</v>
      </c>
      <c r="T202" s="154">
        <f t="shared" si="18"/>
        <v>0</v>
      </c>
      <c r="AR202" s="155" t="s">
        <v>550</v>
      </c>
      <c r="AT202" s="155" t="s">
        <v>196</v>
      </c>
      <c r="AU202" s="155" t="s">
        <v>84</v>
      </c>
      <c r="AY202" s="15" t="s">
        <v>193</v>
      </c>
      <c r="BE202" s="156">
        <f t="shared" si="19"/>
        <v>0</v>
      </c>
      <c r="BF202" s="156">
        <f t="shared" si="20"/>
        <v>0</v>
      </c>
      <c r="BG202" s="156">
        <f t="shared" si="21"/>
        <v>0</v>
      </c>
      <c r="BH202" s="156">
        <f t="shared" si="22"/>
        <v>0</v>
      </c>
      <c r="BI202" s="156">
        <f t="shared" si="23"/>
        <v>0</v>
      </c>
      <c r="BJ202" s="15" t="s">
        <v>82</v>
      </c>
      <c r="BK202" s="156">
        <f t="shared" si="24"/>
        <v>0</v>
      </c>
      <c r="BL202" s="15" t="s">
        <v>550</v>
      </c>
      <c r="BM202" s="155" t="s">
        <v>1289</v>
      </c>
    </row>
    <row r="203" spans="2:65" s="1" customFormat="1" ht="21.75" customHeight="1">
      <c r="B203" s="114"/>
      <c r="C203" s="143" t="s">
        <v>500</v>
      </c>
      <c r="D203" s="143" t="s">
        <v>196</v>
      </c>
      <c r="E203" s="144" t="s">
        <v>1290</v>
      </c>
      <c r="F203" s="145" t="s">
        <v>1291</v>
      </c>
      <c r="G203" s="146" t="s">
        <v>199</v>
      </c>
      <c r="H203" s="147">
        <v>1</v>
      </c>
      <c r="I203" s="148"/>
      <c r="J203" s="149">
        <f t="shared" si="15"/>
        <v>0</v>
      </c>
      <c r="K203" s="145" t="s">
        <v>1</v>
      </c>
      <c r="L203" s="150"/>
      <c r="M203" s="151" t="s">
        <v>1</v>
      </c>
      <c r="N203" s="152" t="s">
        <v>39</v>
      </c>
      <c r="P203" s="153">
        <f t="shared" si="16"/>
        <v>0</v>
      </c>
      <c r="Q203" s="153">
        <v>0</v>
      </c>
      <c r="R203" s="153">
        <f t="shared" si="17"/>
        <v>0</v>
      </c>
      <c r="S203" s="153">
        <v>0</v>
      </c>
      <c r="T203" s="154">
        <f t="shared" si="18"/>
        <v>0</v>
      </c>
      <c r="AR203" s="155" t="s">
        <v>550</v>
      </c>
      <c r="AT203" s="155" t="s">
        <v>196</v>
      </c>
      <c r="AU203" s="155" t="s">
        <v>84</v>
      </c>
      <c r="AY203" s="15" t="s">
        <v>193</v>
      </c>
      <c r="BE203" s="156">
        <f t="shared" si="19"/>
        <v>0</v>
      </c>
      <c r="BF203" s="156">
        <f t="shared" si="20"/>
        <v>0</v>
      </c>
      <c r="BG203" s="156">
        <f t="shared" si="21"/>
        <v>0</v>
      </c>
      <c r="BH203" s="156">
        <f t="shared" si="22"/>
        <v>0</v>
      </c>
      <c r="BI203" s="156">
        <f t="shared" si="23"/>
        <v>0</v>
      </c>
      <c r="BJ203" s="15" t="s">
        <v>82</v>
      </c>
      <c r="BK203" s="156">
        <f t="shared" si="24"/>
        <v>0</v>
      </c>
      <c r="BL203" s="15" t="s">
        <v>550</v>
      </c>
      <c r="BM203" s="155" t="s">
        <v>1292</v>
      </c>
    </row>
    <row r="204" spans="2:65" s="1" customFormat="1" ht="21.75" customHeight="1">
      <c r="B204" s="114"/>
      <c r="C204" s="143" t="s">
        <v>306</v>
      </c>
      <c r="D204" s="143" t="s">
        <v>196</v>
      </c>
      <c r="E204" s="144" t="s">
        <v>1293</v>
      </c>
      <c r="F204" s="145" t="s">
        <v>1294</v>
      </c>
      <c r="G204" s="146" t="s">
        <v>199</v>
      </c>
      <c r="H204" s="147">
        <v>1</v>
      </c>
      <c r="I204" s="148"/>
      <c r="J204" s="149">
        <f t="shared" si="15"/>
        <v>0</v>
      </c>
      <c r="K204" s="145" t="s">
        <v>1</v>
      </c>
      <c r="L204" s="150"/>
      <c r="M204" s="151" t="s">
        <v>1</v>
      </c>
      <c r="N204" s="152" t="s">
        <v>39</v>
      </c>
      <c r="P204" s="153">
        <f t="shared" si="16"/>
        <v>0</v>
      </c>
      <c r="Q204" s="153">
        <v>0</v>
      </c>
      <c r="R204" s="153">
        <f t="shared" si="17"/>
        <v>0</v>
      </c>
      <c r="S204" s="153">
        <v>0</v>
      </c>
      <c r="T204" s="154">
        <f t="shared" si="18"/>
        <v>0</v>
      </c>
      <c r="AR204" s="155" t="s">
        <v>550</v>
      </c>
      <c r="AT204" s="155" t="s">
        <v>196</v>
      </c>
      <c r="AU204" s="155" t="s">
        <v>84</v>
      </c>
      <c r="AY204" s="15" t="s">
        <v>193</v>
      </c>
      <c r="BE204" s="156">
        <f t="shared" si="19"/>
        <v>0</v>
      </c>
      <c r="BF204" s="156">
        <f t="shared" si="20"/>
        <v>0</v>
      </c>
      <c r="BG204" s="156">
        <f t="shared" si="21"/>
        <v>0</v>
      </c>
      <c r="BH204" s="156">
        <f t="shared" si="22"/>
        <v>0</v>
      </c>
      <c r="BI204" s="156">
        <f t="shared" si="23"/>
        <v>0</v>
      </c>
      <c r="BJ204" s="15" t="s">
        <v>82</v>
      </c>
      <c r="BK204" s="156">
        <f t="shared" si="24"/>
        <v>0</v>
      </c>
      <c r="BL204" s="15" t="s">
        <v>550</v>
      </c>
      <c r="BM204" s="155" t="s">
        <v>1295</v>
      </c>
    </row>
    <row r="205" spans="2:65" s="1" customFormat="1" ht="21.75" customHeight="1">
      <c r="B205" s="114"/>
      <c r="C205" s="143" t="s">
        <v>507</v>
      </c>
      <c r="D205" s="143" t="s">
        <v>196</v>
      </c>
      <c r="E205" s="144" t="s">
        <v>1296</v>
      </c>
      <c r="F205" s="145" t="s">
        <v>1297</v>
      </c>
      <c r="G205" s="146" t="s">
        <v>199</v>
      </c>
      <c r="H205" s="147">
        <v>3</v>
      </c>
      <c r="I205" s="148"/>
      <c r="J205" s="149">
        <f t="shared" si="15"/>
        <v>0</v>
      </c>
      <c r="K205" s="145" t="s">
        <v>1</v>
      </c>
      <c r="L205" s="150"/>
      <c r="M205" s="151" t="s">
        <v>1</v>
      </c>
      <c r="N205" s="152" t="s">
        <v>39</v>
      </c>
      <c r="P205" s="153">
        <f t="shared" si="16"/>
        <v>0</v>
      </c>
      <c r="Q205" s="153">
        <v>0</v>
      </c>
      <c r="R205" s="153">
        <f t="shared" si="17"/>
        <v>0</v>
      </c>
      <c r="S205" s="153">
        <v>0</v>
      </c>
      <c r="T205" s="154">
        <f t="shared" si="18"/>
        <v>0</v>
      </c>
      <c r="AR205" s="155" t="s">
        <v>550</v>
      </c>
      <c r="AT205" s="155" t="s">
        <v>196</v>
      </c>
      <c r="AU205" s="155" t="s">
        <v>84</v>
      </c>
      <c r="AY205" s="15" t="s">
        <v>193</v>
      </c>
      <c r="BE205" s="156">
        <f t="shared" si="19"/>
        <v>0</v>
      </c>
      <c r="BF205" s="156">
        <f t="shared" si="20"/>
        <v>0</v>
      </c>
      <c r="BG205" s="156">
        <f t="shared" si="21"/>
        <v>0</v>
      </c>
      <c r="BH205" s="156">
        <f t="shared" si="22"/>
        <v>0</v>
      </c>
      <c r="BI205" s="156">
        <f t="shared" si="23"/>
        <v>0</v>
      </c>
      <c r="BJ205" s="15" t="s">
        <v>82</v>
      </c>
      <c r="BK205" s="156">
        <f t="shared" si="24"/>
        <v>0</v>
      </c>
      <c r="BL205" s="15" t="s">
        <v>550</v>
      </c>
      <c r="BM205" s="155" t="s">
        <v>1298</v>
      </c>
    </row>
    <row r="206" spans="2:65" s="1" customFormat="1" ht="21.75" customHeight="1">
      <c r="B206" s="114"/>
      <c r="C206" s="143" t="s">
        <v>309</v>
      </c>
      <c r="D206" s="143" t="s">
        <v>196</v>
      </c>
      <c r="E206" s="144" t="s">
        <v>1299</v>
      </c>
      <c r="F206" s="145" t="s">
        <v>1300</v>
      </c>
      <c r="G206" s="146" t="s">
        <v>199</v>
      </c>
      <c r="H206" s="147">
        <v>1</v>
      </c>
      <c r="I206" s="148"/>
      <c r="J206" s="149">
        <f t="shared" si="15"/>
        <v>0</v>
      </c>
      <c r="K206" s="145" t="s">
        <v>1</v>
      </c>
      <c r="L206" s="150"/>
      <c r="M206" s="151" t="s">
        <v>1</v>
      </c>
      <c r="N206" s="152" t="s">
        <v>39</v>
      </c>
      <c r="P206" s="153">
        <f t="shared" si="16"/>
        <v>0</v>
      </c>
      <c r="Q206" s="153">
        <v>0</v>
      </c>
      <c r="R206" s="153">
        <f t="shared" si="17"/>
        <v>0</v>
      </c>
      <c r="S206" s="153">
        <v>0</v>
      </c>
      <c r="T206" s="154">
        <f t="shared" si="18"/>
        <v>0</v>
      </c>
      <c r="AR206" s="155" t="s">
        <v>550</v>
      </c>
      <c r="AT206" s="155" t="s">
        <v>196</v>
      </c>
      <c r="AU206" s="155" t="s">
        <v>84</v>
      </c>
      <c r="AY206" s="15" t="s">
        <v>193</v>
      </c>
      <c r="BE206" s="156">
        <f t="shared" si="19"/>
        <v>0</v>
      </c>
      <c r="BF206" s="156">
        <f t="shared" si="20"/>
        <v>0</v>
      </c>
      <c r="BG206" s="156">
        <f t="shared" si="21"/>
        <v>0</v>
      </c>
      <c r="BH206" s="156">
        <f t="shared" si="22"/>
        <v>0</v>
      </c>
      <c r="BI206" s="156">
        <f t="shared" si="23"/>
        <v>0</v>
      </c>
      <c r="BJ206" s="15" t="s">
        <v>82</v>
      </c>
      <c r="BK206" s="156">
        <f t="shared" si="24"/>
        <v>0</v>
      </c>
      <c r="BL206" s="15" t="s">
        <v>550</v>
      </c>
      <c r="BM206" s="155" t="s">
        <v>1301</v>
      </c>
    </row>
    <row r="207" spans="2:65" s="1" customFormat="1" ht="21.75" customHeight="1">
      <c r="B207" s="114"/>
      <c r="C207" s="143" t="s">
        <v>514</v>
      </c>
      <c r="D207" s="143" t="s">
        <v>196</v>
      </c>
      <c r="E207" s="144" t="s">
        <v>1302</v>
      </c>
      <c r="F207" s="145" t="s">
        <v>1303</v>
      </c>
      <c r="G207" s="146" t="s">
        <v>199</v>
      </c>
      <c r="H207" s="147">
        <v>1</v>
      </c>
      <c r="I207" s="148"/>
      <c r="J207" s="149">
        <f t="shared" si="15"/>
        <v>0</v>
      </c>
      <c r="K207" s="145" t="s">
        <v>1</v>
      </c>
      <c r="L207" s="150"/>
      <c r="M207" s="151" t="s">
        <v>1</v>
      </c>
      <c r="N207" s="152" t="s">
        <v>39</v>
      </c>
      <c r="P207" s="153">
        <f t="shared" si="16"/>
        <v>0</v>
      </c>
      <c r="Q207" s="153">
        <v>0</v>
      </c>
      <c r="R207" s="153">
        <f t="shared" si="17"/>
        <v>0</v>
      </c>
      <c r="S207" s="153">
        <v>0</v>
      </c>
      <c r="T207" s="154">
        <f t="shared" si="18"/>
        <v>0</v>
      </c>
      <c r="AR207" s="155" t="s">
        <v>550</v>
      </c>
      <c r="AT207" s="155" t="s">
        <v>196</v>
      </c>
      <c r="AU207" s="155" t="s">
        <v>84</v>
      </c>
      <c r="AY207" s="15" t="s">
        <v>193</v>
      </c>
      <c r="BE207" s="156">
        <f t="shared" si="19"/>
        <v>0</v>
      </c>
      <c r="BF207" s="156">
        <f t="shared" si="20"/>
        <v>0</v>
      </c>
      <c r="BG207" s="156">
        <f t="shared" si="21"/>
        <v>0</v>
      </c>
      <c r="BH207" s="156">
        <f t="shared" si="22"/>
        <v>0</v>
      </c>
      <c r="BI207" s="156">
        <f t="shared" si="23"/>
        <v>0</v>
      </c>
      <c r="BJ207" s="15" t="s">
        <v>82</v>
      </c>
      <c r="BK207" s="156">
        <f t="shared" si="24"/>
        <v>0</v>
      </c>
      <c r="BL207" s="15" t="s">
        <v>550</v>
      </c>
      <c r="BM207" s="155" t="s">
        <v>1304</v>
      </c>
    </row>
    <row r="208" spans="2:65" s="1" customFormat="1" ht="21.75" customHeight="1">
      <c r="B208" s="114"/>
      <c r="C208" s="143" t="s">
        <v>313</v>
      </c>
      <c r="D208" s="143" t="s">
        <v>196</v>
      </c>
      <c r="E208" s="144" t="s">
        <v>1305</v>
      </c>
      <c r="F208" s="145" t="s">
        <v>1306</v>
      </c>
      <c r="G208" s="146" t="s">
        <v>199</v>
      </c>
      <c r="H208" s="147">
        <v>1</v>
      </c>
      <c r="I208" s="148"/>
      <c r="J208" s="149">
        <f t="shared" si="15"/>
        <v>0</v>
      </c>
      <c r="K208" s="145" t="s">
        <v>1</v>
      </c>
      <c r="L208" s="150"/>
      <c r="M208" s="151" t="s">
        <v>1</v>
      </c>
      <c r="N208" s="152" t="s">
        <v>39</v>
      </c>
      <c r="P208" s="153">
        <f t="shared" si="16"/>
        <v>0</v>
      </c>
      <c r="Q208" s="153">
        <v>0</v>
      </c>
      <c r="R208" s="153">
        <f t="shared" si="17"/>
        <v>0</v>
      </c>
      <c r="S208" s="153">
        <v>0</v>
      </c>
      <c r="T208" s="154">
        <f t="shared" si="18"/>
        <v>0</v>
      </c>
      <c r="AR208" s="155" t="s">
        <v>550</v>
      </c>
      <c r="AT208" s="155" t="s">
        <v>196</v>
      </c>
      <c r="AU208" s="155" t="s">
        <v>84</v>
      </c>
      <c r="AY208" s="15" t="s">
        <v>193</v>
      </c>
      <c r="BE208" s="156">
        <f t="shared" si="19"/>
        <v>0</v>
      </c>
      <c r="BF208" s="156">
        <f t="shared" si="20"/>
        <v>0</v>
      </c>
      <c r="BG208" s="156">
        <f t="shared" si="21"/>
        <v>0</v>
      </c>
      <c r="BH208" s="156">
        <f t="shared" si="22"/>
        <v>0</v>
      </c>
      <c r="BI208" s="156">
        <f t="shared" si="23"/>
        <v>0</v>
      </c>
      <c r="BJ208" s="15" t="s">
        <v>82</v>
      </c>
      <c r="BK208" s="156">
        <f t="shared" si="24"/>
        <v>0</v>
      </c>
      <c r="BL208" s="15" t="s">
        <v>550</v>
      </c>
      <c r="BM208" s="155" t="s">
        <v>1307</v>
      </c>
    </row>
    <row r="209" spans="2:65" s="1" customFormat="1" ht="21.75" customHeight="1">
      <c r="B209" s="114"/>
      <c r="C209" s="143" t="s">
        <v>519</v>
      </c>
      <c r="D209" s="143" t="s">
        <v>196</v>
      </c>
      <c r="E209" s="144" t="s">
        <v>1308</v>
      </c>
      <c r="F209" s="145" t="s">
        <v>1309</v>
      </c>
      <c r="G209" s="146" t="s">
        <v>199</v>
      </c>
      <c r="H209" s="147">
        <v>1</v>
      </c>
      <c r="I209" s="148"/>
      <c r="J209" s="149">
        <f t="shared" si="15"/>
        <v>0</v>
      </c>
      <c r="K209" s="145" t="s">
        <v>1</v>
      </c>
      <c r="L209" s="150"/>
      <c r="M209" s="151" t="s">
        <v>1</v>
      </c>
      <c r="N209" s="152" t="s">
        <v>39</v>
      </c>
      <c r="P209" s="153">
        <f t="shared" si="16"/>
        <v>0</v>
      </c>
      <c r="Q209" s="153">
        <v>0</v>
      </c>
      <c r="R209" s="153">
        <f t="shared" si="17"/>
        <v>0</v>
      </c>
      <c r="S209" s="153">
        <v>0</v>
      </c>
      <c r="T209" s="154">
        <f t="shared" si="18"/>
        <v>0</v>
      </c>
      <c r="AR209" s="155" t="s">
        <v>550</v>
      </c>
      <c r="AT209" s="155" t="s">
        <v>196</v>
      </c>
      <c r="AU209" s="155" t="s">
        <v>84</v>
      </c>
      <c r="AY209" s="15" t="s">
        <v>193</v>
      </c>
      <c r="BE209" s="156">
        <f t="shared" si="19"/>
        <v>0</v>
      </c>
      <c r="BF209" s="156">
        <f t="shared" si="20"/>
        <v>0</v>
      </c>
      <c r="BG209" s="156">
        <f t="shared" si="21"/>
        <v>0</v>
      </c>
      <c r="BH209" s="156">
        <f t="shared" si="22"/>
        <v>0</v>
      </c>
      <c r="BI209" s="156">
        <f t="shared" si="23"/>
        <v>0</v>
      </c>
      <c r="BJ209" s="15" t="s">
        <v>82</v>
      </c>
      <c r="BK209" s="156">
        <f t="shared" si="24"/>
        <v>0</v>
      </c>
      <c r="BL209" s="15" t="s">
        <v>550</v>
      </c>
      <c r="BM209" s="155" t="s">
        <v>1310</v>
      </c>
    </row>
    <row r="210" spans="2:65" s="1" customFormat="1" ht="21.75" customHeight="1">
      <c r="B210" s="114"/>
      <c r="C210" s="143" t="s">
        <v>316</v>
      </c>
      <c r="D210" s="143" t="s">
        <v>196</v>
      </c>
      <c r="E210" s="144" t="s">
        <v>1311</v>
      </c>
      <c r="F210" s="145" t="s">
        <v>1312</v>
      </c>
      <c r="G210" s="146" t="s">
        <v>199</v>
      </c>
      <c r="H210" s="147">
        <v>1</v>
      </c>
      <c r="I210" s="148"/>
      <c r="J210" s="149">
        <f t="shared" si="15"/>
        <v>0</v>
      </c>
      <c r="K210" s="145" t="s">
        <v>1</v>
      </c>
      <c r="L210" s="150"/>
      <c r="M210" s="151" t="s">
        <v>1</v>
      </c>
      <c r="N210" s="152" t="s">
        <v>39</v>
      </c>
      <c r="P210" s="153">
        <f t="shared" si="16"/>
        <v>0</v>
      </c>
      <c r="Q210" s="153">
        <v>0</v>
      </c>
      <c r="R210" s="153">
        <f t="shared" si="17"/>
        <v>0</v>
      </c>
      <c r="S210" s="153">
        <v>0</v>
      </c>
      <c r="T210" s="154">
        <f t="shared" si="18"/>
        <v>0</v>
      </c>
      <c r="AR210" s="155" t="s">
        <v>550</v>
      </c>
      <c r="AT210" s="155" t="s">
        <v>196</v>
      </c>
      <c r="AU210" s="155" t="s">
        <v>84</v>
      </c>
      <c r="AY210" s="15" t="s">
        <v>193</v>
      </c>
      <c r="BE210" s="156">
        <f t="shared" si="19"/>
        <v>0</v>
      </c>
      <c r="BF210" s="156">
        <f t="shared" si="20"/>
        <v>0</v>
      </c>
      <c r="BG210" s="156">
        <f t="shared" si="21"/>
        <v>0</v>
      </c>
      <c r="BH210" s="156">
        <f t="shared" si="22"/>
        <v>0</v>
      </c>
      <c r="BI210" s="156">
        <f t="shared" si="23"/>
        <v>0</v>
      </c>
      <c r="BJ210" s="15" t="s">
        <v>82</v>
      </c>
      <c r="BK210" s="156">
        <f t="shared" si="24"/>
        <v>0</v>
      </c>
      <c r="BL210" s="15" t="s">
        <v>550</v>
      </c>
      <c r="BM210" s="155" t="s">
        <v>1313</v>
      </c>
    </row>
    <row r="211" spans="2:65" s="1" customFormat="1" ht="21.75" customHeight="1">
      <c r="B211" s="114"/>
      <c r="C211" s="143" t="s">
        <v>526</v>
      </c>
      <c r="D211" s="143" t="s">
        <v>196</v>
      </c>
      <c r="E211" s="144" t="s">
        <v>1314</v>
      </c>
      <c r="F211" s="145" t="s">
        <v>1315</v>
      </c>
      <c r="G211" s="146" t="s">
        <v>199</v>
      </c>
      <c r="H211" s="147">
        <v>1</v>
      </c>
      <c r="I211" s="148"/>
      <c r="J211" s="149">
        <f t="shared" si="15"/>
        <v>0</v>
      </c>
      <c r="K211" s="145" t="s">
        <v>1</v>
      </c>
      <c r="L211" s="150"/>
      <c r="M211" s="151" t="s">
        <v>1</v>
      </c>
      <c r="N211" s="152" t="s">
        <v>39</v>
      </c>
      <c r="P211" s="153">
        <f t="shared" si="16"/>
        <v>0</v>
      </c>
      <c r="Q211" s="153">
        <v>0</v>
      </c>
      <c r="R211" s="153">
        <f t="shared" si="17"/>
        <v>0</v>
      </c>
      <c r="S211" s="153">
        <v>0</v>
      </c>
      <c r="T211" s="154">
        <f t="shared" si="18"/>
        <v>0</v>
      </c>
      <c r="AR211" s="155" t="s">
        <v>550</v>
      </c>
      <c r="AT211" s="155" t="s">
        <v>196</v>
      </c>
      <c r="AU211" s="155" t="s">
        <v>84</v>
      </c>
      <c r="AY211" s="15" t="s">
        <v>193</v>
      </c>
      <c r="BE211" s="156">
        <f t="shared" si="19"/>
        <v>0</v>
      </c>
      <c r="BF211" s="156">
        <f t="shared" si="20"/>
        <v>0</v>
      </c>
      <c r="BG211" s="156">
        <f t="shared" si="21"/>
        <v>0</v>
      </c>
      <c r="BH211" s="156">
        <f t="shared" si="22"/>
        <v>0</v>
      </c>
      <c r="BI211" s="156">
        <f t="shared" si="23"/>
        <v>0</v>
      </c>
      <c r="BJ211" s="15" t="s">
        <v>82</v>
      </c>
      <c r="BK211" s="156">
        <f t="shared" si="24"/>
        <v>0</v>
      </c>
      <c r="BL211" s="15" t="s">
        <v>550</v>
      </c>
      <c r="BM211" s="155" t="s">
        <v>1316</v>
      </c>
    </row>
    <row r="212" spans="2:65" s="1" customFormat="1" ht="21.75" customHeight="1">
      <c r="B212" s="114"/>
      <c r="C212" s="143" t="s">
        <v>321</v>
      </c>
      <c r="D212" s="143" t="s">
        <v>196</v>
      </c>
      <c r="E212" s="144" t="s">
        <v>1317</v>
      </c>
      <c r="F212" s="145" t="s">
        <v>1318</v>
      </c>
      <c r="G212" s="146" t="s">
        <v>199</v>
      </c>
      <c r="H212" s="147">
        <v>1</v>
      </c>
      <c r="I212" s="148"/>
      <c r="J212" s="149">
        <f t="shared" si="15"/>
        <v>0</v>
      </c>
      <c r="K212" s="145" t="s">
        <v>1</v>
      </c>
      <c r="L212" s="150"/>
      <c r="M212" s="151" t="s">
        <v>1</v>
      </c>
      <c r="N212" s="152" t="s">
        <v>39</v>
      </c>
      <c r="P212" s="153">
        <f t="shared" si="16"/>
        <v>0</v>
      </c>
      <c r="Q212" s="153">
        <v>0</v>
      </c>
      <c r="R212" s="153">
        <f t="shared" si="17"/>
        <v>0</v>
      </c>
      <c r="S212" s="153">
        <v>0</v>
      </c>
      <c r="T212" s="154">
        <f t="shared" si="18"/>
        <v>0</v>
      </c>
      <c r="AR212" s="155" t="s">
        <v>550</v>
      </c>
      <c r="AT212" s="155" t="s">
        <v>196</v>
      </c>
      <c r="AU212" s="155" t="s">
        <v>84</v>
      </c>
      <c r="AY212" s="15" t="s">
        <v>193</v>
      </c>
      <c r="BE212" s="156">
        <f t="shared" si="19"/>
        <v>0</v>
      </c>
      <c r="BF212" s="156">
        <f t="shared" si="20"/>
        <v>0</v>
      </c>
      <c r="BG212" s="156">
        <f t="shared" si="21"/>
        <v>0</v>
      </c>
      <c r="BH212" s="156">
        <f t="shared" si="22"/>
        <v>0</v>
      </c>
      <c r="BI212" s="156">
        <f t="shared" si="23"/>
        <v>0</v>
      </c>
      <c r="BJ212" s="15" t="s">
        <v>82</v>
      </c>
      <c r="BK212" s="156">
        <f t="shared" si="24"/>
        <v>0</v>
      </c>
      <c r="BL212" s="15" t="s">
        <v>550</v>
      </c>
      <c r="BM212" s="155" t="s">
        <v>1319</v>
      </c>
    </row>
    <row r="213" spans="2:65" s="1" customFormat="1" ht="24.2" customHeight="1">
      <c r="B213" s="114"/>
      <c r="C213" s="157" t="s">
        <v>533</v>
      </c>
      <c r="D213" s="157" t="s">
        <v>207</v>
      </c>
      <c r="E213" s="158" t="s">
        <v>1320</v>
      </c>
      <c r="F213" s="159" t="s">
        <v>1321</v>
      </c>
      <c r="G213" s="160" t="s">
        <v>199</v>
      </c>
      <c r="H213" s="161">
        <v>2</v>
      </c>
      <c r="I213" s="162"/>
      <c r="J213" s="163">
        <f t="shared" si="15"/>
        <v>0</v>
      </c>
      <c r="K213" s="159" t="s">
        <v>1</v>
      </c>
      <c r="L213" s="30"/>
      <c r="M213" s="164" t="s">
        <v>1</v>
      </c>
      <c r="N213" s="113" t="s">
        <v>39</v>
      </c>
      <c r="P213" s="153">
        <f t="shared" si="16"/>
        <v>0</v>
      </c>
      <c r="Q213" s="153">
        <v>0</v>
      </c>
      <c r="R213" s="153">
        <f t="shared" si="17"/>
        <v>0</v>
      </c>
      <c r="S213" s="153">
        <v>0</v>
      </c>
      <c r="T213" s="154">
        <f t="shared" si="18"/>
        <v>0</v>
      </c>
      <c r="AR213" s="155" t="s">
        <v>192</v>
      </c>
      <c r="AT213" s="155" t="s">
        <v>207</v>
      </c>
      <c r="AU213" s="155" t="s">
        <v>84</v>
      </c>
      <c r="AY213" s="15" t="s">
        <v>193</v>
      </c>
      <c r="BE213" s="156">
        <f t="shared" si="19"/>
        <v>0</v>
      </c>
      <c r="BF213" s="156">
        <f t="shared" si="20"/>
        <v>0</v>
      </c>
      <c r="BG213" s="156">
        <f t="shared" si="21"/>
        <v>0</v>
      </c>
      <c r="BH213" s="156">
        <f t="shared" si="22"/>
        <v>0</v>
      </c>
      <c r="BI213" s="156">
        <f t="shared" si="23"/>
        <v>0</v>
      </c>
      <c r="BJ213" s="15" t="s">
        <v>82</v>
      </c>
      <c r="BK213" s="156">
        <f t="shared" si="24"/>
        <v>0</v>
      </c>
      <c r="BL213" s="15" t="s">
        <v>192</v>
      </c>
      <c r="BM213" s="155" t="s">
        <v>1322</v>
      </c>
    </row>
    <row r="214" spans="2:65" s="1" customFormat="1" ht="21.75" customHeight="1">
      <c r="B214" s="114"/>
      <c r="C214" s="143" t="s">
        <v>325</v>
      </c>
      <c r="D214" s="143" t="s">
        <v>196</v>
      </c>
      <c r="E214" s="144" t="s">
        <v>1323</v>
      </c>
      <c r="F214" s="145" t="s">
        <v>1324</v>
      </c>
      <c r="G214" s="146" t="s">
        <v>199</v>
      </c>
      <c r="H214" s="147">
        <v>1</v>
      </c>
      <c r="I214" s="148"/>
      <c r="J214" s="149">
        <f t="shared" si="15"/>
        <v>0</v>
      </c>
      <c r="K214" s="145" t="s">
        <v>1</v>
      </c>
      <c r="L214" s="150"/>
      <c r="M214" s="151" t="s">
        <v>1</v>
      </c>
      <c r="N214" s="152" t="s">
        <v>39</v>
      </c>
      <c r="P214" s="153">
        <f t="shared" si="16"/>
        <v>0</v>
      </c>
      <c r="Q214" s="153">
        <v>0</v>
      </c>
      <c r="R214" s="153">
        <f t="shared" si="17"/>
        <v>0</v>
      </c>
      <c r="S214" s="153">
        <v>0</v>
      </c>
      <c r="T214" s="154">
        <f t="shared" si="18"/>
        <v>0</v>
      </c>
      <c r="AR214" s="155" t="s">
        <v>550</v>
      </c>
      <c r="AT214" s="155" t="s">
        <v>196</v>
      </c>
      <c r="AU214" s="155" t="s">
        <v>84</v>
      </c>
      <c r="AY214" s="15" t="s">
        <v>193</v>
      </c>
      <c r="BE214" s="156">
        <f t="shared" si="19"/>
        <v>0</v>
      </c>
      <c r="BF214" s="156">
        <f t="shared" si="20"/>
        <v>0</v>
      </c>
      <c r="BG214" s="156">
        <f t="shared" si="21"/>
        <v>0</v>
      </c>
      <c r="BH214" s="156">
        <f t="shared" si="22"/>
        <v>0</v>
      </c>
      <c r="BI214" s="156">
        <f t="shared" si="23"/>
        <v>0</v>
      </c>
      <c r="BJ214" s="15" t="s">
        <v>82</v>
      </c>
      <c r="BK214" s="156">
        <f t="shared" si="24"/>
        <v>0</v>
      </c>
      <c r="BL214" s="15" t="s">
        <v>550</v>
      </c>
      <c r="BM214" s="155" t="s">
        <v>1325</v>
      </c>
    </row>
    <row r="215" spans="2:65" s="1" customFormat="1" ht="21.75" customHeight="1">
      <c r="B215" s="114"/>
      <c r="C215" s="143" t="s">
        <v>539</v>
      </c>
      <c r="D215" s="143" t="s">
        <v>196</v>
      </c>
      <c r="E215" s="144" t="s">
        <v>1326</v>
      </c>
      <c r="F215" s="145" t="s">
        <v>1327</v>
      </c>
      <c r="G215" s="146" t="s">
        <v>199</v>
      </c>
      <c r="H215" s="147">
        <v>1</v>
      </c>
      <c r="I215" s="148"/>
      <c r="J215" s="149">
        <f t="shared" si="15"/>
        <v>0</v>
      </c>
      <c r="K215" s="145" t="s">
        <v>1</v>
      </c>
      <c r="L215" s="150"/>
      <c r="M215" s="151" t="s">
        <v>1</v>
      </c>
      <c r="N215" s="152" t="s">
        <v>39</v>
      </c>
      <c r="P215" s="153">
        <f t="shared" si="16"/>
        <v>0</v>
      </c>
      <c r="Q215" s="153">
        <v>0</v>
      </c>
      <c r="R215" s="153">
        <f t="shared" si="17"/>
        <v>0</v>
      </c>
      <c r="S215" s="153">
        <v>0</v>
      </c>
      <c r="T215" s="154">
        <f t="shared" si="18"/>
        <v>0</v>
      </c>
      <c r="AR215" s="155" t="s">
        <v>550</v>
      </c>
      <c r="AT215" s="155" t="s">
        <v>196</v>
      </c>
      <c r="AU215" s="155" t="s">
        <v>84</v>
      </c>
      <c r="AY215" s="15" t="s">
        <v>193</v>
      </c>
      <c r="BE215" s="156">
        <f t="shared" si="19"/>
        <v>0</v>
      </c>
      <c r="BF215" s="156">
        <f t="shared" si="20"/>
        <v>0</v>
      </c>
      <c r="BG215" s="156">
        <f t="shared" si="21"/>
        <v>0</v>
      </c>
      <c r="BH215" s="156">
        <f t="shared" si="22"/>
        <v>0</v>
      </c>
      <c r="BI215" s="156">
        <f t="shared" si="23"/>
        <v>0</v>
      </c>
      <c r="BJ215" s="15" t="s">
        <v>82</v>
      </c>
      <c r="BK215" s="156">
        <f t="shared" si="24"/>
        <v>0</v>
      </c>
      <c r="BL215" s="15" t="s">
        <v>550</v>
      </c>
      <c r="BM215" s="155" t="s">
        <v>1328</v>
      </c>
    </row>
    <row r="216" spans="2:65" s="11" customFormat="1" ht="22.9" customHeight="1">
      <c r="B216" s="131"/>
      <c r="D216" s="132" t="s">
        <v>73</v>
      </c>
      <c r="E216" s="141" t="s">
        <v>1329</v>
      </c>
      <c r="F216" s="141" t="s">
        <v>1330</v>
      </c>
      <c r="I216" s="134"/>
      <c r="J216" s="142">
        <f>BK216</f>
        <v>0</v>
      </c>
      <c r="L216" s="131"/>
      <c r="M216" s="136"/>
      <c r="P216" s="137">
        <f>SUM(P217:P226)</f>
        <v>0</v>
      </c>
      <c r="R216" s="137">
        <f>SUM(R217:R226)</f>
        <v>2.8799999999999999E-2</v>
      </c>
      <c r="T216" s="138">
        <f>SUM(T217:T226)</f>
        <v>0</v>
      </c>
      <c r="AR216" s="132" t="s">
        <v>82</v>
      </c>
      <c r="AT216" s="139" t="s">
        <v>73</v>
      </c>
      <c r="AU216" s="139" t="s">
        <v>82</v>
      </c>
      <c r="AY216" s="132" t="s">
        <v>193</v>
      </c>
      <c r="BK216" s="140">
        <f>SUM(BK217:BK226)</f>
        <v>0</v>
      </c>
    </row>
    <row r="217" spans="2:65" s="1" customFormat="1" ht="24.2" customHeight="1">
      <c r="B217" s="114"/>
      <c r="C217" s="157" t="s">
        <v>329</v>
      </c>
      <c r="D217" s="157" t="s">
        <v>207</v>
      </c>
      <c r="E217" s="158" t="s">
        <v>1331</v>
      </c>
      <c r="F217" s="159" t="s">
        <v>1332</v>
      </c>
      <c r="G217" s="160" t="s">
        <v>258</v>
      </c>
      <c r="H217" s="161">
        <v>3</v>
      </c>
      <c r="I217" s="162"/>
      <c r="J217" s="163">
        <f>ROUND(I217*H217,2)</f>
        <v>0</v>
      </c>
      <c r="K217" s="159" t="s">
        <v>1003</v>
      </c>
      <c r="L217" s="30"/>
      <c r="M217" s="164" t="s">
        <v>1</v>
      </c>
      <c r="N217" s="113" t="s">
        <v>39</v>
      </c>
      <c r="P217" s="153">
        <f>O217*H217</f>
        <v>0</v>
      </c>
      <c r="Q217" s="153">
        <v>0</v>
      </c>
      <c r="R217" s="153">
        <f>Q217*H217</f>
        <v>0</v>
      </c>
      <c r="S217" s="153">
        <v>0</v>
      </c>
      <c r="T217" s="154">
        <f>S217*H217</f>
        <v>0</v>
      </c>
      <c r="AR217" s="155" t="s">
        <v>268</v>
      </c>
      <c r="AT217" s="155" t="s">
        <v>207</v>
      </c>
      <c r="AU217" s="155" t="s">
        <v>84</v>
      </c>
      <c r="AY217" s="15" t="s">
        <v>193</v>
      </c>
      <c r="BE217" s="156">
        <f>IF(N217="základní",J217,0)</f>
        <v>0</v>
      </c>
      <c r="BF217" s="156">
        <f>IF(N217="snížená",J217,0)</f>
        <v>0</v>
      </c>
      <c r="BG217" s="156">
        <f>IF(N217="zákl. přenesená",J217,0)</f>
        <v>0</v>
      </c>
      <c r="BH217" s="156">
        <f>IF(N217="sníž. přenesená",J217,0)</f>
        <v>0</v>
      </c>
      <c r="BI217" s="156">
        <f>IF(N217="nulová",J217,0)</f>
        <v>0</v>
      </c>
      <c r="BJ217" s="15" t="s">
        <v>82</v>
      </c>
      <c r="BK217" s="156">
        <f>ROUND(I217*H217,2)</f>
        <v>0</v>
      </c>
      <c r="BL217" s="15" t="s">
        <v>268</v>
      </c>
      <c r="BM217" s="155" t="s">
        <v>1333</v>
      </c>
    </row>
    <row r="218" spans="2:65" s="1" customFormat="1" ht="11.25">
      <c r="B218" s="30"/>
      <c r="D218" s="180" t="s">
        <v>286</v>
      </c>
      <c r="F218" s="181" t="s">
        <v>1334</v>
      </c>
      <c r="I218" s="115"/>
      <c r="L218" s="30"/>
      <c r="M218" s="182"/>
      <c r="T218" s="54"/>
      <c r="AT218" s="15" t="s">
        <v>286</v>
      </c>
      <c r="AU218" s="15" t="s">
        <v>84</v>
      </c>
    </row>
    <row r="219" spans="2:65" s="12" customFormat="1" ht="11.25">
      <c r="B219" s="165"/>
      <c r="D219" s="166" t="s">
        <v>224</v>
      </c>
      <c r="E219" s="167" t="s">
        <v>1</v>
      </c>
      <c r="F219" s="168" t="s">
        <v>203</v>
      </c>
      <c r="H219" s="169">
        <v>3</v>
      </c>
      <c r="I219" s="170"/>
      <c r="L219" s="165"/>
      <c r="M219" s="171"/>
      <c r="T219" s="172"/>
      <c r="AT219" s="167" t="s">
        <v>224</v>
      </c>
      <c r="AU219" s="167" t="s">
        <v>84</v>
      </c>
      <c r="AV219" s="12" t="s">
        <v>84</v>
      </c>
      <c r="AW219" s="12" t="s">
        <v>226</v>
      </c>
      <c r="AX219" s="12" t="s">
        <v>82</v>
      </c>
      <c r="AY219" s="167" t="s">
        <v>193</v>
      </c>
    </row>
    <row r="220" spans="2:65" s="1" customFormat="1" ht="24.2" customHeight="1">
      <c r="B220" s="114"/>
      <c r="C220" s="157" t="s">
        <v>546</v>
      </c>
      <c r="D220" s="157" t="s">
        <v>207</v>
      </c>
      <c r="E220" s="158" t="s">
        <v>1335</v>
      </c>
      <c r="F220" s="159" t="s">
        <v>1336</v>
      </c>
      <c r="G220" s="160" t="s">
        <v>258</v>
      </c>
      <c r="H220" s="161">
        <v>4</v>
      </c>
      <c r="I220" s="162"/>
      <c r="J220" s="163">
        <f>ROUND(I220*H220,2)</f>
        <v>0</v>
      </c>
      <c r="K220" s="159" t="s">
        <v>1085</v>
      </c>
      <c r="L220" s="30"/>
      <c r="M220" s="164" t="s">
        <v>1</v>
      </c>
      <c r="N220" s="113" t="s">
        <v>39</v>
      </c>
      <c r="P220" s="153">
        <f>O220*H220</f>
        <v>0</v>
      </c>
      <c r="Q220" s="153">
        <v>0</v>
      </c>
      <c r="R220" s="153">
        <f>Q220*H220</f>
        <v>0</v>
      </c>
      <c r="S220" s="153">
        <v>0</v>
      </c>
      <c r="T220" s="154">
        <f>S220*H220</f>
        <v>0</v>
      </c>
      <c r="AR220" s="155" t="s">
        <v>268</v>
      </c>
      <c r="AT220" s="155" t="s">
        <v>207</v>
      </c>
      <c r="AU220" s="155" t="s">
        <v>84</v>
      </c>
      <c r="AY220" s="15" t="s">
        <v>193</v>
      </c>
      <c r="BE220" s="156">
        <f>IF(N220="základní",J220,0)</f>
        <v>0</v>
      </c>
      <c r="BF220" s="156">
        <f>IF(N220="snížená",J220,0)</f>
        <v>0</v>
      </c>
      <c r="BG220" s="156">
        <f>IF(N220="zákl. přenesená",J220,0)</f>
        <v>0</v>
      </c>
      <c r="BH220" s="156">
        <f>IF(N220="sníž. přenesená",J220,0)</f>
        <v>0</v>
      </c>
      <c r="BI220" s="156">
        <f>IF(N220="nulová",J220,0)</f>
        <v>0</v>
      </c>
      <c r="BJ220" s="15" t="s">
        <v>82</v>
      </c>
      <c r="BK220" s="156">
        <f>ROUND(I220*H220,2)</f>
        <v>0</v>
      </c>
      <c r="BL220" s="15" t="s">
        <v>268</v>
      </c>
      <c r="BM220" s="155" t="s">
        <v>1337</v>
      </c>
    </row>
    <row r="221" spans="2:65" s="1" customFormat="1" ht="11.25">
      <c r="B221" s="30"/>
      <c r="D221" s="180" t="s">
        <v>286</v>
      </c>
      <c r="F221" s="181" t="s">
        <v>1338</v>
      </c>
      <c r="I221" s="115"/>
      <c r="L221" s="30"/>
      <c r="M221" s="182"/>
      <c r="T221" s="54"/>
      <c r="AT221" s="15" t="s">
        <v>286</v>
      </c>
      <c r="AU221" s="15" t="s">
        <v>84</v>
      </c>
    </row>
    <row r="222" spans="2:65" s="1" customFormat="1" ht="24.2" customHeight="1">
      <c r="B222" s="114"/>
      <c r="C222" s="157" t="s">
        <v>268</v>
      </c>
      <c r="D222" s="157" t="s">
        <v>207</v>
      </c>
      <c r="E222" s="158" t="s">
        <v>1339</v>
      </c>
      <c r="F222" s="159" t="s">
        <v>1340</v>
      </c>
      <c r="G222" s="160" t="s">
        <v>258</v>
      </c>
      <c r="H222" s="161">
        <v>4</v>
      </c>
      <c r="I222" s="162"/>
      <c r="J222" s="163">
        <f>ROUND(I222*H222,2)</f>
        <v>0</v>
      </c>
      <c r="K222" s="159" t="s">
        <v>1085</v>
      </c>
      <c r="L222" s="30"/>
      <c r="M222" s="164" t="s">
        <v>1</v>
      </c>
      <c r="N222" s="113" t="s">
        <v>39</v>
      </c>
      <c r="P222" s="153">
        <f>O222*H222</f>
        <v>0</v>
      </c>
      <c r="Q222" s="153">
        <v>2.2000000000000001E-3</v>
      </c>
      <c r="R222" s="153">
        <f>Q222*H222</f>
        <v>8.8000000000000005E-3</v>
      </c>
      <c r="S222" s="153">
        <v>0</v>
      </c>
      <c r="T222" s="154">
        <f>S222*H222</f>
        <v>0</v>
      </c>
      <c r="AR222" s="155" t="s">
        <v>268</v>
      </c>
      <c r="AT222" s="155" t="s">
        <v>207</v>
      </c>
      <c r="AU222" s="155" t="s">
        <v>84</v>
      </c>
      <c r="AY222" s="15" t="s">
        <v>193</v>
      </c>
      <c r="BE222" s="156">
        <f>IF(N222="základní",J222,0)</f>
        <v>0</v>
      </c>
      <c r="BF222" s="156">
        <f>IF(N222="snížená",J222,0)</f>
        <v>0</v>
      </c>
      <c r="BG222" s="156">
        <f>IF(N222="zákl. přenesená",J222,0)</f>
        <v>0</v>
      </c>
      <c r="BH222" s="156">
        <f>IF(N222="sníž. přenesená",J222,0)</f>
        <v>0</v>
      </c>
      <c r="BI222" s="156">
        <f>IF(N222="nulová",J222,0)</f>
        <v>0</v>
      </c>
      <c r="BJ222" s="15" t="s">
        <v>82</v>
      </c>
      <c r="BK222" s="156">
        <f>ROUND(I222*H222,2)</f>
        <v>0</v>
      </c>
      <c r="BL222" s="15" t="s">
        <v>268</v>
      </c>
      <c r="BM222" s="155" t="s">
        <v>1341</v>
      </c>
    </row>
    <row r="223" spans="2:65" s="1" customFormat="1" ht="11.25">
      <c r="B223" s="30"/>
      <c r="D223" s="180" t="s">
        <v>286</v>
      </c>
      <c r="F223" s="181" t="s">
        <v>1342</v>
      </c>
      <c r="I223" s="115"/>
      <c r="L223" s="30"/>
      <c r="M223" s="182"/>
      <c r="T223" s="54"/>
      <c r="AT223" s="15" t="s">
        <v>286</v>
      </c>
      <c r="AU223" s="15" t="s">
        <v>84</v>
      </c>
    </row>
    <row r="224" spans="2:65" s="1" customFormat="1" ht="16.5" customHeight="1">
      <c r="B224" s="114"/>
      <c r="C224" s="143" t="s">
        <v>551</v>
      </c>
      <c r="D224" s="143" t="s">
        <v>196</v>
      </c>
      <c r="E224" s="144" t="s">
        <v>1343</v>
      </c>
      <c r="F224" s="145" t="s">
        <v>1344</v>
      </c>
      <c r="G224" s="146" t="s">
        <v>258</v>
      </c>
      <c r="H224" s="147">
        <v>4</v>
      </c>
      <c r="I224" s="148"/>
      <c r="J224" s="149">
        <f>ROUND(I224*H224,2)</f>
        <v>0</v>
      </c>
      <c r="K224" s="145" t="s">
        <v>239</v>
      </c>
      <c r="L224" s="150"/>
      <c r="M224" s="151" t="s">
        <v>1</v>
      </c>
      <c r="N224" s="152" t="s">
        <v>39</v>
      </c>
      <c r="P224" s="153">
        <f>O224*H224</f>
        <v>0</v>
      </c>
      <c r="Q224" s="153">
        <v>5.0000000000000001E-3</v>
      </c>
      <c r="R224" s="153">
        <f>Q224*H224</f>
        <v>0.02</v>
      </c>
      <c r="S224" s="153">
        <v>0</v>
      </c>
      <c r="T224" s="154">
        <f>S224*H224</f>
        <v>0</v>
      </c>
      <c r="AR224" s="155" t="s">
        <v>550</v>
      </c>
      <c r="AT224" s="155" t="s">
        <v>196</v>
      </c>
      <c r="AU224" s="155" t="s">
        <v>84</v>
      </c>
      <c r="AY224" s="15" t="s">
        <v>193</v>
      </c>
      <c r="BE224" s="156">
        <f>IF(N224="základní",J224,0)</f>
        <v>0</v>
      </c>
      <c r="BF224" s="156">
        <f>IF(N224="snížená",J224,0)</f>
        <v>0</v>
      </c>
      <c r="BG224" s="156">
        <f>IF(N224="zákl. přenesená",J224,0)</f>
        <v>0</v>
      </c>
      <c r="BH224" s="156">
        <f>IF(N224="sníž. přenesená",J224,0)</f>
        <v>0</v>
      </c>
      <c r="BI224" s="156">
        <f>IF(N224="nulová",J224,0)</f>
        <v>0</v>
      </c>
      <c r="BJ224" s="15" t="s">
        <v>82</v>
      </c>
      <c r="BK224" s="156">
        <f>ROUND(I224*H224,2)</f>
        <v>0</v>
      </c>
      <c r="BL224" s="15" t="s">
        <v>550</v>
      </c>
      <c r="BM224" s="155" t="s">
        <v>1345</v>
      </c>
    </row>
    <row r="225" spans="2:65" s="1" customFormat="1" ht="49.15" customHeight="1">
      <c r="B225" s="114"/>
      <c r="C225" s="157" t="s">
        <v>340</v>
      </c>
      <c r="D225" s="157" t="s">
        <v>207</v>
      </c>
      <c r="E225" s="158" t="s">
        <v>1346</v>
      </c>
      <c r="F225" s="159" t="s">
        <v>1347</v>
      </c>
      <c r="G225" s="160" t="s">
        <v>221</v>
      </c>
      <c r="H225" s="161">
        <v>40</v>
      </c>
      <c r="I225" s="162"/>
      <c r="J225" s="163">
        <f>ROUND(I225*H225,2)</f>
        <v>0</v>
      </c>
      <c r="K225" s="159" t="s">
        <v>1</v>
      </c>
      <c r="L225" s="30"/>
      <c r="M225" s="164" t="s">
        <v>1</v>
      </c>
      <c r="N225" s="113" t="s">
        <v>39</v>
      </c>
      <c r="P225" s="153">
        <f>O225*H225</f>
        <v>0</v>
      </c>
      <c r="Q225" s="153">
        <v>0</v>
      </c>
      <c r="R225" s="153">
        <f>Q225*H225</f>
        <v>0</v>
      </c>
      <c r="S225" s="153">
        <v>0</v>
      </c>
      <c r="T225" s="154">
        <f>S225*H225</f>
        <v>0</v>
      </c>
      <c r="AR225" s="155" t="s">
        <v>192</v>
      </c>
      <c r="AT225" s="155" t="s">
        <v>207</v>
      </c>
      <c r="AU225" s="155" t="s">
        <v>84</v>
      </c>
      <c r="AY225" s="15" t="s">
        <v>193</v>
      </c>
      <c r="BE225" s="156">
        <f>IF(N225="základní",J225,0)</f>
        <v>0</v>
      </c>
      <c r="BF225" s="156">
        <f>IF(N225="snížená",J225,0)</f>
        <v>0</v>
      </c>
      <c r="BG225" s="156">
        <f>IF(N225="zákl. přenesená",J225,0)</f>
        <v>0</v>
      </c>
      <c r="BH225" s="156">
        <f>IF(N225="sníž. přenesená",J225,0)</f>
        <v>0</v>
      </c>
      <c r="BI225" s="156">
        <f>IF(N225="nulová",J225,0)</f>
        <v>0</v>
      </c>
      <c r="BJ225" s="15" t="s">
        <v>82</v>
      </c>
      <c r="BK225" s="156">
        <f>ROUND(I225*H225,2)</f>
        <v>0</v>
      </c>
      <c r="BL225" s="15" t="s">
        <v>192</v>
      </c>
      <c r="BM225" s="155" t="s">
        <v>1348</v>
      </c>
    </row>
    <row r="226" spans="2:65" s="1" customFormat="1" ht="19.5">
      <c r="B226" s="30"/>
      <c r="D226" s="166" t="s">
        <v>1116</v>
      </c>
      <c r="F226" s="192" t="s">
        <v>1349</v>
      </c>
      <c r="I226" s="115"/>
      <c r="L226" s="30"/>
      <c r="M226" s="182"/>
      <c r="T226" s="54"/>
      <c r="AT226" s="15" t="s">
        <v>1116</v>
      </c>
      <c r="AU226" s="15" t="s">
        <v>84</v>
      </c>
    </row>
    <row r="227" spans="2:65" s="11" customFormat="1" ht="22.9" customHeight="1">
      <c r="B227" s="131"/>
      <c r="D227" s="132" t="s">
        <v>73</v>
      </c>
      <c r="E227" s="141" t="s">
        <v>1350</v>
      </c>
      <c r="F227" s="141" t="s">
        <v>1351</v>
      </c>
      <c r="I227" s="134"/>
      <c r="J227" s="142">
        <f>BK227</f>
        <v>0</v>
      </c>
      <c r="L227" s="131"/>
      <c r="M227" s="136"/>
      <c r="P227" s="137">
        <f>SUM(P228:P355)</f>
        <v>0</v>
      </c>
      <c r="R227" s="137">
        <f>SUM(R228:R355)</f>
        <v>0</v>
      </c>
      <c r="T227" s="138">
        <f>SUM(T228:T355)</f>
        <v>0</v>
      </c>
      <c r="AR227" s="132" t="s">
        <v>82</v>
      </c>
      <c r="AT227" s="139" t="s">
        <v>73</v>
      </c>
      <c r="AU227" s="139" t="s">
        <v>82</v>
      </c>
      <c r="AY227" s="132" t="s">
        <v>193</v>
      </c>
      <c r="BK227" s="140">
        <f>SUM(BK228:BK355)</f>
        <v>0</v>
      </c>
    </row>
    <row r="228" spans="2:65" s="1" customFormat="1" ht="16.5" customHeight="1">
      <c r="B228" s="114"/>
      <c r="C228" s="157" t="s">
        <v>1352</v>
      </c>
      <c r="D228" s="157" t="s">
        <v>207</v>
      </c>
      <c r="E228" s="158" t="s">
        <v>1353</v>
      </c>
      <c r="F228" s="159" t="s">
        <v>1354</v>
      </c>
      <c r="G228" s="160" t="s">
        <v>199</v>
      </c>
      <c r="H228" s="161">
        <v>1</v>
      </c>
      <c r="I228" s="162"/>
      <c r="J228" s="163">
        <f>ROUND(I228*H228,2)</f>
        <v>0</v>
      </c>
      <c r="K228" s="159" t="s">
        <v>1</v>
      </c>
      <c r="L228" s="30"/>
      <c r="M228" s="164" t="s">
        <v>1</v>
      </c>
      <c r="N228" s="113" t="s">
        <v>39</v>
      </c>
      <c r="P228" s="153">
        <f>O228*H228</f>
        <v>0</v>
      </c>
      <c r="Q228" s="153">
        <v>0</v>
      </c>
      <c r="R228" s="153">
        <f>Q228*H228</f>
        <v>0</v>
      </c>
      <c r="S228" s="153">
        <v>0</v>
      </c>
      <c r="T228" s="154">
        <f>S228*H228</f>
        <v>0</v>
      </c>
      <c r="AR228" s="155" t="s">
        <v>268</v>
      </c>
      <c r="AT228" s="155" t="s">
        <v>207</v>
      </c>
      <c r="AU228" s="155" t="s">
        <v>84</v>
      </c>
      <c r="AY228" s="15" t="s">
        <v>193</v>
      </c>
      <c r="BE228" s="156">
        <f>IF(N228="základní",J228,0)</f>
        <v>0</v>
      </c>
      <c r="BF228" s="156">
        <f>IF(N228="snížená",J228,0)</f>
        <v>0</v>
      </c>
      <c r="BG228" s="156">
        <f>IF(N228="zákl. přenesená",J228,0)</f>
        <v>0</v>
      </c>
      <c r="BH228" s="156">
        <f>IF(N228="sníž. přenesená",J228,0)</f>
        <v>0</v>
      </c>
      <c r="BI228" s="156">
        <f>IF(N228="nulová",J228,0)</f>
        <v>0</v>
      </c>
      <c r="BJ228" s="15" t="s">
        <v>82</v>
      </c>
      <c r="BK228" s="156">
        <f>ROUND(I228*H228,2)</f>
        <v>0</v>
      </c>
      <c r="BL228" s="15" t="s">
        <v>268</v>
      </c>
      <c r="BM228" s="155" t="s">
        <v>1355</v>
      </c>
    </row>
    <row r="229" spans="2:65" s="1" customFormat="1" ht="16.5" customHeight="1">
      <c r="B229" s="114"/>
      <c r="C229" s="143" t="s">
        <v>345</v>
      </c>
      <c r="D229" s="143" t="s">
        <v>196</v>
      </c>
      <c r="E229" s="144" t="s">
        <v>1356</v>
      </c>
      <c r="F229" s="145" t="s">
        <v>1357</v>
      </c>
      <c r="G229" s="146" t="s">
        <v>199</v>
      </c>
      <c r="H229" s="147">
        <v>1</v>
      </c>
      <c r="I229" s="148"/>
      <c r="J229" s="149">
        <f>ROUND(I229*H229,2)</f>
        <v>0</v>
      </c>
      <c r="K229" s="145" t="s">
        <v>1</v>
      </c>
      <c r="L229" s="150"/>
      <c r="M229" s="151" t="s">
        <v>1</v>
      </c>
      <c r="N229" s="152" t="s">
        <v>39</v>
      </c>
      <c r="P229" s="153">
        <f>O229*H229</f>
        <v>0</v>
      </c>
      <c r="Q229" s="153">
        <v>0</v>
      </c>
      <c r="R229" s="153">
        <f>Q229*H229</f>
        <v>0</v>
      </c>
      <c r="S229" s="153">
        <v>0</v>
      </c>
      <c r="T229" s="154">
        <f>S229*H229</f>
        <v>0</v>
      </c>
      <c r="AR229" s="155" t="s">
        <v>273</v>
      </c>
      <c r="AT229" s="155" t="s">
        <v>196</v>
      </c>
      <c r="AU229" s="155" t="s">
        <v>84</v>
      </c>
      <c r="AY229" s="15" t="s">
        <v>193</v>
      </c>
      <c r="BE229" s="156">
        <f>IF(N229="základní",J229,0)</f>
        <v>0</v>
      </c>
      <c r="BF229" s="156">
        <f>IF(N229="snížená",J229,0)</f>
        <v>0</v>
      </c>
      <c r="BG229" s="156">
        <f>IF(N229="zákl. přenesená",J229,0)</f>
        <v>0</v>
      </c>
      <c r="BH229" s="156">
        <f>IF(N229="sníž. přenesená",J229,0)</f>
        <v>0</v>
      </c>
      <c r="BI229" s="156">
        <f>IF(N229="nulová",J229,0)</f>
        <v>0</v>
      </c>
      <c r="BJ229" s="15" t="s">
        <v>82</v>
      </c>
      <c r="BK229" s="156">
        <f>ROUND(I229*H229,2)</f>
        <v>0</v>
      </c>
      <c r="BL229" s="15" t="s">
        <v>268</v>
      </c>
      <c r="BM229" s="155" t="s">
        <v>1358</v>
      </c>
    </row>
    <row r="230" spans="2:65" s="1" customFormat="1" ht="49.15" customHeight="1">
      <c r="B230" s="114"/>
      <c r="C230" s="157" t="s">
        <v>1359</v>
      </c>
      <c r="D230" s="157" t="s">
        <v>207</v>
      </c>
      <c r="E230" s="158" t="s">
        <v>803</v>
      </c>
      <c r="F230" s="159" t="s">
        <v>804</v>
      </c>
      <c r="G230" s="160" t="s">
        <v>221</v>
      </c>
      <c r="H230" s="161">
        <v>70</v>
      </c>
      <c r="I230" s="162"/>
      <c r="J230" s="163">
        <f>ROUND(I230*H230,2)</f>
        <v>0</v>
      </c>
      <c r="K230" s="159" t="s">
        <v>239</v>
      </c>
      <c r="L230" s="30"/>
      <c r="M230" s="164" t="s">
        <v>1</v>
      </c>
      <c r="N230" s="113" t="s">
        <v>39</v>
      </c>
      <c r="P230" s="153">
        <f>O230*H230</f>
        <v>0</v>
      </c>
      <c r="Q230" s="153">
        <v>0</v>
      </c>
      <c r="R230" s="153">
        <f>Q230*H230</f>
        <v>0</v>
      </c>
      <c r="S230" s="153">
        <v>0</v>
      </c>
      <c r="T230" s="154">
        <f>S230*H230</f>
        <v>0</v>
      </c>
      <c r="AR230" s="155" t="s">
        <v>192</v>
      </c>
      <c r="AT230" s="155" t="s">
        <v>207</v>
      </c>
      <c r="AU230" s="155" t="s">
        <v>84</v>
      </c>
      <c r="AY230" s="15" t="s">
        <v>193</v>
      </c>
      <c r="BE230" s="156">
        <f>IF(N230="základní",J230,0)</f>
        <v>0</v>
      </c>
      <c r="BF230" s="156">
        <f>IF(N230="snížená",J230,0)</f>
        <v>0</v>
      </c>
      <c r="BG230" s="156">
        <f>IF(N230="zákl. přenesená",J230,0)</f>
        <v>0</v>
      </c>
      <c r="BH230" s="156">
        <f>IF(N230="sníž. přenesená",J230,0)</f>
        <v>0</v>
      </c>
      <c r="BI230" s="156">
        <f>IF(N230="nulová",J230,0)</f>
        <v>0</v>
      </c>
      <c r="BJ230" s="15" t="s">
        <v>82</v>
      </c>
      <c r="BK230" s="156">
        <f>ROUND(I230*H230,2)</f>
        <v>0</v>
      </c>
      <c r="BL230" s="15" t="s">
        <v>192</v>
      </c>
      <c r="BM230" s="155" t="s">
        <v>1360</v>
      </c>
    </row>
    <row r="231" spans="2:65" s="1" customFormat="1" ht="11.25">
      <c r="B231" s="30"/>
      <c r="D231" s="180" t="s">
        <v>286</v>
      </c>
      <c r="F231" s="181" t="s">
        <v>1361</v>
      </c>
      <c r="I231" s="115"/>
      <c r="L231" s="30"/>
      <c r="M231" s="182"/>
      <c r="T231" s="54"/>
      <c r="AT231" s="15" t="s">
        <v>286</v>
      </c>
      <c r="AU231" s="15" t="s">
        <v>84</v>
      </c>
    </row>
    <row r="232" spans="2:65" s="12" customFormat="1" ht="11.25">
      <c r="B232" s="165"/>
      <c r="D232" s="166" t="s">
        <v>224</v>
      </c>
      <c r="F232" s="168" t="s">
        <v>1362</v>
      </c>
      <c r="H232" s="169">
        <v>70</v>
      </c>
      <c r="I232" s="170"/>
      <c r="L232" s="165"/>
      <c r="M232" s="171"/>
      <c r="T232" s="172"/>
      <c r="AT232" s="167" t="s">
        <v>224</v>
      </c>
      <c r="AU232" s="167" t="s">
        <v>84</v>
      </c>
      <c r="AV232" s="12" t="s">
        <v>84</v>
      </c>
      <c r="AW232" s="12" t="s">
        <v>3</v>
      </c>
      <c r="AX232" s="12" t="s">
        <v>82</v>
      </c>
      <c r="AY232" s="167" t="s">
        <v>193</v>
      </c>
    </row>
    <row r="233" spans="2:65" s="1" customFormat="1" ht="21.75" customHeight="1">
      <c r="B233" s="114"/>
      <c r="C233" s="143" t="s">
        <v>349</v>
      </c>
      <c r="D233" s="143" t="s">
        <v>196</v>
      </c>
      <c r="E233" s="144" t="s">
        <v>1363</v>
      </c>
      <c r="F233" s="145" t="s">
        <v>1364</v>
      </c>
      <c r="G233" s="146" t="s">
        <v>221</v>
      </c>
      <c r="H233" s="147">
        <v>70</v>
      </c>
      <c r="I233" s="148"/>
      <c r="J233" s="149">
        <f>ROUND(I233*H233,2)</f>
        <v>0</v>
      </c>
      <c r="K233" s="145" t="s">
        <v>1</v>
      </c>
      <c r="L233" s="150"/>
      <c r="M233" s="151" t="s">
        <v>1</v>
      </c>
      <c r="N233" s="152" t="s">
        <v>39</v>
      </c>
      <c r="P233" s="153">
        <f>O233*H233</f>
        <v>0</v>
      </c>
      <c r="Q233" s="153">
        <v>0</v>
      </c>
      <c r="R233" s="153">
        <f>Q233*H233</f>
        <v>0</v>
      </c>
      <c r="S233" s="153">
        <v>0</v>
      </c>
      <c r="T233" s="154">
        <f>S233*H233</f>
        <v>0</v>
      </c>
      <c r="AR233" s="155" t="s">
        <v>273</v>
      </c>
      <c r="AT233" s="155" t="s">
        <v>196</v>
      </c>
      <c r="AU233" s="155" t="s">
        <v>84</v>
      </c>
      <c r="AY233" s="15" t="s">
        <v>193</v>
      </c>
      <c r="BE233" s="156">
        <f>IF(N233="základní",J233,0)</f>
        <v>0</v>
      </c>
      <c r="BF233" s="156">
        <f>IF(N233="snížená",J233,0)</f>
        <v>0</v>
      </c>
      <c r="BG233" s="156">
        <f>IF(N233="zákl. přenesená",J233,0)</f>
        <v>0</v>
      </c>
      <c r="BH233" s="156">
        <f>IF(N233="sníž. přenesená",J233,0)</f>
        <v>0</v>
      </c>
      <c r="BI233" s="156">
        <f>IF(N233="nulová",J233,0)</f>
        <v>0</v>
      </c>
      <c r="BJ233" s="15" t="s">
        <v>82</v>
      </c>
      <c r="BK233" s="156">
        <f>ROUND(I233*H233,2)</f>
        <v>0</v>
      </c>
      <c r="BL233" s="15" t="s">
        <v>268</v>
      </c>
      <c r="BM233" s="155" t="s">
        <v>1365</v>
      </c>
    </row>
    <row r="234" spans="2:65" s="1" customFormat="1" ht="19.5">
      <c r="B234" s="30"/>
      <c r="D234" s="166" t="s">
        <v>1116</v>
      </c>
      <c r="F234" s="192" t="s">
        <v>1366</v>
      </c>
      <c r="I234" s="115"/>
      <c r="L234" s="30"/>
      <c r="M234" s="182"/>
      <c r="T234" s="54"/>
      <c r="AT234" s="15" t="s">
        <v>1116</v>
      </c>
      <c r="AU234" s="15" t="s">
        <v>84</v>
      </c>
    </row>
    <row r="235" spans="2:65" s="12" customFormat="1" ht="11.25">
      <c r="B235" s="165"/>
      <c r="D235" s="166" t="s">
        <v>224</v>
      </c>
      <c r="F235" s="168" t="s">
        <v>1362</v>
      </c>
      <c r="H235" s="169">
        <v>70</v>
      </c>
      <c r="I235" s="170"/>
      <c r="L235" s="165"/>
      <c r="M235" s="171"/>
      <c r="T235" s="172"/>
      <c r="AT235" s="167" t="s">
        <v>224</v>
      </c>
      <c r="AU235" s="167" t="s">
        <v>84</v>
      </c>
      <c r="AV235" s="12" t="s">
        <v>84</v>
      </c>
      <c r="AW235" s="12" t="s">
        <v>3</v>
      </c>
      <c r="AX235" s="12" t="s">
        <v>82</v>
      </c>
      <c r="AY235" s="167" t="s">
        <v>193</v>
      </c>
    </row>
    <row r="236" spans="2:65" s="1" customFormat="1" ht="16.5" customHeight="1">
      <c r="B236" s="114"/>
      <c r="C236" s="157" t="s">
        <v>1367</v>
      </c>
      <c r="D236" s="157" t="s">
        <v>207</v>
      </c>
      <c r="E236" s="158" t="s">
        <v>1368</v>
      </c>
      <c r="F236" s="159" t="s">
        <v>1369</v>
      </c>
      <c r="G236" s="160" t="s">
        <v>199</v>
      </c>
      <c r="H236" s="161">
        <v>1</v>
      </c>
      <c r="I236" s="162"/>
      <c r="J236" s="163">
        <f t="shared" ref="J236:J249" si="25">ROUND(I236*H236,2)</f>
        <v>0</v>
      </c>
      <c r="K236" s="159" t="s">
        <v>1</v>
      </c>
      <c r="L236" s="30"/>
      <c r="M236" s="164" t="s">
        <v>1</v>
      </c>
      <c r="N236" s="113" t="s">
        <v>39</v>
      </c>
      <c r="P236" s="153">
        <f t="shared" ref="P236:P249" si="26">O236*H236</f>
        <v>0</v>
      </c>
      <c r="Q236" s="153">
        <v>0</v>
      </c>
      <c r="R236" s="153">
        <f t="shared" ref="R236:R249" si="27">Q236*H236</f>
        <v>0</v>
      </c>
      <c r="S236" s="153">
        <v>0</v>
      </c>
      <c r="T236" s="154">
        <f t="shared" ref="T236:T249" si="28">S236*H236</f>
        <v>0</v>
      </c>
      <c r="AR236" s="155" t="s">
        <v>268</v>
      </c>
      <c r="AT236" s="155" t="s">
        <v>207</v>
      </c>
      <c r="AU236" s="155" t="s">
        <v>84</v>
      </c>
      <c r="AY236" s="15" t="s">
        <v>193</v>
      </c>
      <c r="BE236" s="156">
        <f t="shared" ref="BE236:BE249" si="29">IF(N236="základní",J236,0)</f>
        <v>0</v>
      </c>
      <c r="BF236" s="156">
        <f t="shared" ref="BF236:BF249" si="30">IF(N236="snížená",J236,0)</f>
        <v>0</v>
      </c>
      <c r="BG236" s="156">
        <f t="shared" ref="BG236:BG249" si="31">IF(N236="zákl. přenesená",J236,0)</f>
        <v>0</v>
      </c>
      <c r="BH236" s="156">
        <f t="shared" ref="BH236:BH249" si="32">IF(N236="sníž. přenesená",J236,0)</f>
        <v>0</v>
      </c>
      <c r="BI236" s="156">
        <f t="shared" ref="BI236:BI249" si="33">IF(N236="nulová",J236,0)</f>
        <v>0</v>
      </c>
      <c r="BJ236" s="15" t="s">
        <v>82</v>
      </c>
      <c r="BK236" s="156">
        <f t="shared" ref="BK236:BK249" si="34">ROUND(I236*H236,2)</f>
        <v>0</v>
      </c>
      <c r="BL236" s="15" t="s">
        <v>268</v>
      </c>
      <c r="BM236" s="155" t="s">
        <v>1370</v>
      </c>
    </row>
    <row r="237" spans="2:65" s="1" customFormat="1" ht="16.5" customHeight="1">
      <c r="B237" s="114"/>
      <c r="C237" s="143" t="s">
        <v>354</v>
      </c>
      <c r="D237" s="143" t="s">
        <v>196</v>
      </c>
      <c r="E237" s="144" t="s">
        <v>1371</v>
      </c>
      <c r="F237" s="145" t="s">
        <v>1372</v>
      </c>
      <c r="G237" s="146" t="s">
        <v>199</v>
      </c>
      <c r="H237" s="147">
        <v>1</v>
      </c>
      <c r="I237" s="148"/>
      <c r="J237" s="149">
        <f t="shared" si="25"/>
        <v>0</v>
      </c>
      <c r="K237" s="145" t="s">
        <v>1</v>
      </c>
      <c r="L237" s="150"/>
      <c r="M237" s="151" t="s">
        <v>1</v>
      </c>
      <c r="N237" s="152" t="s">
        <v>39</v>
      </c>
      <c r="P237" s="153">
        <f t="shared" si="26"/>
        <v>0</v>
      </c>
      <c r="Q237" s="153">
        <v>0</v>
      </c>
      <c r="R237" s="153">
        <f t="shared" si="27"/>
        <v>0</v>
      </c>
      <c r="S237" s="153">
        <v>0</v>
      </c>
      <c r="T237" s="154">
        <f t="shared" si="28"/>
        <v>0</v>
      </c>
      <c r="AR237" s="155" t="s">
        <v>273</v>
      </c>
      <c r="AT237" s="155" t="s">
        <v>196</v>
      </c>
      <c r="AU237" s="155" t="s">
        <v>84</v>
      </c>
      <c r="AY237" s="15" t="s">
        <v>193</v>
      </c>
      <c r="BE237" s="156">
        <f t="shared" si="29"/>
        <v>0</v>
      </c>
      <c r="BF237" s="156">
        <f t="shared" si="30"/>
        <v>0</v>
      </c>
      <c r="BG237" s="156">
        <f t="shared" si="31"/>
        <v>0</v>
      </c>
      <c r="BH237" s="156">
        <f t="shared" si="32"/>
        <v>0</v>
      </c>
      <c r="BI237" s="156">
        <f t="shared" si="33"/>
        <v>0</v>
      </c>
      <c r="BJ237" s="15" t="s">
        <v>82</v>
      </c>
      <c r="BK237" s="156">
        <f t="shared" si="34"/>
        <v>0</v>
      </c>
      <c r="BL237" s="15" t="s">
        <v>268</v>
      </c>
      <c r="BM237" s="155" t="s">
        <v>1373</v>
      </c>
    </row>
    <row r="238" spans="2:65" s="1" customFormat="1" ht="16.5" customHeight="1">
      <c r="B238" s="114"/>
      <c r="C238" s="157" t="s">
        <v>1374</v>
      </c>
      <c r="D238" s="157" t="s">
        <v>207</v>
      </c>
      <c r="E238" s="158" t="s">
        <v>1375</v>
      </c>
      <c r="F238" s="159" t="s">
        <v>1376</v>
      </c>
      <c r="G238" s="160" t="s">
        <v>199</v>
      </c>
      <c r="H238" s="161">
        <v>3</v>
      </c>
      <c r="I238" s="162"/>
      <c r="J238" s="163">
        <f t="shared" si="25"/>
        <v>0</v>
      </c>
      <c r="K238" s="159" t="s">
        <v>1</v>
      </c>
      <c r="L238" s="30"/>
      <c r="M238" s="164" t="s">
        <v>1</v>
      </c>
      <c r="N238" s="113" t="s">
        <v>39</v>
      </c>
      <c r="P238" s="153">
        <f t="shared" si="26"/>
        <v>0</v>
      </c>
      <c r="Q238" s="153">
        <v>0</v>
      </c>
      <c r="R238" s="153">
        <f t="shared" si="27"/>
        <v>0</v>
      </c>
      <c r="S238" s="153">
        <v>0</v>
      </c>
      <c r="T238" s="154">
        <f t="shared" si="28"/>
        <v>0</v>
      </c>
      <c r="AR238" s="155" t="s">
        <v>268</v>
      </c>
      <c r="AT238" s="155" t="s">
        <v>207</v>
      </c>
      <c r="AU238" s="155" t="s">
        <v>84</v>
      </c>
      <c r="AY238" s="15" t="s">
        <v>193</v>
      </c>
      <c r="BE238" s="156">
        <f t="shared" si="29"/>
        <v>0</v>
      </c>
      <c r="BF238" s="156">
        <f t="shared" si="30"/>
        <v>0</v>
      </c>
      <c r="BG238" s="156">
        <f t="shared" si="31"/>
        <v>0</v>
      </c>
      <c r="BH238" s="156">
        <f t="shared" si="32"/>
        <v>0</v>
      </c>
      <c r="BI238" s="156">
        <f t="shared" si="33"/>
        <v>0</v>
      </c>
      <c r="BJ238" s="15" t="s">
        <v>82</v>
      </c>
      <c r="BK238" s="156">
        <f t="shared" si="34"/>
        <v>0</v>
      </c>
      <c r="BL238" s="15" t="s">
        <v>268</v>
      </c>
      <c r="BM238" s="155" t="s">
        <v>1377</v>
      </c>
    </row>
    <row r="239" spans="2:65" s="1" customFormat="1" ht="16.5" customHeight="1">
      <c r="B239" s="114"/>
      <c r="C239" s="143" t="s">
        <v>454</v>
      </c>
      <c r="D239" s="143" t="s">
        <v>196</v>
      </c>
      <c r="E239" s="144" t="s">
        <v>1378</v>
      </c>
      <c r="F239" s="145" t="s">
        <v>1379</v>
      </c>
      <c r="G239" s="146" t="s">
        <v>199</v>
      </c>
      <c r="H239" s="147">
        <v>3</v>
      </c>
      <c r="I239" s="148"/>
      <c r="J239" s="149">
        <f t="shared" si="25"/>
        <v>0</v>
      </c>
      <c r="K239" s="145" t="s">
        <v>1</v>
      </c>
      <c r="L239" s="150"/>
      <c r="M239" s="151" t="s">
        <v>1</v>
      </c>
      <c r="N239" s="152" t="s">
        <v>39</v>
      </c>
      <c r="P239" s="153">
        <f t="shared" si="26"/>
        <v>0</v>
      </c>
      <c r="Q239" s="153">
        <v>0</v>
      </c>
      <c r="R239" s="153">
        <f t="shared" si="27"/>
        <v>0</v>
      </c>
      <c r="S239" s="153">
        <v>0</v>
      </c>
      <c r="T239" s="154">
        <f t="shared" si="28"/>
        <v>0</v>
      </c>
      <c r="AR239" s="155" t="s">
        <v>273</v>
      </c>
      <c r="AT239" s="155" t="s">
        <v>196</v>
      </c>
      <c r="AU239" s="155" t="s">
        <v>84</v>
      </c>
      <c r="AY239" s="15" t="s">
        <v>193</v>
      </c>
      <c r="BE239" s="156">
        <f t="shared" si="29"/>
        <v>0</v>
      </c>
      <c r="BF239" s="156">
        <f t="shared" si="30"/>
        <v>0</v>
      </c>
      <c r="BG239" s="156">
        <f t="shared" si="31"/>
        <v>0</v>
      </c>
      <c r="BH239" s="156">
        <f t="shared" si="32"/>
        <v>0</v>
      </c>
      <c r="BI239" s="156">
        <f t="shared" si="33"/>
        <v>0</v>
      </c>
      <c r="BJ239" s="15" t="s">
        <v>82</v>
      </c>
      <c r="BK239" s="156">
        <f t="shared" si="34"/>
        <v>0</v>
      </c>
      <c r="BL239" s="15" t="s">
        <v>268</v>
      </c>
      <c r="BM239" s="155" t="s">
        <v>1380</v>
      </c>
    </row>
    <row r="240" spans="2:65" s="1" customFormat="1" ht="16.5" customHeight="1">
      <c r="B240" s="114"/>
      <c r="C240" s="157" t="s">
        <v>1381</v>
      </c>
      <c r="D240" s="157" t="s">
        <v>207</v>
      </c>
      <c r="E240" s="158" t="s">
        <v>1382</v>
      </c>
      <c r="F240" s="159" t="s">
        <v>1383</v>
      </c>
      <c r="G240" s="160" t="s">
        <v>199</v>
      </c>
      <c r="H240" s="161">
        <v>3</v>
      </c>
      <c r="I240" s="162"/>
      <c r="J240" s="163">
        <f t="shared" si="25"/>
        <v>0</v>
      </c>
      <c r="K240" s="159" t="s">
        <v>1</v>
      </c>
      <c r="L240" s="30"/>
      <c r="M240" s="164" t="s">
        <v>1</v>
      </c>
      <c r="N240" s="113" t="s">
        <v>39</v>
      </c>
      <c r="P240" s="153">
        <f t="shared" si="26"/>
        <v>0</v>
      </c>
      <c r="Q240" s="153">
        <v>0</v>
      </c>
      <c r="R240" s="153">
        <f t="shared" si="27"/>
        <v>0</v>
      </c>
      <c r="S240" s="153">
        <v>0</v>
      </c>
      <c r="T240" s="154">
        <f t="shared" si="28"/>
        <v>0</v>
      </c>
      <c r="AR240" s="155" t="s">
        <v>268</v>
      </c>
      <c r="AT240" s="155" t="s">
        <v>207</v>
      </c>
      <c r="AU240" s="155" t="s">
        <v>84</v>
      </c>
      <c r="AY240" s="15" t="s">
        <v>193</v>
      </c>
      <c r="BE240" s="156">
        <f t="shared" si="29"/>
        <v>0</v>
      </c>
      <c r="BF240" s="156">
        <f t="shared" si="30"/>
        <v>0</v>
      </c>
      <c r="BG240" s="156">
        <f t="shared" si="31"/>
        <v>0</v>
      </c>
      <c r="BH240" s="156">
        <f t="shared" si="32"/>
        <v>0</v>
      </c>
      <c r="BI240" s="156">
        <f t="shared" si="33"/>
        <v>0</v>
      </c>
      <c r="BJ240" s="15" t="s">
        <v>82</v>
      </c>
      <c r="BK240" s="156">
        <f t="shared" si="34"/>
        <v>0</v>
      </c>
      <c r="BL240" s="15" t="s">
        <v>268</v>
      </c>
      <c r="BM240" s="155" t="s">
        <v>1384</v>
      </c>
    </row>
    <row r="241" spans="2:65" s="1" customFormat="1" ht="16.5" customHeight="1">
      <c r="B241" s="114"/>
      <c r="C241" s="143" t="s">
        <v>457</v>
      </c>
      <c r="D241" s="143" t="s">
        <v>196</v>
      </c>
      <c r="E241" s="144" t="s">
        <v>1385</v>
      </c>
      <c r="F241" s="145" t="s">
        <v>1386</v>
      </c>
      <c r="G241" s="146" t="s">
        <v>199</v>
      </c>
      <c r="H241" s="147">
        <v>3</v>
      </c>
      <c r="I241" s="148"/>
      <c r="J241" s="149">
        <f t="shared" si="25"/>
        <v>0</v>
      </c>
      <c r="K241" s="145" t="s">
        <v>1</v>
      </c>
      <c r="L241" s="150"/>
      <c r="M241" s="151" t="s">
        <v>1</v>
      </c>
      <c r="N241" s="152" t="s">
        <v>39</v>
      </c>
      <c r="P241" s="153">
        <f t="shared" si="26"/>
        <v>0</v>
      </c>
      <c r="Q241" s="153">
        <v>0</v>
      </c>
      <c r="R241" s="153">
        <f t="shared" si="27"/>
        <v>0</v>
      </c>
      <c r="S241" s="153">
        <v>0</v>
      </c>
      <c r="T241" s="154">
        <f t="shared" si="28"/>
        <v>0</v>
      </c>
      <c r="AR241" s="155" t="s">
        <v>273</v>
      </c>
      <c r="AT241" s="155" t="s">
        <v>196</v>
      </c>
      <c r="AU241" s="155" t="s">
        <v>84</v>
      </c>
      <c r="AY241" s="15" t="s">
        <v>193</v>
      </c>
      <c r="BE241" s="156">
        <f t="shared" si="29"/>
        <v>0</v>
      </c>
      <c r="BF241" s="156">
        <f t="shared" si="30"/>
        <v>0</v>
      </c>
      <c r="BG241" s="156">
        <f t="shared" si="31"/>
        <v>0</v>
      </c>
      <c r="BH241" s="156">
        <f t="shared" si="32"/>
        <v>0</v>
      </c>
      <c r="BI241" s="156">
        <f t="shared" si="33"/>
        <v>0</v>
      </c>
      <c r="BJ241" s="15" t="s">
        <v>82</v>
      </c>
      <c r="BK241" s="156">
        <f t="shared" si="34"/>
        <v>0</v>
      </c>
      <c r="BL241" s="15" t="s">
        <v>268</v>
      </c>
      <c r="BM241" s="155" t="s">
        <v>1387</v>
      </c>
    </row>
    <row r="242" spans="2:65" s="1" customFormat="1" ht="16.5" customHeight="1">
      <c r="B242" s="114"/>
      <c r="C242" s="157" t="s">
        <v>1388</v>
      </c>
      <c r="D242" s="157" t="s">
        <v>207</v>
      </c>
      <c r="E242" s="158" t="s">
        <v>1389</v>
      </c>
      <c r="F242" s="159" t="s">
        <v>1390</v>
      </c>
      <c r="G242" s="160" t="s">
        <v>199</v>
      </c>
      <c r="H242" s="161">
        <v>4</v>
      </c>
      <c r="I242" s="162"/>
      <c r="J242" s="163">
        <f t="shared" si="25"/>
        <v>0</v>
      </c>
      <c r="K242" s="159" t="s">
        <v>1</v>
      </c>
      <c r="L242" s="30"/>
      <c r="M242" s="164" t="s">
        <v>1</v>
      </c>
      <c r="N242" s="113" t="s">
        <v>39</v>
      </c>
      <c r="P242" s="153">
        <f t="shared" si="26"/>
        <v>0</v>
      </c>
      <c r="Q242" s="153">
        <v>0</v>
      </c>
      <c r="R242" s="153">
        <f t="shared" si="27"/>
        <v>0</v>
      </c>
      <c r="S242" s="153">
        <v>0</v>
      </c>
      <c r="T242" s="154">
        <f t="shared" si="28"/>
        <v>0</v>
      </c>
      <c r="AR242" s="155" t="s">
        <v>268</v>
      </c>
      <c r="AT242" s="155" t="s">
        <v>207</v>
      </c>
      <c r="AU242" s="155" t="s">
        <v>84</v>
      </c>
      <c r="AY242" s="15" t="s">
        <v>193</v>
      </c>
      <c r="BE242" s="156">
        <f t="shared" si="29"/>
        <v>0</v>
      </c>
      <c r="BF242" s="156">
        <f t="shared" si="30"/>
        <v>0</v>
      </c>
      <c r="BG242" s="156">
        <f t="shared" si="31"/>
        <v>0</v>
      </c>
      <c r="BH242" s="156">
        <f t="shared" si="32"/>
        <v>0</v>
      </c>
      <c r="BI242" s="156">
        <f t="shared" si="33"/>
        <v>0</v>
      </c>
      <c r="BJ242" s="15" t="s">
        <v>82</v>
      </c>
      <c r="BK242" s="156">
        <f t="shared" si="34"/>
        <v>0</v>
      </c>
      <c r="BL242" s="15" t="s">
        <v>268</v>
      </c>
      <c r="BM242" s="155" t="s">
        <v>1391</v>
      </c>
    </row>
    <row r="243" spans="2:65" s="1" customFormat="1" ht="16.5" customHeight="1">
      <c r="B243" s="114"/>
      <c r="C243" s="143" t="s">
        <v>461</v>
      </c>
      <c r="D243" s="143" t="s">
        <v>196</v>
      </c>
      <c r="E243" s="144" t="s">
        <v>1392</v>
      </c>
      <c r="F243" s="145" t="s">
        <v>1393</v>
      </c>
      <c r="G243" s="146" t="s">
        <v>199</v>
      </c>
      <c r="H243" s="147">
        <v>4</v>
      </c>
      <c r="I243" s="148"/>
      <c r="J243" s="149">
        <f t="shared" si="25"/>
        <v>0</v>
      </c>
      <c r="K243" s="145" t="s">
        <v>1</v>
      </c>
      <c r="L243" s="150"/>
      <c r="M243" s="151" t="s">
        <v>1</v>
      </c>
      <c r="N243" s="152" t="s">
        <v>39</v>
      </c>
      <c r="P243" s="153">
        <f t="shared" si="26"/>
        <v>0</v>
      </c>
      <c r="Q243" s="153">
        <v>0</v>
      </c>
      <c r="R243" s="153">
        <f t="shared" si="27"/>
        <v>0</v>
      </c>
      <c r="S243" s="153">
        <v>0</v>
      </c>
      <c r="T243" s="154">
        <f t="shared" si="28"/>
        <v>0</v>
      </c>
      <c r="AR243" s="155" t="s">
        <v>273</v>
      </c>
      <c r="AT243" s="155" t="s">
        <v>196</v>
      </c>
      <c r="AU243" s="155" t="s">
        <v>84</v>
      </c>
      <c r="AY243" s="15" t="s">
        <v>193</v>
      </c>
      <c r="BE243" s="156">
        <f t="shared" si="29"/>
        <v>0</v>
      </c>
      <c r="BF243" s="156">
        <f t="shared" si="30"/>
        <v>0</v>
      </c>
      <c r="BG243" s="156">
        <f t="shared" si="31"/>
        <v>0</v>
      </c>
      <c r="BH243" s="156">
        <f t="shared" si="32"/>
        <v>0</v>
      </c>
      <c r="BI243" s="156">
        <f t="shared" si="33"/>
        <v>0</v>
      </c>
      <c r="BJ243" s="15" t="s">
        <v>82</v>
      </c>
      <c r="BK243" s="156">
        <f t="shared" si="34"/>
        <v>0</v>
      </c>
      <c r="BL243" s="15" t="s">
        <v>268</v>
      </c>
      <c r="BM243" s="155" t="s">
        <v>1394</v>
      </c>
    </row>
    <row r="244" spans="2:65" s="1" customFormat="1" ht="16.5" customHeight="1">
      <c r="B244" s="114"/>
      <c r="C244" s="157" t="s">
        <v>1395</v>
      </c>
      <c r="D244" s="157" t="s">
        <v>207</v>
      </c>
      <c r="E244" s="158" t="s">
        <v>1396</v>
      </c>
      <c r="F244" s="159" t="s">
        <v>1397</v>
      </c>
      <c r="G244" s="160" t="s">
        <v>199</v>
      </c>
      <c r="H244" s="161">
        <v>2</v>
      </c>
      <c r="I244" s="162"/>
      <c r="J244" s="163">
        <f t="shared" si="25"/>
        <v>0</v>
      </c>
      <c r="K244" s="159" t="s">
        <v>1</v>
      </c>
      <c r="L244" s="30"/>
      <c r="M244" s="164" t="s">
        <v>1</v>
      </c>
      <c r="N244" s="113" t="s">
        <v>39</v>
      </c>
      <c r="P244" s="153">
        <f t="shared" si="26"/>
        <v>0</v>
      </c>
      <c r="Q244" s="153">
        <v>0</v>
      </c>
      <c r="R244" s="153">
        <f t="shared" si="27"/>
        <v>0</v>
      </c>
      <c r="S244" s="153">
        <v>0</v>
      </c>
      <c r="T244" s="154">
        <f t="shared" si="28"/>
        <v>0</v>
      </c>
      <c r="AR244" s="155" t="s">
        <v>268</v>
      </c>
      <c r="AT244" s="155" t="s">
        <v>207</v>
      </c>
      <c r="AU244" s="155" t="s">
        <v>84</v>
      </c>
      <c r="AY244" s="15" t="s">
        <v>193</v>
      </c>
      <c r="BE244" s="156">
        <f t="shared" si="29"/>
        <v>0</v>
      </c>
      <c r="BF244" s="156">
        <f t="shared" si="30"/>
        <v>0</v>
      </c>
      <c r="BG244" s="156">
        <f t="shared" si="31"/>
        <v>0</v>
      </c>
      <c r="BH244" s="156">
        <f t="shared" si="32"/>
        <v>0</v>
      </c>
      <c r="BI244" s="156">
        <f t="shared" si="33"/>
        <v>0</v>
      </c>
      <c r="BJ244" s="15" t="s">
        <v>82</v>
      </c>
      <c r="BK244" s="156">
        <f t="shared" si="34"/>
        <v>0</v>
      </c>
      <c r="BL244" s="15" t="s">
        <v>268</v>
      </c>
      <c r="BM244" s="155" t="s">
        <v>1398</v>
      </c>
    </row>
    <row r="245" spans="2:65" s="1" customFormat="1" ht="16.5" customHeight="1">
      <c r="B245" s="114"/>
      <c r="C245" s="143" t="s">
        <v>464</v>
      </c>
      <c r="D245" s="143" t="s">
        <v>196</v>
      </c>
      <c r="E245" s="144" t="s">
        <v>1399</v>
      </c>
      <c r="F245" s="145" t="s">
        <v>1400</v>
      </c>
      <c r="G245" s="146" t="s">
        <v>199</v>
      </c>
      <c r="H245" s="147">
        <v>2</v>
      </c>
      <c r="I245" s="148"/>
      <c r="J245" s="149">
        <f t="shared" si="25"/>
        <v>0</v>
      </c>
      <c r="K245" s="145" t="s">
        <v>1</v>
      </c>
      <c r="L245" s="150"/>
      <c r="M245" s="151" t="s">
        <v>1</v>
      </c>
      <c r="N245" s="152" t="s">
        <v>39</v>
      </c>
      <c r="P245" s="153">
        <f t="shared" si="26"/>
        <v>0</v>
      </c>
      <c r="Q245" s="153">
        <v>0</v>
      </c>
      <c r="R245" s="153">
        <f t="shared" si="27"/>
        <v>0</v>
      </c>
      <c r="S245" s="153">
        <v>0</v>
      </c>
      <c r="T245" s="154">
        <f t="shared" si="28"/>
        <v>0</v>
      </c>
      <c r="AR245" s="155" t="s">
        <v>273</v>
      </c>
      <c r="AT245" s="155" t="s">
        <v>196</v>
      </c>
      <c r="AU245" s="155" t="s">
        <v>84</v>
      </c>
      <c r="AY245" s="15" t="s">
        <v>193</v>
      </c>
      <c r="BE245" s="156">
        <f t="shared" si="29"/>
        <v>0</v>
      </c>
      <c r="BF245" s="156">
        <f t="shared" si="30"/>
        <v>0</v>
      </c>
      <c r="BG245" s="156">
        <f t="shared" si="31"/>
        <v>0</v>
      </c>
      <c r="BH245" s="156">
        <f t="shared" si="32"/>
        <v>0</v>
      </c>
      <c r="BI245" s="156">
        <f t="shared" si="33"/>
        <v>0</v>
      </c>
      <c r="BJ245" s="15" t="s">
        <v>82</v>
      </c>
      <c r="BK245" s="156">
        <f t="shared" si="34"/>
        <v>0</v>
      </c>
      <c r="BL245" s="15" t="s">
        <v>268</v>
      </c>
      <c r="BM245" s="155" t="s">
        <v>1401</v>
      </c>
    </row>
    <row r="246" spans="2:65" s="1" customFormat="1" ht="16.5" customHeight="1">
      <c r="B246" s="114"/>
      <c r="C246" s="157" t="s">
        <v>1402</v>
      </c>
      <c r="D246" s="157" t="s">
        <v>207</v>
      </c>
      <c r="E246" s="158" t="s">
        <v>1403</v>
      </c>
      <c r="F246" s="159" t="s">
        <v>1404</v>
      </c>
      <c r="G246" s="160" t="s">
        <v>199</v>
      </c>
      <c r="H246" s="161">
        <v>1</v>
      </c>
      <c r="I246" s="162"/>
      <c r="J246" s="163">
        <f t="shared" si="25"/>
        <v>0</v>
      </c>
      <c r="K246" s="159" t="s">
        <v>1</v>
      </c>
      <c r="L246" s="30"/>
      <c r="M246" s="164" t="s">
        <v>1</v>
      </c>
      <c r="N246" s="113" t="s">
        <v>39</v>
      </c>
      <c r="P246" s="153">
        <f t="shared" si="26"/>
        <v>0</v>
      </c>
      <c r="Q246" s="153">
        <v>0</v>
      </c>
      <c r="R246" s="153">
        <f t="shared" si="27"/>
        <v>0</v>
      </c>
      <c r="S246" s="153">
        <v>0</v>
      </c>
      <c r="T246" s="154">
        <f t="shared" si="28"/>
        <v>0</v>
      </c>
      <c r="AR246" s="155" t="s">
        <v>268</v>
      </c>
      <c r="AT246" s="155" t="s">
        <v>207</v>
      </c>
      <c r="AU246" s="155" t="s">
        <v>84</v>
      </c>
      <c r="AY246" s="15" t="s">
        <v>193</v>
      </c>
      <c r="BE246" s="156">
        <f t="shared" si="29"/>
        <v>0</v>
      </c>
      <c r="BF246" s="156">
        <f t="shared" si="30"/>
        <v>0</v>
      </c>
      <c r="BG246" s="156">
        <f t="shared" si="31"/>
        <v>0</v>
      </c>
      <c r="BH246" s="156">
        <f t="shared" si="32"/>
        <v>0</v>
      </c>
      <c r="BI246" s="156">
        <f t="shared" si="33"/>
        <v>0</v>
      </c>
      <c r="BJ246" s="15" t="s">
        <v>82</v>
      </c>
      <c r="BK246" s="156">
        <f t="shared" si="34"/>
        <v>0</v>
      </c>
      <c r="BL246" s="15" t="s">
        <v>268</v>
      </c>
      <c r="BM246" s="155" t="s">
        <v>1405</v>
      </c>
    </row>
    <row r="247" spans="2:65" s="1" customFormat="1" ht="16.5" customHeight="1">
      <c r="B247" s="114"/>
      <c r="C247" s="143" t="s">
        <v>471</v>
      </c>
      <c r="D247" s="143" t="s">
        <v>196</v>
      </c>
      <c r="E247" s="144" t="s">
        <v>1406</v>
      </c>
      <c r="F247" s="145" t="s">
        <v>1407</v>
      </c>
      <c r="G247" s="146" t="s">
        <v>199</v>
      </c>
      <c r="H247" s="147">
        <v>1</v>
      </c>
      <c r="I247" s="148"/>
      <c r="J247" s="149">
        <f t="shared" si="25"/>
        <v>0</v>
      </c>
      <c r="K247" s="145" t="s">
        <v>1</v>
      </c>
      <c r="L247" s="150"/>
      <c r="M247" s="151" t="s">
        <v>1</v>
      </c>
      <c r="N247" s="152" t="s">
        <v>39</v>
      </c>
      <c r="P247" s="153">
        <f t="shared" si="26"/>
        <v>0</v>
      </c>
      <c r="Q247" s="153">
        <v>0</v>
      </c>
      <c r="R247" s="153">
        <f t="shared" si="27"/>
        <v>0</v>
      </c>
      <c r="S247" s="153">
        <v>0</v>
      </c>
      <c r="T247" s="154">
        <f t="shared" si="28"/>
        <v>0</v>
      </c>
      <c r="AR247" s="155" t="s">
        <v>273</v>
      </c>
      <c r="AT247" s="155" t="s">
        <v>196</v>
      </c>
      <c r="AU247" s="155" t="s">
        <v>84</v>
      </c>
      <c r="AY247" s="15" t="s">
        <v>193</v>
      </c>
      <c r="BE247" s="156">
        <f t="shared" si="29"/>
        <v>0</v>
      </c>
      <c r="BF247" s="156">
        <f t="shared" si="30"/>
        <v>0</v>
      </c>
      <c r="BG247" s="156">
        <f t="shared" si="31"/>
        <v>0</v>
      </c>
      <c r="BH247" s="156">
        <f t="shared" si="32"/>
        <v>0</v>
      </c>
      <c r="BI247" s="156">
        <f t="shared" si="33"/>
        <v>0</v>
      </c>
      <c r="BJ247" s="15" t="s">
        <v>82</v>
      </c>
      <c r="BK247" s="156">
        <f t="shared" si="34"/>
        <v>0</v>
      </c>
      <c r="BL247" s="15" t="s">
        <v>268</v>
      </c>
      <c r="BM247" s="155" t="s">
        <v>1408</v>
      </c>
    </row>
    <row r="248" spans="2:65" s="1" customFormat="1" ht="33" customHeight="1">
      <c r="B248" s="114"/>
      <c r="C248" s="157" t="s">
        <v>1409</v>
      </c>
      <c r="D248" s="157" t="s">
        <v>207</v>
      </c>
      <c r="E248" s="158" t="s">
        <v>1410</v>
      </c>
      <c r="F248" s="159" t="s">
        <v>1411</v>
      </c>
      <c r="G248" s="160" t="s">
        <v>199</v>
      </c>
      <c r="H248" s="161">
        <v>9</v>
      </c>
      <c r="I248" s="162"/>
      <c r="J248" s="163">
        <f t="shared" si="25"/>
        <v>0</v>
      </c>
      <c r="K248" s="159" t="s">
        <v>1</v>
      </c>
      <c r="L248" s="30"/>
      <c r="M248" s="164" t="s">
        <v>1</v>
      </c>
      <c r="N248" s="113" t="s">
        <v>39</v>
      </c>
      <c r="P248" s="153">
        <f t="shared" si="26"/>
        <v>0</v>
      </c>
      <c r="Q248" s="153">
        <v>0</v>
      </c>
      <c r="R248" s="153">
        <f t="shared" si="27"/>
        <v>0</v>
      </c>
      <c r="S248" s="153">
        <v>0</v>
      </c>
      <c r="T248" s="154">
        <f t="shared" si="28"/>
        <v>0</v>
      </c>
      <c r="AR248" s="155" t="s">
        <v>192</v>
      </c>
      <c r="AT248" s="155" t="s">
        <v>207</v>
      </c>
      <c r="AU248" s="155" t="s">
        <v>84</v>
      </c>
      <c r="AY248" s="15" t="s">
        <v>193</v>
      </c>
      <c r="BE248" s="156">
        <f t="shared" si="29"/>
        <v>0</v>
      </c>
      <c r="BF248" s="156">
        <f t="shared" si="30"/>
        <v>0</v>
      </c>
      <c r="BG248" s="156">
        <f t="shared" si="31"/>
        <v>0</v>
      </c>
      <c r="BH248" s="156">
        <f t="shared" si="32"/>
        <v>0</v>
      </c>
      <c r="BI248" s="156">
        <f t="shared" si="33"/>
        <v>0</v>
      </c>
      <c r="BJ248" s="15" t="s">
        <v>82</v>
      </c>
      <c r="BK248" s="156">
        <f t="shared" si="34"/>
        <v>0</v>
      </c>
      <c r="BL248" s="15" t="s">
        <v>192</v>
      </c>
      <c r="BM248" s="155" t="s">
        <v>1412</v>
      </c>
    </row>
    <row r="249" spans="2:65" s="1" customFormat="1" ht="24.2" customHeight="1">
      <c r="B249" s="114"/>
      <c r="C249" s="143" t="s">
        <v>476</v>
      </c>
      <c r="D249" s="143" t="s">
        <v>196</v>
      </c>
      <c r="E249" s="144" t="s">
        <v>1413</v>
      </c>
      <c r="F249" s="145" t="s">
        <v>1414</v>
      </c>
      <c r="G249" s="146" t="s">
        <v>199</v>
      </c>
      <c r="H249" s="147">
        <v>9</v>
      </c>
      <c r="I249" s="148"/>
      <c r="J249" s="149">
        <f t="shared" si="25"/>
        <v>0</v>
      </c>
      <c r="K249" s="145" t="s">
        <v>1</v>
      </c>
      <c r="L249" s="150"/>
      <c r="M249" s="151" t="s">
        <v>1</v>
      </c>
      <c r="N249" s="152" t="s">
        <v>39</v>
      </c>
      <c r="P249" s="153">
        <f t="shared" si="26"/>
        <v>0</v>
      </c>
      <c r="Q249" s="153">
        <v>0</v>
      </c>
      <c r="R249" s="153">
        <f t="shared" si="27"/>
        <v>0</v>
      </c>
      <c r="S249" s="153">
        <v>0</v>
      </c>
      <c r="T249" s="154">
        <f t="shared" si="28"/>
        <v>0</v>
      </c>
      <c r="AR249" s="155" t="s">
        <v>200</v>
      </c>
      <c r="AT249" s="155" t="s">
        <v>196</v>
      </c>
      <c r="AU249" s="155" t="s">
        <v>84</v>
      </c>
      <c r="AY249" s="15" t="s">
        <v>193</v>
      </c>
      <c r="BE249" s="156">
        <f t="shared" si="29"/>
        <v>0</v>
      </c>
      <c r="BF249" s="156">
        <f t="shared" si="30"/>
        <v>0</v>
      </c>
      <c r="BG249" s="156">
        <f t="shared" si="31"/>
        <v>0</v>
      </c>
      <c r="BH249" s="156">
        <f t="shared" si="32"/>
        <v>0</v>
      </c>
      <c r="BI249" s="156">
        <f t="shared" si="33"/>
        <v>0</v>
      </c>
      <c r="BJ249" s="15" t="s">
        <v>82</v>
      </c>
      <c r="BK249" s="156">
        <f t="shared" si="34"/>
        <v>0</v>
      </c>
      <c r="BL249" s="15" t="s">
        <v>192</v>
      </c>
      <c r="BM249" s="155" t="s">
        <v>1415</v>
      </c>
    </row>
    <row r="250" spans="2:65" s="1" customFormat="1" ht="19.5">
      <c r="B250" s="30"/>
      <c r="D250" s="166" t="s">
        <v>1116</v>
      </c>
      <c r="F250" s="192" t="s">
        <v>1416</v>
      </c>
      <c r="I250" s="115"/>
      <c r="L250" s="30"/>
      <c r="M250" s="182"/>
      <c r="T250" s="54"/>
      <c r="AT250" s="15" t="s">
        <v>1116</v>
      </c>
      <c r="AU250" s="15" t="s">
        <v>84</v>
      </c>
    </row>
    <row r="251" spans="2:65" s="1" customFormat="1" ht="16.5" customHeight="1">
      <c r="B251" s="114"/>
      <c r="C251" s="143" t="s">
        <v>1417</v>
      </c>
      <c r="D251" s="143" t="s">
        <v>196</v>
      </c>
      <c r="E251" s="144" t="s">
        <v>1418</v>
      </c>
      <c r="F251" s="145" t="s">
        <v>1419</v>
      </c>
      <c r="G251" s="146" t="s">
        <v>199</v>
      </c>
      <c r="H251" s="147">
        <v>9</v>
      </c>
      <c r="I251" s="148"/>
      <c r="J251" s="149">
        <f>ROUND(I251*H251,2)</f>
        <v>0</v>
      </c>
      <c r="K251" s="145" t="s">
        <v>1</v>
      </c>
      <c r="L251" s="150"/>
      <c r="M251" s="151" t="s">
        <v>1</v>
      </c>
      <c r="N251" s="152" t="s">
        <v>39</v>
      </c>
      <c r="P251" s="153">
        <f>O251*H251</f>
        <v>0</v>
      </c>
      <c r="Q251" s="153">
        <v>0</v>
      </c>
      <c r="R251" s="153">
        <f>Q251*H251</f>
        <v>0</v>
      </c>
      <c r="S251" s="153">
        <v>0</v>
      </c>
      <c r="T251" s="154">
        <f>S251*H251</f>
        <v>0</v>
      </c>
      <c r="AR251" s="155" t="s">
        <v>273</v>
      </c>
      <c r="AT251" s="155" t="s">
        <v>196</v>
      </c>
      <c r="AU251" s="155" t="s">
        <v>84</v>
      </c>
      <c r="AY251" s="15" t="s">
        <v>193</v>
      </c>
      <c r="BE251" s="156">
        <f>IF(N251="základní",J251,0)</f>
        <v>0</v>
      </c>
      <c r="BF251" s="156">
        <f>IF(N251="snížená",J251,0)</f>
        <v>0</v>
      </c>
      <c r="BG251" s="156">
        <f>IF(N251="zákl. přenesená",J251,0)</f>
        <v>0</v>
      </c>
      <c r="BH251" s="156">
        <f>IF(N251="sníž. přenesená",J251,0)</f>
        <v>0</v>
      </c>
      <c r="BI251" s="156">
        <f>IF(N251="nulová",J251,0)</f>
        <v>0</v>
      </c>
      <c r="BJ251" s="15" t="s">
        <v>82</v>
      </c>
      <c r="BK251" s="156">
        <f>ROUND(I251*H251,2)</f>
        <v>0</v>
      </c>
      <c r="BL251" s="15" t="s">
        <v>268</v>
      </c>
      <c r="BM251" s="155" t="s">
        <v>1420</v>
      </c>
    </row>
    <row r="252" spans="2:65" s="1" customFormat="1" ht="19.5">
      <c r="B252" s="30"/>
      <c r="D252" s="166" t="s">
        <v>1116</v>
      </c>
      <c r="F252" s="192" t="s">
        <v>1421</v>
      </c>
      <c r="I252" s="115"/>
      <c r="L252" s="30"/>
      <c r="M252" s="182"/>
      <c r="T252" s="54"/>
      <c r="AT252" s="15" t="s">
        <v>1116</v>
      </c>
      <c r="AU252" s="15" t="s">
        <v>84</v>
      </c>
    </row>
    <row r="253" spans="2:65" s="1" customFormat="1" ht="24.2" customHeight="1">
      <c r="B253" s="114"/>
      <c r="C253" s="157" t="s">
        <v>480</v>
      </c>
      <c r="D253" s="157" t="s">
        <v>207</v>
      </c>
      <c r="E253" s="158" t="s">
        <v>1422</v>
      </c>
      <c r="F253" s="159" t="s">
        <v>1423</v>
      </c>
      <c r="G253" s="160" t="s">
        <v>199</v>
      </c>
      <c r="H253" s="161">
        <v>4</v>
      </c>
      <c r="I253" s="162"/>
      <c r="J253" s="163">
        <f t="shared" ref="J253:J259" si="35">ROUND(I253*H253,2)</f>
        <v>0</v>
      </c>
      <c r="K253" s="159" t="s">
        <v>1</v>
      </c>
      <c r="L253" s="30"/>
      <c r="M253" s="164" t="s">
        <v>1</v>
      </c>
      <c r="N253" s="113" t="s">
        <v>39</v>
      </c>
      <c r="P253" s="153">
        <f t="shared" ref="P253:P259" si="36">O253*H253</f>
        <v>0</v>
      </c>
      <c r="Q253" s="153">
        <v>0</v>
      </c>
      <c r="R253" s="153">
        <f t="shared" ref="R253:R259" si="37">Q253*H253</f>
        <v>0</v>
      </c>
      <c r="S253" s="153">
        <v>0</v>
      </c>
      <c r="T253" s="154">
        <f t="shared" ref="T253:T259" si="38">S253*H253</f>
        <v>0</v>
      </c>
      <c r="AR253" s="155" t="s">
        <v>268</v>
      </c>
      <c r="AT253" s="155" t="s">
        <v>207</v>
      </c>
      <c r="AU253" s="155" t="s">
        <v>84</v>
      </c>
      <c r="AY253" s="15" t="s">
        <v>193</v>
      </c>
      <c r="BE253" s="156">
        <f t="shared" ref="BE253:BE259" si="39">IF(N253="základní",J253,0)</f>
        <v>0</v>
      </c>
      <c r="BF253" s="156">
        <f t="shared" ref="BF253:BF259" si="40">IF(N253="snížená",J253,0)</f>
        <v>0</v>
      </c>
      <c r="BG253" s="156">
        <f t="shared" ref="BG253:BG259" si="41">IF(N253="zákl. přenesená",J253,0)</f>
        <v>0</v>
      </c>
      <c r="BH253" s="156">
        <f t="shared" ref="BH253:BH259" si="42">IF(N253="sníž. přenesená",J253,0)</f>
        <v>0</v>
      </c>
      <c r="BI253" s="156">
        <f t="shared" ref="BI253:BI259" si="43">IF(N253="nulová",J253,0)</f>
        <v>0</v>
      </c>
      <c r="BJ253" s="15" t="s">
        <v>82</v>
      </c>
      <c r="BK253" s="156">
        <f t="shared" ref="BK253:BK259" si="44">ROUND(I253*H253,2)</f>
        <v>0</v>
      </c>
      <c r="BL253" s="15" t="s">
        <v>268</v>
      </c>
      <c r="BM253" s="155" t="s">
        <v>1424</v>
      </c>
    </row>
    <row r="254" spans="2:65" s="1" customFormat="1" ht="16.5" customHeight="1">
      <c r="B254" s="114"/>
      <c r="C254" s="143" t="s">
        <v>1425</v>
      </c>
      <c r="D254" s="143" t="s">
        <v>196</v>
      </c>
      <c r="E254" s="144" t="s">
        <v>1426</v>
      </c>
      <c r="F254" s="145" t="s">
        <v>1427</v>
      </c>
      <c r="G254" s="146" t="s">
        <v>199</v>
      </c>
      <c r="H254" s="147">
        <v>4</v>
      </c>
      <c r="I254" s="148"/>
      <c r="J254" s="149">
        <f t="shared" si="35"/>
        <v>0</v>
      </c>
      <c r="K254" s="145" t="s">
        <v>1</v>
      </c>
      <c r="L254" s="150"/>
      <c r="M254" s="151" t="s">
        <v>1</v>
      </c>
      <c r="N254" s="152" t="s">
        <v>39</v>
      </c>
      <c r="P254" s="153">
        <f t="shared" si="36"/>
        <v>0</v>
      </c>
      <c r="Q254" s="153">
        <v>0</v>
      </c>
      <c r="R254" s="153">
        <f t="shared" si="37"/>
        <v>0</v>
      </c>
      <c r="S254" s="153">
        <v>0</v>
      </c>
      <c r="T254" s="154">
        <f t="shared" si="38"/>
        <v>0</v>
      </c>
      <c r="AR254" s="155" t="s">
        <v>273</v>
      </c>
      <c r="AT254" s="155" t="s">
        <v>196</v>
      </c>
      <c r="AU254" s="155" t="s">
        <v>84</v>
      </c>
      <c r="AY254" s="15" t="s">
        <v>193</v>
      </c>
      <c r="BE254" s="156">
        <f t="shared" si="39"/>
        <v>0</v>
      </c>
      <c r="BF254" s="156">
        <f t="shared" si="40"/>
        <v>0</v>
      </c>
      <c r="BG254" s="156">
        <f t="shared" si="41"/>
        <v>0</v>
      </c>
      <c r="BH254" s="156">
        <f t="shared" si="42"/>
        <v>0</v>
      </c>
      <c r="BI254" s="156">
        <f t="shared" si="43"/>
        <v>0</v>
      </c>
      <c r="BJ254" s="15" t="s">
        <v>82</v>
      </c>
      <c r="BK254" s="156">
        <f t="shared" si="44"/>
        <v>0</v>
      </c>
      <c r="BL254" s="15" t="s">
        <v>268</v>
      </c>
      <c r="BM254" s="155" t="s">
        <v>1428</v>
      </c>
    </row>
    <row r="255" spans="2:65" s="1" customFormat="1" ht="24.2" customHeight="1">
      <c r="B255" s="114"/>
      <c r="C255" s="157" t="s">
        <v>483</v>
      </c>
      <c r="D255" s="157" t="s">
        <v>207</v>
      </c>
      <c r="E255" s="158" t="s">
        <v>1429</v>
      </c>
      <c r="F255" s="159" t="s">
        <v>1430</v>
      </c>
      <c r="G255" s="160" t="s">
        <v>199</v>
      </c>
      <c r="H255" s="161">
        <v>2</v>
      </c>
      <c r="I255" s="162"/>
      <c r="J255" s="163">
        <f t="shared" si="35"/>
        <v>0</v>
      </c>
      <c r="K255" s="159" t="s">
        <v>1</v>
      </c>
      <c r="L255" s="30"/>
      <c r="M255" s="164" t="s">
        <v>1</v>
      </c>
      <c r="N255" s="113" t="s">
        <v>39</v>
      </c>
      <c r="P255" s="153">
        <f t="shared" si="36"/>
        <v>0</v>
      </c>
      <c r="Q255" s="153">
        <v>0</v>
      </c>
      <c r="R255" s="153">
        <f t="shared" si="37"/>
        <v>0</v>
      </c>
      <c r="S255" s="153">
        <v>0</v>
      </c>
      <c r="T255" s="154">
        <f t="shared" si="38"/>
        <v>0</v>
      </c>
      <c r="AR255" s="155" t="s">
        <v>268</v>
      </c>
      <c r="AT255" s="155" t="s">
        <v>207</v>
      </c>
      <c r="AU255" s="155" t="s">
        <v>84</v>
      </c>
      <c r="AY255" s="15" t="s">
        <v>193</v>
      </c>
      <c r="BE255" s="156">
        <f t="shared" si="39"/>
        <v>0</v>
      </c>
      <c r="BF255" s="156">
        <f t="shared" si="40"/>
        <v>0</v>
      </c>
      <c r="BG255" s="156">
        <f t="shared" si="41"/>
        <v>0</v>
      </c>
      <c r="BH255" s="156">
        <f t="shared" si="42"/>
        <v>0</v>
      </c>
      <c r="BI255" s="156">
        <f t="shared" si="43"/>
        <v>0</v>
      </c>
      <c r="BJ255" s="15" t="s">
        <v>82</v>
      </c>
      <c r="BK255" s="156">
        <f t="shared" si="44"/>
        <v>0</v>
      </c>
      <c r="BL255" s="15" t="s">
        <v>268</v>
      </c>
      <c r="BM255" s="155" t="s">
        <v>1431</v>
      </c>
    </row>
    <row r="256" spans="2:65" s="1" customFormat="1" ht="16.5" customHeight="1">
      <c r="B256" s="114"/>
      <c r="C256" s="143" t="s">
        <v>1432</v>
      </c>
      <c r="D256" s="143" t="s">
        <v>196</v>
      </c>
      <c r="E256" s="144" t="s">
        <v>1433</v>
      </c>
      <c r="F256" s="145" t="s">
        <v>1434</v>
      </c>
      <c r="G256" s="146" t="s">
        <v>199</v>
      </c>
      <c r="H256" s="147">
        <v>2</v>
      </c>
      <c r="I256" s="148"/>
      <c r="J256" s="149">
        <f t="shared" si="35"/>
        <v>0</v>
      </c>
      <c r="K256" s="145" t="s">
        <v>1</v>
      </c>
      <c r="L256" s="150"/>
      <c r="M256" s="151" t="s">
        <v>1</v>
      </c>
      <c r="N256" s="152" t="s">
        <v>39</v>
      </c>
      <c r="P256" s="153">
        <f t="shared" si="36"/>
        <v>0</v>
      </c>
      <c r="Q256" s="153">
        <v>0</v>
      </c>
      <c r="R256" s="153">
        <f t="shared" si="37"/>
        <v>0</v>
      </c>
      <c r="S256" s="153">
        <v>0</v>
      </c>
      <c r="T256" s="154">
        <f t="shared" si="38"/>
        <v>0</v>
      </c>
      <c r="AR256" s="155" t="s">
        <v>273</v>
      </c>
      <c r="AT256" s="155" t="s">
        <v>196</v>
      </c>
      <c r="AU256" s="155" t="s">
        <v>84</v>
      </c>
      <c r="AY256" s="15" t="s">
        <v>193</v>
      </c>
      <c r="BE256" s="156">
        <f t="shared" si="39"/>
        <v>0</v>
      </c>
      <c r="BF256" s="156">
        <f t="shared" si="40"/>
        <v>0</v>
      </c>
      <c r="BG256" s="156">
        <f t="shared" si="41"/>
        <v>0</v>
      </c>
      <c r="BH256" s="156">
        <f t="shared" si="42"/>
        <v>0</v>
      </c>
      <c r="BI256" s="156">
        <f t="shared" si="43"/>
        <v>0</v>
      </c>
      <c r="BJ256" s="15" t="s">
        <v>82</v>
      </c>
      <c r="BK256" s="156">
        <f t="shared" si="44"/>
        <v>0</v>
      </c>
      <c r="BL256" s="15" t="s">
        <v>268</v>
      </c>
      <c r="BM256" s="155" t="s">
        <v>1435</v>
      </c>
    </row>
    <row r="257" spans="2:65" s="1" customFormat="1" ht="21.75" customHeight="1">
      <c r="B257" s="114"/>
      <c r="C257" s="157" t="s">
        <v>487</v>
      </c>
      <c r="D257" s="157" t="s">
        <v>207</v>
      </c>
      <c r="E257" s="158" t="s">
        <v>1436</v>
      </c>
      <c r="F257" s="159" t="s">
        <v>1437</v>
      </c>
      <c r="G257" s="160" t="s">
        <v>199</v>
      </c>
      <c r="H257" s="161">
        <v>3</v>
      </c>
      <c r="I257" s="162"/>
      <c r="J257" s="163">
        <f t="shared" si="35"/>
        <v>0</v>
      </c>
      <c r="K257" s="159" t="s">
        <v>1</v>
      </c>
      <c r="L257" s="30"/>
      <c r="M257" s="164" t="s">
        <v>1</v>
      </c>
      <c r="N257" s="113" t="s">
        <v>39</v>
      </c>
      <c r="P257" s="153">
        <f t="shared" si="36"/>
        <v>0</v>
      </c>
      <c r="Q257" s="153">
        <v>0</v>
      </c>
      <c r="R257" s="153">
        <f t="shared" si="37"/>
        <v>0</v>
      </c>
      <c r="S257" s="153">
        <v>0</v>
      </c>
      <c r="T257" s="154">
        <f t="shared" si="38"/>
        <v>0</v>
      </c>
      <c r="AR257" s="155" t="s">
        <v>268</v>
      </c>
      <c r="AT257" s="155" t="s">
        <v>207</v>
      </c>
      <c r="AU257" s="155" t="s">
        <v>84</v>
      </c>
      <c r="AY257" s="15" t="s">
        <v>193</v>
      </c>
      <c r="BE257" s="156">
        <f t="shared" si="39"/>
        <v>0</v>
      </c>
      <c r="BF257" s="156">
        <f t="shared" si="40"/>
        <v>0</v>
      </c>
      <c r="BG257" s="156">
        <f t="shared" si="41"/>
        <v>0</v>
      </c>
      <c r="BH257" s="156">
        <f t="shared" si="42"/>
        <v>0</v>
      </c>
      <c r="BI257" s="156">
        <f t="shared" si="43"/>
        <v>0</v>
      </c>
      <c r="BJ257" s="15" t="s">
        <v>82</v>
      </c>
      <c r="BK257" s="156">
        <f t="shared" si="44"/>
        <v>0</v>
      </c>
      <c r="BL257" s="15" t="s">
        <v>268</v>
      </c>
      <c r="BM257" s="155" t="s">
        <v>1438</v>
      </c>
    </row>
    <row r="258" spans="2:65" s="1" customFormat="1" ht="16.5" customHeight="1">
      <c r="B258" s="114"/>
      <c r="C258" s="143" t="s">
        <v>1439</v>
      </c>
      <c r="D258" s="143" t="s">
        <v>196</v>
      </c>
      <c r="E258" s="144" t="s">
        <v>1440</v>
      </c>
      <c r="F258" s="145" t="s">
        <v>1441</v>
      </c>
      <c r="G258" s="146" t="s">
        <v>199</v>
      </c>
      <c r="H258" s="147">
        <v>3</v>
      </c>
      <c r="I258" s="148"/>
      <c r="J258" s="149">
        <f t="shared" si="35"/>
        <v>0</v>
      </c>
      <c r="K258" s="145" t="s">
        <v>1</v>
      </c>
      <c r="L258" s="150"/>
      <c r="M258" s="151" t="s">
        <v>1</v>
      </c>
      <c r="N258" s="152" t="s">
        <v>39</v>
      </c>
      <c r="P258" s="153">
        <f t="shared" si="36"/>
        <v>0</v>
      </c>
      <c r="Q258" s="153">
        <v>0</v>
      </c>
      <c r="R258" s="153">
        <f t="shared" si="37"/>
        <v>0</v>
      </c>
      <c r="S258" s="153">
        <v>0</v>
      </c>
      <c r="T258" s="154">
        <f t="shared" si="38"/>
        <v>0</v>
      </c>
      <c r="AR258" s="155" t="s">
        <v>273</v>
      </c>
      <c r="AT258" s="155" t="s">
        <v>196</v>
      </c>
      <c r="AU258" s="155" t="s">
        <v>84</v>
      </c>
      <c r="AY258" s="15" t="s">
        <v>193</v>
      </c>
      <c r="BE258" s="156">
        <f t="shared" si="39"/>
        <v>0</v>
      </c>
      <c r="BF258" s="156">
        <f t="shared" si="40"/>
        <v>0</v>
      </c>
      <c r="BG258" s="156">
        <f t="shared" si="41"/>
        <v>0</v>
      </c>
      <c r="BH258" s="156">
        <f t="shared" si="42"/>
        <v>0</v>
      </c>
      <c r="BI258" s="156">
        <f t="shared" si="43"/>
        <v>0</v>
      </c>
      <c r="BJ258" s="15" t="s">
        <v>82</v>
      </c>
      <c r="BK258" s="156">
        <f t="shared" si="44"/>
        <v>0</v>
      </c>
      <c r="BL258" s="15" t="s">
        <v>268</v>
      </c>
      <c r="BM258" s="155" t="s">
        <v>1442</v>
      </c>
    </row>
    <row r="259" spans="2:65" s="1" customFormat="1" ht="16.5" customHeight="1">
      <c r="B259" s="114"/>
      <c r="C259" s="157" t="s">
        <v>490</v>
      </c>
      <c r="D259" s="157" t="s">
        <v>207</v>
      </c>
      <c r="E259" s="158" t="s">
        <v>1443</v>
      </c>
      <c r="F259" s="159" t="s">
        <v>1444</v>
      </c>
      <c r="G259" s="160" t="s">
        <v>221</v>
      </c>
      <c r="H259" s="161">
        <v>1808.4</v>
      </c>
      <c r="I259" s="162"/>
      <c r="J259" s="163">
        <f t="shared" si="35"/>
        <v>0</v>
      </c>
      <c r="K259" s="159" t="s">
        <v>1</v>
      </c>
      <c r="L259" s="30"/>
      <c r="M259" s="164" t="s">
        <v>1</v>
      </c>
      <c r="N259" s="113" t="s">
        <v>39</v>
      </c>
      <c r="P259" s="153">
        <f t="shared" si="36"/>
        <v>0</v>
      </c>
      <c r="Q259" s="153">
        <v>0</v>
      </c>
      <c r="R259" s="153">
        <f t="shared" si="37"/>
        <v>0</v>
      </c>
      <c r="S259" s="153">
        <v>0</v>
      </c>
      <c r="T259" s="154">
        <f t="shared" si="38"/>
        <v>0</v>
      </c>
      <c r="AR259" s="155" t="s">
        <v>1004</v>
      </c>
      <c r="AT259" s="155" t="s">
        <v>207</v>
      </c>
      <c r="AU259" s="155" t="s">
        <v>84</v>
      </c>
      <c r="AY259" s="15" t="s">
        <v>193</v>
      </c>
      <c r="BE259" s="156">
        <f t="shared" si="39"/>
        <v>0</v>
      </c>
      <c r="BF259" s="156">
        <f t="shared" si="40"/>
        <v>0</v>
      </c>
      <c r="BG259" s="156">
        <f t="shared" si="41"/>
        <v>0</v>
      </c>
      <c r="BH259" s="156">
        <f t="shared" si="42"/>
        <v>0</v>
      </c>
      <c r="BI259" s="156">
        <f t="shared" si="43"/>
        <v>0</v>
      </c>
      <c r="BJ259" s="15" t="s">
        <v>82</v>
      </c>
      <c r="BK259" s="156">
        <f t="shared" si="44"/>
        <v>0</v>
      </c>
      <c r="BL259" s="15" t="s">
        <v>1004</v>
      </c>
      <c r="BM259" s="155" t="s">
        <v>1445</v>
      </c>
    </row>
    <row r="260" spans="2:65" s="12" customFormat="1" ht="11.25">
      <c r="B260" s="165"/>
      <c r="D260" s="166" t="s">
        <v>224</v>
      </c>
      <c r="F260" s="168" t="s">
        <v>1446</v>
      </c>
      <c r="H260" s="169">
        <v>1808.4</v>
      </c>
      <c r="I260" s="170"/>
      <c r="L260" s="165"/>
      <c r="M260" s="171"/>
      <c r="T260" s="172"/>
      <c r="AT260" s="167" t="s">
        <v>224</v>
      </c>
      <c r="AU260" s="167" t="s">
        <v>84</v>
      </c>
      <c r="AV260" s="12" t="s">
        <v>84</v>
      </c>
      <c r="AW260" s="12" t="s">
        <v>3</v>
      </c>
      <c r="AX260" s="12" t="s">
        <v>82</v>
      </c>
      <c r="AY260" s="167" t="s">
        <v>193</v>
      </c>
    </row>
    <row r="261" spans="2:65" s="1" customFormat="1" ht="16.5" customHeight="1">
      <c r="B261" s="114"/>
      <c r="C261" s="143" t="s">
        <v>1447</v>
      </c>
      <c r="D261" s="143" t="s">
        <v>196</v>
      </c>
      <c r="E261" s="144" t="s">
        <v>1448</v>
      </c>
      <c r="F261" s="145" t="s">
        <v>1449</v>
      </c>
      <c r="G261" s="146" t="s">
        <v>221</v>
      </c>
      <c r="H261" s="147">
        <v>1808.4</v>
      </c>
      <c r="I261" s="148"/>
      <c r="J261" s="149">
        <f>ROUND(I261*H261,2)</f>
        <v>0</v>
      </c>
      <c r="K261" s="145" t="s">
        <v>1</v>
      </c>
      <c r="L261" s="150"/>
      <c r="M261" s="151" t="s">
        <v>1</v>
      </c>
      <c r="N261" s="152" t="s">
        <v>39</v>
      </c>
      <c r="P261" s="153">
        <f>O261*H261</f>
        <v>0</v>
      </c>
      <c r="Q261" s="153">
        <v>0</v>
      </c>
      <c r="R261" s="153">
        <f>Q261*H261</f>
        <v>0</v>
      </c>
      <c r="S261" s="153">
        <v>0</v>
      </c>
      <c r="T261" s="154">
        <f>S261*H261</f>
        <v>0</v>
      </c>
      <c r="AR261" s="155" t="s">
        <v>1004</v>
      </c>
      <c r="AT261" s="155" t="s">
        <v>196</v>
      </c>
      <c r="AU261" s="155" t="s">
        <v>84</v>
      </c>
      <c r="AY261" s="15" t="s">
        <v>193</v>
      </c>
      <c r="BE261" s="156">
        <f>IF(N261="základní",J261,0)</f>
        <v>0</v>
      </c>
      <c r="BF261" s="156">
        <f>IF(N261="snížená",J261,0)</f>
        <v>0</v>
      </c>
      <c r="BG261" s="156">
        <f>IF(N261="zákl. přenesená",J261,0)</f>
        <v>0</v>
      </c>
      <c r="BH261" s="156">
        <f>IF(N261="sníž. přenesená",J261,0)</f>
        <v>0</v>
      </c>
      <c r="BI261" s="156">
        <f>IF(N261="nulová",J261,0)</f>
        <v>0</v>
      </c>
      <c r="BJ261" s="15" t="s">
        <v>82</v>
      </c>
      <c r="BK261" s="156">
        <f>ROUND(I261*H261,2)</f>
        <v>0</v>
      </c>
      <c r="BL261" s="15" t="s">
        <v>1004</v>
      </c>
      <c r="BM261" s="155" t="s">
        <v>1450</v>
      </c>
    </row>
    <row r="262" spans="2:65" s="12" customFormat="1" ht="11.25">
      <c r="B262" s="165"/>
      <c r="D262" s="166" t="s">
        <v>224</v>
      </c>
      <c r="F262" s="168" t="s">
        <v>1446</v>
      </c>
      <c r="H262" s="169">
        <v>1808.4</v>
      </c>
      <c r="I262" s="170"/>
      <c r="L262" s="165"/>
      <c r="M262" s="171"/>
      <c r="T262" s="172"/>
      <c r="AT262" s="167" t="s">
        <v>224</v>
      </c>
      <c r="AU262" s="167" t="s">
        <v>84</v>
      </c>
      <c r="AV262" s="12" t="s">
        <v>84</v>
      </c>
      <c r="AW262" s="12" t="s">
        <v>3</v>
      </c>
      <c r="AX262" s="12" t="s">
        <v>82</v>
      </c>
      <c r="AY262" s="167" t="s">
        <v>193</v>
      </c>
    </row>
    <row r="263" spans="2:65" s="1" customFormat="1" ht="16.5" customHeight="1">
      <c r="B263" s="114"/>
      <c r="C263" s="157" t="s">
        <v>494</v>
      </c>
      <c r="D263" s="157" t="s">
        <v>207</v>
      </c>
      <c r="E263" s="158" t="s">
        <v>1451</v>
      </c>
      <c r="F263" s="159" t="s">
        <v>1452</v>
      </c>
      <c r="G263" s="160" t="s">
        <v>221</v>
      </c>
      <c r="H263" s="161">
        <v>6608.8</v>
      </c>
      <c r="I263" s="162"/>
      <c r="J263" s="163">
        <f>ROUND(I263*H263,2)</f>
        <v>0</v>
      </c>
      <c r="K263" s="159" t="s">
        <v>1</v>
      </c>
      <c r="L263" s="30"/>
      <c r="M263" s="164" t="s">
        <v>1</v>
      </c>
      <c r="N263" s="113" t="s">
        <v>39</v>
      </c>
      <c r="P263" s="153">
        <f>O263*H263</f>
        <v>0</v>
      </c>
      <c r="Q263" s="153">
        <v>0</v>
      </c>
      <c r="R263" s="153">
        <f>Q263*H263</f>
        <v>0</v>
      </c>
      <c r="S263" s="153">
        <v>0</v>
      </c>
      <c r="T263" s="154">
        <f>S263*H263</f>
        <v>0</v>
      </c>
      <c r="AR263" s="155" t="s">
        <v>192</v>
      </c>
      <c r="AT263" s="155" t="s">
        <v>207</v>
      </c>
      <c r="AU263" s="155" t="s">
        <v>84</v>
      </c>
      <c r="AY263" s="15" t="s">
        <v>193</v>
      </c>
      <c r="BE263" s="156">
        <f>IF(N263="základní",J263,0)</f>
        <v>0</v>
      </c>
      <c r="BF263" s="156">
        <f>IF(N263="snížená",J263,0)</f>
        <v>0</v>
      </c>
      <c r="BG263" s="156">
        <f>IF(N263="zákl. přenesená",J263,0)</f>
        <v>0</v>
      </c>
      <c r="BH263" s="156">
        <f>IF(N263="sníž. přenesená",J263,0)</f>
        <v>0</v>
      </c>
      <c r="BI263" s="156">
        <f>IF(N263="nulová",J263,0)</f>
        <v>0</v>
      </c>
      <c r="BJ263" s="15" t="s">
        <v>82</v>
      </c>
      <c r="BK263" s="156">
        <f>ROUND(I263*H263,2)</f>
        <v>0</v>
      </c>
      <c r="BL263" s="15" t="s">
        <v>192</v>
      </c>
      <c r="BM263" s="155" t="s">
        <v>1453</v>
      </c>
    </row>
    <row r="264" spans="2:65" s="12" customFormat="1" ht="11.25">
      <c r="B264" s="165"/>
      <c r="D264" s="166" t="s">
        <v>224</v>
      </c>
      <c r="F264" s="168" t="s">
        <v>1454</v>
      </c>
      <c r="H264" s="169">
        <v>6608.8</v>
      </c>
      <c r="I264" s="170"/>
      <c r="L264" s="165"/>
      <c r="M264" s="171"/>
      <c r="T264" s="172"/>
      <c r="AT264" s="167" t="s">
        <v>224</v>
      </c>
      <c r="AU264" s="167" t="s">
        <v>84</v>
      </c>
      <c r="AV264" s="12" t="s">
        <v>84</v>
      </c>
      <c r="AW264" s="12" t="s">
        <v>3</v>
      </c>
      <c r="AX264" s="12" t="s">
        <v>82</v>
      </c>
      <c r="AY264" s="167" t="s">
        <v>193</v>
      </c>
    </row>
    <row r="265" spans="2:65" s="1" customFormat="1" ht="16.5" customHeight="1">
      <c r="B265" s="114"/>
      <c r="C265" s="143" t="s">
        <v>1455</v>
      </c>
      <c r="D265" s="143" t="s">
        <v>196</v>
      </c>
      <c r="E265" s="144" t="s">
        <v>1456</v>
      </c>
      <c r="F265" s="145" t="s">
        <v>1457</v>
      </c>
      <c r="G265" s="146" t="s">
        <v>221</v>
      </c>
      <c r="H265" s="147">
        <v>6608.8</v>
      </c>
      <c r="I265" s="148"/>
      <c r="J265" s="149">
        <f>ROUND(I265*H265,2)</f>
        <v>0</v>
      </c>
      <c r="K265" s="145" t="s">
        <v>1</v>
      </c>
      <c r="L265" s="150"/>
      <c r="M265" s="151" t="s">
        <v>1</v>
      </c>
      <c r="N265" s="152" t="s">
        <v>39</v>
      </c>
      <c r="P265" s="153">
        <f>O265*H265</f>
        <v>0</v>
      </c>
      <c r="Q265" s="153">
        <v>0</v>
      </c>
      <c r="R265" s="153">
        <f>Q265*H265</f>
        <v>0</v>
      </c>
      <c r="S265" s="153">
        <v>0</v>
      </c>
      <c r="T265" s="154">
        <f>S265*H265</f>
        <v>0</v>
      </c>
      <c r="AR265" s="155" t="s">
        <v>200</v>
      </c>
      <c r="AT265" s="155" t="s">
        <v>196</v>
      </c>
      <c r="AU265" s="155" t="s">
        <v>84</v>
      </c>
      <c r="AY265" s="15" t="s">
        <v>193</v>
      </c>
      <c r="BE265" s="156">
        <f>IF(N265="základní",J265,0)</f>
        <v>0</v>
      </c>
      <c r="BF265" s="156">
        <f>IF(N265="snížená",J265,0)</f>
        <v>0</v>
      </c>
      <c r="BG265" s="156">
        <f>IF(N265="zákl. přenesená",J265,0)</f>
        <v>0</v>
      </c>
      <c r="BH265" s="156">
        <f>IF(N265="sníž. přenesená",J265,0)</f>
        <v>0</v>
      </c>
      <c r="BI265" s="156">
        <f>IF(N265="nulová",J265,0)</f>
        <v>0</v>
      </c>
      <c r="BJ265" s="15" t="s">
        <v>82</v>
      </c>
      <c r="BK265" s="156">
        <f>ROUND(I265*H265,2)</f>
        <v>0</v>
      </c>
      <c r="BL265" s="15" t="s">
        <v>192</v>
      </c>
      <c r="BM265" s="155" t="s">
        <v>1458</v>
      </c>
    </row>
    <row r="266" spans="2:65" s="12" customFormat="1" ht="11.25">
      <c r="B266" s="165"/>
      <c r="D266" s="166" t="s">
        <v>224</v>
      </c>
      <c r="F266" s="168" t="s">
        <v>1454</v>
      </c>
      <c r="H266" s="169">
        <v>6608.8</v>
      </c>
      <c r="I266" s="170"/>
      <c r="L266" s="165"/>
      <c r="M266" s="171"/>
      <c r="T266" s="172"/>
      <c r="AT266" s="167" t="s">
        <v>224</v>
      </c>
      <c r="AU266" s="167" t="s">
        <v>84</v>
      </c>
      <c r="AV266" s="12" t="s">
        <v>84</v>
      </c>
      <c r="AW266" s="12" t="s">
        <v>3</v>
      </c>
      <c r="AX266" s="12" t="s">
        <v>82</v>
      </c>
      <c r="AY266" s="167" t="s">
        <v>193</v>
      </c>
    </row>
    <row r="267" spans="2:65" s="1" customFormat="1" ht="16.5" customHeight="1">
      <c r="B267" s="114"/>
      <c r="C267" s="157" t="s">
        <v>497</v>
      </c>
      <c r="D267" s="157" t="s">
        <v>207</v>
      </c>
      <c r="E267" s="158" t="s">
        <v>1459</v>
      </c>
      <c r="F267" s="159" t="s">
        <v>1460</v>
      </c>
      <c r="G267" s="160" t="s">
        <v>221</v>
      </c>
      <c r="H267" s="161">
        <v>114.4</v>
      </c>
      <c r="I267" s="162"/>
      <c r="J267" s="163">
        <f>ROUND(I267*H267,2)</f>
        <v>0</v>
      </c>
      <c r="K267" s="159" t="s">
        <v>1</v>
      </c>
      <c r="L267" s="30"/>
      <c r="M267" s="164" t="s">
        <v>1</v>
      </c>
      <c r="N267" s="113" t="s">
        <v>39</v>
      </c>
      <c r="P267" s="153">
        <f>O267*H267</f>
        <v>0</v>
      </c>
      <c r="Q267" s="153">
        <v>0</v>
      </c>
      <c r="R267" s="153">
        <f>Q267*H267</f>
        <v>0</v>
      </c>
      <c r="S267" s="153">
        <v>0</v>
      </c>
      <c r="T267" s="154">
        <f>S267*H267</f>
        <v>0</v>
      </c>
      <c r="AR267" s="155" t="s">
        <v>1004</v>
      </c>
      <c r="AT267" s="155" t="s">
        <v>207</v>
      </c>
      <c r="AU267" s="155" t="s">
        <v>84</v>
      </c>
      <c r="AY267" s="15" t="s">
        <v>193</v>
      </c>
      <c r="BE267" s="156">
        <f>IF(N267="základní",J267,0)</f>
        <v>0</v>
      </c>
      <c r="BF267" s="156">
        <f>IF(N267="snížená",J267,0)</f>
        <v>0</v>
      </c>
      <c r="BG267" s="156">
        <f>IF(N267="zákl. přenesená",J267,0)</f>
        <v>0</v>
      </c>
      <c r="BH267" s="156">
        <f>IF(N267="sníž. přenesená",J267,0)</f>
        <v>0</v>
      </c>
      <c r="BI267" s="156">
        <f>IF(N267="nulová",J267,0)</f>
        <v>0</v>
      </c>
      <c r="BJ267" s="15" t="s">
        <v>82</v>
      </c>
      <c r="BK267" s="156">
        <f>ROUND(I267*H267,2)</f>
        <v>0</v>
      </c>
      <c r="BL267" s="15" t="s">
        <v>1004</v>
      </c>
      <c r="BM267" s="155" t="s">
        <v>1461</v>
      </c>
    </row>
    <row r="268" spans="2:65" s="12" customFormat="1" ht="11.25">
      <c r="B268" s="165"/>
      <c r="D268" s="166" t="s">
        <v>224</v>
      </c>
      <c r="F268" s="168" t="s">
        <v>1462</v>
      </c>
      <c r="H268" s="169">
        <v>114.4</v>
      </c>
      <c r="I268" s="170"/>
      <c r="L268" s="165"/>
      <c r="M268" s="171"/>
      <c r="T268" s="172"/>
      <c r="AT268" s="167" t="s">
        <v>224</v>
      </c>
      <c r="AU268" s="167" t="s">
        <v>84</v>
      </c>
      <c r="AV268" s="12" t="s">
        <v>84</v>
      </c>
      <c r="AW268" s="12" t="s">
        <v>3</v>
      </c>
      <c r="AX268" s="12" t="s">
        <v>82</v>
      </c>
      <c r="AY268" s="167" t="s">
        <v>193</v>
      </c>
    </row>
    <row r="269" spans="2:65" s="1" customFormat="1" ht="16.5" customHeight="1">
      <c r="B269" s="114"/>
      <c r="C269" s="143" t="s">
        <v>1463</v>
      </c>
      <c r="D269" s="143" t="s">
        <v>196</v>
      </c>
      <c r="E269" s="144" t="s">
        <v>1464</v>
      </c>
      <c r="F269" s="145" t="s">
        <v>1465</v>
      </c>
      <c r="G269" s="146" t="s">
        <v>221</v>
      </c>
      <c r="H269" s="147">
        <v>114.4</v>
      </c>
      <c r="I269" s="148"/>
      <c r="J269" s="149">
        <f>ROUND(I269*H269,2)</f>
        <v>0</v>
      </c>
      <c r="K269" s="145" t="s">
        <v>1</v>
      </c>
      <c r="L269" s="150"/>
      <c r="M269" s="151" t="s">
        <v>1</v>
      </c>
      <c r="N269" s="152" t="s">
        <v>39</v>
      </c>
      <c r="P269" s="153">
        <f>O269*H269</f>
        <v>0</v>
      </c>
      <c r="Q269" s="153">
        <v>0</v>
      </c>
      <c r="R269" s="153">
        <f>Q269*H269</f>
        <v>0</v>
      </c>
      <c r="S269" s="153">
        <v>0</v>
      </c>
      <c r="T269" s="154">
        <f>S269*H269</f>
        <v>0</v>
      </c>
      <c r="AR269" s="155" t="s">
        <v>1004</v>
      </c>
      <c r="AT269" s="155" t="s">
        <v>196</v>
      </c>
      <c r="AU269" s="155" t="s">
        <v>84</v>
      </c>
      <c r="AY269" s="15" t="s">
        <v>193</v>
      </c>
      <c r="BE269" s="156">
        <f>IF(N269="základní",J269,0)</f>
        <v>0</v>
      </c>
      <c r="BF269" s="156">
        <f>IF(N269="snížená",J269,0)</f>
        <v>0</v>
      </c>
      <c r="BG269" s="156">
        <f>IF(N269="zákl. přenesená",J269,0)</f>
        <v>0</v>
      </c>
      <c r="BH269" s="156">
        <f>IF(N269="sníž. přenesená",J269,0)</f>
        <v>0</v>
      </c>
      <c r="BI269" s="156">
        <f>IF(N269="nulová",J269,0)</f>
        <v>0</v>
      </c>
      <c r="BJ269" s="15" t="s">
        <v>82</v>
      </c>
      <c r="BK269" s="156">
        <f>ROUND(I269*H269,2)</f>
        <v>0</v>
      </c>
      <c r="BL269" s="15" t="s">
        <v>1004</v>
      </c>
      <c r="BM269" s="155" t="s">
        <v>1466</v>
      </c>
    </row>
    <row r="270" spans="2:65" s="12" customFormat="1" ht="11.25">
      <c r="B270" s="165"/>
      <c r="D270" s="166" t="s">
        <v>224</v>
      </c>
      <c r="F270" s="168" t="s">
        <v>1462</v>
      </c>
      <c r="H270" s="169">
        <v>114.4</v>
      </c>
      <c r="I270" s="170"/>
      <c r="L270" s="165"/>
      <c r="M270" s="171"/>
      <c r="T270" s="172"/>
      <c r="AT270" s="167" t="s">
        <v>224</v>
      </c>
      <c r="AU270" s="167" t="s">
        <v>84</v>
      </c>
      <c r="AV270" s="12" t="s">
        <v>84</v>
      </c>
      <c r="AW270" s="12" t="s">
        <v>3</v>
      </c>
      <c r="AX270" s="12" t="s">
        <v>82</v>
      </c>
      <c r="AY270" s="167" t="s">
        <v>193</v>
      </c>
    </row>
    <row r="271" spans="2:65" s="1" customFormat="1" ht="16.5" customHeight="1">
      <c r="B271" s="114"/>
      <c r="C271" s="157" t="s">
        <v>503</v>
      </c>
      <c r="D271" s="157" t="s">
        <v>207</v>
      </c>
      <c r="E271" s="158" t="s">
        <v>1467</v>
      </c>
      <c r="F271" s="159" t="s">
        <v>1468</v>
      </c>
      <c r="G271" s="160" t="s">
        <v>221</v>
      </c>
      <c r="H271" s="161">
        <v>10046.299999999999</v>
      </c>
      <c r="I271" s="162"/>
      <c r="J271" s="163">
        <f>ROUND(I271*H271,2)</f>
        <v>0</v>
      </c>
      <c r="K271" s="159" t="s">
        <v>1</v>
      </c>
      <c r="L271" s="30"/>
      <c r="M271" s="164" t="s">
        <v>1</v>
      </c>
      <c r="N271" s="113" t="s">
        <v>39</v>
      </c>
      <c r="P271" s="153">
        <f>O271*H271</f>
        <v>0</v>
      </c>
      <c r="Q271" s="153">
        <v>0</v>
      </c>
      <c r="R271" s="153">
        <f>Q271*H271</f>
        <v>0</v>
      </c>
      <c r="S271" s="153">
        <v>0</v>
      </c>
      <c r="T271" s="154">
        <f>S271*H271</f>
        <v>0</v>
      </c>
      <c r="AR271" s="155" t="s">
        <v>192</v>
      </c>
      <c r="AT271" s="155" t="s">
        <v>207</v>
      </c>
      <c r="AU271" s="155" t="s">
        <v>84</v>
      </c>
      <c r="AY271" s="15" t="s">
        <v>193</v>
      </c>
      <c r="BE271" s="156">
        <f>IF(N271="základní",J271,0)</f>
        <v>0</v>
      </c>
      <c r="BF271" s="156">
        <f>IF(N271="snížená",J271,0)</f>
        <v>0</v>
      </c>
      <c r="BG271" s="156">
        <f>IF(N271="zákl. přenesená",J271,0)</f>
        <v>0</v>
      </c>
      <c r="BH271" s="156">
        <f>IF(N271="sníž. přenesená",J271,0)</f>
        <v>0</v>
      </c>
      <c r="BI271" s="156">
        <f>IF(N271="nulová",J271,0)</f>
        <v>0</v>
      </c>
      <c r="BJ271" s="15" t="s">
        <v>82</v>
      </c>
      <c r="BK271" s="156">
        <f>ROUND(I271*H271,2)</f>
        <v>0</v>
      </c>
      <c r="BL271" s="15" t="s">
        <v>192</v>
      </c>
      <c r="BM271" s="155" t="s">
        <v>1469</v>
      </c>
    </row>
    <row r="272" spans="2:65" s="12" customFormat="1" ht="11.25">
      <c r="B272" s="165"/>
      <c r="D272" s="166" t="s">
        <v>224</v>
      </c>
      <c r="E272" s="167" t="s">
        <v>1</v>
      </c>
      <c r="F272" s="168" t="s">
        <v>1470</v>
      </c>
      <c r="H272" s="169">
        <v>540</v>
      </c>
      <c r="I272" s="170"/>
      <c r="L272" s="165"/>
      <c r="M272" s="171"/>
      <c r="T272" s="172"/>
      <c r="AT272" s="167" t="s">
        <v>224</v>
      </c>
      <c r="AU272" s="167" t="s">
        <v>84</v>
      </c>
      <c r="AV272" s="12" t="s">
        <v>84</v>
      </c>
      <c r="AW272" s="12" t="s">
        <v>226</v>
      </c>
      <c r="AX272" s="12" t="s">
        <v>74</v>
      </c>
      <c r="AY272" s="167" t="s">
        <v>193</v>
      </c>
    </row>
    <row r="273" spans="2:65" s="12" customFormat="1" ht="11.25">
      <c r="B273" s="165"/>
      <c r="D273" s="166" t="s">
        <v>224</v>
      </c>
      <c r="E273" s="167" t="s">
        <v>1</v>
      </c>
      <c r="F273" s="168" t="s">
        <v>1471</v>
      </c>
      <c r="H273" s="169">
        <v>8593</v>
      </c>
      <c r="I273" s="170"/>
      <c r="L273" s="165"/>
      <c r="M273" s="171"/>
      <c r="T273" s="172"/>
      <c r="AT273" s="167" t="s">
        <v>224</v>
      </c>
      <c r="AU273" s="167" t="s">
        <v>84</v>
      </c>
      <c r="AV273" s="12" t="s">
        <v>84</v>
      </c>
      <c r="AW273" s="12" t="s">
        <v>226</v>
      </c>
      <c r="AX273" s="12" t="s">
        <v>74</v>
      </c>
      <c r="AY273" s="167" t="s">
        <v>193</v>
      </c>
    </row>
    <row r="274" spans="2:65" s="13" customFormat="1" ht="11.25">
      <c r="B274" s="173"/>
      <c r="D274" s="166" t="s">
        <v>224</v>
      </c>
      <c r="E274" s="174" t="s">
        <v>1</v>
      </c>
      <c r="F274" s="175" t="s">
        <v>227</v>
      </c>
      <c r="H274" s="176">
        <v>9133</v>
      </c>
      <c r="I274" s="177"/>
      <c r="L274" s="173"/>
      <c r="M274" s="178"/>
      <c r="T274" s="179"/>
      <c r="AT274" s="174" t="s">
        <v>224</v>
      </c>
      <c r="AU274" s="174" t="s">
        <v>84</v>
      </c>
      <c r="AV274" s="13" t="s">
        <v>192</v>
      </c>
      <c r="AW274" s="13" t="s">
        <v>226</v>
      </c>
      <c r="AX274" s="13" t="s">
        <v>82</v>
      </c>
      <c r="AY274" s="174" t="s">
        <v>193</v>
      </c>
    </row>
    <row r="275" spans="2:65" s="12" customFormat="1" ht="11.25">
      <c r="B275" s="165"/>
      <c r="D275" s="166" t="s">
        <v>224</v>
      </c>
      <c r="F275" s="168" t="s">
        <v>1472</v>
      </c>
      <c r="H275" s="169">
        <v>10046.299999999999</v>
      </c>
      <c r="I275" s="170"/>
      <c r="L275" s="165"/>
      <c r="M275" s="171"/>
      <c r="T275" s="172"/>
      <c r="AT275" s="167" t="s">
        <v>224</v>
      </c>
      <c r="AU275" s="167" t="s">
        <v>84</v>
      </c>
      <c r="AV275" s="12" t="s">
        <v>84</v>
      </c>
      <c r="AW275" s="12" t="s">
        <v>3</v>
      </c>
      <c r="AX275" s="12" t="s">
        <v>82</v>
      </c>
      <c r="AY275" s="167" t="s">
        <v>193</v>
      </c>
    </row>
    <row r="276" spans="2:65" s="1" customFormat="1" ht="16.5" customHeight="1">
      <c r="B276" s="114"/>
      <c r="C276" s="143" t="s">
        <v>1473</v>
      </c>
      <c r="D276" s="143" t="s">
        <v>196</v>
      </c>
      <c r="E276" s="144" t="s">
        <v>1474</v>
      </c>
      <c r="F276" s="145" t="s">
        <v>1475</v>
      </c>
      <c r="G276" s="146" t="s">
        <v>221</v>
      </c>
      <c r="H276" s="147">
        <v>10046.299999999999</v>
      </c>
      <c r="I276" s="148"/>
      <c r="J276" s="149">
        <f>ROUND(I276*H276,2)</f>
        <v>0</v>
      </c>
      <c r="K276" s="145" t="s">
        <v>1</v>
      </c>
      <c r="L276" s="150"/>
      <c r="M276" s="151" t="s">
        <v>1</v>
      </c>
      <c r="N276" s="152" t="s">
        <v>39</v>
      </c>
      <c r="P276" s="153">
        <f>O276*H276</f>
        <v>0</v>
      </c>
      <c r="Q276" s="153">
        <v>0</v>
      </c>
      <c r="R276" s="153">
        <f>Q276*H276</f>
        <v>0</v>
      </c>
      <c r="S276" s="153">
        <v>0</v>
      </c>
      <c r="T276" s="154">
        <f>S276*H276</f>
        <v>0</v>
      </c>
      <c r="AR276" s="155" t="s">
        <v>200</v>
      </c>
      <c r="AT276" s="155" t="s">
        <v>196</v>
      </c>
      <c r="AU276" s="155" t="s">
        <v>84</v>
      </c>
      <c r="AY276" s="15" t="s">
        <v>193</v>
      </c>
      <c r="BE276" s="156">
        <f>IF(N276="základní",J276,0)</f>
        <v>0</v>
      </c>
      <c r="BF276" s="156">
        <f>IF(N276="snížená",J276,0)</f>
        <v>0</v>
      </c>
      <c r="BG276" s="156">
        <f>IF(N276="zákl. přenesená",J276,0)</f>
        <v>0</v>
      </c>
      <c r="BH276" s="156">
        <f>IF(N276="sníž. přenesená",J276,0)</f>
        <v>0</v>
      </c>
      <c r="BI276" s="156">
        <f>IF(N276="nulová",J276,0)</f>
        <v>0</v>
      </c>
      <c r="BJ276" s="15" t="s">
        <v>82</v>
      </c>
      <c r="BK276" s="156">
        <f>ROUND(I276*H276,2)</f>
        <v>0</v>
      </c>
      <c r="BL276" s="15" t="s">
        <v>192</v>
      </c>
      <c r="BM276" s="155" t="s">
        <v>1476</v>
      </c>
    </row>
    <row r="277" spans="2:65" s="12" customFormat="1" ht="11.25">
      <c r="B277" s="165"/>
      <c r="D277" s="166" t="s">
        <v>224</v>
      </c>
      <c r="E277" s="167" t="s">
        <v>1</v>
      </c>
      <c r="F277" s="168" t="s">
        <v>1470</v>
      </c>
      <c r="H277" s="169">
        <v>540</v>
      </c>
      <c r="I277" s="170"/>
      <c r="L277" s="165"/>
      <c r="M277" s="171"/>
      <c r="T277" s="172"/>
      <c r="AT277" s="167" t="s">
        <v>224</v>
      </c>
      <c r="AU277" s="167" t="s">
        <v>84</v>
      </c>
      <c r="AV277" s="12" t="s">
        <v>84</v>
      </c>
      <c r="AW277" s="12" t="s">
        <v>226</v>
      </c>
      <c r="AX277" s="12" t="s">
        <v>74</v>
      </c>
      <c r="AY277" s="167" t="s">
        <v>193</v>
      </c>
    </row>
    <row r="278" spans="2:65" s="12" customFormat="1" ht="11.25">
      <c r="B278" s="165"/>
      <c r="D278" s="166" t="s">
        <v>224</v>
      </c>
      <c r="E278" s="167" t="s">
        <v>1</v>
      </c>
      <c r="F278" s="168" t="s">
        <v>1471</v>
      </c>
      <c r="H278" s="169">
        <v>8593</v>
      </c>
      <c r="I278" s="170"/>
      <c r="L278" s="165"/>
      <c r="M278" s="171"/>
      <c r="T278" s="172"/>
      <c r="AT278" s="167" t="s">
        <v>224</v>
      </c>
      <c r="AU278" s="167" t="s">
        <v>84</v>
      </c>
      <c r="AV278" s="12" t="s">
        <v>84</v>
      </c>
      <c r="AW278" s="12" t="s">
        <v>226</v>
      </c>
      <c r="AX278" s="12" t="s">
        <v>74</v>
      </c>
      <c r="AY278" s="167" t="s">
        <v>193</v>
      </c>
    </row>
    <row r="279" spans="2:65" s="13" customFormat="1" ht="11.25">
      <c r="B279" s="173"/>
      <c r="D279" s="166" t="s">
        <v>224</v>
      </c>
      <c r="E279" s="174" t="s">
        <v>1</v>
      </c>
      <c r="F279" s="175" t="s">
        <v>227</v>
      </c>
      <c r="H279" s="176">
        <v>9133</v>
      </c>
      <c r="I279" s="177"/>
      <c r="L279" s="173"/>
      <c r="M279" s="178"/>
      <c r="T279" s="179"/>
      <c r="AT279" s="174" t="s">
        <v>224</v>
      </c>
      <c r="AU279" s="174" t="s">
        <v>84</v>
      </c>
      <c r="AV279" s="13" t="s">
        <v>192</v>
      </c>
      <c r="AW279" s="13" t="s">
        <v>226</v>
      </c>
      <c r="AX279" s="13" t="s">
        <v>82</v>
      </c>
      <c r="AY279" s="174" t="s">
        <v>193</v>
      </c>
    </row>
    <row r="280" spans="2:65" s="12" customFormat="1" ht="11.25">
      <c r="B280" s="165"/>
      <c r="D280" s="166" t="s">
        <v>224</v>
      </c>
      <c r="F280" s="168" t="s">
        <v>1472</v>
      </c>
      <c r="H280" s="169">
        <v>10046.299999999999</v>
      </c>
      <c r="I280" s="170"/>
      <c r="L280" s="165"/>
      <c r="M280" s="171"/>
      <c r="T280" s="172"/>
      <c r="AT280" s="167" t="s">
        <v>224</v>
      </c>
      <c r="AU280" s="167" t="s">
        <v>84</v>
      </c>
      <c r="AV280" s="12" t="s">
        <v>84</v>
      </c>
      <c r="AW280" s="12" t="s">
        <v>3</v>
      </c>
      <c r="AX280" s="12" t="s">
        <v>82</v>
      </c>
      <c r="AY280" s="167" t="s">
        <v>193</v>
      </c>
    </row>
    <row r="281" spans="2:65" s="1" customFormat="1" ht="24.2" customHeight="1">
      <c r="B281" s="114"/>
      <c r="C281" s="157" t="s">
        <v>506</v>
      </c>
      <c r="D281" s="157" t="s">
        <v>207</v>
      </c>
      <c r="E281" s="158" t="s">
        <v>1477</v>
      </c>
      <c r="F281" s="159" t="s">
        <v>1478</v>
      </c>
      <c r="G281" s="160" t="s">
        <v>199</v>
      </c>
      <c r="H281" s="161">
        <v>4</v>
      </c>
      <c r="I281" s="162"/>
      <c r="J281" s="163">
        <f t="shared" ref="J281:J327" si="45">ROUND(I281*H281,2)</f>
        <v>0</v>
      </c>
      <c r="K281" s="159" t="s">
        <v>1</v>
      </c>
      <c r="L281" s="30"/>
      <c r="M281" s="164" t="s">
        <v>1</v>
      </c>
      <c r="N281" s="113" t="s">
        <v>39</v>
      </c>
      <c r="P281" s="153">
        <f t="shared" ref="P281:P327" si="46">O281*H281</f>
        <v>0</v>
      </c>
      <c r="Q281" s="153">
        <v>0</v>
      </c>
      <c r="R281" s="153">
        <f t="shared" ref="R281:R327" si="47">Q281*H281</f>
        <v>0</v>
      </c>
      <c r="S281" s="153">
        <v>0</v>
      </c>
      <c r="T281" s="154">
        <f t="shared" ref="T281:T327" si="48">S281*H281</f>
        <v>0</v>
      </c>
      <c r="AR281" s="155" t="s">
        <v>192</v>
      </c>
      <c r="AT281" s="155" t="s">
        <v>207</v>
      </c>
      <c r="AU281" s="155" t="s">
        <v>84</v>
      </c>
      <c r="AY281" s="15" t="s">
        <v>193</v>
      </c>
      <c r="BE281" s="156">
        <f t="shared" ref="BE281:BE327" si="49">IF(N281="základní",J281,0)</f>
        <v>0</v>
      </c>
      <c r="BF281" s="156">
        <f t="shared" ref="BF281:BF327" si="50">IF(N281="snížená",J281,0)</f>
        <v>0</v>
      </c>
      <c r="BG281" s="156">
        <f t="shared" ref="BG281:BG327" si="51">IF(N281="zákl. přenesená",J281,0)</f>
        <v>0</v>
      </c>
      <c r="BH281" s="156">
        <f t="shared" ref="BH281:BH327" si="52">IF(N281="sníž. přenesená",J281,0)</f>
        <v>0</v>
      </c>
      <c r="BI281" s="156">
        <f t="shared" ref="BI281:BI327" si="53">IF(N281="nulová",J281,0)</f>
        <v>0</v>
      </c>
      <c r="BJ281" s="15" t="s">
        <v>82</v>
      </c>
      <c r="BK281" s="156">
        <f t="shared" ref="BK281:BK327" si="54">ROUND(I281*H281,2)</f>
        <v>0</v>
      </c>
      <c r="BL281" s="15" t="s">
        <v>192</v>
      </c>
      <c r="BM281" s="155" t="s">
        <v>1479</v>
      </c>
    </row>
    <row r="282" spans="2:65" s="1" customFormat="1" ht="21.75" customHeight="1">
      <c r="B282" s="114"/>
      <c r="C282" s="143" t="s">
        <v>1480</v>
      </c>
      <c r="D282" s="143" t="s">
        <v>196</v>
      </c>
      <c r="E282" s="144" t="s">
        <v>1481</v>
      </c>
      <c r="F282" s="145" t="s">
        <v>1482</v>
      </c>
      <c r="G282" s="146" t="s">
        <v>199</v>
      </c>
      <c r="H282" s="147">
        <v>4</v>
      </c>
      <c r="I282" s="148"/>
      <c r="J282" s="149">
        <f t="shared" si="45"/>
        <v>0</v>
      </c>
      <c r="K282" s="145" t="s">
        <v>1</v>
      </c>
      <c r="L282" s="150"/>
      <c r="M282" s="151" t="s">
        <v>1</v>
      </c>
      <c r="N282" s="152" t="s">
        <v>39</v>
      </c>
      <c r="P282" s="153">
        <f t="shared" si="46"/>
        <v>0</v>
      </c>
      <c r="Q282" s="153">
        <v>0</v>
      </c>
      <c r="R282" s="153">
        <f t="shared" si="47"/>
        <v>0</v>
      </c>
      <c r="S282" s="153">
        <v>0</v>
      </c>
      <c r="T282" s="154">
        <f t="shared" si="48"/>
        <v>0</v>
      </c>
      <c r="AR282" s="155" t="s">
        <v>200</v>
      </c>
      <c r="AT282" s="155" t="s">
        <v>196</v>
      </c>
      <c r="AU282" s="155" t="s">
        <v>84</v>
      </c>
      <c r="AY282" s="15" t="s">
        <v>193</v>
      </c>
      <c r="BE282" s="156">
        <f t="shared" si="49"/>
        <v>0</v>
      </c>
      <c r="BF282" s="156">
        <f t="shared" si="50"/>
        <v>0</v>
      </c>
      <c r="BG282" s="156">
        <f t="shared" si="51"/>
        <v>0</v>
      </c>
      <c r="BH282" s="156">
        <f t="shared" si="52"/>
        <v>0</v>
      </c>
      <c r="BI282" s="156">
        <f t="shared" si="53"/>
        <v>0</v>
      </c>
      <c r="BJ282" s="15" t="s">
        <v>82</v>
      </c>
      <c r="BK282" s="156">
        <f t="shared" si="54"/>
        <v>0</v>
      </c>
      <c r="BL282" s="15" t="s">
        <v>192</v>
      </c>
      <c r="BM282" s="155" t="s">
        <v>1483</v>
      </c>
    </row>
    <row r="283" spans="2:65" s="1" customFormat="1" ht="24.2" customHeight="1">
      <c r="B283" s="114"/>
      <c r="C283" s="157" t="s">
        <v>510</v>
      </c>
      <c r="D283" s="157" t="s">
        <v>207</v>
      </c>
      <c r="E283" s="158" t="s">
        <v>1484</v>
      </c>
      <c r="F283" s="159" t="s">
        <v>1485</v>
      </c>
      <c r="G283" s="160" t="s">
        <v>199</v>
      </c>
      <c r="H283" s="161">
        <v>269</v>
      </c>
      <c r="I283" s="162"/>
      <c r="J283" s="163">
        <f t="shared" si="45"/>
        <v>0</v>
      </c>
      <c r="K283" s="159" t="s">
        <v>1</v>
      </c>
      <c r="L283" s="30"/>
      <c r="M283" s="164" t="s">
        <v>1</v>
      </c>
      <c r="N283" s="113" t="s">
        <v>39</v>
      </c>
      <c r="P283" s="153">
        <f t="shared" si="46"/>
        <v>0</v>
      </c>
      <c r="Q283" s="153">
        <v>0</v>
      </c>
      <c r="R283" s="153">
        <f t="shared" si="47"/>
        <v>0</v>
      </c>
      <c r="S283" s="153">
        <v>0</v>
      </c>
      <c r="T283" s="154">
        <f t="shared" si="48"/>
        <v>0</v>
      </c>
      <c r="AR283" s="155" t="s">
        <v>192</v>
      </c>
      <c r="AT283" s="155" t="s">
        <v>207</v>
      </c>
      <c r="AU283" s="155" t="s">
        <v>84</v>
      </c>
      <c r="AY283" s="15" t="s">
        <v>193</v>
      </c>
      <c r="BE283" s="156">
        <f t="shared" si="49"/>
        <v>0</v>
      </c>
      <c r="BF283" s="156">
        <f t="shared" si="50"/>
        <v>0</v>
      </c>
      <c r="BG283" s="156">
        <f t="shared" si="51"/>
        <v>0</v>
      </c>
      <c r="BH283" s="156">
        <f t="shared" si="52"/>
        <v>0</v>
      </c>
      <c r="BI283" s="156">
        <f t="shared" si="53"/>
        <v>0</v>
      </c>
      <c r="BJ283" s="15" t="s">
        <v>82</v>
      </c>
      <c r="BK283" s="156">
        <f t="shared" si="54"/>
        <v>0</v>
      </c>
      <c r="BL283" s="15" t="s">
        <v>192</v>
      </c>
      <c r="BM283" s="155" t="s">
        <v>1486</v>
      </c>
    </row>
    <row r="284" spans="2:65" s="1" customFormat="1" ht="21.75" customHeight="1">
      <c r="B284" s="114"/>
      <c r="C284" s="143" t="s">
        <v>1487</v>
      </c>
      <c r="D284" s="143" t="s">
        <v>196</v>
      </c>
      <c r="E284" s="144" t="s">
        <v>1488</v>
      </c>
      <c r="F284" s="145" t="s">
        <v>1489</v>
      </c>
      <c r="G284" s="146" t="s">
        <v>199</v>
      </c>
      <c r="H284" s="147">
        <v>269</v>
      </c>
      <c r="I284" s="148"/>
      <c r="J284" s="149">
        <f t="shared" si="45"/>
        <v>0</v>
      </c>
      <c r="K284" s="145" t="s">
        <v>1</v>
      </c>
      <c r="L284" s="150"/>
      <c r="M284" s="151" t="s">
        <v>1</v>
      </c>
      <c r="N284" s="152" t="s">
        <v>39</v>
      </c>
      <c r="P284" s="153">
        <f t="shared" si="46"/>
        <v>0</v>
      </c>
      <c r="Q284" s="153">
        <v>0</v>
      </c>
      <c r="R284" s="153">
        <f t="shared" si="47"/>
        <v>0</v>
      </c>
      <c r="S284" s="153">
        <v>0</v>
      </c>
      <c r="T284" s="154">
        <f t="shared" si="48"/>
        <v>0</v>
      </c>
      <c r="AR284" s="155" t="s">
        <v>200</v>
      </c>
      <c r="AT284" s="155" t="s">
        <v>196</v>
      </c>
      <c r="AU284" s="155" t="s">
        <v>84</v>
      </c>
      <c r="AY284" s="15" t="s">
        <v>193</v>
      </c>
      <c r="BE284" s="156">
        <f t="shared" si="49"/>
        <v>0</v>
      </c>
      <c r="BF284" s="156">
        <f t="shared" si="50"/>
        <v>0</v>
      </c>
      <c r="BG284" s="156">
        <f t="shared" si="51"/>
        <v>0</v>
      </c>
      <c r="BH284" s="156">
        <f t="shared" si="52"/>
        <v>0</v>
      </c>
      <c r="BI284" s="156">
        <f t="shared" si="53"/>
        <v>0</v>
      </c>
      <c r="BJ284" s="15" t="s">
        <v>82</v>
      </c>
      <c r="BK284" s="156">
        <f t="shared" si="54"/>
        <v>0</v>
      </c>
      <c r="BL284" s="15" t="s">
        <v>192</v>
      </c>
      <c r="BM284" s="155" t="s">
        <v>1490</v>
      </c>
    </row>
    <row r="285" spans="2:65" s="1" customFormat="1" ht="16.5" customHeight="1">
      <c r="B285" s="114"/>
      <c r="C285" s="157" t="s">
        <v>512</v>
      </c>
      <c r="D285" s="157" t="s">
        <v>207</v>
      </c>
      <c r="E285" s="158" t="s">
        <v>1491</v>
      </c>
      <c r="F285" s="159" t="s">
        <v>1492</v>
      </c>
      <c r="G285" s="160" t="s">
        <v>199</v>
      </c>
      <c r="H285" s="161">
        <v>173</v>
      </c>
      <c r="I285" s="162"/>
      <c r="J285" s="163">
        <f t="shared" si="45"/>
        <v>0</v>
      </c>
      <c r="K285" s="159" t="s">
        <v>1</v>
      </c>
      <c r="L285" s="30"/>
      <c r="M285" s="164" t="s">
        <v>1</v>
      </c>
      <c r="N285" s="113" t="s">
        <v>39</v>
      </c>
      <c r="P285" s="153">
        <f t="shared" si="46"/>
        <v>0</v>
      </c>
      <c r="Q285" s="153">
        <v>0</v>
      </c>
      <c r="R285" s="153">
        <f t="shared" si="47"/>
        <v>0</v>
      </c>
      <c r="S285" s="153">
        <v>0</v>
      </c>
      <c r="T285" s="154">
        <f t="shared" si="48"/>
        <v>0</v>
      </c>
      <c r="AR285" s="155" t="s">
        <v>1004</v>
      </c>
      <c r="AT285" s="155" t="s">
        <v>207</v>
      </c>
      <c r="AU285" s="155" t="s">
        <v>84</v>
      </c>
      <c r="AY285" s="15" t="s">
        <v>193</v>
      </c>
      <c r="BE285" s="156">
        <f t="shared" si="49"/>
        <v>0</v>
      </c>
      <c r="BF285" s="156">
        <f t="shared" si="50"/>
        <v>0</v>
      </c>
      <c r="BG285" s="156">
        <f t="shared" si="51"/>
        <v>0</v>
      </c>
      <c r="BH285" s="156">
        <f t="shared" si="52"/>
        <v>0</v>
      </c>
      <c r="BI285" s="156">
        <f t="shared" si="53"/>
        <v>0</v>
      </c>
      <c r="BJ285" s="15" t="s">
        <v>82</v>
      </c>
      <c r="BK285" s="156">
        <f t="shared" si="54"/>
        <v>0</v>
      </c>
      <c r="BL285" s="15" t="s">
        <v>1004</v>
      </c>
      <c r="BM285" s="155" t="s">
        <v>1493</v>
      </c>
    </row>
    <row r="286" spans="2:65" s="1" customFormat="1" ht="16.5" customHeight="1">
      <c r="B286" s="114"/>
      <c r="C286" s="143" t="s">
        <v>1494</v>
      </c>
      <c r="D286" s="143" t="s">
        <v>196</v>
      </c>
      <c r="E286" s="144" t="s">
        <v>1495</v>
      </c>
      <c r="F286" s="145" t="s">
        <v>1496</v>
      </c>
      <c r="G286" s="146" t="s">
        <v>199</v>
      </c>
      <c r="H286" s="147">
        <v>173</v>
      </c>
      <c r="I286" s="148"/>
      <c r="J286" s="149">
        <f t="shared" si="45"/>
        <v>0</v>
      </c>
      <c r="K286" s="145" t="s">
        <v>1</v>
      </c>
      <c r="L286" s="150"/>
      <c r="M286" s="151" t="s">
        <v>1</v>
      </c>
      <c r="N286" s="152" t="s">
        <v>39</v>
      </c>
      <c r="P286" s="153">
        <f t="shared" si="46"/>
        <v>0</v>
      </c>
      <c r="Q286" s="153">
        <v>0</v>
      </c>
      <c r="R286" s="153">
        <f t="shared" si="47"/>
        <v>0</v>
      </c>
      <c r="S286" s="153">
        <v>0</v>
      </c>
      <c r="T286" s="154">
        <f t="shared" si="48"/>
        <v>0</v>
      </c>
      <c r="AR286" s="155" t="s">
        <v>1004</v>
      </c>
      <c r="AT286" s="155" t="s">
        <v>196</v>
      </c>
      <c r="AU286" s="155" t="s">
        <v>84</v>
      </c>
      <c r="AY286" s="15" t="s">
        <v>193</v>
      </c>
      <c r="BE286" s="156">
        <f t="shared" si="49"/>
        <v>0</v>
      </c>
      <c r="BF286" s="156">
        <f t="shared" si="50"/>
        <v>0</v>
      </c>
      <c r="BG286" s="156">
        <f t="shared" si="51"/>
        <v>0</v>
      </c>
      <c r="BH286" s="156">
        <f t="shared" si="52"/>
        <v>0</v>
      </c>
      <c r="BI286" s="156">
        <f t="shared" si="53"/>
        <v>0</v>
      </c>
      <c r="BJ286" s="15" t="s">
        <v>82</v>
      </c>
      <c r="BK286" s="156">
        <f t="shared" si="54"/>
        <v>0</v>
      </c>
      <c r="BL286" s="15" t="s">
        <v>1004</v>
      </c>
      <c r="BM286" s="155" t="s">
        <v>1497</v>
      </c>
    </row>
    <row r="287" spans="2:65" s="1" customFormat="1" ht="16.5" customHeight="1">
      <c r="B287" s="114"/>
      <c r="C287" s="157" t="s">
        <v>516</v>
      </c>
      <c r="D287" s="157" t="s">
        <v>207</v>
      </c>
      <c r="E287" s="158" t="s">
        <v>1498</v>
      </c>
      <c r="F287" s="159" t="s">
        <v>1499</v>
      </c>
      <c r="G287" s="160" t="s">
        <v>199</v>
      </c>
      <c r="H287" s="161">
        <v>15</v>
      </c>
      <c r="I287" s="162"/>
      <c r="J287" s="163">
        <f t="shared" si="45"/>
        <v>0</v>
      </c>
      <c r="K287" s="159" t="s">
        <v>1</v>
      </c>
      <c r="L287" s="30"/>
      <c r="M287" s="164" t="s">
        <v>1</v>
      </c>
      <c r="N287" s="113" t="s">
        <v>39</v>
      </c>
      <c r="P287" s="153">
        <f t="shared" si="46"/>
        <v>0</v>
      </c>
      <c r="Q287" s="153">
        <v>0</v>
      </c>
      <c r="R287" s="153">
        <f t="shared" si="47"/>
        <v>0</v>
      </c>
      <c r="S287" s="153">
        <v>0</v>
      </c>
      <c r="T287" s="154">
        <f t="shared" si="48"/>
        <v>0</v>
      </c>
      <c r="AR287" s="155" t="s">
        <v>1004</v>
      </c>
      <c r="AT287" s="155" t="s">
        <v>207</v>
      </c>
      <c r="AU287" s="155" t="s">
        <v>84</v>
      </c>
      <c r="AY287" s="15" t="s">
        <v>193</v>
      </c>
      <c r="BE287" s="156">
        <f t="shared" si="49"/>
        <v>0</v>
      </c>
      <c r="BF287" s="156">
        <f t="shared" si="50"/>
        <v>0</v>
      </c>
      <c r="BG287" s="156">
        <f t="shared" si="51"/>
        <v>0</v>
      </c>
      <c r="BH287" s="156">
        <f t="shared" si="52"/>
        <v>0</v>
      </c>
      <c r="BI287" s="156">
        <f t="shared" si="53"/>
        <v>0</v>
      </c>
      <c r="BJ287" s="15" t="s">
        <v>82</v>
      </c>
      <c r="BK287" s="156">
        <f t="shared" si="54"/>
        <v>0</v>
      </c>
      <c r="BL287" s="15" t="s">
        <v>1004</v>
      </c>
      <c r="BM287" s="155" t="s">
        <v>1500</v>
      </c>
    </row>
    <row r="288" spans="2:65" s="1" customFormat="1" ht="16.5" customHeight="1">
      <c r="B288" s="114"/>
      <c r="C288" s="143" t="s">
        <v>1501</v>
      </c>
      <c r="D288" s="143" t="s">
        <v>196</v>
      </c>
      <c r="E288" s="144" t="s">
        <v>1502</v>
      </c>
      <c r="F288" s="145" t="s">
        <v>1503</v>
      </c>
      <c r="G288" s="146" t="s">
        <v>199</v>
      </c>
      <c r="H288" s="147">
        <v>15</v>
      </c>
      <c r="I288" s="148"/>
      <c r="J288" s="149">
        <f t="shared" si="45"/>
        <v>0</v>
      </c>
      <c r="K288" s="145" t="s">
        <v>1</v>
      </c>
      <c r="L288" s="150"/>
      <c r="M288" s="151" t="s">
        <v>1</v>
      </c>
      <c r="N288" s="152" t="s">
        <v>39</v>
      </c>
      <c r="P288" s="153">
        <f t="shared" si="46"/>
        <v>0</v>
      </c>
      <c r="Q288" s="153">
        <v>0</v>
      </c>
      <c r="R288" s="153">
        <f t="shared" si="47"/>
        <v>0</v>
      </c>
      <c r="S288" s="153">
        <v>0</v>
      </c>
      <c r="T288" s="154">
        <f t="shared" si="48"/>
        <v>0</v>
      </c>
      <c r="AR288" s="155" t="s">
        <v>1004</v>
      </c>
      <c r="AT288" s="155" t="s">
        <v>196</v>
      </c>
      <c r="AU288" s="155" t="s">
        <v>84</v>
      </c>
      <c r="AY288" s="15" t="s">
        <v>193</v>
      </c>
      <c r="BE288" s="156">
        <f t="shared" si="49"/>
        <v>0</v>
      </c>
      <c r="BF288" s="156">
        <f t="shared" si="50"/>
        <v>0</v>
      </c>
      <c r="BG288" s="156">
        <f t="shared" si="51"/>
        <v>0</v>
      </c>
      <c r="BH288" s="156">
        <f t="shared" si="52"/>
        <v>0</v>
      </c>
      <c r="BI288" s="156">
        <f t="shared" si="53"/>
        <v>0</v>
      </c>
      <c r="BJ288" s="15" t="s">
        <v>82</v>
      </c>
      <c r="BK288" s="156">
        <f t="shared" si="54"/>
        <v>0</v>
      </c>
      <c r="BL288" s="15" t="s">
        <v>1004</v>
      </c>
      <c r="BM288" s="155" t="s">
        <v>1504</v>
      </c>
    </row>
    <row r="289" spans="2:65" s="1" customFormat="1" ht="16.5" customHeight="1">
      <c r="B289" s="114"/>
      <c r="C289" s="157" t="s">
        <v>518</v>
      </c>
      <c r="D289" s="157" t="s">
        <v>207</v>
      </c>
      <c r="E289" s="158" t="s">
        <v>1505</v>
      </c>
      <c r="F289" s="159" t="s">
        <v>1506</v>
      </c>
      <c r="G289" s="160" t="s">
        <v>199</v>
      </c>
      <c r="H289" s="161">
        <v>25</v>
      </c>
      <c r="I289" s="162"/>
      <c r="J289" s="163">
        <f t="shared" si="45"/>
        <v>0</v>
      </c>
      <c r="K289" s="159" t="s">
        <v>1</v>
      </c>
      <c r="L289" s="30"/>
      <c r="M289" s="164" t="s">
        <v>1</v>
      </c>
      <c r="N289" s="113" t="s">
        <v>39</v>
      </c>
      <c r="P289" s="153">
        <f t="shared" si="46"/>
        <v>0</v>
      </c>
      <c r="Q289" s="153">
        <v>0</v>
      </c>
      <c r="R289" s="153">
        <f t="shared" si="47"/>
        <v>0</v>
      </c>
      <c r="S289" s="153">
        <v>0</v>
      </c>
      <c r="T289" s="154">
        <f t="shared" si="48"/>
        <v>0</v>
      </c>
      <c r="AR289" s="155" t="s">
        <v>1004</v>
      </c>
      <c r="AT289" s="155" t="s">
        <v>207</v>
      </c>
      <c r="AU289" s="155" t="s">
        <v>84</v>
      </c>
      <c r="AY289" s="15" t="s">
        <v>193</v>
      </c>
      <c r="BE289" s="156">
        <f t="shared" si="49"/>
        <v>0</v>
      </c>
      <c r="BF289" s="156">
        <f t="shared" si="50"/>
        <v>0</v>
      </c>
      <c r="BG289" s="156">
        <f t="shared" si="51"/>
        <v>0</v>
      </c>
      <c r="BH289" s="156">
        <f t="shared" si="52"/>
        <v>0</v>
      </c>
      <c r="BI289" s="156">
        <f t="shared" si="53"/>
        <v>0</v>
      </c>
      <c r="BJ289" s="15" t="s">
        <v>82</v>
      </c>
      <c r="BK289" s="156">
        <f t="shared" si="54"/>
        <v>0</v>
      </c>
      <c r="BL289" s="15" t="s">
        <v>1004</v>
      </c>
      <c r="BM289" s="155" t="s">
        <v>1507</v>
      </c>
    </row>
    <row r="290" spans="2:65" s="1" customFormat="1" ht="16.5" customHeight="1">
      <c r="B290" s="114"/>
      <c r="C290" s="143" t="s">
        <v>1508</v>
      </c>
      <c r="D290" s="143" t="s">
        <v>196</v>
      </c>
      <c r="E290" s="144" t="s">
        <v>1509</v>
      </c>
      <c r="F290" s="145" t="s">
        <v>1510</v>
      </c>
      <c r="G290" s="146" t="s">
        <v>199</v>
      </c>
      <c r="H290" s="147">
        <v>25</v>
      </c>
      <c r="I290" s="148"/>
      <c r="J290" s="149">
        <f t="shared" si="45"/>
        <v>0</v>
      </c>
      <c r="K290" s="145" t="s">
        <v>1</v>
      </c>
      <c r="L290" s="150"/>
      <c r="M290" s="151" t="s">
        <v>1</v>
      </c>
      <c r="N290" s="152" t="s">
        <v>39</v>
      </c>
      <c r="P290" s="153">
        <f t="shared" si="46"/>
        <v>0</v>
      </c>
      <c r="Q290" s="153">
        <v>0</v>
      </c>
      <c r="R290" s="153">
        <f t="shared" si="47"/>
        <v>0</v>
      </c>
      <c r="S290" s="153">
        <v>0</v>
      </c>
      <c r="T290" s="154">
        <f t="shared" si="48"/>
        <v>0</v>
      </c>
      <c r="AR290" s="155" t="s">
        <v>1004</v>
      </c>
      <c r="AT290" s="155" t="s">
        <v>196</v>
      </c>
      <c r="AU290" s="155" t="s">
        <v>84</v>
      </c>
      <c r="AY290" s="15" t="s">
        <v>193</v>
      </c>
      <c r="BE290" s="156">
        <f t="shared" si="49"/>
        <v>0</v>
      </c>
      <c r="BF290" s="156">
        <f t="shared" si="50"/>
        <v>0</v>
      </c>
      <c r="BG290" s="156">
        <f t="shared" si="51"/>
        <v>0</v>
      </c>
      <c r="BH290" s="156">
        <f t="shared" si="52"/>
        <v>0</v>
      </c>
      <c r="BI290" s="156">
        <f t="shared" si="53"/>
        <v>0</v>
      </c>
      <c r="BJ290" s="15" t="s">
        <v>82</v>
      </c>
      <c r="BK290" s="156">
        <f t="shared" si="54"/>
        <v>0</v>
      </c>
      <c r="BL290" s="15" t="s">
        <v>1004</v>
      </c>
      <c r="BM290" s="155" t="s">
        <v>1511</v>
      </c>
    </row>
    <row r="291" spans="2:65" s="1" customFormat="1" ht="16.5" customHeight="1">
      <c r="B291" s="114"/>
      <c r="C291" s="157" t="s">
        <v>522</v>
      </c>
      <c r="D291" s="157" t="s">
        <v>207</v>
      </c>
      <c r="E291" s="158" t="s">
        <v>1512</v>
      </c>
      <c r="F291" s="159" t="s">
        <v>1513</v>
      </c>
      <c r="G291" s="160" t="s">
        <v>199</v>
      </c>
      <c r="H291" s="161">
        <v>26</v>
      </c>
      <c r="I291" s="162"/>
      <c r="J291" s="163">
        <f t="shared" si="45"/>
        <v>0</v>
      </c>
      <c r="K291" s="159" t="s">
        <v>1</v>
      </c>
      <c r="L291" s="30"/>
      <c r="M291" s="164" t="s">
        <v>1</v>
      </c>
      <c r="N291" s="113" t="s">
        <v>39</v>
      </c>
      <c r="P291" s="153">
        <f t="shared" si="46"/>
        <v>0</v>
      </c>
      <c r="Q291" s="153">
        <v>0</v>
      </c>
      <c r="R291" s="153">
        <f t="shared" si="47"/>
        <v>0</v>
      </c>
      <c r="S291" s="153">
        <v>0</v>
      </c>
      <c r="T291" s="154">
        <f t="shared" si="48"/>
        <v>0</v>
      </c>
      <c r="AR291" s="155" t="s">
        <v>1004</v>
      </c>
      <c r="AT291" s="155" t="s">
        <v>207</v>
      </c>
      <c r="AU291" s="155" t="s">
        <v>84</v>
      </c>
      <c r="AY291" s="15" t="s">
        <v>193</v>
      </c>
      <c r="BE291" s="156">
        <f t="shared" si="49"/>
        <v>0</v>
      </c>
      <c r="BF291" s="156">
        <f t="shared" si="50"/>
        <v>0</v>
      </c>
      <c r="BG291" s="156">
        <f t="shared" si="51"/>
        <v>0</v>
      </c>
      <c r="BH291" s="156">
        <f t="shared" si="52"/>
        <v>0</v>
      </c>
      <c r="BI291" s="156">
        <f t="shared" si="53"/>
        <v>0</v>
      </c>
      <c r="BJ291" s="15" t="s">
        <v>82</v>
      </c>
      <c r="BK291" s="156">
        <f t="shared" si="54"/>
        <v>0</v>
      </c>
      <c r="BL291" s="15" t="s">
        <v>1004</v>
      </c>
      <c r="BM291" s="155" t="s">
        <v>1514</v>
      </c>
    </row>
    <row r="292" spans="2:65" s="1" customFormat="1" ht="16.5" customHeight="1">
      <c r="B292" s="114"/>
      <c r="C292" s="143" t="s">
        <v>1515</v>
      </c>
      <c r="D292" s="143" t="s">
        <v>196</v>
      </c>
      <c r="E292" s="144" t="s">
        <v>1516</v>
      </c>
      <c r="F292" s="145" t="s">
        <v>1517</v>
      </c>
      <c r="G292" s="146" t="s">
        <v>199</v>
      </c>
      <c r="H292" s="147">
        <v>26</v>
      </c>
      <c r="I292" s="148"/>
      <c r="J292" s="149">
        <f t="shared" si="45"/>
        <v>0</v>
      </c>
      <c r="K292" s="145" t="s">
        <v>1</v>
      </c>
      <c r="L292" s="150"/>
      <c r="M292" s="151" t="s">
        <v>1</v>
      </c>
      <c r="N292" s="152" t="s">
        <v>39</v>
      </c>
      <c r="P292" s="153">
        <f t="shared" si="46"/>
        <v>0</v>
      </c>
      <c r="Q292" s="153">
        <v>0</v>
      </c>
      <c r="R292" s="153">
        <f t="shared" si="47"/>
        <v>0</v>
      </c>
      <c r="S292" s="153">
        <v>0</v>
      </c>
      <c r="T292" s="154">
        <f t="shared" si="48"/>
        <v>0</v>
      </c>
      <c r="AR292" s="155" t="s">
        <v>1004</v>
      </c>
      <c r="AT292" s="155" t="s">
        <v>196</v>
      </c>
      <c r="AU292" s="155" t="s">
        <v>84</v>
      </c>
      <c r="AY292" s="15" t="s">
        <v>193</v>
      </c>
      <c r="BE292" s="156">
        <f t="shared" si="49"/>
        <v>0</v>
      </c>
      <c r="BF292" s="156">
        <f t="shared" si="50"/>
        <v>0</v>
      </c>
      <c r="BG292" s="156">
        <f t="shared" si="51"/>
        <v>0</v>
      </c>
      <c r="BH292" s="156">
        <f t="shared" si="52"/>
        <v>0</v>
      </c>
      <c r="BI292" s="156">
        <f t="shared" si="53"/>
        <v>0</v>
      </c>
      <c r="BJ292" s="15" t="s">
        <v>82</v>
      </c>
      <c r="BK292" s="156">
        <f t="shared" si="54"/>
        <v>0</v>
      </c>
      <c r="BL292" s="15" t="s">
        <v>1004</v>
      </c>
      <c r="BM292" s="155" t="s">
        <v>1518</v>
      </c>
    </row>
    <row r="293" spans="2:65" s="1" customFormat="1" ht="16.5" customHeight="1">
      <c r="B293" s="114"/>
      <c r="C293" s="157" t="s">
        <v>525</v>
      </c>
      <c r="D293" s="157" t="s">
        <v>207</v>
      </c>
      <c r="E293" s="158" t="s">
        <v>1519</v>
      </c>
      <c r="F293" s="159" t="s">
        <v>1520</v>
      </c>
      <c r="G293" s="160" t="s">
        <v>199</v>
      </c>
      <c r="H293" s="161">
        <v>27</v>
      </c>
      <c r="I293" s="162"/>
      <c r="J293" s="163">
        <f t="shared" si="45"/>
        <v>0</v>
      </c>
      <c r="K293" s="159" t="s">
        <v>1</v>
      </c>
      <c r="L293" s="30"/>
      <c r="M293" s="164" t="s">
        <v>1</v>
      </c>
      <c r="N293" s="113" t="s">
        <v>39</v>
      </c>
      <c r="P293" s="153">
        <f t="shared" si="46"/>
        <v>0</v>
      </c>
      <c r="Q293" s="153">
        <v>0</v>
      </c>
      <c r="R293" s="153">
        <f t="shared" si="47"/>
        <v>0</v>
      </c>
      <c r="S293" s="153">
        <v>0</v>
      </c>
      <c r="T293" s="154">
        <f t="shared" si="48"/>
        <v>0</v>
      </c>
      <c r="AR293" s="155" t="s">
        <v>1004</v>
      </c>
      <c r="AT293" s="155" t="s">
        <v>207</v>
      </c>
      <c r="AU293" s="155" t="s">
        <v>84</v>
      </c>
      <c r="AY293" s="15" t="s">
        <v>193</v>
      </c>
      <c r="BE293" s="156">
        <f t="shared" si="49"/>
        <v>0</v>
      </c>
      <c r="BF293" s="156">
        <f t="shared" si="50"/>
        <v>0</v>
      </c>
      <c r="BG293" s="156">
        <f t="shared" si="51"/>
        <v>0</v>
      </c>
      <c r="BH293" s="156">
        <f t="shared" si="52"/>
        <v>0</v>
      </c>
      <c r="BI293" s="156">
        <f t="shared" si="53"/>
        <v>0</v>
      </c>
      <c r="BJ293" s="15" t="s">
        <v>82</v>
      </c>
      <c r="BK293" s="156">
        <f t="shared" si="54"/>
        <v>0</v>
      </c>
      <c r="BL293" s="15" t="s">
        <v>1004</v>
      </c>
      <c r="BM293" s="155" t="s">
        <v>1521</v>
      </c>
    </row>
    <row r="294" spans="2:65" s="1" customFormat="1" ht="16.5" customHeight="1">
      <c r="B294" s="114"/>
      <c r="C294" s="143" t="s">
        <v>1522</v>
      </c>
      <c r="D294" s="143" t="s">
        <v>196</v>
      </c>
      <c r="E294" s="144" t="s">
        <v>1523</v>
      </c>
      <c r="F294" s="145" t="s">
        <v>1524</v>
      </c>
      <c r="G294" s="146" t="s">
        <v>199</v>
      </c>
      <c r="H294" s="147">
        <v>27</v>
      </c>
      <c r="I294" s="148"/>
      <c r="J294" s="149">
        <f t="shared" si="45"/>
        <v>0</v>
      </c>
      <c r="K294" s="145" t="s">
        <v>1</v>
      </c>
      <c r="L294" s="150"/>
      <c r="M294" s="151" t="s">
        <v>1</v>
      </c>
      <c r="N294" s="152" t="s">
        <v>39</v>
      </c>
      <c r="P294" s="153">
        <f t="shared" si="46"/>
        <v>0</v>
      </c>
      <c r="Q294" s="153">
        <v>0</v>
      </c>
      <c r="R294" s="153">
        <f t="shared" si="47"/>
        <v>0</v>
      </c>
      <c r="S294" s="153">
        <v>0</v>
      </c>
      <c r="T294" s="154">
        <f t="shared" si="48"/>
        <v>0</v>
      </c>
      <c r="AR294" s="155" t="s">
        <v>1004</v>
      </c>
      <c r="AT294" s="155" t="s">
        <v>196</v>
      </c>
      <c r="AU294" s="155" t="s">
        <v>84</v>
      </c>
      <c r="AY294" s="15" t="s">
        <v>193</v>
      </c>
      <c r="BE294" s="156">
        <f t="shared" si="49"/>
        <v>0</v>
      </c>
      <c r="BF294" s="156">
        <f t="shared" si="50"/>
        <v>0</v>
      </c>
      <c r="BG294" s="156">
        <f t="shared" si="51"/>
        <v>0</v>
      </c>
      <c r="BH294" s="156">
        <f t="shared" si="52"/>
        <v>0</v>
      </c>
      <c r="BI294" s="156">
        <f t="shared" si="53"/>
        <v>0</v>
      </c>
      <c r="BJ294" s="15" t="s">
        <v>82</v>
      </c>
      <c r="BK294" s="156">
        <f t="shared" si="54"/>
        <v>0</v>
      </c>
      <c r="BL294" s="15" t="s">
        <v>1004</v>
      </c>
      <c r="BM294" s="155" t="s">
        <v>1525</v>
      </c>
    </row>
    <row r="295" spans="2:65" s="1" customFormat="1" ht="16.5" customHeight="1">
      <c r="B295" s="114"/>
      <c r="C295" s="157" t="s">
        <v>529</v>
      </c>
      <c r="D295" s="157" t="s">
        <v>207</v>
      </c>
      <c r="E295" s="158" t="s">
        <v>1526</v>
      </c>
      <c r="F295" s="159" t="s">
        <v>1527</v>
      </c>
      <c r="G295" s="160" t="s">
        <v>199</v>
      </c>
      <c r="H295" s="161">
        <v>13</v>
      </c>
      <c r="I295" s="162"/>
      <c r="J295" s="163">
        <f t="shared" si="45"/>
        <v>0</v>
      </c>
      <c r="K295" s="159" t="s">
        <v>1</v>
      </c>
      <c r="L295" s="30"/>
      <c r="M295" s="164" t="s">
        <v>1</v>
      </c>
      <c r="N295" s="113" t="s">
        <v>39</v>
      </c>
      <c r="P295" s="153">
        <f t="shared" si="46"/>
        <v>0</v>
      </c>
      <c r="Q295" s="153">
        <v>0</v>
      </c>
      <c r="R295" s="153">
        <f t="shared" si="47"/>
        <v>0</v>
      </c>
      <c r="S295" s="153">
        <v>0</v>
      </c>
      <c r="T295" s="154">
        <f t="shared" si="48"/>
        <v>0</v>
      </c>
      <c r="AR295" s="155" t="s">
        <v>1004</v>
      </c>
      <c r="AT295" s="155" t="s">
        <v>207</v>
      </c>
      <c r="AU295" s="155" t="s">
        <v>84</v>
      </c>
      <c r="AY295" s="15" t="s">
        <v>193</v>
      </c>
      <c r="BE295" s="156">
        <f t="shared" si="49"/>
        <v>0</v>
      </c>
      <c r="BF295" s="156">
        <f t="shared" si="50"/>
        <v>0</v>
      </c>
      <c r="BG295" s="156">
        <f t="shared" si="51"/>
        <v>0</v>
      </c>
      <c r="BH295" s="156">
        <f t="shared" si="52"/>
        <v>0</v>
      </c>
      <c r="BI295" s="156">
        <f t="shared" si="53"/>
        <v>0</v>
      </c>
      <c r="BJ295" s="15" t="s">
        <v>82</v>
      </c>
      <c r="BK295" s="156">
        <f t="shared" si="54"/>
        <v>0</v>
      </c>
      <c r="BL295" s="15" t="s">
        <v>1004</v>
      </c>
      <c r="BM295" s="155" t="s">
        <v>1528</v>
      </c>
    </row>
    <row r="296" spans="2:65" s="1" customFormat="1" ht="16.5" customHeight="1">
      <c r="B296" s="114"/>
      <c r="C296" s="143" t="s">
        <v>1529</v>
      </c>
      <c r="D296" s="143" t="s">
        <v>196</v>
      </c>
      <c r="E296" s="144" t="s">
        <v>1530</v>
      </c>
      <c r="F296" s="145" t="s">
        <v>1531</v>
      </c>
      <c r="G296" s="146" t="s">
        <v>199</v>
      </c>
      <c r="H296" s="147">
        <v>13</v>
      </c>
      <c r="I296" s="148"/>
      <c r="J296" s="149">
        <f t="shared" si="45"/>
        <v>0</v>
      </c>
      <c r="K296" s="145" t="s">
        <v>1</v>
      </c>
      <c r="L296" s="150"/>
      <c r="M296" s="151" t="s">
        <v>1</v>
      </c>
      <c r="N296" s="152" t="s">
        <v>39</v>
      </c>
      <c r="P296" s="153">
        <f t="shared" si="46"/>
        <v>0</v>
      </c>
      <c r="Q296" s="153">
        <v>0</v>
      </c>
      <c r="R296" s="153">
        <f t="shared" si="47"/>
        <v>0</v>
      </c>
      <c r="S296" s="153">
        <v>0</v>
      </c>
      <c r="T296" s="154">
        <f t="shared" si="48"/>
        <v>0</v>
      </c>
      <c r="AR296" s="155" t="s">
        <v>1004</v>
      </c>
      <c r="AT296" s="155" t="s">
        <v>196</v>
      </c>
      <c r="AU296" s="155" t="s">
        <v>84</v>
      </c>
      <c r="AY296" s="15" t="s">
        <v>193</v>
      </c>
      <c r="BE296" s="156">
        <f t="shared" si="49"/>
        <v>0</v>
      </c>
      <c r="BF296" s="156">
        <f t="shared" si="50"/>
        <v>0</v>
      </c>
      <c r="BG296" s="156">
        <f t="shared" si="51"/>
        <v>0</v>
      </c>
      <c r="BH296" s="156">
        <f t="shared" si="52"/>
        <v>0</v>
      </c>
      <c r="BI296" s="156">
        <f t="shared" si="53"/>
        <v>0</v>
      </c>
      <c r="BJ296" s="15" t="s">
        <v>82</v>
      </c>
      <c r="BK296" s="156">
        <f t="shared" si="54"/>
        <v>0</v>
      </c>
      <c r="BL296" s="15" t="s">
        <v>1004</v>
      </c>
      <c r="BM296" s="155" t="s">
        <v>1532</v>
      </c>
    </row>
    <row r="297" spans="2:65" s="1" customFormat="1" ht="21.75" customHeight="1">
      <c r="B297" s="114"/>
      <c r="C297" s="157" t="s">
        <v>532</v>
      </c>
      <c r="D297" s="157" t="s">
        <v>207</v>
      </c>
      <c r="E297" s="158" t="s">
        <v>1533</v>
      </c>
      <c r="F297" s="159" t="s">
        <v>1534</v>
      </c>
      <c r="G297" s="160" t="s">
        <v>199</v>
      </c>
      <c r="H297" s="161">
        <v>4</v>
      </c>
      <c r="I297" s="162"/>
      <c r="J297" s="163">
        <f t="shared" si="45"/>
        <v>0</v>
      </c>
      <c r="K297" s="159" t="s">
        <v>1</v>
      </c>
      <c r="L297" s="30"/>
      <c r="M297" s="164" t="s">
        <v>1</v>
      </c>
      <c r="N297" s="113" t="s">
        <v>39</v>
      </c>
      <c r="P297" s="153">
        <f t="shared" si="46"/>
        <v>0</v>
      </c>
      <c r="Q297" s="153">
        <v>0</v>
      </c>
      <c r="R297" s="153">
        <f t="shared" si="47"/>
        <v>0</v>
      </c>
      <c r="S297" s="153">
        <v>0</v>
      </c>
      <c r="T297" s="154">
        <f t="shared" si="48"/>
        <v>0</v>
      </c>
      <c r="AR297" s="155" t="s">
        <v>1004</v>
      </c>
      <c r="AT297" s="155" t="s">
        <v>207</v>
      </c>
      <c r="AU297" s="155" t="s">
        <v>84</v>
      </c>
      <c r="AY297" s="15" t="s">
        <v>193</v>
      </c>
      <c r="BE297" s="156">
        <f t="shared" si="49"/>
        <v>0</v>
      </c>
      <c r="BF297" s="156">
        <f t="shared" si="50"/>
        <v>0</v>
      </c>
      <c r="BG297" s="156">
        <f t="shared" si="51"/>
        <v>0</v>
      </c>
      <c r="BH297" s="156">
        <f t="shared" si="52"/>
        <v>0</v>
      </c>
      <c r="BI297" s="156">
        <f t="shared" si="53"/>
        <v>0</v>
      </c>
      <c r="BJ297" s="15" t="s">
        <v>82</v>
      </c>
      <c r="BK297" s="156">
        <f t="shared" si="54"/>
        <v>0</v>
      </c>
      <c r="BL297" s="15" t="s">
        <v>1004</v>
      </c>
      <c r="BM297" s="155" t="s">
        <v>1535</v>
      </c>
    </row>
    <row r="298" spans="2:65" s="1" customFormat="1" ht="16.5" customHeight="1">
      <c r="B298" s="114"/>
      <c r="C298" s="143" t="s">
        <v>1536</v>
      </c>
      <c r="D298" s="143" t="s">
        <v>196</v>
      </c>
      <c r="E298" s="144" t="s">
        <v>1537</v>
      </c>
      <c r="F298" s="145" t="s">
        <v>1538</v>
      </c>
      <c r="G298" s="146" t="s">
        <v>199</v>
      </c>
      <c r="H298" s="147">
        <v>4</v>
      </c>
      <c r="I298" s="148"/>
      <c r="J298" s="149">
        <f t="shared" si="45"/>
        <v>0</v>
      </c>
      <c r="K298" s="145" t="s">
        <v>1</v>
      </c>
      <c r="L298" s="150"/>
      <c r="M298" s="151" t="s">
        <v>1</v>
      </c>
      <c r="N298" s="152" t="s">
        <v>39</v>
      </c>
      <c r="P298" s="153">
        <f t="shared" si="46"/>
        <v>0</v>
      </c>
      <c r="Q298" s="153">
        <v>0</v>
      </c>
      <c r="R298" s="153">
        <f t="shared" si="47"/>
        <v>0</v>
      </c>
      <c r="S298" s="153">
        <v>0</v>
      </c>
      <c r="T298" s="154">
        <f t="shared" si="48"/>
        <v>0</v>
      </c>
      <c r="AR298" s="155" t="s">
        <v>1004</v>
      </c>
      <c r="AT298" s="155" t="s">
        <v>196</v>
      </c>
      <c r="AU298" s="155" t="s">
        <v>84</v>
      </c>
      <c r="AY298" s="15" t="s">
        <v>193</v>
      </c>
      <c r="BE298" s="156">
        <f t="shared" si="49"/>
        <v>0</v>
      </c>
      <c r="BF298" s="156">
        <f t="shared" si="50"/>
        <v>0</v>
      </c>
      <c r="BG298" s="156">
        <f t="shared" si="51"/>
        <v>0</v>
      </c>
      <c r="BH298" s="156">
        <f t="shared" si="52"/>
        <v>0</v>
      </c>
      <c r="BI298" s="156">
        <f t="shared" si="53"/>
        <v>0</v>
      </c>
      <c r="BJ298" s="15" t="s">
        <v>82</v>
      </c>
      <c r="BK298" s="156">
        <f t="shared" si="54"/>
        <v>0</v>
      </c>
      <c r="BL298" s="15" t="s">
        <v>1004</v>
      </c>
      <c r="BM298" s="155" t="s">
        <v>1539</v>
      </c>
    </row>
    <row r="299" spans="2:65" s="1" customFormat="1" ht="16.5" customHeight="1">
      <c r="B299" s="114"/>
      <c r="C299" s="157" t="s">
        <v>535</v>
      </c>
      <c r="D299" s="157" t="s">
        <v>207</v>
      </c>
      <c r="E299" s="158" t="s">
        <v>1540</v>
      </c>
      <c r="F299" s="159" t="s">
        <v>1541</v>
      </c>
      <c r="G299" s="160" t="s">
        <v>199</v>
      </c>
      <c r="H299" s="161">
        <v>35</v>
      </c>
      <c r="I299" s="162"/>
      <c r="J299" s="163">
        <f t="shared" si="45"/>
        <v>0</v>
      </c>
      <c r="K299" s="159" t="s">
        <v>1</v>
      </c>
      <c r="L299" s="30"/>
      <c r="M299" s="164" t="s">
        <v>1</v>
      </c>
      <c r="N299" s="113" t="s">
        <v>39</v>
      </c>
      <c r="P299" s="153">
        <f t="shared" si="46"/>
        <v>0</v>
      </c>
      <c r="Q299" s="153">
        <v>0</v>
      </c>
      <c r="R299" s="153">
        <f t="shared" si="47"/>
        <v>0</v>
      </c>
      <c r="S299" s="153">
        <v>0</v>
      </c>
      <c r="T299" s="154">
        <f t="shared" si="48"/>
        <v>0</v>
      </c>
      <c r="AR299" s="155" t="s">
        <v>1004</v>
      </c>
      <c r="AT299" s="155" t="s">
        <v>207</v>
      </c>
      <c r="AU299" s="155" t="s">
        <v>84</v>
      </c>
      <c r="AY299" s="15" t="s">
        <v>193</v>
      </c>
      <c r="BE299" s="156">
        <f t="shared" si="49"/>
        <v>0</v>
      </c>
      <c r="BF299" s="156">
        <f t="shared" si="50"/>
        <v>0</v>
      </c>
      <c r="BG299" s="156">
        <f t="shared" si="51"/>
        <v>0</v>
      </c>
      <c r="BH299" s="156">
        <f t="shared" si="52"/>
        <v>0</v>
      </c>
      <c r="BI299" s="156">
        <f t="shared" si="53"/>
        <v>0</v>
      </c>
      <c r="BJ299" s="15" t="s">
        <v>82</v>
      </c>
      <c r="BK299" s="156">
        <f t="shared" si="54"/>
        <v>0</v>
      </c>
      <c r="BL299" s="15" t="s">
        <v>1004</v>
      </c>
      <c r="BM299" s="155" t="s">
        <v>1542</v>
      </c>
    </row>
    <row r="300" spans="2:65" s="1" customFormat="1" ht="16.5" customHeight="1">
      <c r="B300" s="114"/>
      <c r="C300" s="143" t="s">
        <v>1543</v>
      </c>
      <c r="D300" s="143" t="s">
        <v>196</v>
      </c>
      <c r="E300" s="144" t="s">
        <v>1544</v>
      </c>
      <c r="F300" s="145" t="s">
        <v>1545</v>
      </c>
      <c r="G300" s="146" t="s">
        <v>199</v>
      </c>
      <c r="H300" s="147">
        <v>35</v>
      </c>
      <c r="I300" s="148"/>
      <c r="J300" s="149">
        <f t="shared" si="45"/>
        <v>0</v>
      </c>
      <c r="K300" s="145" t="s">
        <v>1</v>
      </c>
      <c r="L300" s="150"/>
      <c r="M300" s="151" t="s">
        <v>1</v>
      </c>
      <c r="N300" s="152" t="s">
        <v>39</v>
      </c>
      <c r="P300" s="153">
        <f t="shared" si="46"/>
        <v>0</v>
      </c>
      <c r="Q300" s="153">
        <v>0</v>
      </c>
      <c r="R300" s="153">
        <f t="shared" si="47"/>
        <v>0</v>
      </c>
      <c r="S300" s="153">
        <v>0</v>
      </c>
      <c r="T300" s="154">
        <f t="shared" si="48"/>
        <v>0</v>
      </c>
      <c r="AR300" s="155" t="s">
        <v>1004</v>
      </c>
      <c r="AT300" s="155" t="s">
        <v>196</v>
      </c>
      <c r="AU300" s="155" t="s">
        <v>84</v>
      </c>
      <c r="AY300" s="15" t="s">
        <v>193</v>
      </c>
      <c r="BE300" s="156">
        <f t="shared" si="49"/>
        <v>0</v>
      </c>
      <c r="BF300" s="156">
        <f t="shared" si="50"/>
        <v>0</v>
      </c>
      <c r="BG300" s="156">
        <f t="shared" si="51"/>
        <v>0</v>
      </c>
      <c r="BH300" s="156">
        <f t="shared" si="52"/>
        <v>0</v>
      </c>
      <c r="BI300" s="156">
        <f t="shared" si="53"/>
        <v>0</v>
      </c>
      <c r="BJ300" s="15" t="s">
        <v>82</v>
      </c>
      <c r="BK300" s="156">
        <f t="shared" si="54"/>
        <v>0</v>
      </c>
      <c r="BL300" s="15" t="s">
        <v>1004</v>
      </c>
      <c r="BM300" s="155" t="s">
        <v>1546</v>
      </c>
    </row>
    <row r="301" spans="2:65" s="1" customFormat="1" ht="16.5" customHeight="1">
      <c r="B301" s="114"/>
      <c r="C301" s="157" t="s">
        <v>538</v>
      </c>
      <c r="D301" s="157" t="s">
        <v>207</v>
      </c>
      <c r="E301" s="158" t="s">
        <v>1547</v>
      </c>
      <c r="F301" s="159" t="s">
        <v>1548</v>
      </c>
      <c r="G301" s="160" t="s">
        <v>199</v>
      </c>
      <c r="H301" s="161">
        <v>1</v>
      </c>
      <c r="I301" s="162"/>
      <c r="J301" s="163">
        <f t="shared" si="45"/>
        <v>0</v>
      </c>
      <c r="K301" s="159" t="s">
        <v>1</v>
      </c>
      <c r="L301" s="30"/>
      <c r="M301" s="164" t="s">
        <v>1</v>
      </c>
      <c r="N301" s="113" t="s">
        <v>39</v>
      </c>
      <c r="P301" s="153">
        <f t="shared" si="46"/>
        <v>0</v>
      </c>
      <c r="Q301" s="153">
        <v>0</v>
      </c>
      <c r="R301" s="153">
        <f t="shared" si="47"/>
        <v>0</v>
      </c>
      <c r="S301" s="153">
        <v>0</v>
      </c>
      <c r="T301" s="154">
        <f t="shared" si="48"/>
        <v>0</v>
      </c>
      <c r="AR301" s="155" t="s">
        <v>1004</v>
      </c>
      <c r="AT301" s="155" t="s">
        <v>207</v>
      </c>
      <c r="AU301" s="155" t="s">
        <v>84</v>
      </c>
      <c r="AY301" s="15" t="s">
        <v>193</v>
      </c>
      <c r="BE301" s="156">
        <f t="shared" si="49"/>
        <v>0</v>
      </c>
      <c r="BF301" s="156">
        <f t="shared" si="50"/>
        <v>0</v>
      </c>
      <c r="BG301" s="156">
        <f t="shared" si="51"/>
        <v>0</v>
      </c>
      <c r="BH301" s="156">
        <f t="shared" si="52"/>
        <v>0</v>
      </c>
      <c r="BI301" s="156">
        <f t="shared" si="53"/>
        <v>0</v>
      </c>
      <c r="BJ301" s="15" t="s">
        <v>82</v>
      </c>
      <c r="BK301" s="156">
        <f t="shared" si="54"/>
        <v>0</v>
      </c>
      <c r="BL301" s="15" t="s">
        <v>1004</v>
      </c>
      <c r="BM301" s="155" t="s">
        <v>1549</v>
      </c>
    </row>
    <row r="302" spans="2:65" s="1" customFormat="1" ht="16.5" customHeight="1">
      <c r="B302" s="114"/>
      <c r="C302" s="143" t="s">
        <v>1550</v>
      </c>
      <c r="D302" s="143" t="s">
        <v>196</v>
      </c>
      <c r="E302" s="144" t="s">
        <v>1551</v>
      </c>
      <c r="F302" s="145" t="s">
        <v>1552</v>
      </c>
      <c r="G302" s="146" t="s">
        <v>199</v>
      </c>
      <c r="H302" s="147">
        <v>1</v>
      </c>
      <c r="I302" s="148"/>
      <c r="J302" s="149">
        <f t="shared" si="45"/>
        <v>0</v>
      </c>
      <c r="K302" s="145" t="s">
        <v>1</v>
      </c>
      <c r="L302" s="150"/>
      <c r="M302" s="151" t="s">
        <v>1</v>
      </c>
      <c r="N302" s="152" t="s">
        <v>39</v>
      </c>
      <c r="P302" s="153">
        <f t="shared" si="46"/>
        <v>0</v>
      </c>
      <c r="Q302" s="153">
        <v>0</v>
      </c>
      <c r="R302" s="153">
        <f t="shared" si="47"/>
        <v>0</v>
      </c>
      <c r="S302" s="153">
        <v>0</v>
      </c>
      <c r="T302" s="154">
        <f t="shared" si="48"/>
        <v>0</v>
      </c>
      <c r="AR302" s="155" t="s">
        <v>1004</v>
      </c>
      <c r="AT302" s="155" t="s">
        <v>196</v>
      </c>
      <c r="AU302" s="155" t="s">
        <v>84</v>
      </c>
      <c r="AY302" s="15" t="s">
        <v>193</v>
      </c>
      <c r="BE302" s="156">
        <f t="shared" si="49"/>
        <v>0</v>
      </c>
      <c r="BF302" s="156">
        <f t="shared" si="50"/>
        <v>0</v>
      </c>
      <c r="BG302" s="156">
        <f t="shared" si="51"/>
        <v>0</v>
      </c>
      <c r="BH302" s="156">
        <f t="shared" si="52"/>
        <v>0</v>
      </c>
      <c r="BI302" s="156">
        <f t="shared" si="53"/>
        <v>0</v>
      </c>
      <c r="BJ302" s="15" t="s">
        <v>82</v>
      </c>
      <c r="BK302" s="156">
        <f t="shared" si="54"/>
        <v>0</v>
      </c>
      <c r="BL302" s="15" t="s">
        <v>1004</v>
      </c>
      <c r="BM302" s="155" t="s">
        <v>1553</v>
      </c>
    </row>
    <row r="303" spans="2:65" s="1" customFormat="1" ht="21.75" customHeight="1">
      <c r="B303" s="114"/>
      <c r="C303" s="157" t="s">
        <v>542</v>
      </c>
      <c r="D303" s="157" t="s">
        <v>207</v>
      </c>
      <c r="E303" s="158" t="s">
        <v>1554</v>
      </c>
      <c r="F303" s="159" t="s">
        <v>1555</v>
      </c>
      <c r="G303" s="160" t="s">
        <v>199</v>
      </c>
      <c r="H303" s="161">
        <v>6</v>
      </c>
      <c r="I303" s="162"/>
      <c r="J303" s="163">
        <f t="shared" si="45"/>
        <v>0</v>
      </c>
      <c r="K303" s="159" t="s">
        <v>1</v>
      </c>
      <c r="L303" s="30"/>
      <c r="M303" s="164" t="s">
        <v>1</v>
      </c>
      <c r="N303" s="113" t="s">
        <v>39</v>
      </c>
      <c r="P303" s="153">
        <f t="shared" si="46"/>
        <v>0</v>
      </c>
      <c r="Q303" s="153">
        <v>0</v>
      </c>
      <c r="R303" s="153">
        <f t="shared" si="47"/>
        <v>0</v>
      </c>
      <c r="S303" s="153">
        <v>0</v>
      </c>
      <c r="T303" s="154">
        <f t="shared" si="48"/>
        <v>0</v>
      </c>
      <c r="AR303" s="155" t="s">
        <v>1004</v>
      </c>
      <c r="AT303" s="155" t="s">
        <v>207</v>
      </c>
      <c r="AU303" s="155" t="s">
        <v>84</v>
      </c>
      <c r="AY303" s="15" t="s">
        <v>193</v>
      </c>
      <c r="BE303" s="156">
        <f t="shared" si="49"/>
        <v>0</v>
      </c>
      <c r="BF303" s="156">
        <f t="shared" si="50"/>
        <v>0</v>
      </c>
      <c r="BG303" s="156">
        <f t="shared" si="51"/>
        <v>0</v>
      </c>
      <c r="BH303" s="156">
        <f t="shared" si="52"/>
        <v>0</v>
      </c>
      <c r="BI303" s="156">
        <f t="shared" si="53"/>
        <v>0</v>
      </c>
      <c r="BJ303" s="15" t="s">
        <v>82</v>
      </c>
      <c r="BK303" s="156">
        <f t="shared" si="54"/>
        <v>0</v>
      </c>
      <c r="BL303" s="15" t="s">
        <v>1004</v>
      </c>
      <c r="BM303" s="155" t="s">
        <v>1556</v>
      </c>
    </row>
    <row r="304" spans="2:65" s="1" customFormat="1" ht="16.5" customHeight="1">
      <c r="B304" s="114"/>
      <c r="C304" s="143" t="s">
        <v>1557</v>
      </c>
      <c r="D304" s="143" t="s">
        <v>196</v>
      </c>
      <c r="E304" s="144" t="s">
        <v>1558</v>
      </c>
      <c r="F304" s="145" t="s">
        <v>1559</v>
      </c>
      <c r="G304" s="146" t="s">
        <v>199</v>
      </c>
      <c r="H304" s="147">
        <v>6</v>
      </c>
      <c r="I304" s="148"/>
      <c r="J304" s="149">
        <f t="shared" si="45"/>
        <v>0</v>
      </c>
      <c r="K304" s="145" t="s">
        <v>1</v>
      </c>
      <c r="L304" s="150"/>
      <c r="M304" s="151" t="s">
        <v>1</v>
      </c>
      <c r="N304" s="152" t="s">
        <v>39</v>
      </c>
      <c r="P304" s="153">
        <f t="shared" si="46"/>
        <v>0</v>
      </c>
      <c r="Q304" s="153">
        <v>0</v>
      </c>
      <c r="R304" s="153">
        <f t="shared" si="47"/>
        <v>0</v>
      </c>
      <c r="S304" s="153">
        <v>0</v>
      </c>
      <c r="T304" s="154">
        <f t="shared" si="48"/>
        <v>0</v>
      </c>
      <c r="AR304" s="155" t="s">
        <v>1004</v>
      </c>
      <c r="AT304" s="155" t="s">
        <v>196</v>
      </c>
      <c r="AU304" s="155" t="s">
        <v>84</v>
      </c>
      <c r="AY304" s="15" t="s">
        <v>193</v>
      </c>
      <c r="BE304" s="156">
        <f t="shared" si="49"/>
        <v>0</v>
      </c>
      <c r="BF304" s="156">
        <f t="shared" si="50"/>
        <v>0</v>
      </c>
      <c r="BG304" s="156">
        <f t="shared" si="51"/>
        <v>0</v>
      </c>
      <c r="BH304" s="156">
        <f t="shared" si="52"/>
        <v>0</v>
      </c>
      <c r="BI304" s="156">
        <f t="shared" si="53"/>
        <v>0</v>
      </c>
      <c r="BJ304" s="15" t="s">
        <v>82</v>
      </c>
      <c r="BK304" s="156">
        <f t="shared" si="54"/>
        <v>0</v>
      </c>
      <c r="BL304" s="15" t="s">
        <v>1004</v>
      </c>
      <c r="BM304" s="155" t="s">
        <v>1560</v>
      </c>
    </row>
    <row r="305" spans="2:65" s="1" customFormat="1" ht="21.75" customHeight="1">
      <c r="B305" s="114"/>
      <c r="C305" s="157" t="s">
        <v>545</v>
      </c>
      <c r="D305" s="157" t="s">
        <v>207</v>
      </c>
      <c r="E305" s="158" t="s">
        <v>1561</v>
      </c>
      <c r="F305" s="159" t="s">
        <v>1562</v>
      </c>
      <c r="G305" s="160" t="s">
        <v>199</v>
      </c>
      <c r="H305" s="161">
        <v>1</v>
      </c>
      <c r="I305" s="162"/>
      <c r="J305" s="163">
        <f t="shared" si="45"/>
        <v>0</v>
      </c>
      <c r="K305" s="159" t="s">
        <v>1</v>
      </c>
      <c r="L305" s="30"/>
      <c r="M305" s="164" t="s">
        <v>1</v>
      </c>
      <c r="N305" s="113" t="s">
        <v>39</v>
      </c>
      <c r="P305" s="153">
        <f t="shared" si="46"/>
        <v>0</v>
      </c>
      <c r="Q305" s="153">
        <v>0</v>
      </c>
      <c r="R305" s="153">
        <f t="shared" si="47"/>
        <v>0</v>
      </c>
      <c r="S305" s="153">
        <v>0</v>
      </c>
      <c r="T305" s="154">
        <f t="shared" si="48"/>
        <v>0</v>
      </c>
      <c r="AR305" s="155" t="s">
        <v>1004</v>
      </c>
      <c r="AT305" s="155" t="s">
        <v>207</v>
      </c>
      <c r="AU305" s="155" t="s">
        <v>84</v>
      </c>
      <c r="AY305" s="15" t="s">
        <v>193</v>
      </c>
      <c r="BE305" s="156">
        <f t="shared" si="49"/>
        <v>0</v>
      </c>
      <c r="BF305" s="156">
        <f t="shared" si="50"/>
        <v>0</v>
      </c>
      <c r="BG305" s="156">
        <f t="shared" si="51"/>
        <v>0</v>
      </c>
      <c r="BH305" s="156">
        <f t="shared" si="52"/>
        <v>0</v>
      </c>
      <c r="BI305" s="156">
        <f t="shared" si="53"/>
        <v>0</v>
      </c>
      <c r="BJ305" s="15" t="s">
        <v>82</v>
      </c>
      <c r="BK305" s="156">
        <f t="shared" si="54"/>
        <v>0</v>
      </c>
      <c r="BL305" s="15" t="s">
        <v>1004</v>
      </c>
      <c r="BM305" s="155" t="s">
        <v>1563</v>
      </c>
    </row>
    <row r="306" spans="2:65" s="1" customFormat="1" ht="16.5" customHeight="1">
      <c r="B306" s="114"/>
      <c r="C306" s="143" t="s">
        <v>1564</v>
      </c>
      <c r="D306" s="143" t="s">
        <v>196</v>
      </c>
      <c r="E306" s="144" t="s">
        <v>1565</v>
      </c>
      <c r="F306" s="145" t="s">
        <v>1566</v>
      </c>
      <c r="G306" s="146" t="s">
        <v>199</v>
      </c>
      <c r="H306" s="147">
        <v>1</v>
      </c>
      <c r="I306" s="148"/>
      <c r="J306" s="149">
        <f t="shared" si="45"/>
        <v>0</v>
      </c>
      <c r="K306" s="145" t="s">
        <v>1</v>
      </c>
      <c r="L306" s="150"/>
      <c r="M306" s="151" t="s">
        <v>1</v>
      </c>
      <c r="N306" s="152" t="s">
        <v>39</v>
      </c>
      <c r="P306" s="153">
        <f t="shared" si="46"/>
        <v>0</v>
      </c>
      <c r="Q306" s="153">
        <v>0</v>
      </c>
      <c r="R306" s="153">
        <f t="shared" si="47"/>
        <v>0</v>
      </c>
      <c r="S306" s="153">
        <v>0</v>
      </c>
      <c r="T306" s="154">
        <f t="shared" si="48"/>
        <v>0</v>
      </c>
      <c r="AR306" s="155" t="s">
        <v>1004</v>
      </c>
      <c r="AT306" s="155" t="s">
        <v>196</v>
      </c>
      <c r="AU306" s="155" t="s">
        <v>84</v>
      </c>
      <c r="AY306" s="15" t="s">
        <v>193</v>
      </c>
      <c r="BE306" s="156">
        <f t="shared" si="49"/>
        <v>0</v>
      </c>
      <c r="BF306" s="156">
        <f t="shared" si="50"/>
        <v>0</v>
      </c>
      <c r="BG306" s="156">
        <f t="shared" si="51"/>
        <v>0</v>
      </c>
      <c r="BH306" s="156">
        <f t="shared" si="52"/>
        <v>0</v>
      </c>
      <c r="BI306" s="156">
        <f t="shared" si="53"/>
        <v>0</v>
      </c>
      <c r="BJ306" s="15" t="s">
        <v>82</v>
      </c>
      <c r="BK306" s="156">
        <f t="shared" si="54"/>
        <v>0</v>
      </c>
      <c r="BL306" s="15" t="s">
        <v>1004</v>
      </c>
      <c r="BM306" s="155" t="s">
        <v>1567</v>
      </c>
    </row>
    <row r="307" spans="2:65" s="1" customFormat="1" ht="24.2" customHeight="1">
      <c r="B307" s="114"/>
      <c r="C307" s="157" t="s">
        <v>547</v>
      </c>
      <c r="D307" s="157" t="s">
        <v>207</v>
      </c>
      <c r="E307" s="158" t="s">
        <v>1568</v>
      </c>
      <c r="F307" s="159" t="s">
        <v>1569</v>
      </c>
      <c r="G307" s="160" t="s">
        <v>199</v>
      </c>
      <c r="H307" s="161">
        <v>6</v>
      </c>
      <c r="I307" s="162"/>
      <c r="J307" s="163">
        <f t="shared" si="45"/>
        <v>0</v>
      </c>
      <c r="K307" s="159" t="s">
        <v>1</v>
      </c>
      <c r="L307" s="30"/>
      <c r="M307" s="164" t="s">
        <v>1</v>
      </c>
      <c r="N307" s="113" t="s">
        <v>39</v>
      </c>
      <c r="P307" s="153">
        <f t="shared" si="46"/>
        <v>0</v>
      </c>
      <c r="Q307" s="153">
        <v>0</v>
      </c>
      <c r="R307" s="153">
        <f t="shared" si="47"/>
        <v>0</v>
      </c>
      <c r="S307" s="153">
        <v>0</v>
      </c>
      <c r="T307" s="154">
        <f t="shared" si="48"/>
        <v>0</v>
      </c>
      <c r="AR307" s="155" t="s">
        <v>1004</v>
      </c>
      <c r="AT307" s="155" t="s">
        <v>207</v>
      </c>
      <c r="AU307" s="155" t="s">
        <v>84</v>
      </c>
      <c r="AY307" s="15" t="s">
        <v>193</v>
      </c>
      <c r="BE307" s="156">
        <f t="shared" si="49"/>
        <v>0</v>
      </c>
      <c r="BF307" s="156">
        <f t="shared" si="50"/>
        <v>0</v>
      </c>
      <c r="BG307" s="156">
        <f t="shared" si="51"/>
        <v>0</v>
      </c>
      <c r="BH307" s="156">
        <f t="shared" si="52"/>
        <v>0</v>
      </c>
      <c r="BI307" s="156">
        <f t="shared" si="53"/>
        <v>0</v>
      </c>
      <c r="BJ307" s="15" t="s">
        <v>82</v>
      </c>
      <c r="BK307" s="156">
        <f t="shared" si="54"/>
        <v>0</v>
      </c>
      <c r="BL307" s="15" t="s">
        <v>1004</v>
      </c>
      <c r="BM307" s="155" t="s">
        <v>1570</v>
      </c>
    </row>
    <row r="308" spans="2:65" s="1" customFormat="1" ht="24.2" customHeight="1">
      <c r="B308" s="114"/>
      <c r="C308" s="143" t="s">
        <v>1571</v>
      </c>
      <c r="D308" s="143" t="s">
        <v>196</v>
      </c>
      <c r="E308" s="144" t="s">
        <v>1572</v>
      </c>
      <c r="F308" s="145" t="s">
        <v>1573</v>
      </c>
      <c r="G308" s="146" t="s">
        <v>199</v>
      </c>
      <c r="H308" s="147">
        <v>6</v>
      </c>
      <c r="I308" s="148"/>
      <c r="J308" s="149">
        <f t="shared" si="45"/>
        <v>0</v>
      </c>
      <c r="K308" s="145" t="s">
        <v>1</v>
      </c>
      <c r="L308" s="150"/>
      <c r="M308" s="151" t="s">
        <v>1</v>
      </c>
      <c r="N308" s="152" t="s">
        <v>39</v>
      </c>
      <c r="P308" s="153">
        <f t="shared" si="46"/>
        <v>0</v>
      </c>
      <c r="Q308" s="153">
        <v>0</v>
      </c>
      <c r="R308" s="153">
        <f t="shared" si="47"/>
        <v>0</v>
      </c>
      <c r="S308" s="153">
        <v>0</v>
      </c>
      <c r="T308" s="154">
        <f t="shared" si="48"/>
        <v>0</v>
      </c>
      <c r="AR308" s="155" t="s">
        <v>1004</v>
      </c>
      <c r="AT308" s="155" t="s">
        <v>196</v>
      </c>
      <c r="AU308" s="155" t="s">
        <v>84</v>
      </c>
      <c r="AY308" s="15" t="s">
        <v>193</v>
      </c>
      <c r="BE308" s="156">
        <f t="shared" si="49"/>
        <v>0</v>
      </c>
      <c r="BF308" s="156">
        <f t="shared" si="50"/>
        <v>0</v>
      </c>
      <c r="BG308" s="156">
        <f t="shared" si="51"/>
        <v>0</v>
      </c>
      <c r="BH308" s="156">
        <f t="shared" si="52"/>
        <v>0</v>
      </c>
      <c r="BI308" s="156">
        <f t="shared" si="53"/>
        <v>0</v>
      </c>
      <c r="BJ308" s="15" t="s">
        <v>82</v>
      </c>
      <c r="BK308" s="156">
        <f t="shared" si="54"/>
        <v>0</v>
      </c>
      <c r="BL308" s="15" t="s">
        <v>1004</v>
      </c>
      <c r="BM308" s="155" t="s">
        <v>1574</v>
      </c>
    </row>
    <row r="309" spans="2:65" s="1" customFormat="1" ht="21.75" customHeight="1">
      <c r="B309" s="114"/>
      <c r="C309" s="157" t="s">
        <v>550</v>
      </c>
      <c r="D309" s="157" t="s">
        <v>207</v>
      </c>
      <c r="E309" s="158" t="s">
        <v>1575</v>
      </c>
      <c r="F309" s="159" t="s">
        <v>1576</v>
      </c>
      <c r="G309" s="160" t="s">
        <v>199</v>
      </c>
      <c r="H309" s="161">
        <v>8</v>
      </c>
      <c r="I309" s="162"/>
      <c r="J309" s="163">
        <f t="shared" si="45"/>
        <v>0</v>
      </c>
      <c r="K309" s="159" t="s">
        <v>1</v>
      </c>
      <c r="L309" s="30"/>
      <c r="M309" s="164" t="s">
        <v>1</v>
      </c>
      <c r="N309" s="113" t="s">
        <v>39</v>
      </c>
      <c r="P309" s="153">
        <f t="shared" si="46"/>
        <v>0</v>
      </c>
      <c r="Q309" s="153">
        <v>0</v>
      </c>
      <c r="R309" s="153">
        <f t="shared" si="47"/>
        <v>0</v>
      </c>
      <c r="S309" s="153">
        <v>0</v>
      </c>
      <c r="T309" s="154">
        <f t="shared" si="48"/>
        <v>0</v>
      </c>
      <c r="AR309" s="155" t="s">
        <v>1004</v>
      </c>
      <c r="AT309" s="155" t="s">
        <v>207</v>
      </c>
      <c r="AU309" s="155" t="s">
        <v>84</v>
      </c>
      <c r="AY309" s="15" t="s">
        <v>193</v>
      </c>
      <c r="BE309" s="156">
        <f t="shared" si="49"/>
        <v>0</v>
      </c>
      <c r="BF309" s="156">
        <f t="shared" si="50"/>
        <v>0</v>
      </c>
      <c r="BG309" s="156">
        <f t="shared" si="51"/>
        <v>0</v>
      </c>
      <c r="BH309" s="156">
        <f t="shared" si="52"/>
        <v>0</v>
      </c>
      <c r="BI309" s="156">
        <f t="shared" si="53"/>
        <v>0</v>
      </c>
      <c r="BJ309" s="15" t="s">
        <v>82</v>
      </c>
      <c r="BK309" s="156">
        <f t="shared" si="54"/>
        <v>0</v>
      </c>
      <c r="BL309" s="15" t="s">
        <v>1004</v>
      </c>
      <c r="BM309" s="155" t="s">
        <v>1577</v>
      </c>
    </row>
    <row r="310" spans="2:65" s="1" customFormat="1" ht="16.5" customHeight="1">
      <c r="B310" s="114"/>
      <c r="C310" s="143" t="s">
        <v>1578</v>
      </c>
      <c r="D310" s="143" t="s">
        <v>196</v>
      </c>
      <c r="E310" s="144" t="s">
        <v>1579</v>
      </c>
      <c r="F310" s="145" t="s">
        <v>1580</v>
      </c>
      <c r="G310" s="146" t="s">
        <v>199</v>
      </c>
      <c r="H310" s="147">
        <v>8</v>
      </c>
      <c r="I310" s="148"/>
      <c r="J310" s="149">
        <f t="shared" si="45"/>
        <v>0</v>
      </c>
      <c r="K310" s="145" t="s">
        <v>1</v>
      </c>
      <c r="L310" s="150"/>
      <c r="M310" s="151" t="s">
        <v>1</v>
      </c>
      <c r="N310" s="152" t="s">
        <v>39</v>
      </c>
      <c r="P310" s="153">
        <f t="shared" si="46"/>
        <v>0</v>
      </c>
      <c r="Q310" s="153">
        <v>0</v>
      </c>
      <c r="R310" s="153">
        <f t="shared" si="47"/>
        <v>0</v>
      </c>
      <c r="S310" s="153">
        <v>0</v>
      </c>
      <c r="T310" s="154">
        <f t="shared" si="48"/>
        <v>0</v>
      </c>
      <c r="AR310" s="155" t="s">
        <v>1004</v>
      </c>
      <c r="AT310" s="155" t="s">
        <v>196</v>
      </c>
      <c r="AU310" s="155" t="s">
        <v>84</v>
      </c>
      <c r="AY310" s="15" t="s">
        <v>193</v>
      </c>
      <c r="BE310" s="156">
        <f t="shared" si="49"/>
        <v>0</v>
      </c>
      <c r="BF310" s="156">
        <f t="shared" si="50"/>
        <v>0</v>
      </c>
      <c r="BG310" s="156">
        <f t="shared" si="51"/>
        <v>0</v>
      </c>
      <c r="BH310" s="156">
        <f t="shared" si="52"/>
        <v>0</v>
      </c>
      <c r="BI310" s="156">
        <f t="shared" si="53"/>
        <v>0</v>
      </c>
      <c r="BJ310" s="15" t="s">
        <v>82</v>
      </c>
      <c r="BK310" s="156">
        <f t="shared" si="54"/>
        <v>0</v>
      </c>
      <c r="BL310" s="15" t="s">
        <v>1004</v>
      </c>
      <c r="BM310" s="155" t="s">
        <v>1581</v>
      </c>
    </row>
    <row r="311" spans="2:65" s="1" customFormat="1" ht="24.2" customHeight="1">
      <c r="B311" s="114"/>
      <c r="C311" s="157" t="s">
        <v>554</v>
      </c>
      <c r="D311" s="157" t="s">
        <v>207</v>
      </c>
      <c r="E311" s="158" t="s">
        <v>1582</v>
      </c>
      <c r="F311" s="159" t="s">
        <v>1583</v>
      </c>
      <c r="G311" s="160" t="s">
        <v>199</v>
      </c>
      <c r="H311" s="161">
        <v>10</v>
      </c>
      <c r="I311" s="162"/>
      <c r="J311" s="163">
        <f t="shared" si="45"/>
        <v>0</v>
      </c>
      <c r="K311" s="159" t="s">
        <v>1</v>
      </c>
      <c r="L311" s="30"/>
      <c r="M311" s="164" t="s">
        <v>1</v>
      </c>
      <c r="N311" s="113" t="s">
        <v>39</v>
      </c>
      <c r="P311" s="153">
        <f t="shared" si="46"/>
        <v>0</v>
      </c>
      <c r="Q311" s="153">
        <v>0</v>
      </c>
      <c r="R311" s="153">
        <f t="shared" si="47"/>
        <v>0</v>
      </c>
      <c r="S311" s="153">
        <v>0</v>
      </c>
      <c r="T311" s="154">
        <f t="shared" si="48"/>
        <v>0</v>
      </c>
      <c r="AR311" s="155" t="s">
        <v>1004</v>
      </c>
      <c r="AT311" s="155" t="s">
        <v>207</v>
      </c>
      <c r="AU311" s="155" t="s">
        <v>84</v>
      </c>
      <c r="AY311" s="15" t="s">
        <v>193</v>
      </c>
      <c r="BE311" s="156">
        <f t="shared" si="49"/>
        <v>0</v>
      </c>
      <c r="BF311" s="156">
        <f t="shared" si="50"/>
        <v>0</v>
      </c>
      <c r="BG311" s="156">
        <f t="shared" si="51"/>
        <v>0</v>
      </c>
      <c r="BH311" s="156">
        <f t="shared" si="52"/>
        <v>0</v>
      </c>
      <c r="BI311" s="156">
        <f t="shared" si="53"/>
        <v>0</v>
      </c>
      <c r="BJ311" s="15" t="s">
        <v>82</v>
      </c>
      <c r="BK311" s="156">
        <f t="shared" si="54"/>
        <v>0</v>
      </c>
      <c r="BL311" s="15" t="s">
        <v>1004</v>
      </c>
      <c r="BM311" s="155" t="s">
        <v>1584</v>
      </c>
    </row>
    <row r="312" spans="2:65" s="1" customFormat="1" ht="21.75" customHeight="1">
      <c r="B312" s="114"/>
      <c r="C312" s="143" t="s">
        <v>1585</v>
      </c>
      <c r="D312" s="143" t="s">
        <v>196</v>
      </c>
      <c r="E312" s="144" t="s">
        <v>1586</v>
      </c>
      <c r="F312" s="145" t="s">
        <v>1587</v>
      </c>
      <c r="G312" s="146" t="s">
        <v>199</v>
      </c>
      <c r="H312" s="147">
        <v>10</v>
      </c>
      <c r="I312" s="148"/>
      <c r="J312" s="149">
        <f t="shared" si="45"/>
        <v>0</v>
      </c>
      <c r="K312" s="145" t="s">
        <v>1</v>
      </c>
      <c r="L312" s="150"/>
      <c r="M312" s="151" t="s">
        <v>1</v>
      </c>
      <c r="N312" s="152" t="s">
        <v>39</v>
      </c>
      <c r="P312" s="153">
        <f t="shared" si="46"/>
        <v>0</v>
      </c>
      <c r="Q312" s="153">
        <v>0</v>
      </c>
      <c r="R312" s="153">
        <f t="shared" si="47"/>
        <v>0</v>
      </c>
      <c r="S312" s="153">
        <v>0</v>
      </c>
      <c r="T312" s="154">
        <f t="shared" si="48"/>
        <v>0</v>
      </c>
      <c r="AR312" s="155" t="s">
        <v>1004</v>
      </c>
      <c r="AT312" s="155" t="s">
        <v>196</v>
      </c>
      <c r="AU312" s="155" t="s">
        <v>84</v>
      </c>
      <c r="AY312" s="15" t="s">
        <v>193</v>
      </c>
      <c r="BE312" s="156">
        <f t="shared" si="49"/>
        <v>0</v>
      </c>
      <c r="BF312" s="156">
        <f t="shared" si="50"/>
        <v>0</v>
      </c>
      <c r="BG312" s="156">
        <f t="shared" si="51"/>
        <v>0</v>
      </c>
      <c r="BH312" s="156">
        <f t="shared" si="52"/>
        <v>0</v>
      </c>
      <c r="BI312" s="156">
        <f t="shared" si="53"/>
        <v>0</v>
      </c>
      <c r="BJ312" s="15" t="s">
        <v>82</v>
      </c>
      <c r="BK312" s="156">
        <f t="shared" si="54"/>
        <v>0</v>
      </c>
      <c r="BL312" s="15" t="s">
        <v>1004</v>
      </c>
      <c r="BM312" s="155" t="s">
        <v>1588</v>
      </c>
    </row>
    <row r="313" spans="2:65" s="1" customFormat="1" ht="21.75" customHeight="1">
      <c r="B313" s="114"/>
      <c r="C313" s="157" t="s">
        <v>557</v>
      </c>
      <c r="D313" s="157" t="s">
        <v>207</v>
      </c>
      <c r="E313" s="158" t="s">
        <v>1589</v>
      </c>
      <c r="F313" s="159" t="s">
        <v>1590</v>
      </c>
      <c r="G313" s="160" t="s">
        <v>199</v>
      </c>
      <c r="H313" s="161">
        <v>1</v>
      </c>
      <c r="I313" s="162"/>
      <c r="J313" s="163">
        <f t="shared" si="45"/>
        <v>0</v>
      </c>
      <c r="K313" s="159" t="s">
        <v>1</v>
      </c>
      <c r="L313" s="30"/>
      <c r="M313" s="164" t="s">
        <v>1</v>
      </c>
      <c r="N313" s="113" t="s">
        <v>39</v>
      </c>
      <c r="P313" s="153">
        <f t="shared" si="46"/>
        <v>0</v>
      </c>
      <c r="Q313" s="153">
        <v>0</v>
      </c>
      <c r="R313" s="153">
        <f t="shared" si="47"/>
        <v>0</v>
      </c>
      <c r="S313" s="153">
        <v>0</v>
      </c>
      <c r="T313" s="154">
        <f t="shared" si="48"/>
        <v>0</v>
      </c>
      <c r="AR313" s="155" t="s">
        <v>1004</v>
      </c>
      <c r="AT313" s="155" t="s">
        <v>207</v>
      </c>
      <c r="AU313" s="155" t="s">
        <v>84</v>
      </c>
      <c r="AY313" s="15" t="s">
        <v>193</v>
      </c>
      <c r="BE313" s="156">
        <f t="shared" si="49"/>
        <v>0</v>
      </c>
      <c r="BF313" s="156">
        <f t="shared" si="50"/>
        <v>0</v>
      </c>
      <c r="BG313" s="156">
        <f t="shared" si="51"/>
        <v>0</v>
      </c>
      <c r="BH313" s="156">
        <f t="shared" si="52"/>
        <v>0</v>
      </c>
      <c r="BI313" s="156">
        <f t="shared" si="53"/>
        <v>0</v>
      </c>
      <c r="BJ313" s="15" t="s">
        <v>82</v>
      </c>
      <c r="BK313" s="156">
        <f t="shared" si="54"/>
        <v>0</v>
      </c>
      <c r="BL313" s="15" t="s">
        <v>1004</v>
      </c>
      <c r="BM313" s="155" t="s">
        <v>1591</v>
      </c>
    </row>
    <row r="314" spans="2:65" s="1" customFormat="1" ht="16.5" customHeight="1">
      <c r="B314" s="114"/>
      <c r="C314" s="143" t="s">
        <v>1592</v>
      </c>
      <c r="D314" s="143" t="s">
        <v>196</v>
      </c>
      <c r="E314" s="144" t="s">
        <v>1593</v>
      </c>
      <c r="F314" s="145" t="s">
        <v>1594</v>
      </c>
      <c r="G314" s="146" t="s">
        <v>199</v>
      </c>
      <c r="H314" s="147">
        <v>1</v>
      </c>
      <c r="I314" s="148"/>
      <c r="J314" s="149">
        <f t="shared" si="45"/>
        <v>0</v>
      </c>
      <c r="K314" s="145" t="s">
        <v>1</v>
      </c>
      <c r="L314" s="150"/>
      <c r="M314" s="151" t="s">
        <v>1</v>
      </c>
      <c r="N314" s="152" t="s">
        <v>39</v>
      </c>
      <c r="P314" s="153">
        <f t="shared" si="46"/>
        <v>0</v>
      </c>
      <c r="Q314" s="153">
        <v>0</v>
      </c>
      <c r="R314" s="153">
        <f t="shared" si="47"/>
        <v>0</v>
      </c>
      <c r="S314" s="153">
        <v>0</v>
      </c>
      <c r="T314" s="154">
        <f t="shared" si="48"/>
        <v>0</v>
      </c>
      <c r="AR314" s="155" t="s">
        <v>1004</v>
      </c>
      <c r="AT314" s="155" t="s">
        <v>196</v>
      </c>
      <c r="AU314" s="155" t="s">
        <v>84</v>
      </c>
      <c r="AY314" s="15" t="s">
        <v>193</v>
      </c>
      <c r="BE314" s="156">
        <f t="shared" si="49"/>
        <v>0</v>
      </c>
      <c r="BF314" s="156">
        <f t="shared" si="50"/>
        <v>0</v>
      </c>
      <c r="BG314" s="156">
        <f t="shared" si="51"/>
        <v>0</v>
      </c>
      <c r="BH314" s="156">
        <f t="shared" si="52"/>
        <v>0</v>
      </c>
      <c r="BI314" s="156">
        <f t="shared" si="53"/>
        <v>0</v>
      </c>
      <c r="BJ314" s="15" t="s">
        <v>82</v>
      </c>
      <c r="BK314" s="156">
        <f t="shared" si="54"/>
        <v>0</v>
      </c>
      <c r="BL314" s="15" t="s">
        <v>1004</v>
      </c>
      <c r="BM314" s="155" t="s">
        <v>1595</v>
      </c>
    </row>
    <row r="315" spans="2:65" s="1" customFormat="1" ht="16.5" customHeight="1">
      <c r="B315" s="114"/>
      <c r="C315" s="157" t="s">
        <v>1596</v>
      </c>
      <c r="D315" s="157" t="s">
        <v>207</v>
      </c>
      <c r="E315" s="158" t="s">
        <v>1597</v>
      </c>
      <c r="F315" s="159" t="s">
        <v>1598</v>
      </c>
      <c r="G315" s="160" t="s">
        <v>199</v>
      </c>
      <c r="H315" s="161">
        <v>18</v>
      </c>
      <c r="I315" s="162"/>
      <c r="J315" s="163">
        <f t="shared" si="45"/>
        <v>0</v>
      </c>
      <c r="K315" s="159" t="s">
        <v>1</v>
      </c>
      <c r="L315" s="30"/>
      <c r="M315" s="164" t="s">
        <v>1</v>
      </c>
      <c r="N315" s="113" t="s">
        <v>39</v>
      </c>
      <c r="P315" s="153">
        <f t="shared" si="46"/>
        <v>0</v>
      </c>
      <c r="Q315" s="153">
        <v>0</v>
      </c>
      <c r="R315" s="153">
        <f t="shared" si="47"/>
        <v>0</v>
      </c>
      <c r="S315" s="153">
        <v>0</v>
      </c>
      <c r="T315" s="154">
        <f t="shared" si="48"/>
        <v>0</v>
      </c>
      <c r="AR315" s="155" t="s">
        <v>1004</v>
      </c>
      <c r="AT315" s="155" t="s">
        <v>207</v>
      </c>
      <c r="AU315" s="155" t="s">
        <v>84</v>
      </c>
      <c r="AY315" s="15" t="s">
        <v>193</v>
      </c>
      <c r="BE315" s="156">
        <f t="shared" si="49"/>
        <v>0</v>
      </c>
      <c r="BF315" s="156">
        <f t="shared" si="50"/>
        <v>0</v>
      </c>
      <c r="BG315" s="156">
        <f t="shared" si="51"/>
        <v>0</v>
      </c>
      <c r="BH315" s="156">
        <f t="shared" si="52"/>
        <v>0</v>
      </c>
      <c r="BI315" s="156">
        <f t="shared" si="53"/>
        <v>0</v>
      </c>
      <c r="BJ315" s="15" t="s">
        <v>82</v>
      </c>
      <c r="BK315" s="156">
        <f t="shared" si="54"/>
        <v>0</v>
      </c>
      <c r="BL315" s="15" t="s">
        <v>1004</v>
      </c>
      <c r="BM315" s="155" t="s">
        <v>1599</v>
      </c>
    </row>
    <row r="316" spans="2:65" s="1" customFormat="1" ht="16.5" customHeight="1">
      <c r="B316" s="114"/>
      <c r="C316" s="143" t="s">
        <v>1600</v>
      </c>
      <c r="D316" s="143" t="s">
        <v>196</v>
      </c>
      <c r="E316" s="144" t="s">
        <v>1601</v>
      </c>
      <c r="F316" s="145" t="s">
        <v>1602</v>
      </c>
      <c r="G316" s="146" t="s">
        <v>199</v>
      </c>
      <c r="H316" s="147">
        <v>18</v>
      </c>
      <c r="I316" s="148"/>
      <c r="J316" s="149">
        <f t="shared" si="45"/>
        <v>0</v>
      </c>
      <c r="K316" s="145" t="s">
        <v>1</v>
      </c>
      <c r="L316" s="150"/>
      <c r="M316" s="151" t="s">
        <v>1</v>
      </c>
      <c r="N316" s="152" t="s">
        <v>39</v>
      </c>
      <c r="P316" s="153">
        <f t="shared" si="46"/>
        <v>0</v>
      </c>
      <c r="Q316" s="153">
        <v>0</v>
      </c>
      <c r="R316" s="153">
        <f t="shared" si="47"/>
        <v>0</v>
      </c>
      <c r="S316" s="153">
        <v>0</v>
      </c>
      <c r="T316" s="154">
        <f t="shared" si="48"/>
        <v>0</v>
      </c>
      <c r="AR316" s="155" t="s">
        <v>1004</v>
      </c>
      <c r="AT316" s="155" t="s">
        <v>196</v>
      </c>
      <c r="AU316" s="155" t="s">
        <v>84</v>
      </c>
      <c r="AY316" s="15" t="s">
        <v>193</v>
      </c>
      <c r="BE316" s="156">
        <f t="shared" si="49"/>
        <v>0</v>
      </c>
      <c r="BF316" s="156">
        <f t="shared" si="50"/>
        <v>0</v>
      </c>
      <c r="BG316" s="156">
        <f t="shared" si="51"/>
        <v>0</v>
      </c>
      <c r="BH316" s="156">
        <f t="shared" si="52"/>
        <v>0</v>
      </c>
      <c r="BI316" s="156">
        <f t="shared" si="53"/>
        <v>0</v>
      </c>
      <c r="BJ316" s="15" t="s">
        <v>82</v>
      </c>
      <c r="BK316" s="156">
        <f t="shared" si="54"/>
        <v>0</v>
      </c>
      <c r="BL316" s="15" t="s">
        <v>1004</v>
      </c>
      <c r="BM316" s="155" t="s">
        <v>1603</v>
      </c>
    </row>
    <row r="317" spans="2:65" s="1" customFormat="1" ht="24.2" customHeight="1">
      <c r="B317" s="114"/>
      <c r="C317" s="157" t="s">
        <v>1604</v>
      </c>
      <c r="D317" s="157" t="s">
        <v>207</v>
      </c>
      <c r="E317" s="158" t="s">
        <v>1605</v>
      </c>
      <c r="F317" s="159" t="s">
        <v>1606</v>
      </c>
      <c r="G317" s="160" t="s">
        <v>199</v>
      </c>
      <c r="H317" s="161">
        <v>4</v>
      </c>
      <c r="I317" s="162"/>
      <c r="J317" s="163">
        <f t="shared" si="45"/>
        <v>0</v>
      </c>
      <c r="K317" s="159" t="s">
        <v>1</v>
      </c>
      <c r="L317" s="30"/>
      <c r="M317" s="164" t="s">
        <v>1</v>
      </c>
      <c r="N317" s="113" t="s">
        <v>39</v>
      </c>
      <c r="P317" s="153">
        <f t="shared" si="46"/>
        <v>0</v>
      </c>
      <c r="Q317" s="153">
        <v>0</v>
      </c>
      <c r="R317" s="153">
        <f t="shared" si="47"/>
        <v>0</v>
      </c>
      <c r="S317" s="153">
        <v>0</v>
      </c>
      <c r="T317" s="154">
        <f t="shared" si="48"/>
        <v>0</v>
      </c>
      <c r="AR317" s="155" t="s">
        <v>1004</v>
      </c>
      <c r="AT317" s="155" t="s">
        <v>207</v>
      </c>
      <c r="AU317" s="155" t="s">
        <v>84</v>
      </c>
      <c r="AY317" s="15" t="s">
        <v>193</v>
      </c>
      <c r="BE317" s="156">
        <f t="shared" si="49"/>
        <v>0</v>
      </c>
      <c r="BF317" s="156">
        <f t="shared" si="50"/>
        <v>0</v>
      </c>
      <c r="BG317" s="156">
        <f t="shared" si="51"/>
        <v>0</v>
      </c>
      <c r="BH317" s="156">
        <f t="shared" si="52"/>
        <v>0</v>
      </c>
      <c r="BI317" s="156">
        <f t="shared" si="53"/>
        <v>0</v>
      </c>
      <c r="BJ317" s="15" t="s">
        <v>82</v>
      </c>
      <c r="BK317" s="156">
        <f t="shared" si="54"/>
        <v>0</v>
      </c>
      <c r="BL317" s="15" t="s">
        <v>1004</v>
      </c>
      <c r="BM317" s="155" t="s">
        <v>1607</v>
      </c>
    </row>
    <row r="318" spans="2:65" s="1" customFormat="1" ht="24.2" customHeight="1">
      <c r="B318" s="114"/>
      <c r="C318" s="143" t="s">
        <v>1608</v>
      </c>
      <c r="D318" s="143" t="s">
        <v>196</v>
      </c>
      <c r="E318" s="144" t="s">
        <v>1609</v>
      </c>
      <c r="F318" s="145" t="s">
        <v>1610</v>
      </c>
      <c r="G318" s="146" t="s">
        <v>199</v>
      </c>
      <c r="H318" s="147">
        <v>4</v>
      </c>
      <c r="I318" s="148"/>
      <c r="J318" s="149">
        <f t="shared" si="45"/>
        <v>0</v>
      </c>
      <c r="K318" s="145" t="s">
        <v>1</v>
      </c>
      <c r="L318" s="150"/>
      <c r="M318" s="151" t="s">
        <v>1</v>
      </c>
      <c r="N318" s="152" t="s">
        <v>39</v>
      </c>
      <c r="P318" s="153">
        <f t="shared" si="46"/>
        <v>0</v>
      </c>
      <c r="Q318" s="153">
        <v>0</v>
      </c>
      <c r="R318" s="153">
        <f t="shared" si="47"/>
        <v>0</v>
      </c>
      <c r="S318" s="153">
        <v>0</v>
      </c>
      <c r="T318" s="154">
        <f t="shared" si="48"/>
        <v>0</v>
      </c>
      <c r="AR318" s="155" t="s">
        <v>1004</v>
      </c>
      <c r="AT318" s="155" t="s">
        <v>196</v>
      </c>
      <c r="AU318" s="155" t="s">
        <v>84</v>
      </c>
      <c r="AY318" s="15" t="s">
        <v>193</v>
      </c>
      <c r="BE318" s="156">
        <f t="shared" si="49"/>
        <v>0</v>
      </c>
      <c r="BF318" s="156">
        <f t="shared" si="50"/>
        <v>0</v>
      </c>
      <c r="BG318" s="156">
        <f t="shared" si="51"/>
        <v>0</v>
      </c>
      <c r="BH318" s="156">
        <f t="shared" si="52"/>
        <v>0</v>
      </c>
      <c r="BI318" s="156">
        <f t="shared" si="53"/>
        <v>0</v>
      </c>
      <c r="BJ318" s="15" t="s">
        <v>82</v>
      </c>
      <c r="BK318" s="156">
        <f t="shared" si="54"/>
        <v>0</v>
      </c>
      <c r="BL318" s="15" t="s">
        <v>1004</v>
      </c>
      <c r="BM318" s="155" t="s">
        <v>1611</v>
      </c>
    </row>
    <row r="319" spans="2:65" s="1" customFormat="1" ht="16.5" customHeight="1">
      <c r="B319" s="114"/>
      <c r="C319" s="157" t="s">
        <v>1612</v>
      </c>
      <c r="D319" s="157" t="s">
        <v>207</v>
      </c>
      <c r="E319" s="158" t="s">
        <v>1613</v>
      </c>
      <c r="F319" s="159" t="s">
        <v>1614</v>
      </c>
      <c r="G319" s="160" t="s">
        <v>199</v>
      </c>
      <c r="H319" s="161">
        <v>6</v>
      </c>
      <c r="I319" s="162"/>
      <c r="J319" s="163">
        <f t="shared" si="45"/>
        <v>0</v>
      </c>
      <c r="K319" s="159" t="s">
        <v>1</v>
      </c>
      <c r="L319" s="30"/>
      <c r="M319" s="164" t="s">
        <v>1</v>
      </c>
      <c r="N319" s="113" t="s">
        <v>39</v>
      </c>
      <c r="P319" s="153">
        <f t="shared" si="46"/>
        <v>0</v>
      </c>
      <c r="Q319" s="153">
        <v>0</v>
      </c>
      <c r="R319" s="153">
        <f t="shared" si="47"/>
        <v>0</v>
      </c>
      <c r="S319" s="153">
        <v>0</v>
      </c>
      <c r="T319" s="154">
        <f t="shared" si="48"/>
        <v>0</v>
      </c>
      <c r="AR319" s="155" t="s">
        <v>1004</v>
      </c>
      <c r="AT319" s="155" t="s">
        <v>207</v>
      </c>
      <c r="AU319" s="155" t="s">
        <v>84</v>
      </c>
      <c r="AY319" s="15" t="s">
        <v>193</v>
      </c>
      <c r="BE319" s="156">
        <f t="shared" si="49"/>
        <v>0</v>
      </c>
      <c r="BF319" s="156">
        <f t="shared" si="50"/>
        <v>0</v>
      </c>
      <c r="BG319" s="156">
        <f t="shared" si="51"/>
        <v>0</v>
      </c>
      <c r="BH319" s="156">
        <f t="shared" si="52"/>
        <v>0</v>
      </c>
      <c r="BI319" s="156">
        <f t="shared" si="53"/>
        <v>0</v>
      </c>
      <c r="BJ319" s="15" t="s">
        <v>82</v>
      </c>
      <c r="BK319" s="156">
        <f t="shared" si="54"/>
        <v>0</v>
      </c>
      <c r="BL319" s="15" t="s">
        <v>1004</v>
      </c>
      <c r="BM319" s="155" t="s">
        <v>1615</v>
      </c>
    </row>
    <row r="320" spans="2:65" s="1" customFormat="1" ht="16.5" customHeight="1">
      <c r="B320" s="114"/>
      <c r="C320" s="143" t="s">
        <v>1616</v>
      </c>
      <c r="D320" s="143" t="s">
        <v>196</v>
      </c>
      <c r="E320" s="144" t="s">
        <v>1617</v>
      </c>
      <c r="F320" s="145" t="s">
        <v>1618</v>
      </c>
      <c r="G320" s="146" t="s">
        <v>199</v>
      </c>
      <c r="H320" s="147">
        <v>6</v>
      </c>
      <c r="I320" s="148"/>
      <c r="J320" s="149">
        <f t="shared" si="45"/>
        <v>0</v>
      </c>
      <c r="K320" s="145" t="s">
        <v>1</v>
      </c>
      <c r="L320" s="150"/>
      <c r="M320" s="151" t="s">
        <v>1</v>
      </c>
      <c r="N320" s="152" t="s">
        <v>39</v>
      </c>
      <c r="P320" s="153">
        <f t="shared" si="46"/>
        <v>0</v>
      </c>
      <c r="Q320" s="153">
        <v>0</v>
      </c>
      <c r="R320" s="153">
        <f t="shared" si="47"/>
        <v>0</v>
      </c>
      <c r="S320" s="153">
        <v>0</v>
      </c>
      <c r="T320" s="154">
        <f t="shared" si="48"/>
        <v>0</v>
      </c>
      <c r="AR320" s="155" t="s">
        <v>1004</v>
      </c>
      <c r="AT320" s="155" t="s">
        <v>196</v>
      </c>
      <c r="AU320" s="155" t="s">
        <v>84</v>
      </c>
      <c r="AY320" s="15" t="s">
        <v>193</v>
      </c>
      <c r="BE320" s="156">
        <f t="shared" si="49"/>
        <v>0</v>
      </c>
      <c r="BF320" s="156">
        <f t="shared" si="50"/>
        <v>0</v>
      </c>
      <c r="BG320" s="156">
        <f t="shared" si="51"/>
        <v>0</v>
      </c>
      <c r="BH320" s="156">
        <f t="shared" si="52"/>
        <v>0</v>
      </c>
      <c r="BI320" s="156">
        <f t="shared" si="53"/>
        <v>0</v>
      </c>
      <c r="BJ320" s="15" t="s">
        <v>82</v>
      </c>
      <c r="BK320" s="156">
        <f t="shared" si="54"/>
        <v>0</v>
      </c>
      <c r="BL320" s="15" t="s">
        <v>1004</v>
      </c>
      <c r="BM320" s="155" t="s">
        <v>1619</v>
      </c>
    </row>
    <row r="321" spans="2:65" s="1" customFormat="1" ht="16.5" customHeight="1">
      <c r="B321" s="114"/>
      <c r="C321" s="157" t="s">
        <v>1620</v>
      </c>
      <c r="D321" s="157" t="s">
        <v>207</v>
      </c>
      <c r="E321" s="158" t="s">
        <v>1621</v>
      </c>
      <c r="F321" s="159" t="s">
        <v>1622</v>
      </c>
      <c r="G321" s="160" t="s">
        <v>199</v>
      </c>
      <c r="H321" s="161">
        <v>4</v>
      </c>
      <c r="I321" s="162"/>
      <c r="J321" s="163">
        <f t="shared" si="45"/>
        <v>0</v>
      </c>
      <c r="K321" s="159" t="s">
        <v>1</v>
      </c>
      <c r="L321" s="30"/>
      <c r="M321" s="164" t="s">
        <v>1</v>
      </c>
      <c r="N321" s="113" t="s">
        <v>39</v>
      </c>
      <c r="P321" s="153">
        <f t="shared" si="46"/>
        <v>0</v>
      </c>
      <c r="Q321" s="153">
        <v>0</v>
      </c>
      <c r="R321" s="153">
        <f t="shared" si="47"/>
        <v>0</v>
      </c>
      <c r="S321" s="153">
        <v>0</v>
      </c>
      <c r="T321" s="154">
        <f t="shared" si="48"/>
        <v>0</v>
      </c>
      <c r="AR321" s="155" t="s">
        <v>1004</v>
      </c>
      <c r="AT321" s="155" t="s">
        <v>207</v>
      </c>
      <c r="AU321" s="155" t="s">
        <v>84</v>
      </c>
      <c r="AY321" s="15" t="s">
        <v>193</v>
      </c>
      <c r="BE321" s="156">
        <f t="shared" si="49"/>
        <v>0</v>
      </c>
      <c r="BF321" s="156">
        <f t="shared" si="50"/>
        <v>0</v>
      </c>
      <c r="BG321" s="156">
        <f t="shared" si="51"/>
        <v>0</v>
      </c>
      <c r="BH321" s="156">
        <f t="shared" si="52"/>
        <v>0</v>
      </c>
      <c r="BI321" s="156">
        <f t="shared" si="53"/>
        <v>0</v>
      </c>
      <c r="BJ321" s="15" t="s">
        <v>82</v>
      </c>
      <c r="BK321" s="156">
        <f t="shared" si="54"/>
        <v>0</v>
      </c>
      <c r="BL321" s="15" t="s">
        <v>1004</v>
      </c>
      <c r="BM321" s="155" t="s">
        <v>1623</v>
      </c>
    </row>
    <row r="322" spans="2:65" s="1" customFormat="1" ht="16.5" customHeight="1">
      <c r="B322" s="114"/>
      <c r="C322" s="143" t="s">
        <v>1624</v>
      </c>
      <c r="D322" s="143" t="s">
        <v>196</v>
      </c>
      <c r="E322" s="144" t="s">
        <v>1625</v>
      </c>
      <c r="F322" s="145" t="s">
        <v>1626</v>
      </c>
      <c r="G322" s="146" t="s">
        <v>199</v>
      </c>
      <c r="H322" s="147">
        <v>4</v>
      </c>
      <c r="I322" s="148"/>
      <c r="J322" s="149">
        <f t="shared" si="45"/>
        <v>0</v>
      </c>
      <c r="K322" s="145" t="s">
        <v>1</v>
      </c>
      <c r="L322" s="150"/>
      <c r="M322" s="151" t="s">
        <v>1</v>
      </c>
      <c r="N322" s="152" t="s">
        <v>39</v>
      </c>
      <c r="P322" s="153">
        <f t="shared" si="46"/>
        <v>0</v>
      </c>
      <c r="Q322" s="153">
        <v>0</v>
      </c>
      <c r="R322" s="153">
        <f t="shared" si="47"/>
        <v>0</v>
      </c>
      <c r="S322" s="153">
        <v>0</v>
      </c>
      <c r="T322" s="154">
        <f t="shared" si="48"/>
        <v>0</v>
      </c>
      <c r="AR322" s="155" t="s">
        <v>1004</v>
      </c>
      <c r="AT322" s="155" t="s">
        <v>196</v>
      </c>
      <c r="AU322" s="155" t="s">
        <v>84</v>
      </c>
      <c r="AY322" s="15" t="s">
        <v>193</v>
      </c>
      <c r="BE322" s="156">
        <f t="shared" si="49"/>
        <v>0</v>
      </c>
      <c r="BF322" s="156">
        <f t="shared" si="50"/>
        <v>0</v>
      </c>
      <c r="BG322" s="156">
        <f t="shared" si="51"/>
        <v>0</v>
      </c>
      <c r="BH322" s="156">
        <f t="shared" si="52"/>
        <v>0</v>
      </c>
      <c r="BI322" s="156">
        <f t="shared" si="53"/>
        <v>0</v>
      </c>
      <c r="BJ322" s="15" t="s">
        <v>82</v>
      </c>
      <c r="BK322" s="156">
        <f t="shared" si="54"/>
        <v>0</v>
      </c>
      <c r="BL322" s="15" t="s">
        <v>1004</v>
      </c>
      <c r="BM322" s="155" t="s">
        <v>1627</v>
      </c>
    </row>
    <row r="323" spans="2:65" s="1" customFormat="1" ht="21.75" customHeight="1">
      <c r="B323" s="114"/>
      <c r="C323" s="157" t="s">
        <v>1628</v>
      </c>
      <c r="D323" s="157" t="s">
        <v>207</v>
      </c>
      <c r="E323" s="158" t="s">
        <v>1629</v>
      </c>
      <c r="F323" s="159" t="s">
        <v>1630</v>
      </c>
      <c r="G323" s="160" t="s">
        <v>199</v>
      </c>
      <c r="H323" s="161">
        <v>90</v>
      </c>
      <c r="I323" s="162"/>
      <c r="J323" s="163">
        <f t="shared" si="45"/>
        <v>0</v>
      </c>
      <c r="K323" s="159" t="s">
        <v>1</v>
      </c>
      <c r="L323" s="30"/>
      <c r="M323" s="164" t="s">
        <v>1</v>
      </c>
      <c r="N323" s="113" t="s">
        <v>39</v>
      </c>
      <c r="P323" s="153">
        <f t="shared" si="46"/>
        <v>0</v>
      </c>
      <c r="Q323" s="153">
        <v>0</v>
      </c>
      <c r="R323" s="153">
        <f t="shared" si="47"/>
        <v>0</v>
      </c>
      <c r="S323" s="153">
        <v>0</v>
      </c>
      <c r="T323" s="154">
        <f t="shared" si="48"/>
        <v>0</v>
      </c>
      <c r="AR323" s="155" t="s">
        <v>1004</v>
      </c>
      <c r="AT323" s="155" t="s">
        <v>207</v>
      </c>
      <c r="AU323" s="155" t="s">
        <v>84</v>
      </c>
      <c r="AY323" s="15" t="s">
        <v>193</v>
      </c>
      <c r="BE323" s="156">
        <f t="shared" si="49"/>
        <v>0</v>
      </c>
      <c r="BF323" s="156">
        <f t="shared" si="50"/>
        <v>0</v>
      </c>
      <c r="BG323" s="156">
        <f t="shared" si="51"/>
        <v>0</v>
      </c>
      <c r="BH323" s="156">
        <f t="shared" si="52"/>
        <v>0</v>
      </c>
      <c r="BI323" s="156">
        <f t="shared" si="53"/>
        <v>0</v>
      </c>
      <c r="BJ323" s="15" t="s">
        <v>82</v>
      </c>
      <c r="BK323" s="156">
        <f t="shared" si="54"/>
        <v>0</v>
      </c>
      <c r="BL323" s="15" t="s">
        <v>1004</v>
      </c>
      <c r="BM323" s="155" t="s">
        <v>1631</v>
      </c>
    </row>
    <row r="324" spans="2:65" s="1" customFormat="1" ht="16.5" customHeight="1">
      <c r="B324" s="114"/>
      <c r="C324" s="143" t="s">
        <v>1632</v>
      </c>
      <c r="D324" s="143" t="s">
        <v>196</v>
      </c>
      <c r="E324" s="144" t="s">
        <v>1633</v>
      </c>
      <c r="F324" s="145" t="s">
        <v>1634</v>
      </c>
      <c r="G324" s="146" t="s">
        <v>199</v>
      </c>
      <c r="H324" s="147">
        <v>90</v>
      </c>
      <c r="I324" s="148"/>
      <c r="J324" s="149">
        <f t="shared" si="45"/>
        <v>0</v>
      </c>
      <c r="K324" s="145" t="s">
        <v>1</v>
      </c>
      <c r="L324" s="150"/>
      <c r="M324" s="151" t="s">
        <v>1</v>
      </c>
      <c r="N324" s="152" t="s">
        <v>39</v>
      </c>
      <c r="P324" s="153">
        <f t="shared" si="46"/>
        <v>0</v>
      </c>
      <c r="Q324" s="153">
        <v>0</v>
      </c>
      <c r="R324" s="153">
        <f t="shared" si="47"/>
        <v>0</v>
      </c>
      <c r="S324" s="153">
        <v>0</v>
      </c>
      <c r="T324" s="154">
        <f t="shared" si="48"/>
        <v>0</v>
      </c>
      <c r="AR324" s="155" t="s">
        <v>1004</v>
      </c>
      <c r="AT324" s="155" t="s">
        <v>196</v>
      </c>
      <c r="AU324" s="155" t="s">
        <v>84</v>
      </c>
      <c r="AY324" s="15" t="s">
        <v>193</v>
      </c>
      <c r="BE324" s="156">
        <f t="shared" si="49"/>
        <v>0</v>
      </c>
      <c r="BF324" s="156">
        <f t="shared" si="50"/>
        <v>0</v>
      </c>
      <c r="BG324" s="156">
        <f t="shared" si="51"/>
        <v>0</v>
      </c>
      <c r="BH324" s="156">
        <f t="shared" si="52"/>
        <v>0</v>
      </c>
      <c r="BI324" s="156">
        <f t="shared" si="53"/>
        <v>0</v>
      </c>
      <c r="BJ324" s="15" t="s">
        <v>82</v>
      </c>
      <c r="BK324" s="156">
        <f t="shared" si="54"/>
        <v>0</v>
      </c>
      <c r="BL324" s="15" t="s">
        <v>1004</v>
      </c>
      <c r="BM324" s="155" t="s">
        <v>1635</v>
      </c>
    </row>
    <row r="325" spans="2:65" s="1" customFormat="1" ht="16.5" customHeight="1">
      <c r="B325" s="114"/>
      <c r="C325" s="157" t="s">
        <v>1636</v>
      </c>
      <c r="D325" s="157" t="s">
        <v>207</v>
      </c>
      <c r="E325" s="158" t="s">
        <v>1637</v>
      </c>
      <c r="F325" s="159" t="s">
        <v>1638</v>
      </c>
      <c r="G325" s="160" t="s">
        <v>199</v>
      </c>
      <c r="H325" s="161">
        <v>4</v>
      </c>
      <c r="I325" s="162"/>
      <c r="J325" s="163">
        <f t="shared" si="45"/>
        <v>0</v>
      </c>
      <c r="K325" s="159" t="s">
        <v>1</v>
      </c>
      <c r="L325" s="30"/>
      <c r="M325" s="164" t="s">
        <v>1</v>
      </c>
      <c r="N325" s="113" t="s">
        <v>39</v>
      </c>
      <c r="P325" s="153">
        <f t="shared" si="46"/>
        <v>0</v>
      </c>
      <c r="Q325" s="153">
        <v>0</v>
      </c>
      <c r="R325" s="153">
        <f t="shared" si="47"/>
        <v>0</v>
      </c>
      <c r="S325" s="153">
        <v>0</v>
      </c>
      <c r="T325" s="154">
        <f t="shared" si="48"/>
        <v>0</v>
      </c>
      <c r="AR325" s="155" t="s">
        <v>1004</v>
      </c>
      <c r="AT325" s="155" t="s">
        <v>207</v>
      </c>
      <c r="AU325" s="155" t="s">
        <v>84</v>
      </c>
      <c r="AY325" s="15" t="s">
        <v>193</v>
      </c>
      <c r="BE325" s="156">
        <f t="shared" si="49"/>
        <v>0</v>
      </c>
      <c r="BF325" s="156">
        <f t="shared" si="50"/>
        <v>0</v>
      </c>
      <c r="BG325" s="156">
        <f t="shared" si="51"/>
        <v>0</v>
      </c>
      <c r="BH325" s="156">
        <f t="shared" si="52"/>
        <v>0</v>
      </c>
      <c r="BI325" s="156">
        <f t="shared" si="53"/>
        <v>0</v>
      </c>
      <c r="BJ325" s="15" t="s">
        <v>82</v>
      </c>
      <c r="BK325" s="156">
        <f t="shared" si="54"/>
        <v>0</v>
      </c>
      <c r="BL325" s="15" t="s">
        <v>1004</v>
      </c>
      <c r="BM325" s="155" t="s">
        <v>1639</v>
      </c>
    </row>
    <row r="326" spans="2:65" s="1" customFormat="1" ht="16.5" customHeight="1">
      <c r="B326" s="114"/>
      <c r="C326" s="143" t="s">
        <v>1640</v>
      </c>
      <c r="D326" s="143" t="s">
        <v>196</v>
      </c>
      <c r="E326" s="144" t="s">
        <v>1641</v>
      </c>
      <c r="F326" s="145" t="s">
        <v>1642</v>
      </c>
      <c r="G326" s="146" t="s">
        <v>199</v>
      </c>
      <c r="H326" s="147">
        <v>4</v>
      </c>
      <c r="I326" s="148"/>
      <c r="J326" s="149">
        <f t="shared" si="45"/>
        <v>0</v>
      </c>
      <c r="K326" s="145" t="s">
        <v>1</v>
      </c>
      <c r="L326" s="150"/>
      <c r="M326" s="151" t="s">
        <v>1</v>
      </c>
      <c r="N326" s="152" t="s">
        <v>39</v>
      </c>
      <c r="P326" s="153">
        <f t="shared" si="46"/>
        <v>0</v>
      </c>
      <c r="Q326" s="153">
        <v>0</v>
      </c>
      <c r="R326" s="153">
        <f t="shared" si="47"/>
        <v>0</v>
      </c>
      <c r="S326" s="153">
        <v>0</v>
      </c>
      <c r="T326" s="154">
        <f t="shared" si="48"/>
        <v>0</v>
      </c>
      <c r="AR326" s="155" t="s">
        <v>1004</v>
      </c>
      <c r="AT326" s="155" t="s">
        <v>196</v>
      </c>
      <c r="AU326" s="155" t="s">
        <v>84</v>
      </c>
      <c r="AY326" s="15" t="s">
        <v>193</v>
      </c>
      <c r="BE326" s="156">
        <f t="shared" si="49"/>
        <v>0</v>
      </c>
      <c r="BF326" s="156">
        <f t="shared" si="50"/>
        <v>0</v>
      </c>
      <c r="BG326" s="156">
        <f t="shared" si="51"/>
        <v>0</v>
      </c>
      <c r="BH326" s="156">
        <f t="shared" si="52"/>
        <v>0</v>
      </c>
      <c r="BI326" s="156">
        <f t="shared" si="53"/>
        <v>0</v>
      </c>
      <c r="BJ326" s="15" t="s">
        <v>82</v>
      </c>
      <c r="BK326" s="156">
        <f t="shared" si="54"/>
        <v>0</v>
      </c>
      <c r="BL326" s="15" t="s">
        <v>1004</v>
      </c>
      <c r="BM326" s="155" t="s">
        <v>1643</v>
      </c>
    </row>
    <row r="327" spans="2:65" s="1" customFormat="1" ht="24.2" customHeight="1">
      <c r="B327" s="114"/>
      <c r="C327" s="157" t="s">
        <v>1644</v>
      </c>
      <c r="D327" s="157" t="s">
        <v>207</v>
      </c>
      <c r="E327" s="158" t="s">
        <v>1645</v>
      </c>
      <c r="F327" s="159" t="s">
        <v>1646</v>
      </c>
      <c r="G327" s="160" t="s">
        <v>199</v>
      </c>
      <c r="H327" s="161">
        <v>46</v>
      </c>
      <c r="I327" s="162"/>
      <c r="J327" s="163">
        <f t="shared" si="45"/>
        <v>0</v>
      </c>
      <c r="K327" s="159" t="s">
        <v>1</v>
      </c>
      <c r="L327" s="30"/>
      <c r="M327" s="164" t="s">
        <v>1</v>
      </c>
      <c r="N327" s="113" t="s">
        <v>39</v>
      </c>
      <c r="P327" s="153">
        <f t="shared" si="46"/>
        <v>0</v>
      </c>
      <c r="Q327" s="153">
        <v>0</v>
      </c>
      <c r="R327" s="153">
        <f t="shared" si="47"/>
        <v>0</v>
      </c>
      <c r="S327" s="153">
        <v>0</v>
      </c>
      <c r="T327" s="154">
        <f t="shared" si="48"/>
        <v>0</v>
      </c>
      <c r="AR327" s="155" t="s">
        <v>1004</v>
      </c>
      <c r="AT327" s="155" t="s">
        <v>207</v>
      </c>
      <c r="AU327" s="155" t="s">
        <v>84</v>
      </c>
      <c r="AY327" s="15" t="s">
        <v>193</v>
      </c>
      <c r="BE327" s="156">
        <f t="shared" si="49"/>
        <v>0</v>
      </c>
      <c r="BF327" s="156">
        <f t="shared" si="50"/>
        <v>0</v>
      </c>
      <c r="BG327" s="156">
        <f t="shared" si="51"/>
        <v>0</v>
      </c>
      <c r="BH327" s="156">
        <f t="shared" si="52"/>
        <v>0</v>
      </c>
      <c r="BI327" s="156">
        <f t="shared" si="53"/>
        <v>0</v>
      </c>
      <c r="BJ327" s="15" t="s">
        <v>82</v>
      </c>
      <c r="BK327" s="156">
        <f t="shared" si="54"/>
        <v>0</v>
      </c>
      <c r="BL327" s="15" t="s">
        <v>1004</v>
      </c>
      <c r="BM327" s="155" t="s">
        <v>1647</v>
      </c>
    </row>
    <row r="328" spans="2:65" s="1" customFormat="1" ht="19.5">
      <c r="B328" s="30"/>
      <c r="D328" s="166" t="s">
        <v>1116</v>
      </c>
      <c r="F328" s="192" t="s">
        <v>1648</v>
      </c>
      <c r="I328" s="115"/>
      <c r="L328" s="30"/>
      <c r="M328" s="182"/>
      <c r="T328" s="54"/>
      <c r="AT328" s="15" t="s">
        <v>1116</v>
      </c>
      <c r="AU328" s="15" t="s">
        <v>84</v>
      </c>
    </row>
    <row r="329" spans="2:65" s="1" customFormat="1" ht="16.5" customHeight="1">
      <c r="B329" s="114"/>
      <c r="C329" s="143" t="s">
        <v>1649</v>
      </c>
      <c r="D329" s="143" t="s">
        <v>196</v>
      </c>
      <c r="E329" s="144" t="s">
        <v>1650</v>
      </c>
      <c r="F329" s="145" t="s">
        <v>1651</v>
      </c>
      <c r="G329" s="146" t="s">
        <v>199</v>
      </c>
      <c r="H329" s="147">
        <v>46</v>
      </c>
      <c r="I329" s="148"/>
      <c r="J329" s="149">
        <f t="shared" ref="J329:J347" si="55">ROUND(I329*H329,2)</f>
        <v>0</v>
      </c>
      <c r="K329" s="145" t="s">
        <v>1</v>
      </c>
      <c r="L329" s="150"/>
      <c r="M329" s="151" t="s">
        <v>1</v>
      </c>
      <c r="N329" s="152" t="s">
        <v>39</v>
      </c>
      <c r="P329" s="153">
        <f t="shared" ref="P329:P347" si="56">O329*H329</f>
        <v>0</v>
      </c>
      <c r="Q329" s="153">
        <v>0</v>
      </c>
      <c r="R329" s="153">
        <f t="shared" ref="R329:R347" si="57">Q329*H329</f>
        <v>0</v>
      </c>
      <c r="S329" s="153">
        <v>0</v>
      </c>
      <c r="T329" s="154">
        <f t="shared" ref="T329:T347" si="58">S329*H329</f>
        <v>0</v>
      </c>
      <c r="AR329" s="155" t="s">
        <v>1004</v>
      </c>
      <c r="AT329" s="155" t="s">
        <v>196</v>
      </c>
      <c r="AU329" s="155" t="s">
        <v>84</v>
      </c>
      <c r="AY329" s="15" t="s">
        <v>193</v>
      </c>
      <c r="BE329" s="156">
        <f t="shared" ref="BE329:BE347" si="59">IF(N329="základní",J329,0)</f>
        <v>0</v>
      </c>
      <c r="BF329" s="156">
        <f t="shared" ref="BF329:BF347" si="60">IF(N329="snížená",J329,0)</f>
        <v>0</v>
      </c>
      <c r="BG329" s="156">
        <f t="shared" ref="BG329:BG347" si="61">IF(N329="zákl. přenesená",J329,0)</f>
        <v>0</v>
      </c>
      <c r="BH329" s="156">
        <f t="shared" ref="BH329:BH347" si="62">IF(N329="sníž. přenesená",J329,0)</f>
        <v>0</v>
      </c>
      <c r="BI329" s="156">
        <f t="shared" ref="BI329:BI347" si="63">IF(N329="nulová",J329,0)</f>
        <v>0</v>
      </c>
      <c r="BJ329" s="15" t="s">
        <v>82</v>
      </c>
      <c r="BK329" s="156">
        <f t="shared" ref="BK329:BK347" si="64">ROUND(I329*H329,2)</f>
        <v>0</v>
      </c>
      <c r="BL329" s="15" t="s">
        <v>1004</v>
      </c>
      <c r="BM329" s="155" t="s">
        <v>1652</v>
      </c>
    </row>
    <row r="330" spans="2:65" s="1" customFormat="1" ht="21.75" customHeight="1">
      <c r="B330" s="114"/>
      <c r="C330" s="157" t="s">
        <v>1653</v>
      </c>
      <c r="D330" s="157" t="s">
        <v>207</v>
      </c>
      <c r="E330" s="158" t="s">
        <v>1654</v>
      </c>
      <c r="F330" s="159" t="s">
        <v>1655</v>
      </c>
      <c r="G330" s="160" t="s">
        <v>199</v>
      </c>
      <c r="H330" s="161">
        <v>40</v>
      </c>
      <c r="I330" s="162"/>
      <c r="J330" s="163">
        <f t="shared" si="55"/>
        <v>0</v>
      </c>
      <c r="K330" s="159" t="s">
        <v>1</v>
      </c>
      <c r="L330" s="30"/>
      <c r="M330" s="164" t="s">
        <v>1</v>
      </c>
      <c r="N330" s="113" t="s">
        <v>39</v>
      </c>
      <c r="P330" s="153">
        <f t="shared" si="56"/>
        <v>0</v>
      </c>
      <c r="Q330" s="153">
        <v>0</v>
      </c>
      <c r="R330" s="153">
        <f t="shared" si="57"/>
        <v>0</v>
      </c>
      <c r="S330" s="153">
        <v>0</v>
      </c>
      <c r="T330" s="154">
        <f t="shared" si="58"/>
        <v>0</v>
      </c>
      <c r="AR330" s="155" t="s">
        <v>1004</v>
      </c>
      <c r="AT330" s="155" t="s">
        <v>207</v>
      </c>
      <c r="AU330" s="155" t="s">
        <v>84</v>
      </c>
      <c r="AY330" s="15" t="s">
        <v>193</v>
      </c>
      <c r="BE330" s="156">
        <f t="shared" si="59"/>
        <v>0</v>
      </c>
      <c r="BF330" s="156">
        <f t="shared" si="60"/>
        <v>0</v>
      </c>
      <c r="BG330" s="156">
        <f t="shared" si="61"/>
        <v>0</v>
      </c>
      <c r="BH330" s="156">
        <f t="shared" si="62"/>
        <v>0</v>
      </c>
      <c r="BI330" s="156">
        <f t="shared" si="63"/>
        <v>0</v>
      </c>
      <c r="BJ330" s="15" t="s">
        <v>82</v>
      </c>
      <c r="BK330" s="156">
        <f t="shared" si="64"/>
        <v>0</v>
      </c>
      <c r="BL330" s="15" t="s">
        <v>1004</v>
      </c>
      <c r="BM330" s="155" t="s">
        <v>1656</v>
      </c>
    </row>
    <row r="331" spans="2:65" s="1" customFormat="1" ht="16.5" customHeight="1">
      <c r="B331" s="114"/>
      <c r="C331" s="143" t="s">
        <v>1657</v>
      </c>
      <c r="D331" s="143" t="s">
        <v>196</v>
      </c>
      <c r="E331" s="144" t="s">
        <v>1658</v>
      </c>
      <c r="F331" s="145" t="s">
        <v>1659</v>
      </c>
      <c r="G331" s="146" t="s">
        <v>199</v>
      </c>
      <c r="H331" s="147">
        <v>40</v>
      </c>
      <c r="I331" s="148"/>
      <c r="J331" s="149">
        <f t="shared" si="55"/>
        <v>0</v>
      </c>
      <c r="K331" s="145" t="s">
        <v>1</v>
      </c>
      <c r="L331" s="150"/>
      <c r="M331" s="151" t="s">
        <v>1</v>
      </c>
      <c r="N331" s="152" t="s">
        <v>39</v>
      </c>
      <c r="P331" s="153">
        <f t="shared" si="56"/>
        <v>0</v>
      </c>
      <c r="Q331" s="153">
        <v>0</v>
      </c>
      <c r="R331" s="153">
        <f t="shared" si="57"/>
        <v>0</v>
      </c>
      <c r="S331" s="153">
        <v>0</v>
      </c>
      <c r="T331" s="154">
        <f t="shared" si="58"/>
        <v>0</v>
      </c>
      <c r="AR331" s="155" t="s">
        <v>1004</v>
      </c>
      <c r="AT331" s="155" t="s">
        <v>196</v>
      </c>
      <c r="AU331" s="155" t="s">
        <v>84</v>
      </c>
      <c r="AY331" s="15" t="s">
        <v>193</v>
      </c>
      <c r="BE331" s="156">
        <f t="shared" si="59"/>
        <v>0</v>
      </c>
      <c r="BF331" s="156">
        <f t="shared" si="60"/>
        <v>0</v>
      </c>
      <c r="BG331" s="156">
        <f t="shared" si="61"/>
        <v>0</v>
      </c>
      <c r="BH331" s="156">
        <f t="shared" si="62"/>
        <v>0</v>
      </c>
      <c r="BI331" s="156">
        <f t="shared" si="63"/>
        <v>0</v>
      </c>
      <c r="BJ331" s="15" t="s">
        <v>82</v>
      </c>
      <c r="BK331" s="156">
        <f t="shared" si="64"/>
        <v>0</v>
      </c>
      <c r="BL331" s="15" t="s">
        <v>1004</v>
      </c>
      <c r="BM331" s="155" t="s">
        <v>1660</v>
      </c>
    </row>
    <row r="332" spans="2:65" s="1" customFormat="1" ht="21.75" customHeight="1">
      <c r="B332" s="114"/>
      <c r="C332" s="157" t="s">
        <v>1661</v>
      </c>
      <c r="D332" s="157" t="s">
        <v>207</v>
      </c>
      <c r="E332" s="158" t="s">
        <v>1662</v>
      </c>
      <c r="F332" s="159" t="s">
        <v>1663</v>
      </c>
      <c r="G332" s="160" t="s">
        <v>199</v>
      </c>
      <c r="H332" s="161">
        <v>294</v>
      </c>
      <c r="I332" s="162"/>
      <c r="J332" s="163">
        <f t="shared" si="55"/>
        <v>0</v>
      </c>
      <c r="K332" s="159" t="s">
        <v>1</v>
      </c>
      <c r="L332" s="30"/>
      <c r="M332" s="164" t="s">
        <v>1</v>
      </c>
      <c r="N332" s="113" t="s">
        <v>39</v>
      </c>
      <c r="P332" s="153">
        <f t="shared" si="56"/>
        <v>0</v>
      </c>
      <c r="Q332" s="153">
        <v>0</v>
      </c>
      <c r="R332" s="153">
        <f t="shared" si="57"/>
        <v>0</v>
      </c>
      <c r="S332" s="153">
        <v>0</v>
      </c>
      <c r="T332" s="154">
        <f t="shared" si="58"/>
        <v>0</v>
      </c>
      <c r="AR332" s="155" t="s">
        <v>1004</v>
      </c>
      <c r="AT332" s="155" t="s">
        <v>207</v>
      </c>
      <c r="AU332" s="155" t="s">
        <v>84</v>
      </c>
      <c r="AY332" s="15" t="s">
        <v>193</v>
      </c>
      <c r="BE332" s="156">
        <f t="shared" si="59"/>
        <v>0</v>
      </c>
      <c r="BF332" s="156">
        <f t="shared" si="60"/>
        <v>0</v>
      </c>
      <c r="BG332" s="156">
        <f t="shared" si="61"/>
        <v>0</v>
      </c>
      <c r="BH332" s="156">
        <f t="shared" si="62"/>
        <v>0</v>
      </c>
      <c r="BI332" s="156">
        <f t="shared" si="63"/>
        <v>0</v>
      </c>
      <c r="BJ332" s="15" t="s">
        <v>82</v>
      </c>
      <c r="BK332" s="156">
        <f t="shared" si="64"/>
        <v>0</v>
      </c>
      <c r="BL332" s="15" t="s">
        <v>1004</v>
      </c>
      <c r="BM332" s="155" t="s">
        <v>1664</v>
      </c>
    </row>
    <row r="333" spans="2:65" s="1" customFormat="1" ht="16.5" customHeight="1">
      <c r="B333" s="114"/>
      <c r="C333" s="143" t="s">
        <v>1665</v>
      </c>
      <c r="D333" s="143" t="s">
        <v>196</v>
      </c>
      <c r="E333" s="144" t="s">
        <v>1666</v>
      </c>
      <c r="F333" s="145" t="s">
        <v>1667</v>
      </c>
      <c r="G333" s="146" t="s">
        <v>199</v>
      </c>
      <c r="H333" s="147">
        <v>294</v>
      </c>
      <c r="I333" s="148"/>
      <c r="J333" s="149">
        <f t="shared" si="55"/>
        <v>0</v>
      </c>
      <c r="K333" s="145" t="s">
        <v>1</v>
      </c>
      <c r="L333" s="150"/>
      <c r="M333" s="151" t="s">
        <v>1</v>
      </c>
      <c r="N333" s="152" t="s">
        <v>39</v>
      </c>
      <c r="P333" s="153">
        <f t="shared" si="56"/>
        <v>0</v>
      </c>
      <c r="Q333" s="153">
        <v>0</v>
      </c>
      <c r="R333" s="153">
        <f t="shared" si="57"/>
        <v>0</v>
      </c>
      <c r="S333" s="153">
        <v>0</v>
      </c>
      <c r="T333" s="154">
        <f t="shared" si="58"/>
        <v>0</v>
      </c>
      <c r="AR333" s="155" t="s">
        <v>1004</v>
      </c>
      <c r="AT333" s="155" t="s">
        <v>196</v>
      </c>
      <c r="AU333" s="155" t="s">
        <v>84</v>
      </c>
      <c r="AY333" s="15" t="s">
        <v>193</v>
      </c>
      <c r="BE333" s="156">
        <f t="shared" si="59"/>
        <v>0</v>
      </c>
      <c r="BF333" s="156">
        <f t="shared" si="60"/>
        <v>0</v>
      </c>
      <c r="BG333" s="156">
        <f t="shared" si="61"/>
        <v>0</v>
      </c>
      <c r="BH333" s="156">
        <f t="shared" si="62"/>
        <v>0</v>
      </c>
      <c r="BI333" s="156">
        <f t="shared" si="63"/>
        <v>0</v>
      </c>
      <c r="BJ333" s="15" t="s">
        <v>82</v>
      </c>
      <c r="BK333" s="156">
        <f t="shared" si="64"/>
        <v>0</v>
      </c>
      <c r="BL333" s="15" t="s">
        <v>1004</v>
      </c>
      <c r="BM333" s="155" t="s">
        <v>1668</v>
      </c>
    </row>
    <row r="334" spans="2:65" s="1" customFormat="1" ht="21.75" customHeight="1">
      <c r="B334" s="114"/>
      <c r="C334" s="157" t="s">
        <v>1669</v>
      </c>
      <c r="D334" s="157" t="s">
        <v>207</v>
      </c>
      <c r="E334" s="158" t="s">
        <v>1670</v>
      </c>
      <c r="F334" s="159" t="s">
        <v>1671</v>
      </c>
      <c r="G334" s="160" t="s">
        <v>199</v>
      </c>
      <c r="H334" s="161">
        <v>22</v>
      </c>
      <c r="I334" s="162"/>
      <c r="J334" s="163">
        <f t="shared" si="55"/>
        <v>0</v>
      </c>
      <c r="K334" s="159" t="s">
        <v>1</v>
      </c>
      <c r="L334" s="30"/>
      <c r="M334" s="164" t="s">
        <v>1</v>
      </c>
      <c r="N334" s="113" t="s">
        <v>39</v>
      </c>
      <c r="P334" s="153">
        <f t="shared" si="56"/>
        <v>0</v>
      </c>
      <c r="Q334" s="153">
        <v>0</v>
      </c>
      <c r="R334" s="153">
        <f t="shared" si="57"/>
        <v>0</v>
      </c>
      <c r="S334" s="153">
        <v>0</v>
      </c>
      <c r="T334" s="154">
        <f t="shared" si="58"/>
        <v>0</v>
      </c>
      <c r="AR334" s="155" t="s">
        <v>1004</v>
      </c>
      <c r="AT334" s="155" t="s">
        <v>207</v>
      </c>
      <c r="AU334" s="155" t="s">
        <v>84</v>
      </c>
      <c r="AY334" s="15" t="s">
        <v>193</v>
      </c>
      <c r="BE334" s="156">
        <f t="shared" si="59"/>
        <v>0</v>
      </c>
      <c r="BF334" s="156">
        <f t="shared" si="60"/>
        <v>0</v>
      </c>
      <c r="BG334" s="156">
        <f t="shared" si="61"/>
        <v>0</v>
      </c>
      <c r="BH334" s="156">
        <f t="shared" si="62"/>
        <v>0</v>
      </c>
      <c r="BI334" s="156">
        <f t="shared" si="63"/>
        <v>0</v>
      </c>
      <c r="BJ334" s="15" t="s">
        <v>82</v>
      </c>
      <c r="BK334" s="156">
        <f t="shared" si="64"/>
        <v>0</v>
      </c>
      <c r="BL334" s="15" t="s">
        <v>1004</v>
      </c>
      <c r="BM334" s="155" t="s">
        <v>1672</v>
      </c>
    </row>
    <row r="335" spans="2:65" s="1" customFormat="1" ht="16.5" customHeight="1">
      <c r="B335" s="114"/>
      <c r="C335" s="143" t="s">
        <v>1673</v>
      </c>
      <c r="D335" s="143" t="s">
        <v>196</v>
      </c>
      <c r="E335" s="144" t="s">
        <v>1674</v>
      </c>
      <c r="F335" s="145" t="s">
        <v>1675</v>
      </c>
      <c r="G335" s="146" t="s">
        <v>199</v>
      </c>
      <c r="H335" s="147">
        <v>22</v>
      </c>
      <c r="I335" s="148"/>
      <c r="J335" s="149">
        <f t="shared" si="55"/>
        <v>0</v>
      </c>
      <c r="K335" s="145" t="s">
        <v>1</v>
      </c>
      <c r="L335" s="150"/>
      <c r="M335" s="151" t="s">
        <v>1</v>
      </c>
      <c r="N335" s="152" t="s">
        <v>39</v>
      </c>
      <c r="P335" s="153">
        <f t="shared" si="56"/>
        <v>0</v>
      </c>
      <c r="Q335" s="153">
        <v>0</v>
      </c>
      <c r="R335" s="153">
        <f t="shared" si="57"/>
        <v>0</v>
      </c>
      <c r="S335" s="153">
        <v>0</v>
      </c>
      <c r="T335" s="154">
        <f t="shared" si="58"/>
        <v>0</v>
      </c>
      <c r="AR335" s="155" t="s">
        <v>1004</v>
      </c>
      <c r="AT335" s="155" t="s">
        <v>196</v>
      </c>
      <c r="AU335" s="155" t="s">
        <v>84</v>
      </c>
      <c r="AY335" s="15" t="s">
        <v>193</v>
      </c>
      <c r="BE335" s="156">
        <f t="shared" si="59"/>
        <v>0</v>
      </c>
      <c r="BF335" s="156">
        <f t="shared" si="60"/>
        <v>0</v>
      </c>
      <c r="BG335" s="156">
        <f t="shared" si="61"/>
        <v>0</v>
      </c>
      <c r="BH335" s="156">
        <f t="shared" si="62"/>
        <v>0</v>
      </c>
      <c r="BI335" s="156">
        <f t="shared" si="63"/>
        <v>0</v>
      </c>
      <c r="BJ335" s="15" t="s">
        <v>82</v>
      </c>
      <c r="BK335" s="156">
        <f t="shared" si="64"/>
        <v>0</v>
      </c>
      <c r="BL335" s="15" t="s">
        <v>1004</v>
      </c>
      <c r="BM335" s="155" t="s">
        <v>1676</v>
      </c>
    </row>
    <row r="336" spans="2:65" s="1" customFormat="1" ht="24.2" customHeight="1">
      <c r="B336" s="114"/>
      <c r="C336" s="157" t="s">
        <v>1677</v>
      </c>
      <c r="D336" s="157" t="s">
        <v>207</v>
      </c>
      <c r="E336" s="158" t="s">
        <v>1678</v>
      </c>
      <c r="F336" s="159" t="s">
        <v>1679</v>
      </c>
      <c r="G336" s="160" t="s">
        <v>199</v>
      </c>
      <c r="H336" s="161">
        <v>47</v>
      </c>
      <c r="I336" s="162"/>
      <c r="J336" s="163">
        <f t="shared" si="55"/>
        <v>0</v>
      </c>
      <c r="K336" s="159" t="s">
        <v>1</v>
      </c>
      <c r="L336" s="30"/>
      <c r="M336" s="164" t="s">
        <v>1</v>
      </c>
      <c r="N336" s="113" t="s">
        <v>39</v>
      </c>
      <c r="P336" s="153">
        <f t="shared" si="56"/>
        <v>0</v>
      </c>
      <c r="Q336" s="153">
        <v>0</v>
      </c>
      <c r="R336" s="153">
        <f t="shared" si="57"/>
        <v>0</v>
      </c>
      <c r="S336" s="153">
        <v>0</v>
      </c>
      <c r="T336" s="154">
        <f t="shared" si="58"/>
        <v>0</v>
      </c>
      <c r="AR336" s="155" t="s">
        <v>1004</v>
      </c>
      <c r="AT336" s="155" t="s">
        <v>207</v>
      </c>
      <c r="AU336" s="155" t="s">
        <v>84</v>
      </c>
      <c r="AY336" s="15" t="s">
        <v>193</v>
      </c>
      <c r="BE336" s="156">
        <f t="shared" si="59"/>
        <v>0</v>
      </c>
      <c r="BF336" s="156">
        <f t="shared" si="60"/>
        <v>0</v>
      </c>
      <c r="BG336" s="156">
        <f t="shared" si="61"/>
        <v>0</v>
      </c>
      <c r="BH336" s="156">
        <f t="shared" si="62"/>
        <v>0</v>
      </c>
      <c r="BI336" s="156">
        <f t="shared" si="63"/>
        <v>0</v>
      </c>
      <c r="BJ336" s="15" t="s">
        <v>82</v>
      </c>
      <c r="BK336" s="156">
        <f t="shared" si="64"/>
        <v>0</v>
      </c>
      <c r="BL336" s="15" t="s">
        <v>1004</v>
      </c>
      <c r="BM336" s="155" t="s">
        <v>1680</v>
      </c>
    </row>
    <row r="337" spans="2:65" s="1" customFormat="1" ht="24.2" customHeight="1">
      <c r="B337" s="114"/>
      <c r="C337" s="143" t="s">
        <v>1681</v>
      </c>
      <c r="D337" s="143" t="s">
        <v>196</v>
      </c>
      <c r="E337" s="144" t="s">
        <v>1682</v>
      </c>
      <c r="F337" s="145" t="s">
        <v>1683</v>
      </c>
      <c r="G337" s="146" t="s">
        <v>199</v>
      </c>
      <c r="H337" s="147">
        <v>47</v>
      </c>
      <c r="I337" s="148"/>
      <c r="J337" s="149">
        <f t="shared" si="55"/>
        <v>0</v>
      </c>
      <c r="K337" s="145" t="s">
        <v>1</v>
      </c>
      <c r="L337" s="150"/>
      <c r="M337" s="151" t="s">
        <v>1</v>
      </c>
      <c r="N337" s="152" t="s">
        <v>39</v>
      </c>
      <c r="P337" s="153">
        <f t="shared" si="56"/>
        <v>0</v>
      </c>
      <c r="Q337" s="153">
        <v>0</v>
      </c>
      <c r="R337" s="153">
        <f t="shared" si="57"/>
        <v>0</v>
      </c>
      <c r="S337" s="153">
        <v>0</v>
      </c>
      <c r="T337" s="154">
        <f t="shared" si="58"/>
        <v>0</v>
      </c>
      <c r="AR337" s="155" t="s">
        <v>1004</v>
      </c>
      <c r="AT337" s="155" t="s">
        <v>196</v>
      </c>
      <c r="AU337" s="155" t="s">
        <v>84</v>
      </c>
      <c r="AY337" s="15" t="s">
        <v>193</v>
      </c>
      <c r="BE337" s="156">
        <f t="shared" si="59"/>
        <v>0</v>
      </c>
      <c r="BF337" s="156">
        <f t="shared" si="60"/>
        <v>0</v>
      </c>
      <c r="BG337" s="156">
        <f t="shared" si="61"/>
        <v>0</v>
      </c>
      <c r="BH337" s="156">
        <f t="shared" si="62"/>
        <v>0</v>
      </c>
      <c r="BI337" s="156">
        <f t="shared" si="63"/>
        <v>0</v>
      </c>
      <c r="BJ337" s="15" t="s">
        <v>82</v>
      </c>
      <c r="BK337" s="156">
        <f t="shared" si="64"/>
        <v>0</v>
      </c>
      <c r="BL337" s="15" t="s">
        <v>1004</v>
      </c>
      <c r="BM337" s="155" t="s">
        <v>1684</v>
      </c>
    </row>
    <row r="338" spans="2:65" s="1" customFormat="1" ht="24.2" customHeight="1">
      <c r="B338" s="114"/>
      <c r="C338" s="157" t="s">
        <v>1685</v>
      </c>
      <c r="D338" s="157" t="s">
        <v>207</v>
      </c>
      <c r="E338" s="158" t="s">
        <v>1686</v>
      </c>
      <c r="F338" s="159" t="s">
        <v>1687</v>
      </c>
      <c r="G338" s="160" t="s">
        <v>199</v>
      </c>
      <c r="H338" s="161">
        <v>62</v>
      </c>
      <c r="I338" s="162"/>
      <c r="J338" s="163">
        <f t="shared" si="55"/>
        <v>0</v>
      </c>
      <c r="K338" s="159" t="s">
        <v>1</v>
      </c>
      <c r="L338" s="30"/>
      <c r="M338" s="164" t="s">
        <v>1</v>
      </c>
      <c r="N338" s="113" t="s">
        <v>39</v>
      </c>
      <c r="P338" s="153">
        <f t="shared" si="56"/>
        <v>0</v>
      </c>
      <c r="Q338" s="153">
        <v>0</v>
      </c>
      <c r="R338" s="153">
        <f t="shared" si="57"/>
        <v>0</v>
      </c>
      <c r="S338" s="153">
        <v>0</v>
      </c>
      <c r="T338" s="154">
        <f t="shared" si="58"/>
        <v>0</v>
      </c>
      <c r="AR338" s="155" t="s">
        <v>192</v>
      </c>
      <c r="AT338" s="155" t="s">
        <v>207</v>
      </c>
      <c r="AU338" s="155" t="s">
        <v>84</v>
      </c>
      <c r="AY338" s="15" t="s">
        <v>193</v>
      </c>
      <c r="BE338" s="156">
        <f t="shared" si="59"/>
        <v>0</v>
      </c>
      <c r="BF338" s="156">
        <f t="shared" si="60"/>
        <v>0</v>
      </c>
      <c r="BG338" s="156">
        <f t="shared" si="61"/>
        <v>0</v>
      </c>
      <c r="BH338" s="156">
        <f t="shared" si="62"/>
        <v>0</v>
      </c>
      <c r="BI338" s="156">
        <f t="shared" si="63"/>
        <v>0</v>
      </c>
      <c r="BJ338" s="15" t="s">
        <v>82</v>
      </c>
      <c r="BK338" s="156">
        <f t="shared" si="64"/>
        <v>0</v>
      </c>
      <c r="BL338" s="15" t="s">
        <v>192</v>
      </c>
      <c r="BM338" s="155" t="s">
        <v>1688</v>
      </c>
    </row>
    <row r="339" spans="2:65" s="1" customFormat="1" ht="24.2" customHeight="1">
      <c r="B339" s="114"/>
      <c r="C339" s="143" t="s">
        <v>1689</v>
      </c>
      <c r="D339" s="143" t="s">
        <v>196</v>
      </c>
      <c r="E339" s="144" t="s">
        <v>1690</v>
      </c>
      <c r="F339" s="145" t="s">
        <v>1691</v>
      </c>
      <c r="G339" s="146" t="s">
        <v>199</v>
      </c>
      <c r="H339" s="147">
        <v>62</v>
      </c>
      <c r="I339" s="148"/>
      <c r="J339" s="149">
        <f t="shared" si="55"/>
        <v>0</v>
      </c>
      <c r="K339" s="145" t="s">
        <v>1</v>
      </c>
      <c r="L339" s="150"/>
      <c r="M339" s="151" t="s">
        <v>1</v>
      </c>
      <c r="N339" s="152" t="s">
        <v>39</v>
      </c>
      <c r="P339" s="153">
        <f t="shared" si="56"/>
        <v>0</v>
      </c>
      <c r="Q339" s="153">
        <v>0</v>
      </c>
      <c r="R339" s="153">
        <f t="shared" si="57"/>
        <v>0</v>
      </c>
      <c r="S339" s="153">
        <v>0</v>
      </c>
      <c r="T339" s="154">
        <f t="shared" si="58"/>
        <v>0</v>
      </c>
      <c r="AR339" s="155" t="s">
        <v>200</v>
      </c>
      <c r="AT339" s="155" t="s">
        <v>196</v>
      </c>
      <c r="AU339" s="155" t="s">
        <v>84</v>
      </c>
      <c r="AY339" s="15" t="s">
        <v>193</v>
      </c>
      <c r="BE339" s="156">
        <f t="shared" si="59"/>
        <v>0</v>
      </c>
      <c r="BF339" s="156">
        <f t="shared" si="60"/>
        <v>0</v>
      </c>
      <c r="BG339" s="156">
        <f t="shared" si="61"/>
        <v>0</v>
      </c>
      <c r="BH339" s="156">
        <f t="shared" si="62"/>
        <v>0</v>
      </c>
      <c r="BI339" s="156">
        <f t="shared" si="63"/>
        <v>0</v>
      </c>
      <c r="BJ339" s="15" t="s">
        <v>82</v>
      </c>
      <c r="BK339" s="156">
        <f t="shared" si="64"/>
        <v>0</v>
      </c>
      <c r="BL339" s="15" t="s">
        <v>192</v>
      </c>
      <c r="BM339" s="155" t="s">
        <v>1692</v>
      </c>
    </row>
    <row r="340" spans="2:65" s="1" customFormat="1" ht="24.2" customHeight="1">
      <c r="B340" s="114"/>
      <c r="C340" s="157" t="s">
        <v>1693</v>
      </c>
      <c r="D340" s="157" t="s">
        <v>207</v>
      </c>
      <c r="E340" s="158" t="s">
        <v>1694</v>
      </c>
      <c r="F340" s="159" t="s">
        <v>1695</v>
      </c>
      <c r="G340" s="160" t="s">
        <v>199</v>
      </c>
      <c r="H340" s="161">
        <v>10</v>
      </c>
      <c r="I340" s="162"/>
      <c r="J340" s="163">
        <f t="shared" si="55"/>
        <v>0</v>
      </c>
      <c r="K340" s="159" t="s">
        <v>1</v>
      </c>
      <c r="L340" s="30"/>
      <c r="M340" s="164" t="s">
        <v>1</v>
      </c>
      <c r="N340" s="113" t="s">
        <v>39</v>
      </c>
      <c r="P340" s="153">
        <f t="shared" si="56"/>
        <v>0</v>
      </c>
      <c r="Q340" s="153">
        <v>0</v>
      </c>
      <c r="R340" s="153">
        <f t="shared" si="57"/>
        <v>0</v>
      </c>
      <c r="S340" s="153">
        <v>0</v>
      </c>
      <c r="T340" s="154">
        <f t="shared" si="58"/>
        <v>0</v>
      </c>
      <c r="AR340" s="155" t="s">
        <v>1004</v>
      </c>
      <c r="AT340" s="155" t="s">
        <v>207</v>
      </c>
      <c r="AU340" s="155" t="s">
        <v>84</v>
      </c>
      <c r="AY340" s="15" t="s">
        <v>193</v>
      </c>
      <c r="BE340" s="156">
        <f t="shared" si="59"/>
        <v>0</v>
      </c>
      <c r="BF340" s="156">
        <f t="shared" si="60"/>
        <v>0</v>
      </c>
      <c r="BG340" s="156">
        <f t="shared" si="61"/>
        <v>0</v>
      </c>
      <c r="BH340" s="156">
        <f t="shared" si="62"/>
        <v>0</v>
      </c>
      <c r="BI340" s="156">
        <f t="shared" si="63"/>
        <v>0</v>
      </c>
      <c r="BJ340" s="15" t="s">
        <v>82</v>
      </c>
      <c r="BK340" s="156">
        <f t="shared" si="64"/>
        <v>0</v>
      </c>
      <c r="BL340" s="15" t="s">
        <v>1004</v>
      </c>
      <c r="BM340" s="155" t="s">
        <v>1696</v>
      </c>
    </row>
    <row r="341" spans="2:65" s="1" customFormat="1" ht="24.2" customHeight="1">
      <c r="B341" s="114"/>
      <c r="C341" s="143" t="s">
        <v>1697</v>
      </c>
      <c r="D341" s="143" t="s">
        <v>196</v>
      </c>
      <c r="E341" s="144" t="s">
        <v>1698</v>
      </c>
      <c r="F341" s="145" t="s">
        <v>1699</v>
      </c>
      <c r="G341" s="146" t="s">
        <v>199</v>
      </c>
      <c r="H341" s="147">
        <v>10</v>
      </c>
      <c r="I341" s="148"/>
      <c r="J341" s="149">
        <f t="shared" si="55"/>
        <v>0</v>
      </c>
      <c r="K341" s="145" t="s">
        <v>1</v>
      </c>
      <c r="L341" s="150"/>
      <c r="M341" s="151" t="s">
        <v>1</v>
      </c>
      <c r="N341" s="152" t="s">
        <v>39</v>
      </c>
      <c r="P341" s="153">
        <f t="shared" si="56"/>
        <v>0</v>
      </c>
      <c r="Q341" s="153">
        <v>0</v>
      </c>
      <c r="R341" s="153">
        <f t="shared" si="57"/>
        <v>0</v>
      </c>
      <c r="S341" s="153">
        <v>0</v>
      </c>
      <c r="T341" s="154">
        <f t="shared" si="58"/>
        <v>0</v>
      </c>
      <c r="AR341" s="155" t="s">
        <v>1004</v>
      </c>
      <c r="AT341" s="155" t="s">
        <v>196</v>
      </c>
      <c r="AU341" s="155" t="s">
        <v>84</v>
      </c>
      <c r="AY341" s="15" t="s">
        <v>193</v>
      </c>
      <c r="BE341" s="156">
        <f t="shared" si="59"/>
        <v>0</v>
      </c>
      <c r="BF341" s="156">
        <f t="shared" si="60"/>
        <v>0</v>
      </c>
      <c r="BG341" s="156">
        <f t="shared" si="61"/>
        <v>0</v>
      </c>
      <c r="BH341" s="156">
        <f t="shared" si="62"/>
        <v>0</v>
      </c>
      <c r="BI341" s="156">
        <f t="shared" si="63"/>
        <v>0</v>
      </c>
      <c r="BJ341" s="15" t="s">
        <v>82</v>
      </c>
      <c r="BK341" s="156">
        <f t="shared" si="64"/>
        <v>0</v>
      </c>
      <c r="BL341" s="15" t="s">
        <v>1004</v>
      </c>
      <c r="BM341" s="155" t="s">
        <v>1700</v>
      </c>
    </row>
    <row r="342" spans="2:65" s="1" customFormat="1" ht="21.75" customHeight="1">
      <c r="B342" s="114"/>
      <c r="C342" s="157" t="s">
        <v>1701</v>
      </c>
      <c r="D342" s="157" t="s">
        <v>207</v>
      </c>
      <c r="E342" s="158" t="s">
        <v>1702</v>
      </c>
      <c r="F342" s="159" t="s">
        <v>1703</v>
      </c>
      <c r="G342" s="160" t="s">
        <v>199</v>
      </c>
      <c r="H342" s="161">
        <v>24</v>
      </c>
      <c r="I342" s="162"/>
      <c r="J342" s="163">
        <f t="shared" si="55"/>
        <v>0</v>
      </c>
      <c r="K342" s="159" t="s">
        <v>1</v>
      </c>
      <c r="L342" s="30"/>
      <c r="M342" s="164" t="s">
        <v>1</v>
      </c>
      <c r="N342" s="113" t="s">
        <v>39</v>
      </c>
      <c r="P342" s="153">
        <f t="shared" si="56"/>
        <v>0</v>
      </c>
      <c r="Q342" s="153">
        <v>0</v>
      </c>
      <c r="R342" s="153">
        <f t="shared" si="57"/>
        <v>0</v>
      </c>
      <c r="S342" s="153">
        <v>0</v>
      </c>
      <c r="T342" s="154">
        <f t="shared" si="58"/>
        <v>0</v>
      </c>
      <c r="AR342" s="155" t="s">
        <v>1004</v>
      </c>
      <c r="AT342" s="155" t="s">
        <v>207</v>
      </c>
      <c r="AU342" s="155" t="s">
        <v>84</v>
      </c>
      <c r="AY342" s="15" t="s">
        <v>193</v>
      </c>
      <c r="BE342" s="156">
        <f t="shared" si="59"/>
        <v>0</v>
      </c>
      <c r="BF342" s="156">
        <f t="shared" si="60"/>
        <v>0</v>
      </c>
      <c r="BG342" s="156">
        <f t="shared" si="61"/>
        <v>0</v>
      </c>
      <c r="BH342" s="156">
        <f t="shared" si="62"/>
        <v>0</v>
      </c>
      <c r="BI342" s="156">
        <f t="shared" si="63"/>
        <v>0</v>
      </c>
      <c r="BJ342" s="15" t="s">
        <v>82</v>
      </c>
      <c r="BK342" s="156">
        <f t="shared" si="64"/>
        <v>0</v>
      </c>
      <c r="BL342" s="15" t="s">
        <v>1004</v>
      </c>
      <c r="BM342" s="155" t="s">
        <v>1704</v>
      </c>
    </row>
    <row r="343" spans="2:65" s="1" customFormat="1" ht="16.5" customHeight="1">
      <c r="B343" s="114"/>
      <c r="C343" s="143" t="s">
        <v>1705</v>
      </c>
      <c r="D343" s="143" t="s">
        <v>196</v>
      </c>
      <c r="E343" s="144" t="s">
        <v>1706</v>
      </c>
      <c r="F343" s="145" t="s">
        <v>1707</v>
      </c>
      <c r="G343" s="146" t="s">
        <v>199</v>
      </c>
      <c r="H343" s="147">
        <v>24</v>
      </c>
      <c r="I343" s="148"/>
      <c r="J343" s="149">
        <f t="shared" si="55"/>
        <v>0</v>
      </c>
      <c r="K343" s="145" t="s">
        <v>1</v>
      </c>
      <c r="L343" s="150"/>
      <c r="M343" s="151" t="s">
        <v>1</v>
      </c>
      <c r="N343" s="152" t="s">
        <v>39</v>
      </c>
      <c r="P343" s="153">
        <f t="shared" si="56"/>
        <v>0</v>
      </c>
      <c r="Q343" s="153">
        <v>0</v>
      </c>
      <c r="R343" s="153">
        <f t="shared" si="57"/>
        <v>0</v>
      </c>
      <c r="S343" s="153">
        <v>0</v>
      </c>
      <c r="T343" s="154">
        <f t="shared" si="58"/>
        <v>0</v>
      </c>
      <c r="AR343" s="155" t="s">
        <v>1004</v>
      </c>
      <c r="AT343" s="155" t="s">
        <v>196</v>
      </c>
      <c r="AU343" s="155" t="s">
        <v>84</v>
      </c>
      <c r="AY343" s="15" t="s">
        <v>193</v>
      </c>
      <c r="BE343" s="156">
        <f t="shared" si="59"/>
        <v>0</v>
      </c>
      <c r="BF343" s="156">
        <f t="shared" si="60"/>
        <v>0</v>
      </c>
      <c r="BG343" s="156">
        <f t="shared" si="61"/>
        <v>0</v>
      </c>
      <c r="BH343" s="156">
        <f t="shared" si="62"/>
        <v>0</v>
      </c>
      <c r="BI343" s="156">
        <f t="shared" si="63"/>
        <v>0</v>
      </c>
      <c r="BJ343" s="15" t="s">
        <v>82</v>
      </c>
      <c r="BK343" s="156">
        <f t="shared" si="64"/>
        <v>0</v>
      </c>
      <c r="BL343" s="15" t="s">
        <v>1004</v>
      </c>
      <c r="BM343" s="155" t="s">
        <v>1708</v>
      </c>
    </row>
    <row r="344" spans="2:65" s="1" customFormat="1" ht="16.5" customHeight="1">
      <c r="B344" s="114"/>
      <c r="C344" s="157" t="s">
        <v>1709</v>
      </c>
      <c r="D344" s="157" t="s">
        <v>207</v>
      </c>
      <c r="E344" s="158" t="s">
        <v>1710</v>
      </c>
      <c r="F344" s="159" t="s">
        <v>1711</v>
      </c>
      <c r="G344" s="160" t="s">
        <v>199</v>
      </c>
      <c r="H344" s="161">
        <v>236</v>
      </c>
      <c r="I344" s="162"/>
      <c r="J344" s="163">
        <f t="shared" si="55"/>
        <v>0</v>
      </c>
      <c r="K344" s="159" t="s">
        <v>1</v>
      </c>
      <c r="L344" s="30"/>
      <c r="M344" s="164" t="s">
        <v>1</v>
      </c>
      <c r="N344" s="113" t="s">
        <v>39</v>
      </c>
      <c r="P344" s="153">
        <f t="shared" si="56"/>
        <v>0</v>
      </c>
      <c r="Q344" s="153">
        <v>0</v>
      </c>
      <c r="R344" s="153">
        <f t="shared" si="57"/>
        <v>0</v>
      </c>
      <c r="S344" s="153">
        <v>0</v>
      </c>
      <c r="T344" s="154">
        <f t="shared" si="58"/>
        <v>0</v>
      </c>
      <c r="AR344" s="155" t="s">
        <v>1004</v>
      </c>
      <c r="AT344" s="155" t="s">
        <v>207</v>
      </c>
      <c r="AU344" s="155" t="s">
        <v>84</v>
      </c>
      <c r="AY344" s="15" t="s">
        <v>193</v>
      </c>
      <c r="BE344" s="156">
        <f t="shared" si="59"/>
        <v>0</v>
      </c>
      <c r="BF344" s="156">
        <f t="shared" si="60"/>
        <v>0</v>
      </c>
      <c r="BG344" s="156">
        <f t="shared" si="61"/>
        <v>0</v>
      </c>
      <c r="BH344" s="156">
        <f t="shared" si="62"/>
        <v>0</v>
      </c>
      <c r="BI344" s="156">
        <f t="shared" si="63"/>
        <v>0</v>
      </c>
      <c r="BJ344" s="15" t="s">
        <v>82</v>
      </c>
      <c r="BK344" s="156">
        <f t="shared" si="64"/>
        <v>0</v>
      </c>
      <c r="BL344" s="15" t="s">
        <v>1004</v>
      </c>
      <c r="BM344" s="155" t="s">
        <v>1712</v>
      </c>
    </row>
    <row r="345" spans="2:65" s="1" customFormat="1" ht="16.5" customHeight="1">
      <c r="B345" s="114"/>
      <c r="C345" s="143" t="s">
        <v>1713</v>
      </c>
      <c r="D345" s="143" t="s">
        <v>196</v>
      </c>
      <c r="E345" s="144" t="s">
        <v>1714</v>
      </c>
      <c r="F345" s="145" t="s">
        <v>1715</v>
      </c>
      <c r="G345" s="146" t="s">
        <v>199</v>
      </c>
      <c r="H345" s="147">
        <v>236</v>
      </c>
      <c r="I345" s="148"/>
      <c r="J345" s="149">
        <f t="shared" si="55"/>
        <v>0</v>
      </c>
      <c r="K345" s="145" t="s">
        <v>1</v>
      </c>
      <c r="L345" s="150"/>
      <c r="M345" s="151" t="s">
        <v>1</v>
      </c>
      <c r="N345" s="152" t="s">
        <v>39</v>
      </c>
      <c r="P345" s="153">
        <f t="shared" si="56"/>
        <v>0</v>
      </c>
      <c r="Q345" s="153">
        <v>0</v>
      </c>
      <c r="R345" s="153">
        <f t="shared" si="57"/>
        <v>0</v>
      </c>
      <c r="S345" s="153">
        <v>0</v>
      </c>
      <c r="T345" s="154">
        <f t="shared" si="58"/>
        <v>0</v>
      </c>
      <c r="AR345" s="155" t="s">
        <v>1004</v>
      </c>
      <c r="AT345" s="155" t="s">
        <v>196</v>
      </c>
      <c r="AU345" s="155" t="s">
        <v>84</v>
      </c>
      <c r="AY345" s="15" t="s">
        <v>193</v>
      </c>
      <c r="BE345" s="156">
        <f t="shared" si="59"/>
        <v>0</v>
      </c>
      <c r="BF345" s="156">
        <f t="shared" si="60"/>
        <v>0</v>
      </c>
      <c r="BG345" s="156">
        <f t="shared" si="61"/>
        <v>0</v>
      </c>
      <c r="BH345" s="156">
        <f t="shared" si="62"/>
        <v>0</v>
      </c>
      <c r="BI345" s="156">
        <f t="shared" si="63"/>
        <v>0</v>
      </c>
      <c r="BJ345" s="15" t="s">
        <v>82</v>
      </c>
      <c r="BK345" s="156">
        <f t="shared" si="64"/>
        <v>0</v>
      </c>
      <c r="BL345" s="15" t="s">
        <v>1004</v>
      </c>
      <c r="BM345" s="155" t="s">
        <v>1716</v>
      </c>
    </row>
    <row r="346" spans="2:65" s="1" customFormat="1" ht="16.5" customHeight="1">
      <c r="B346" s="114"/>
      <c r="C346" s="157" t="s">
        <v>1717</v>
      </c>
      <c r="D346" s="157" t="s">
        <v>207</v>
      </c>
      <c r="E346" s="158" t="s">
        <v>1718</v>
      </c>
      <c r="F346" s="159" t="s">
        <v>1719</v>
      </c>
      <c r="G346" s="160" t="s">
        <v>199</v>
      </c>
      <c r="H346" s="161">
        <v>3</v>
      </c>
      <c r="I346" s="162"/>
      <c r="J346" s="163">
        <f t="shared" si="55"/>
        <v>0</v>
      </c>
      <c r="K346" s="159" t="s">
        <v>1</v>
      </c>
      <c r="L346" s="30"/>
      <c r="M346" s="164" t="s">
        <v>1</v>
      </c>
      <c r="N346" s="113" t="s">
        <v>39</v>
      </c>
      <c r="P346" s="153">
        <f t="shared" si="56"/>
        <v>0</v>
      </c>
      <c r="Q346" s="153">
        <v>0</v>
      </c>
      <c r="R346" s="153">
        <f t="shared" si="57"/>
        <v>0</v>
      </c>
      <c r="S346" s="153">
        <v>0</v>
      </c>
      <c r="T346" s="154">
        <f t="shared" si="58"/>
        <v>0</v>
      </c>
      <c r="AR346" s="155" t="s">
        <v>192</v>
      </c>
      <c r="AT346" s="155" t="s">
        <v>207</v>
      </c>
      <c r="AU346" s="155" t="s">
        <v>84</v>
      </c>
      <c r="AY346" s="15" t="s">
        <v>193</v>
      </c>
      <c r="BE346" s="156">
        <f t="shared" si="59"/>
        <v>0</v>
      </c>
      <c r="BF346" s="156">
        <f t="shared" si="60"/>
        <v>0</v>
      </c>
      <c r="BG346" s="156">
        <f t="shared" si="61"/>
        <v>0</v>
      </c>
      <c r="BH346" s="156">
        <f t="shared" si="62"/>
        <v>0</v>
      </c>
      <c r="BI346" s="156">
        <f t="shared" si="63"/>
        <v>0</v>
      </c>
      <c r="BJ346" s="15" t="s">
        <v>82</v>
      </c>
      <c r="BK346" s="156">
        <f t="shared" si="64"/>
        <v>0</v>
      </c>
      <c r="BL346" s="15" t="s">
        <v>192</v>
      </c>
      <c r="BM346" s="155" t="s">
        <v>1720</v>
      </c>
    </row>
    <row r="347" spans="2:65" s="1" customFormat="1" ht="16.5" customHeight="1">
      <c r="B347" s="114"/>
      <c r="C347" s="143" t="s">
        <v>1721</v>
      </c>
      <c r="D347" s="143" t="s">
        <v>196</v>
      </c>
      <c r="E347" s="144" t="s">
        <v>1722</v>
      </c>
      <c r="F347" s="145" t="s">
        <v>1723</v>
      </c>
      <c r="G347" s="146" t="s">
        <v>199</v>
      </c>
      <c r="H347" s="147">
        <v>3</v>
      </c>
      <c r="I347" s="148"/>
      <c r="J347" s="149">
        <f t="shared" si="55"/>
        <v>0</v>
      </c>
      <c r="K347" s="145" t="s">
        <v>1</v>
      </c>
      <c r="L347" s="150"/>
      <c r="M347" s="151" t="s">
        <v>1</v>
      </c>
      <c r="N347" s="152" t="s">
        <v>39</v>
      </c>
      <c r="P347" s="153">
        <f t="shared" si="56"/>
        <v>0</v>
      </c>
      <c r="Q347" s="153">
        <v>0</v>
      </c>
      <c r="R347" s="153">
        <f t="shared" si="57"/>
        <v>0</v>
      </c>
      <c r="S347" s="153">
        <v>0</v>
      </c>
      <c r="T347" s="154">
        <f t="shared" si="58"/>
        <v>0</v>
      </c>
      <c r="AR347" s="155" t="s">
        <v>200</v>
      </c>
      <c r="AT347" s="155" t="s">
        <v>196</v>
      </c>
      <c r="AU347" s="155" t="s">
        <v>84</v>
      </c>
      <c r="AY347" s="15" t="s">
        <v>193</v>
      </c>
      <c r="BE347" s="156">
        <f t="shared" si="59"/>
        <v>0</v>
      </c>
      <c r="BF347" s="156">
        <f t="shared" si="60"/>
        <v>0</v>
      </c>
      <c r="BG347" s="156">
        <f t="shared" si="61"/>
        <v>0</v>
      </c>
      <c r="BH347" s="156">
        <f t="shared" si="62"/>
        <v>0</v>
      </c>
      <c r="BI347" s="156">
        <f t="shared" si="63"/>
        <v>0</v>
      </c>
      <c r="BJ347" s="15" t="s">
        <v>82</v>
      </c>
      <c r="BK347" s="156">
        <f t="shared" si="64"/>
        <v>0</v>
      </c>
      <c r="BL347" s="15" t="s">
        <v>192</v>
      </c>
      <c r="BM347" s="155" t="s">
        <v>1724</v>
      </c>
    </row>
    <row r="348" spans="2:65" s="1" customFormat="1" ht="29.25">
      <c r="B348" s="30"/>
      <c r="D348" s="166" t="s">
        <v>1116</v>
      </c>
      <c r="F348" s="192" t="s">
        <v>1725</v>
      </c>
      <c r="I348" s="115"/>
      <c r="L348" s="30"/>
      <c r="M348" s="182"/>
      <c r="T348" s="54"/>
      <c r="AT348" s="15" t="s">
        <v>1116</v>
      </c>
      <c r="AU348" s="15" t="s">
        <v>84</v>
      </c>
    </row>
    <row r="349" spans="2:65" s="1" customFormat="1" ht="16.5" customHeight="1">
      <c r="B349" s="114"/>
      <c r="C349" s="157" t="s">
        <v>1726</v>
      </c>
      <c r="D349" s="157" t="s">
        <v>207</v>
      </c>
      <c r="E349" s="158" t="s">
        <v>1727</v>
      </c>
      <c r="F349" s="159" t="s">
        <v>1728</v>
      </c>
      <c r="G349" s="160" t="s">
        <v>199</v>
      </c>
      <c r="H349" s="161">
        <v>5</v>
      </c>
      <c r="I349" s="162"/>
      <c r="J349" s="163">
        <f>ROUND(I349*H349,2)</f>
        <v>0</v>
      </c>
      <c r="K349" s="159" t="s">
        <v>1</v>
      </c>
      <c r="L349" s="30"/>
      <c r="M349" s="164" t="s">
        <v>1</v>
      </c>
      <c r="N349" s="113" t="s">
        <v>39</v>
      </c>
      <c r="P349" s="153">
        <f>O349*H349</f>
        <v>0</v>
      </c>
      <c r="Q349" s="153">
        <v>0</v>
      </c>
      <c r="R349" s="153">
        <f>Q349*H349</f>
        <v>0</v>
      </c>
      <c r="S349" s="153">
        <v>0</v>
      </c>
      <c r="T349" s="154">
        <f>S349*H349</f>
        <v>0</v>
      </c>
      <c r="AR349" s="155" t="s">
        <v>1004</v>
      </c>
      <c r="AT349" s="155" t="s">
        <v>207</v>
      </c>
      <c r="AU349" s="155" t="s">
        <v>84</v>
      </c>
      <c r="AY349" s="15" t="s">
        <v>193</v>
      </c>
      <c r="BE349" s="156">
        <f>IF(N349="základní",J349,0)</f>
        <v>0</v>
      </c>
      <c r="BF349" s="156">
        <f>IF(N349="snížená",J349,0)</f>
        <v>0</v>
      </c>
      <c r="BG349" s="156">
        <f>IF(N349="zákl. přenesená",J349,0)</f>
        <v>0</v>
      </c>
      <c r="BH349" s="156">
        <f>IF(N349="sníž. přenesená",J349,0)</f>
        <v>0</v>
      </c>
      <c r="BI349" s="156">
        <f>IF(N349="nulová",J349,0)</f>
        <v>0</v>
      </c>
      <c r="BJ349" s="15" t="s">
        <v>82</v>
      </c>
      <c r="BK349" s="156">
        <f>ROUND(I349*H349,2)</f>
        <v>0</v>
      </c>
      <c r="BL349" s="15" t="s">
        <v>1004</v>
      </c>
      <c r="BM349" s="155" t="s">
        <v>1729</v>
      </c>
    </row>
    <row r="350" spans="2:65" s="1" customFormat="1" ht="16.5" customHeight="1">
      <c r="B350" s="114"/>
      <c r="C350" s="143" t="s">
        <v>1730</v>
      </c>
      <c r="D350" s="143" t="s">
        <v>196</v>
      </c>
      <c r="E350" s="144" t="s">
        <v>1731</v>
      </c>
      <c r="F350" s="145" t="s">
        <v>1732</v>
      </c>
      <c r="G350" s="146" t="s">
        <v>199</v>
      </c>
      <c r="H350" s="147">
        <v>5</v>
      </c>
      <c r="I350" s="148"/>
      <c r="J350" s="149">
        <f>ROUND(I350*H350,2)</f>
        <v>0</v>
      </c>
      <c r="K350" s="145" t="s">
        <v>1</v>
      </c>
      <c r="L350" s="150"/>
      <c r="M350" s="151" t="s">
        <v>1</v>
      </c>
      <c r="N350" s="152" t="s">
        <v>39</v>
      </c>
      <c r="P350" s="153">
        <f>O350*H350</f>
        <v>0</v>
      </c>
      <c r="Q350" s="153">
        <v>0</v>
      </c>
      <c r="R350" s="153">
        <f>Q350*H350</f>
        <v>0</v>
      </c>
      <c r="S350" s="153">
        <v>0</v>
      </c>
      <c r="T350" s="154">
        <f>S350*H350</f>
        <v>0</v>
      </c>
      <c r="AR350" s="155" t="s">
        <v>1004</v>
      </c>
      <c r="AT350" s="155" t="s">
        <v>196</v>
      </c>
      <c r="AU350" s="155" t="s">
        <v>84</v>
      </c>
      <c r="AY350" s="15" t="s">
        <v>193</v>
      </c>
      <c r="BE350" s="156">
        <f>IF(N350="základní",J350,0)</f>
        <v>0</v>
      </c>
      <c r="BF350" s="156">
        <f>IF(N350="snížená",J350,0)</f>
        <v>0</v>
      </c>
      <c r="BG350" s="156">
        <f>IF(N350="zákl. přenesená",J350,0)</f>
        <v>0</v>
      </c>
      <c r="BH350" s="156">
        <f>IF(N350="sníž. přenesená",J350,0)</f>
        <v>0</v>
      </c>
      <c r="BI350" s="156">
        <f>IF(N350="nulová",J350,0)</f>
        <v>0</v>
      </c>
      <c r="BJ350" s="15" t="s">
        <v>82</v>
      </c>
      <c r="BK350" s="156">
        <f>ROUND(I350*H350,2)</f>
        <v>0</v>
      </c>
      <c r="BL350" s="15" t="s">
        <v>1004</v>
      </c>
      <c r="BM350" s="155" t="s">
        <v>1733</v>
      </c>
    </row>
    <row r="351" spans="2:65" s="1" customFormat="1" ht="19.5">
      <c r="B351" s="30"/>
      <c r="D351" s="166" t="s">
        <v>1116</v>
      </c>
      <c r="F351" s="192" t="s">
        <v>1734</v>
      </c>
      <c r="I351" s="115"/>
      <c r="L351" s="30"/>
      <c r="M351" s="182"/>
      <c r="T351" s="54"/>
      <c r="AT351" s="15" t="s">
        <v>1116</v>
      </c>
      <c r="AU351" s="15" t="s">
        <v>84</v>
      </c>
    </row>
    <row r="352" spans="2:65" s="1" customFormat="1" ht="16.5" customHeight="1">
      <c r="B352" s="114"/>
      <c r="C352" s="157" t="s">
        <v>1735</v>
      </c>
      <c r="D352" s="157" t="s">
        <v>207</v>
      </c>
      <c r="E352" s="158" t="s">
        <v>1736</v>
      </c>
      <c r="F352" s="159" t="s">
        <v>1737</v>
      </c>
      <c r="G352" s="160" t="s">
        <v>199</v>
      </c>
      <c r="H352" s="161">
        <v>45</v>
      </c>
      <c r="I352" s="162"/>
      <c r="J352" s="163">
        <f>ROUND(I352*H352,2)</f>
        <v>0</v>
      </c>
      <c r="K352" s="159" t="s">
        <v>1</v>
      </c>
      <c r="L352" s="30"/>
      <c r="M352" s="164" t="s">
        <v>1</v>
      </c>
      <c r="N352" s="113" t="s">
        <v>39</v>
      </c>
      <c r="P352" s="153">
        <f>O352*H352</f>
        <v>0</v>
      </c>
      <c r="Q352" s="153">
        <v>0</v>
      </c>
      <c r="R352" s="153">
        <f>Q352*H352</f>
        <v>0</v>
      </c>
      <c r="S352" s="153">
        <v>0</v>
      </c>
      <c r="T352" s="154">
        <f>S352*H352</f>
        <v>0</v>
      </c>
      <c r="AR352" s="155" t="s">
        <v>268</v>
      </c>
      <c r="AT352" s="155" t="s">
        <v>207</v>
      </c>
      <c r="AU352" s="155" t="s">
        <v>84</v>
      </c>
      <c r="AY352" s="15" t="s">
        <v>193</v>
      </c>
      <c r="BE352" s="156">
        <f>IF(N352="základní",J352,0)</f>
        <v>0</v>
      </c>
      <c r="BF352" s="156">
        <f>IF(N352="snížená",J352,0)</f>
        <v>0</v>
      </c>
      <c r="BG352" s="156">
        <f>IF(N352="zákl. přenesená",J352,0)</f>
        <v>0</v>
      </c>
      <c r="BH352" s="156">
        <f>IF(N352="sníž. přenesená",J352,0)</f>
        <v>0</v>
      </c>
      <c r="BI352" s="156">
        <f>IF(N352="nulová",J352,0)</f>
        <v>0</v>
      </c>
      <c r="BJ352" s="15" t="s">
        <v>82</v>
      </c>
      <c r="BK352" s="156">
        <f>ROUND(I352*H352,2)</f>
        <v>0</v>
      </c>
      <c r="BL352" s="15" t="s">
        <v>268</v>
      </c>
      <c r="BM352" s="155" t="s">
        <v>1738</v>
      </c>
    </row>
    <row r="353" spans="2:65" s="1" customFormat="1" ht="16.5" customHeight="1">
      <c r="B353" s="114"/>
      <c r="C353" s="143" t="s">
        <v>1739</v>
      </c>
      <c r="D353" s="143" t="s">
        <v>196</v>
      </c>
      <c r="E353" s="144" t="s">
        <v>1740</v>
      </c>
      <c r="F353" s="145" t="s">
        <v>1741</v>
      </c>
      <c r="G353" s="146" t="s">
        <v>199</v>
      </c>
      <c r="H353" s="147">
        <v>45</v>
      </c>
      <c r="I353" s="148"/>
      <c r="J353" s="149">
        <f>ROUND(I353*H353,2)</f>
        <v>0</v>
      </c>
      <c r="K353" s="145" t="s">
        <v>1</v>
      </c>
      <c r="L353" s="150"/>
      <c r="M353" s="151" t="s">
        <v>1</v>
      </c>
      <c r="N353" s="152" t="s">
        <v>39</v>
      </c>
      <c r="P353" s="153">
        <f>O353*H353</f>
        <v>0</v>
      </c>
      <c r="Q353" s="153">
        <v>0</v>
      </c>
      <c r="R353" s="153">
        <f>Q353*H353</f>
        <v>0</v>
      </c>
      <c r="S353" s="153">
        <v>0</v>
      </c>
      <c r="T353" s="154">
        <f>S353*H353</f>
        <v>0</v>
      </c>
      <c r="AR353" s="155" t="s">
        <v>273</v>
      </c>
      <c r="AT353" s="155" t="s">
        <v>196</v>
      </c>
      <c r="AU353" s="155" t="s">
        <v>84</v>
      </c>
      <c r="AY353" s="15" t="s">
        <v>193</v>
      </c>
      <c r="BE353" s="156">
        <f>IF(N353="základní",J353,0)</f>
        <v>0</v>
      </c>
      <c r="BF353" s="156">
        <f>IF(N353="snížená",J353,0)</f>
        <v>0</v>
      </c>
      <c r="BG353" s="156">
        <f>IF(N353="zákl. přenesená",J353,0)</f>
        <v>0</v>
      </c>
      <c r="BH353" s="156">
        <f>IF(N353="sníž. přenesená",J353,0)</f>
        <v>0</v>
      </c>
      <c r="BI353" s="156">
        <f>IF(N353="nulová",J353,0)</f>
        <v>0</v>
      </c>
      <c r="BJ353" s="15" t="s">
        <v>82</v>
      </c>
      <c r="BK353" s="156">
        <f>ROUND(I353*H353,2)</f>
        <v>0</v>
      </c>
      <c r="BL353" s="15" t="s">
        <v>268</v>
      </c>
      <c r="BM353" s="155" t="s">
        <v>1742</v>
      </c>
    </row>
    <row r="354" spans="2:65" s="1" customFormat="1" ht="16.5" customHeight="1">
      <c r="B354" s="114"/>
      <c r="C354" s="143" t="s">
        <v>1743</v>
      </c>
      <c r="D354" s="143" t="s">
        <v>196</v>
      </c>
      <c r="E354" s="144" t="s">
        <v>1744</v>
      </c>
      <c r="F354" s="145" t="s">
        <v>1745</v>
      </c>
      <c r="G354" s="146" t="s">
        <v>199</v>
      </c>
      <c r="H354" s="147">
        <v>80</v>
      </c>
      <c r="I354" s="148"/>
      <c r="J354" s="149">
        <f>ROUND(I354*H354,2)</f>
        <v>0</v>
      </c>
      <c r="K354" s="145" t="s">
        <v>1</v>
      </c>
      <c r="L354" s="150"/>
      <c r="M354" s="151" t="s">
        <v>1</v>
      </c>
      <c r="N354" s="152" t="s">
        <v>39</v>
      </c>
      <c r="P354" s="153">
        <f>O354*H354</f>
        <v>0</v>
      </c>
      <c r="Q354" s="153">
        <v>0</v>
      </c>
      <c r="R354" s="153">
        <f>Q354*H354</f>
        <v>0</v>
      </c>
      <c r="S354" s="153">
        <v>0</v>
      </c>
      <c r="T354" s="154">
        <f>S354*H354</f>
        <v>0</v>
      </c>
      <c r="AR354" s="155" t="s">
        <v>273</v>
      </c>
      <c r="AT354" s="155" t="s">
        <v>196</v>
      </c>
      <c r="AU354" s="155" t="s">
        <v>84</v>
      </c>
      <c r="AY354" s="15" t="s">
        <v>193</v>
      </c>
      <c r="BE354" s="156">
        <f>IF(N354="základní",J354,0)</f>
        <v>0</v>
      </c>
      <c r="BF354" s="156">
        <f>IF(N354="snížená",J354,0)</f>
        <v>0</v>
      </c>
      <c r="BG354" s="156">
        <f>IF(N354="zákl. přenesená",J354,0)</f>
        <v>0</v>
      </c>
      <c r="BH354" s="156">
        <f>IF(N354="sníž. přenesená",J354,0)</f>
        <v>0</v>
      </c>
      <c r="BI354" s="156">
        <f>IF(N354="nulová",J354,0)</f>
        <v>0</v>
      </c>
      <c r="BJ354" s="15" t="s">
        <v>82</v>
      </c>
      <c r="BK354" s="156">
        <f>ROUND(I354*H354,2)</f>
        <v>0</v>
      </c>
      <c r="BL354" s="15" t="s">
        <v>268</v>
      </c>
      <c r="BM354" s="155" t="s">
        <v>1746</v>
      </c>
    </row>
    <row r="355" spans="2:65" s="1" customFormat="1" ht="16.5" customHeight="1">
      <c r="B355" s="114"/>
      <c r="C355" s="157" t="s">
        <v>1747</v>
      </c>
      <c r="D355" s="157" t="s">
        <v>207</v>
      </c>
      <c r="E355" s="158" t="s">
        <v>1748</v>
      </c>
      <c r="F355" s="159" t="s">
        <v>1749</v>
      </c>
      <c r="G355" s="160" t="s">
        <v>1750</v>
      </c>
      <c r="H355" s="193"/>
      <c r="I355" s="162"/>
      <c r="J355" s="163">
        <f>ROUND(I355*H355,2)</f>
        <v>0</v>
      </c>
      <c r="K355" s="159" t="s">
        <v>1</v>
      </c>
      <c r="L355" s="30"/>
      <c r="M355" s="164" t="s">
        <v>1</v>
      </c>
      <c r="N355" s="113" t="s">
        <v>39</v>
      </c>
      <c r="P355" s="153">
        <f>O355*H355</f>
        <v>0</v>
      </c>
      <c r="Q355" s="153">
        <v>0</v>
      </c>
      <c r="R355" s="153">
        <f>Q355*H355</f>
        <v>0</v>
      </c>
      <c r="S355" s="153">
        <v>0</v>
      </c>
      <c r="T355" s="154">
        <f>S355*H355</f>
        <v>0</v>
      </c>
      <c r="AR355" s="155" t="s">
        <v>192</v>
      </c>
      <c r="AT355" s="155" t="s">
        <v>207</v>
      </c>
      <c r="AU355" s="155" t="s">
        <v>84</v>
      </c>
      <c r="AY355" s="15" t="s">
        <v>193</v>
      </c>
      <c r="BE355" s="156">
        <f>IF(N355="základní",J355,0)</f>
        <v>0</v>
      </c>
      <c r="BF355" s="156">
        <f>IF(N355="snížená",J355,0)</f>
        <v>0</v>
      </c>
      <c r="BG355" s="156">
        <f>IF(N355="zákl. přenesená",J355,0)</f>
        <v>0</v>
      </c>
      <c r="BH355" s="156">
        <f>IF(N355="sníž. přenesená",J355,0)</f>
        <v>0</v>
      </c>
      <c r="BI355" s="156">
        <f>IF(N355="nulová",J355,0)</f>
        <v>0</v>
      </c>
      <c r="BJ355" s="15" t="s">
        <v>82</v>
      </c>
      <c r="BK355" s="156">
        <f>ROUND(I355*H355,2)</f>
        <v>0</v>
      </c>
      <c r="BL355" s="15" t="s">
        <v>192</v>
      </c>
      <c r="BM355" s="155" t="s">
        <v>1751</v>
      </c>
    </row>
    <row r="356" spans="2:65" s="11" customFormat="1" ht="22.9" customHeight="1">
      <c r="B356" s="131"/>
      <c r="D356" s="132" t="s">
        <v>73</v>
      </c>
      <c r="E356" s="141" t="s">
        <v>1752</v>
      </c>
      <c r="F356" s="141" t="s">
        <v>1753</v>
      </c>
      <c r="I356" s="134"/>
      <c r="J356" s="142">
        <f>BK356</f>
        <v>0</v>
      </c>
      <c r="L356" s="131"/>
      <c r="M356" s="136"/>
      <c r="P356" s="137">
        <f>SUM(P357:P374)</f>
        <v>0</v>
      </c>
      <c r="R356" s="137">
        <f>SUM(R357:R374)</f>
        <v>0</v>
      </c>
      <c r="T356" s="138">
        <f>SUM(T357:T374)</f>
        <v>0</v>
      </c>
      <c r="AR356" s="132" t="s">
        <v>82</v>
      </c>
      <c r="AT356" s="139" t="s">
        <v>73</v>
      </c>
      <c r="AU356" s="139" t="s">
        <v>82</v>
      </c>
      <c r="AY356" s="132" t="s">
        <v>193</v>
      </c>
      <c r="BK356" s="140">
        <f>SUM(BK357:BK374)</f>
        <v>0</v>
      </c>
    </row>
    <row r="357" spans="2:65" s="1" customFormat="1" ht="49.15" customHeight="1">
      <c r="B357" s="114"/>
      <c r="C357" s="157" t="s">
        <v>1754</v>
      </c>
      <c r="D357" s="157" t="s">
        <v>207</v>
      </c>
      <c r="E357" s="158" t="s">
        <v>1755</v>
      </c>
      <c r="F357" s="159" t="s">
        <v>1756</v>
      </c>
      <c r="G357" s="160" t="s">
        <v>221</v>
      </c>
      <c r="H357" s="161">
        <v>19.8</v>
      </c>
      <c r="I357" s="162"/>
      <c r="J357" s="163">
        <f>ROUND(I357*H357,2)</f>
        <v>0</v>
      </c>
      <c r="K357" s="159" t="s">
        <v>239</v>
      </c>
      <c r="L357" s="30"/>
      <c r="M357" s="164" t="s">
        <v>1</v>
      </c>
      <c r="N357" s="113" t="s">
        <v>39</v>
      </c>
      <c r="P357" s="153">
        <f>O357*H357</f>
        <v>0</v>
      </c>
      <c r="Q357" s="153">
        <v>0</v>
      </c>
      <c r="R357" s="153">
        <f>Q357*H357</f>
        <v>0</v>
      </c>
      <c r="S357" s="153">
        <v>0</v>
      </c>
      <c r="T357" s="154">
        <f>S357*H357</f>
        <v>0</v>
      </c>
      <c r="AR357" s="155" t="s">
        <v>192</v>
      </c>
      <c r="AT357" s="155" t="s">
        <v>207</v>
      </c>
      <c r="AU357" s="155" t="s">
        <v>84</v>
      </c>
      <c r="AY357" s="15" t="s">
        <v>193</v>
      </c>
      <c r="BE357" s="156">
        <f>IF(N357="základní",J357,0)</f>
        <v>0</v>
      </c>
      <c r="BF357" s="156">
        <f>IF(N357="snížená",J357,0)</f>
        <v>0</v>
      </c>
      <c r="BG357" s="156">
        <f>IF(N357="zákl. přenesená",J357,0)</f>
        <v>0</v>
      </c>
      <c r="BH357" s="156">
        <f>IF(N357="sníž. přenesená",J357,0)</f>
        <v>0</v>
      </c>
      <c r="BI357" s="156">
        <f>IF(N357="nulová",J357,0)</f>
        <v>0</v>
      </c>
      <c r="BJ357" s="15" t="s">
        <v>82</v>
      </c>
      <c r="BK357" s="156">
        <f>ROUND(I357*H357,2)</f>
        <v>0</v>
      </c>
      <c r="BL357" s="15" t="s">
        <v>192</v>
      </c>
      <c r="BM357" s="155" t="s">
        <v>1757</v>
      </c>
    </row>
    <row r="358" spans="2:65" s="1" customFormat="1" ht="11.25">
      <c r="B358" s="30"/>
      <c r="D358" s="180" t="s">
        <v>286</v>
      </c>
      <c r="F358" s="181" t="s">
        <v>1758</v>
      </c>
      <c r="I358" s="115"/>
      <c r="L358" s="30"/>
      <c r="M358" s="182"/>
      <c r="T358" s="54"/>
      <c r="AT358" s="15" t="s">
        <v>286</v>
      </c>
      <c r="AU358" s="15" t="s">
        <v>84</v>
      </c>
    </row>
    <row r="359" spans="2:65" s="12" customFormat="1" ht="11.25">
      <c r="B359" s="165"/>
      <c r="D359" s="166" t="s">
        <v>224</v>
      </c>
      <c r="E359" s="167" t="s">
        <v>1</v>
      </c>
      <c r="F359" s="168" t="s">
        <v>1759</v>
      </c>
      <c r="H359" s="169">
        <v>18</v>
      </c>
      <c r="I359" s="170"/>
      <c r="L359" s="165"/>
      <c r="M359" s="171"/>
      <c r="T359" s="172"/>
      <c r="AT359" s="167" t="s">
        <v>224</v>
      </c>
      <c r="AU359" s="167" t="s">
        <v>84</v>
      </c>
      <c r="AV359" s="12" t="s">
        <v>84</v>
      </c>
      <c r="AW359" s="12" t="s">
        <v>226</v>
      </c>
      <c r="AX359" s="12" t="s">
        <v>74</v>
      </c>
      <c r="AY359" s="167" t="s">
        <v>193</v>
      </c>
    </row>
    <row r="360" spans="2:65" s="13" customFormat="1" ht="11.25">
      <c r="B360" s="173"/>
      <c r="D360" s="166" t="s">
        <v>224</v>
      </c>
      <c r="E360" s="174" t="s">
        <v>1</v>
      </c>
      <c r="F360" s="175" t="s">
        <v>227</v>
      </c>
      <c r="H360" s="176">
        <v>18</v>
      </c>
      <c r="I360" s="177"/>
      <c r="L360" s="173"/>
      <c r="M360" s="178"/>
      <c r="T360" s="179"/>
      <c r="AT360" s="174" t="s">
        <v>224</v>
      </c>
      <c r="AU360" s="174" t="s">
        <v>84</v>
      </c>
      <c r="AV360" s="13" t="s">
        <v>192</v>
      </c>
      <c r="AW360" s="13" t="s">
        <v>226</v>
      </c>
      <c r="AX360" s="13" t="s">
        <v>82</v>
      </c>
      <c r="AY360" s="174" t="s">
        <v>193</v>
      </c>
    </row>
    <row r="361" spans="2:65" s="12" customFormat="1" ht="11.25">
      <c r="B361" s="165"/>
      <c r="D361" s="166" t="s">
        <v>224</v>
      </c>
      <c r="F361" s="168" t="s">
        <v>1760</v>
      </c>
      <c r="H361" s="169">
        <v>19.8</v>
      </c>
      <c r="I361" s="170"/>
      <c r="L361" s="165"/>
      <c r="M361" s="171"/>
      <c r="T361" s="172"/>
      <c r="AT361" s="167" t="s">
        <v>224</v>
      </c>
      <c r="AU361" s="167" t="s">
        <v>84</v>
      </c>
      <c r="AV361" s="12" t="s">
        <v>84</v>
      </c>
      <c r="AW361" s="12" t="s">
        <v>3</v>
      </c>
      <c r="AX361" s="12" t="s">
        <v>82</v>
      </c>
      <c r="AY361" s="167" t="s">
        <v>193</v>
      </c>
    </row>
    <row r="362" spans="2:65" s="1" customFormat="1" ht="16.5" customHeight="1">
      <c r="B362" s="114"/>
      <c r="C362" s="143" t="s">
        <v>1761</v>
      </c>
      <c r="D362" s="143" t="s">
        <v>196</v>
      </c>
      <c r="E362" s="144" t="s">
        <v>1762</v>
      </c>
      <c r="F362" s="145" t="s">
        <v>1763</v>
      </c>
      <c r="G362" s="146" t="s">
        <v>221</v>
      </c>
      <c r="H362" s="147">
        <v>19.8</v>
      </c>
      <c r="I362" s="148"/>
      <c r="J362" s="149">
        <f>ROUND(I362*H362,2)</f>
        <v>0</v>
      </c>
      <c r="K362" s="145" t="s">
        <v>1</v>
      </c>
      <c r="L362" s="150"/>
      <c r="M362" s="151" t="s">
        <v>1</v>
      </c>
      <c r="N362" s="152" t="s">
        <v>39</v>
      </c>
      <c r="P362" s="153">
        <f>O362*H362</f>
        <v>0</v>
      </c>
      <c r="Q362" s="153">
        <v>0</v>
      </c>
      <c r="R362" s="153">
        <f>Q362*H362</f>
        <v>0</v>
      </c>
      <c r="S362" s="153">
        <v>0</v>
      </c>
      <c r="T362" s="154">
        <f>S362*H362</f>
        <v>0</v>
      </c>
      <c r="AR362" s="155" t="s">
        <v>273</v>
      </c>
      <c r="AT362" s="155" t="s">
        <v>196</v>
      </c>
      <c r="AU362" s="155" t="s">
        <v>84</v>
      </c>
      <c r="AY362" s="15" t="s">
        <v>193</v>
      </c>
      <c r="BE362" s="156">
        <f>IF(N362="základní",J362,0)</f>
        <v>0</v>
      </c>
      <c r="BF362" s="156">
        <f>IF(N362="snížená",J362,0)</f>
        <v>0</v>
      </c>
      <c r="BG362" s="156">
        <f>IF(N362="zákl. přenesená",J362,0)</f>
        <v>0</v>
      </c>
      <c r="BH362" s="156">
        <f>IF(N362="sníž. přenesená",J362,0)</f>
        <v>0</v>
      </c>
      <c r="BI362" s="156">
        <f>IF(N362="nulová",J362,0)</f>
        <v>0</v>
      </c>
      <c r="BJ362" s="15" t="s">
        <v>82</v>
      </c>
      <c r="BK362" s="156">
        <f>ROUND(I362*H362,2)</f>
        <v>0</v>
      </c>
      <c r="BL362" s="15" t="s">
        <v>268</v>
      </c>
      <c r="BM362" s="155" t="s">
        <v>1764</v>
      </c>
    </row>
    <row r="363" spans="2:65" s="12" customFormat="1" ht="11.25">
      <c r="B363" s="165"/>
      <c r="D363" s="166" t="s">
        <v>224</v>
      </c>
      <c r="E363" s="167" t="s">
        <v>1</v>
      </c>
      <c r="F363" s="168" t="s">
        <v>1759</v>
      </c>
      <c r="H363" s="169">
        <v>18</v>
      </c>
      <c r="I363" s="170"/>
      <c r="L363" s="165"/>
      <c r="M363" s="171"/>
      <c r="T363" s="172"/>
      <c r="AT363" s="167" t="s">
        <v>224</v>
      </c>
      <c r="AU363" s="167" t="s">
        <v>84</v>
      </c>
      <c r="AV363" s="12" t="s">
        <v>84</v>
      </c>
      <c r="AW363" s="12" t="s">
        <v>226</v>
      </c>
      <c r="AX363" s="12" t="s">
        <v>74</v>
      </c>
      <c r="AY363" s="167" t="s">
        <v>193</v>
      </c>
    </row>
    <row r="364" spans="2:65" s="13" customFormat="1" ht="11.25">
      <c r="B364" s="173"/>
      <c r="D364" s="166" t="s">
        <v>224</v>
      </c>
      <c r="E364" s="174" t="s">
        <v>1</v>
      </c>
      <c r="F364" s="175" t="s">
        <v>227</v>
      </c>
      <c r="H364" s="176">
        <v>18</v>
      </c>
      <c r="I364" s="177"/>
      <c r="L364" s="173"/>
      <c r="M364" s="178"/>
      <c r="T364" s="179"/>
      <c r="AT364" s="174" t="s">
        <v>224</v>
      </c>
      <c r="AU364" s="174" t="s">
        <v>84</v>
      </c>
      <c r="AV364" s="13" t="s">
        <v>192</v>
      </c>
      <c r="AW364" s="13" t="s">
        <v>226</v>
      </c>
      <c r="AX364" s="13" t="s">
        <v>82</v>
      </c>
      <c r="AY364" s="174" t="s">
        <v>193</v>
      </c>
    </row>
    <row r="365" spans="2:65" s="12" customFormat="1" ht="11.25">
      <c r="B365" s="165"/>
      <c r="D365" s="166" t="s">
        <v>224</v>
      </c>
      <c r="F365" s="168" t="s">
        <v>1760</v>
      </c>
      <c r="H365" s="169">
        <v>19.8</v>
      </c>
      <c r="I365" s="170"/>
      <c r="L365" s="165"/>
      <c r="M365" s="171"/>
      <c r="T365" s="172"/>
      <c r="AT365" s="167" t="s">
        <v>224</v>
      </c>
      <c r="AU365" s="167" t="s">
        <v>84</v>
      </c>
      <c r="AV365" s="12" t="s">
        <v>84</v>
      </c>
      <c r="AW365" s="12" t="s">
        <v>3</v>
      </c>
      <c r="AX365" s="12" t="s">
        <v>82</v>
      </c>
      <c r="AY365" s="167" t="s">
        <v>193</v>
      </c>
    </row>
    <row r="366" spans="2:65" s="1" customFormat="1" ht="16.5" customHeight="1">
      <c r="B366" s="114"/>
      <c r="C366" s="157" t="s">
        <v>1765</v>
      </c>
      <c r="D366" s="157" t="s">
        <v>207</v>
      </c>
      <c r="E366" s="158" t="s">
        <v>1766</v>
      </c>
      <c r="F366" s="159" t="s">
        <v>1767</v>
      </c>
      <c r="G366" s="160" t="s">
        <v>199</v>
      </c>
      <c r="H366" s="161">
        <v>2</v>
      </c>
      <c r="I366" s="162"/>
      <c r="J366" s="163">
        <f>ROUND(I366*H366,2)</f>
        <v>0</v>
      </c>
      <c r="K366" s="159" t="s">
        <v>1</v>
      </c>
      <c r="L366" s="30"/>
      <c r="M366" s="164" t="s">
        <v>1</v>
      </c>
      <c r="N366" s="113" t="s">
        <v>39</v>
      </c>
      <c r="P366" s="153">
        <f>O366*H366</f>
        <v>0</v>
      </c>
      <c r="Q366" s="153">
        <v>0</v>
      </c>
      <c r="R366" s="153">
        <f>Q366*H366</f>
        <v>0</v>
      </c>
      <c r="S366" s="153">
        <v>0</v>
      </c>
      <c r="T366" s="154">
        <f>S366*H366</f>
        <v>0</v>
      </c>
      <c r="AR366" s="155" t="s">
        <v>268</v>
      </c>
      <c r="AT366" s="155" t="s">
        <v>207</v>
      </c>
      <c r="AU366" s="155" t="s">
        <v>84</v>
      </c>
      <c r="AY366" s="15" t="s">
        <v>193</v>
      </c>
      <c r="BE366" s="156">
        <f>IF(N366="základní",J366,0)</f>
        <v>0</v>
      </c>
      <c r="BF366" s="156">
        <f>IF(N366="snížená",J366,0)</f>
        <v>0</v>
      </c>
      <c r="BG366" s="156">
        <f>IF(N366="zákl. přenesená",J366,0)</f>
        <v>0</v>
      </c>
      <c r="BH366" s="156">
        <f>IF(N366="sníž. přenesená",J366,0)</f>
        <v>0</v>
      </c>
      <c r="BI366" s="156">
        <f>IF(N366="nulová",J366,0)</f>
        <v>0</v>
      </c>
      <c r="BJ366" s="15" t="s">
        <v>82</v>
      </c>
      <c r="BK366" s="156">
        <f>ROUND(I366*H366,2)</f>
        <v>0</v>
      </c>
      <c r="BL366" s="15" t="s">
        <v>268</v>
      </c>
      <c r="BM366" s="155" t="s">
        <v>1768</v>
      </c>
    </row>
    <row r="367" spans="2:65" s="1" customFormat="1" ht="16.5" customHeight="1">
      <c r="B367" s="114"/>
      <c r="C367" s="143" t="s">
        <v>1769</v>
      </c>
      <c r="D367" s="143" t="s">
        <v>196</v>
      </c>
      <c r="E367" s="144" t="s">
        <v>1770</v>
      </c>
      <c r="F367" s="145" t="s">
        <v>1771</v>
      </c>
      <c r="G367" s="146" t="s">
        <v>199</v>
      </c>
      <c r="H367" s="147">
        <v>2</v>
      </c>
      <c r="I367" s="148"/>
      <c r="J367" s="149">
        <f>ROUND(I367*H367,2)</f>
        <v>0</v>
      </c>
      <c r="K367" s="145" t="s">
        <v>1</v>
      </c>
      <c r="L367" s="150"/>
      <c r="M367" s="151" t="s">
        <v>1</v>
      </c>
      <c r="N367" s="152" t="s">
        <v>39</v>
      </c>
      <c r="P367" s="153">
        <f>O367*H367</f>
        <v>0</v>
      </c>
      <c r="Q367" s="153">
        <v>0</v>
      </c>
      <c r="R367" s="153">
        <f>Q367*H367</f>
        <v>0</v>
      </c>
      <c r="S367" s="153">
        <v>0</v>
      </c>
      <c r="T367" s="154">
        <f>S367*H367</f>
        <v>0</v>
      </c>
      <c r="AR367" s="155" t="s">
        <v>273</v>
      </c>
      <c r="AT367" s="155" t="s">
        <v>196</v>
      </c>
      <c r="AU367" s="155" t="s">
        <v>84</v>
      </c>
      <c r="AY367" s="15" t="s">
        <v>193</v>
      </c>
      <c r="BE367" s="156">
        <f>IF(N367="základní",J367,0)</f>
        <v>0</v>
      </c>
      <c r="BF367" s="156">
        <f>IF(N367="snížená",J367,0)</f>
        <v>0</v>
      </c>
      <c r="BG367" s="156">
        <f>IF(N367="zákl. přenesená",J367,0)</f>
        <v>0</v>
      </c>
      <c r="BH367" s="156">
        <f>IF(N367="sníž. přenesená",J367,0)</f>
        <v>0</v>
      </c>
      <c r="BI367" s="156">
        <f>IF(N367="nulová",J367,0)</f>
        <v>0</v>
      </c>
      <c r="BJ367" s="15" t="s">
        <v>82</v>
      </c>
      <c r="BK367" s="156">
        <f>ROUND(I367*H367,2)</f>
        <v>0</v>
      </c>
      <c r="BL367" s="15" t="s">
        <v>268</v>
      </c>
      <c r="BM367" s="155" t="s">
        <v>1772</v>
      </c>
    </row>
    <row r="368" spans="2:65" s="1" customFormat="1" ht="29.25">
      <c r="B368" s="30"/>
      <c r="D368" s="166" t="s">
        <v>1116</v>
      </c>
      <c r="F368" s="192" t="s">
        <v>1773</v>
      </c>
      <c r="I368" s="115"/>
      <c r="L368" s="30"/>
      <c r="M368" s="182"/>
      <c r="T368" s="54"/>
      <c r="AT368" s="15" t="s">
        <v>1116</v>
      </c>
      <c r="AU368" s="15" t="s">
        <v>84</v>
      </c>
    </row>
    <row r="369" spans="2:65" s="1" customFormat="1" ht="33" customHeight="1">
      <c r="B369" s="114"/>
      <c r="C369" s="157" t="s">
        <v>1774</v>
      </c>
      <c r="D369" s="157" t="s">
        <v>207</v>
      </c>
      <c r="E369" s="158" t="s">
        <v>1775</v>
      </c>
      <c r="F369" s="159" t="s">
        <v>1776</v>
      </c>
      <c r="G369" s="160" t="s">
        <v>199</v>
      </c>
      <c r="H369" s="161">
        <v>2</v>
      </c>
      <c r="I369" s="162"/>
      <c r="J369" s="163">
        <f>ROUND(I369*H369,2)</f>
        <v>0</v>
      </c>
      <c r="K369" s="159" t="s">
        <v>1</v>
      </c>
      <c r="L369" s="30"/>
      <c r="M369" s="164" t="s">
        <v>1</v>
      </c>
      <c r="N369" s="113" t="s">
        <v>39</v>
      </c>
      <c r="P369" s="153">
        <f>O369*H369</f>
        <v>0</v>
      </c>
      <c r="Q369" s="153">
        <v>0</v>
      </c>
      <c r="R369" s="153">
        <f>Q369*H369</f>
        <v>0</v>
      </c>
      <c r="S369" s="153">
        <v>0</v>
      </c>
      <c r="T369" s="154">
        <f>S369*H369</f>
        <v>0</v>
      </c>
      <c r="AR369" s="155" t="s">
        <v>192</v>
      </c>
      <c r="AT369" s="155" t="s">
        <v>207</v>
      </c>
      <c r="AU369" s="155" t="s">
        <v>84</v>
      </c>
      <c r="AY369" s="15" t="s">
        <v>193</v>
      </c>
      <c r="BE369" s="156">
        <f>IF(N369="základní",J369,0)</f>
        <v>0</v>
      </c>
      <c r="BF369" s="156">
        <f>IF(N369="snížená",J369,0)</f>
        <v>0</v>
      </c>
      <c r="BG369" s="156">
        <f>IF(N369="zákl. přenesená",J369,0)</f>
        <v>0</v>
      </c>
      <c r="BH369" s="156">
        <f>IF(N369="sníž. přenesená",J369,0)</f>
        <v>0</v>
      </c>
      <c r="BI369" s="156">
        <f>IF(N369="nulová",J369,0)</f>
        <v>0</v>
      </c>
      <c r="BJ369" s="15" t="s">
        <v>82</v>
      </c>
      <c r="BK369" s="156">
        <f>ROUND(I369*H369,2)</f>
        <v>0</v>
      </c>
      <c r="BL369" s="15" t="s">
        <v>192</v>
      </c>
      <c r="BM369" s="155" t="s">
        <v>1777</v>
      </c>
    </row>
    <row r="370" spans="2:65" s="1" customFormat="1" ht="19.5">
      <c r="B370" s="30"/>
      <c r="D370" s="166" t="s">
        <v>1116</v>
      </c>
      <c r="F370" s="192" t="s">
        <v>1778</v>
      </c>
      <c r="I370" s="115"/>
      <c r="L370" s="30"/>
      <c r="M370" s="182"/>
      <c r="T370" s="54"/>
      <c r="AT370" s="15" t="s">
        <v>1116</v>
      </c>
      <c r="AU370" s="15" t="s">
        <v>84</v>
      </c>
    </row>
    <row r="371" spans="2:65" s="1" customFormat="1" ht="16.5" customHeight="1">
      <c r="B371" s="114"/>
      <c r="C371" s="143" t="s">
        <v>1779</v>
      </c>
      <c r="D371" s="143" t="s">
        <v>196</v>
      </c>
      <c r="E371" s="144" t="s">
        <v>1780</v>
      </c>
      <c r="F371" s="145" t="s">
        <v>1781</v>
      </c>
      <c r="G371" s="146" t="s">
        <v>199</v>
      </c>
      <c r="H371" s="147">
        <v>2</v>
      </c>
      <c r="I371" s="148"/>
      <c r="J371" s="149">
        <f>ROUND(I371*H371,2)</f>
        <v>0</v>
      </c>
      <c r="K371" s="145" t="s">
        <v>1</v>
      </c>
      <c r="L371" s="150"/>
      <c r="M371" s="151" t="s">
        <v>1</v>
      </c>
      <c r="N371" s="152" t="s">
        <v>39</v>
      </c>
      <c r="P371" s="153">
        <f>O371*H371</f>
        <v>0</v>
      </c>
      <c r="Q371" s="153">
        <v>0</v>
      </c>
      <c r="R371" s="153">
        <f>Q371*H371</f>
        <v>0</v>
      </c>
      <c r="S371" s="153">
        <v>0</v>
      </c>
      <c r="T371" s="154">
        <f>S371*H371</f>
        <v>0</v>
      </c>
      <c r="AR371" s="155" t="s">
        <v>200</v>
      </c>
      <c r="AT371" s="155" t="s">
        <v>196</v>
      </c>
      <c r="AU371" s="155" t="s">
        <v>84</v>
      </c>
      <c r="AY371" s="15" t="s">
        <v>193</v>
      </c>
      <c r="BE371" s="156">
        <f>IF(N371="základní",J371,0)</f>
        <v>0</v>
      </c>
      <c r="BF371" s="156">
        <f>IF(N371="snížená",J371,0)</f>
        <v>0</v>
      </c>
      <c r="BG371" s="156">
        <f>IF(N371="zákl. přenesená",J371,0)</f>
        <v>0</v>
      </c>
      <c r="BH371" s="156">
        <f>IF(N371="sníž. přenesená",J371,0)</f>
        <v>0</v>
      </c>
      <c r="BI371" s="156">
        <f>IF(N371="nulová",J371,0)</f>
        <v>0</v>
      </c>
      <c r="BJ371" s="15" t="s">
        <v>82</v>
      </c>
      <c r="BK371" s="156">
        <f>ROUND(I371*H371,2)</f>
        <v>0</v>
      </c>
      <c r="BL371" s="15" t="s">
        <v>192</v>
      </c>
      <c r="BM371" s="155" t="s">
        <v>1782</v>
      </c>
    </row>
    <row r="372" spans="2:65" s="1" customFormat="1" ht="44.25" customHeight="1">
      <c r="B372" s="114"/>
      <c r="C372" s="157" t="s">
        <v>1783</v>
      </c>
      <c r="D372" s="157" t="s">
        <v>207</v>
      </c>
      <c r="E372" s="158" t="s">
        <v>1784</v>
      </c>
      <c r="F372" s="159" t="s">
        <v>1785</v>
      </c>
      <c r="G372" s="160" t="s">
        <v>258</v>
      </c>
      <c r="H372" s="161">
        <v>2</v>
      </c>
      <c r="I372" s="162"/>
      <c r="J372" s="163">
        <f>ROUND(I372*H372,2)</f>
        <v>0</v>
      </c>
      <c r="K372" s="159" t="s">
        <v>239</v>
      </c>
      <c r="L372" s="30"/>
      <c r="M372" s="164" t="s">
        <v>1</v>
      </c>
      <c r="N372" s="113" t="s">
        <v>39</v>
      </c>
      <c r="P372" s="153">
        <f>O372*H372</f>
        <v>0</v>
      </c>
      <c r="Q372" s="153">
        <v>0</v>
      </c>
      <c r="R372" s="153">
        <f>Q372*H372</f>
        <v>0</v>
      </c>
      <c r="S372" s="153">
        <v>0</v>
      </c>
      <c r="T372" s="154">
        <f>S372*H372</f>
        <v>0</v>
      </c>
      <c r="AR372" s="155" t="s">
        <v>268</v>
      </c>
      <c r="AT372" s="155" t="s">
        <v>207</v>
      </c>
      <c r="AU372" s="155" t="s">
        <v>84</v>
      </c>
      <c r="AY372" s="15" t="s">
        <v>193</v>
      </c>
      <c r="BE372" s="156">
        <f>IF(N372="základní",J372,0)</f>
        <v>0</v>
      </c>
      <c r="BF372" s="156">
        <f>IF(N372="snížená",J372,0)</f>
        <v>0</v>
      </c>
      <c r="BG372" s="156">
        <f>IF(N372="zákl. přenesená",J372,0)</f>
        <v>0</v>
      </c>
      <c r="BH372" s="156">
        <f>IF(N372="sníž. přenesená",J372,0)</f>
        <v>0</v>
      </c>
      <c r="BI372" s="156">
        <f>IF(N372="nulová",J372,0)</f>
        <v>0</v>
      </c>
      <c r="BJ372" s="15" t="s">
        <v>82</v>
      </c>
      <c r="BK372" s="156">
        <f>ROUND(I372*H372,2)</f>
        <v>0</v>
      </c>
      <c r="BL372" s="15" t="s">
        <v>268</v>
      </c>
      <c r="BM372" s="155" t="s">
        <v>1786</v>
      </c>
    </row>
    <row r="373" spans="2:65" s="1" customFormat="1" ht="11.25">
      <c r="B373" s="30"/>
      <c r="D373" s="180" t="s">
        <v>286</v>
      </c>
      <c r="F373" s="181" t="s">
        <v>1787</v>
      </c>
      <c r="I373" s="115"/>
      <c r="L373" s="30"/>
      <c r="M373" s="182"/>
      <c r="T373" s="54"/>
      <c r="AT373" s="15" t="s">
        <v>286</v>
      </c>
      <c r="AU373" s="15" t="s">
        <v>84</v>
      </c>
    </row>
    <row r="374" spans="2:65" s="1" customFormat="1" ht="24.2" customHeight="1">
      <c r="B374" s="114"/>
      <c r="C374" s="143" t="s">
        <v>1788</v>
      </c>
      <c r="D374" s="143" t="s">
        <v>196</v>
      </c>
      <c r="E374" s="144" t="s">
        <v>1789</v>
      </c>
      <c r="F374" s="145" t="s">
        <v>1790</v>
      </c>
      <c r="G374" s="146" t="s">
        <v>199</v>
      </c>
      <c r="H374" s="147">
        <v>2</v>
      </c>
      <c r="I374" s="148"/>
      <c r="J374" s="149">
        <f>ROUND(I374*H374,2)</f>
        <v>0</v>
      </c>
      <c r="K374" s="145" t="s">
        <v>1</v>
      </c>
      <c r="L374" s="150"/>
      <c r="M374" s="151" t="s">
        <v>1</v>
      </c>
      <c r="N374" s="152" t="s">
        <v>39</v>
      </c>
      <c r="P374" s="153">
        <f>O374*H374</f>
        <v>0</v>
      </c>
      <c r="Q374" s="153">
        <v>0</v>
      </c>
      <c r="R374" s="153">
        <f>Q374*H374</f>
        <v>0</v>
      </c>
      <c r="S374" s="153">
        <v>0</v>
      </c>
      <c r="T374" s="154">
        <f>S374*H374</f>
        <v>0</v>
      </c>
      <c r="AR374" s="155" t="s">
        <v>273</v>
      </c>
      <c r="AT374" s="155" t="s">
        <v>196</v>
      </c>
      <c r="AU374" s="155" t="s">
        <v>84</v>
      </c>
      <c r="AY374" s="15" t="s">
        <v>193</v>
      </c>
      <c r="BE374" s="156">
        <f>IF(N374="základní",J374,0)</f>
        <v>0</v>
      </c>
      <c r="BF374" s="156">
        <f>IF(N374="snížená",J374,0)</f>
        <v>0</v>
      </c>
      <c r="BG374" s="156">
        <f>IF(N374="zákl. přenesená",J374,0)</f>
        <v>0</v>
      </c>
      <c r="BH374" s="156">
        <f>IF(N374="sníž. přenesená",J374,0)</f>
        <v>0</v>
      </c>
      <c r="BI374" s="156">
        <f>IF(N374="nulová",J374,0)</f>
        <v>0</v>
      </c>
      <c r="BJ374" s="15" t="s">
        <v>82</v>
      </c>
      <c r="BK374" s="156">
        <f>ROUND(I374*H374,2)</f>
        <v>0</v>
      </c>
      <c r="BL374" s="15" t="s">
        <v>268</v>
      </c>
      <c r="BM374" s="155" t="s">
        <v>1791</v>
      </c>
    </row>
    <row r="375" spans="2:65" s="11" customFormat="1" ht="25.9" customHeight="1">
      <c r="B375" s="131"/>
      <c r="D375" s="132" t="s">
        <v>73</v>
      </c>
      <c r="E375" s="133" t="s">
        <v>1792</v>
      </c>
      <c r="F375" s="133" t="s">
        <v>1793</v>
      </c>
      <c r="I375" s="134"/>
      <c r="J375" s="135">
        <f>BK375</f>
        <v>0</v>
      </c>
      <c r="L375" s="131"/>
      <c r="M375" s="136"/>
      <c r="P375" s="137">
        <f>SUM(P376:P384)</f>
        <v>0</v>
      </c>
      <c r="R375" s="137">
        <f>SUM(R376:R384)</f>
        <v>0</v>
      </c>
      <c r="T375" s="138">
        <f>SUM(T376:T384)</f>
        <v>0</v>
      </c>
      <c r="AR375" s="132" t="s">
        <v>203</v>
      </c>
      <c r="AT375" s="139" t="s">
        <v>73</v>
      </c>
      <c r="AU375" s="139" t="s">
        <v>74</v>
      </c>
      <c r="AY375" s="132" t="s">
        <v>193</v>
      </c>
      <c r="BK375" s="140">
        <f>SUM(BK376:BK384)</f>
        <v>0</v>
      </c>
    </row>
    <row r="376" spans="2:65" s="1" customFormat="1" ht="16.5" customHeight="1">
      <c r="B376" s="114"/>
      <c r="C376" s="157" t="s">
        <v>1794</v>
      </c>
      <c r="D376" s="157" t="s">
        <v>207</v>
      </c>
      <c r="E376" s="158" t="s">
        <v>1795</v>
      </c>
      <c r="F376" s="159" t="s">
        <v>1796</v>
      </c>
      <c r="G376" s="160" t="s">
        <v>199</v>
      </c>
      <c r="H376" s="161">
        <v>1</v>
      </c>
      <c r="I376" s="162"/>
      <c r="J376" s="163">
        <f t="shared" ref="J376:J384" si="65">ROUND(I376*H376,2)</f>
        <v>0</v>
      </c>
      <c r="K376" s="159" t="s">
        <v>1</v>
      </c>
      <c r="L376" s="30"/>
      <c r="M376" s="164" t="s">
        <v>1</v>
      </c>
      <c r="N376" s="113" t="s">
        <v>39</v>
      </c>
      <c r="P376" s="153">
        <f t="shared" ref="P376:P384" si="66">O376*H376</f>
        <v>0</v>
      </c>
      <c r="Q376" s="153">
        <v>0</v>
      </c>
      <c r="R376" s="153">
        <f t="shared" ref="R376:R384" si="67">Q376*H376</f>
        <v>0</v>
      </c>
      <c r="S376" s="153">
        <v>0</v>
      </c>
      <c r="T376" s="154">
        <f t="shared" ref="T376:T384" si="68">S376*H376</f>
        <v>0</v>
      </c>
      <c r="AR376" s="155" t="s">
        <v>268</v>
      </c>
      <c r="AT376" s="155" t="s">
        <v>207</v>
      </c>
      <c r="AU376" s="155" t="s">
        <v>82</v>
      </c>
      <c r="AY376" s="15" t="s">
        <v>193</v>
      </c>
      <c r="BE376" s="156">
        <f t="shared" ref="BE376:BE384" si="69">IF(N376="základní",J376,0)</f>
        <v>0</v>
      </c>
      <c r="BF376" s="156">
        <f t="shared" ref="BF376:BF384" si="70">IF(N376="snížená",J376,0)</f>
        <v>0</v>
      </c>
      <c r="BG376" s="156">
        <f t="shared" ref="BG376:BG384" si="71">IF(N376="zákl. přenesená",J376,0)</f>
        <v>0</v>
      </c>
      <c r="BH376" s="156">
        <f t="shared" ref="BH376:BH384" si="72">IF(N376="sníž. přenesená",J376,0)</f>
        <v>0</v>
      </c>
      <c r="BI376" s="156">
        <f t="shared" ref="BI376:BI384" si="73">IF(N376="nulová",J376,0)</f>
        <v>0</v>
      </c>
      <c r="BJ376" s="15" t="s">
        <v>82</v>
      </c>
      <c r="BK376" s="156">
        <f t="shared" ref="BK376:BK384" si="74">ROUND(I376*H376,2)</f>
        <v>0</v>
      </c>
      <c r="BL376" s="15" t="s">
        <v>268</v>
      </c>
      <c r="BM376" s="155" t="s">
        <v>1797</v>
      </c>
    </row>
    <row r="377" spans="2:65" s="1" customFormat="1" ht="16.5" customHeight="1">
      <c r="B377" s="114"/>
      <c r="C377" s="157" t="s">
        <v>1798</v>
      </c>
      <c r="D377" s="157" t="s">
        <v>207</v>
      </c>
      <c r="E377" s="158" t="s">
        <v>1799</v>
      </c>
      <c r="F377" s="159" t="s">
        <v>1800</v>
      </c>
      <c r="G377" s="160" t="s">
        <v>199</v>
      </c>
      <c r="H377" s="161">
        <v>2</v>
      </c>
      <c r="I377" s="162"/>
      <c r="J377" s="163">
        <f t="shared" si="65"/>
        <v>0</v>
      </c>
      <c r="K377" s="159" t="s">
        <v>1</v>
      </c>
      <c r="L377" s="30"/>
      <c r="M377" s="164" t="s">
        <v>1</v>
      </c>
      <c r="N377" s="113" t="s">
        <v>39</v>
      </c>
      <c r="P377" s="153">
        <f t="shared" si="66"/>
        <v>0</v>
      </c>
      <c r="Q377" s="153">
        <v>0</v>
      </c>
      <c r="R377" s="153">
        <f t="shared" si="67"/>
        <v>0</v>
      </c>
      <c r="S377" s="153">
        <v>0</v>
      </c>
      <c r="T377" s="154">
        <f t="shared" si="68"/>
        <v>0</v>
      </c>
      <c r="AR377" s="155" t="s">
        <v>268</v>
      </c>
      <c r="AT377" s="155" t="s">
        <v>207</v>
      </c>
      <c r="AU377" s="155" t="s">
        <v>82</v>
      </c>
      <c r="AY377" s="15" t="s">
        <v>193</v>
      </c>
      <c r="BE377" s="156">
        <f t="shared" si="69"/>
        <v>0</v>
      </c>
      <c r="BF377" s="156">
        <f t="shared" si="70"/>
        <v>0</v>
      </c>
      <c r="BG377" s="156">
        <f t="shared" si="71"/>
        <v>0</v>
      </c>
      <c r="BH377" s="156">
        <f t="shared" si="72"/>
        <v>0</v>
      </c>
      <c r="BI377" s="156">
        <f t="shared" si="73"/>
        <v>0</v>
      </c>
      <c r="BJ377" s="15" t="s">
        <v>82</v>
      </c>
      <c r="BK377" s="156">
        <f t="shared" si="74"/>
        <v>0</v>
      </c>
      <c r="BL377" s="15" t="s">
        <v>268</v>
      </c>
      <c r="BM377" s="155" t="s">
        <v>1801</v>
      </c>
    </row>
    <row r="378" spans="2:65" s="1" customFormat="1" ht="16.5" customHeight="1">
      <c r="B378" s="114"/>
      <c r="C378" s="157" t="s">
        <v>1802</v>
      </c>
      <c r="D378" s="157" t="s">
        <v>207</v>
      </c>
      <c r="E378" s="158" t="s">
        <v>1803</v>
      </c>
      <c r="F378" s="159" t="s">
        <v>1804</v>
      </c>
      <c r="G378" s="160" t="s">
        <v>199</v>
      </c>
      <c r="H378" s="161">
        <v>1</v>
      </c>
      <c r="I378" s="162"/>
      <c r="J378" s="163">
        <f t="shared" si="65"/>
        <v>0</v>
      </c>
      <c r="K378" s="159" t="s">
        <v>1</v>
      </c>
      <c r="L378" s="30"/>
      <c r="M378" s="164" t="s">
        <v>1</v>
      </c>
      <c r="N378" s="113" t="s">
        <v>39</v>
      </c>
      <c r="P378" s="153">
        <f t="shared" si="66"/>
        <v>0</v>
      </c>
      <c r="Q378" s="153">
        <v>0</v>
      </c>
      <c r="R378" s="153">
        <f t="shared" si="67"/>
        <v>0</v>
      </c>
      <c r="S378" s="153">
        <v>0</v>
      </c>
      <c r="T378" s="154">
        <f t="shared" si="68"/>
        <v>0</v>
      </c>
      <c r="AR378" s="155" t="s">
        <v>268</v>
      </c>
      <c r="AT378" s="155" t="s">
        <v>207</v>
      </c>
      <c r="AU378" s="155" t="s">
        <v>82</v>
      </c>
      <c r="AY378" s="15" t="s">
        <v>193</v>
      </c>
      <c r="BE378" s="156">
        <f t="shared" si="69"/>
        <v>0</v>
      </c>
      <c r="BF378" s="156">
        <f t="shared" si="70"/>
        <v>0</v>
      </c>
      <c r="BG378" s="156">
        <f t="shared" si="71"/>
        <v>0</v>
      </c>
      <c r="BH378" s="156">
        <f t="shared" si="72"/>
        <v>0</v>
      </c>
      <c r="BI378" s="156">
        <f t="shared" si="73"/>
        <v>0</v>
      </c>
      <c r="BJ378" s="15" t="s">
        <v>82</v>
      </c>
      <c r="BK378" s="156">
        <f t="shared" si="74"/>
        <v>0</v>
      </c>
      <c r="BL378" s="15" t="s">
        <v>268</v>
      </c>
      <c r="BM378" s="155" t="s">
        <v>1805</v>
      </c>
    </row>
    <row r="379" spans="2:65" s="1" customFormat="1" ht="16.5" customHeight="1">
      <c r="B379" s="114"/>
      <c r="C379" s="157" t="s">
        <v>1806</v>
      </c>
      <c r="D379" s="157" t="s">
        <v>207</v>
      </c>
      <c r="E379" s="158" t="s">
        <v>1807</v>
      </c>
      <c r="F379" s="159" t="s">
        <v>1808</v>
      </c>
      <c r="G379" s="160" t="s">
        <v>199</v>
      </c>
      <c r="H379" s="161">
        <v>1</v>
      </c>
      <c r="I379" s="162"/>
      <c r="J379" s="163">
        <f t="shared" si="65"/>
        <v>0</v>
      </c>
      <c r="K379" s="159" t="s">
        <v>1</v>
      </c>
      <c r="L379" s="30"/>
      <c r="M379" s="164" t="s">
        <v>1</v>
      </c>
      <c r="N379" s="113" t="s">
        <v>39</v>
      </c>
      <c r="P379" s="153">
        <f t="shared" si="66"/>
        <v>0</v>
      </c>
      <c r="Q379" s="153">
        <v>0</v>
      </c>
      <c r="R379" s="153">
        <f t="shared" si="67"/>
        <v>0</v>
      </c>
      <c r="S379" s="153">
        <v>0</v>
      </c>
      <c r="T379" s="154">
        <f t="shared" si="68"/>
        <v>0</v>
      </c>
      <c r="AR379" s="155" t="s">
        <v>268</v>
      </c>
      <c r="AT379" s="155" t="s">
        <v>207</v>
      </c>
      <c r="AU379" s="155" t="s">
        <v>82</v>
      </c>
      <c r="AY379" s="15" t="s">
        <v>193</v>
      </c>
      <c r="BE379" s="156">
        <f t="shared" si="69"/>
        <v>0</v>
      </c>
      <c r="BF379" s="156">
        <f t="shared" si="70"/>
        <v>0</v>
      </c>
      <c r="BG379" s="156">
        <f t="shared" si="71"/>
        <v>0</v>
      </c>
      <c r="BH379" s="156">
        <f t="shared" si="72"/>
        <v>0</v>
      </c>
      <c r="BI379" s="156">
        <f t="shared" si="73"/>
        <v>0</v>
      </c>
      <c r="BJ379" s="15" t="s">
        <v>82</v>
      </c>
      <c r="BK379" s="156">
        <f t="shared" si="74"/>
        <v>0</v>
      </c>
      <c r="BL379" s="15" t="s">
        <v>268</v>
      </c>
      <c r="BM379" s="155" t="s">
        <v>1809</v>
      </c>
    </row>
    <row r="380" spans="2:65" s="1" customFormat="1" ht="16.5" customHeight="1">
      <c r="B380" s="114"/>
      <c r="C380" s="157" t="s">
        <v>1810</v>
      </c>
      <c r="D380" s="157" t="s">
        <v>207</v>
      </c>
      <c r="E380" s="158" t="s">
        <v>1811</v>
      </c>
      <c r="F380" s="159" t="s">
        <v>1812</v>
      </c>
      <c r="G380" s="160" t="s">
        <v>199</v>
      </c>
      <c r="H380" s="161">
        <v>1</v>
      </c>
      <c r="I380" s="162"/>
      <c r="J380" s="163">
        <f t="shared" si="65"/>
        <v>0</v>
      </c>
      <c r="K380" s="159" t="s">
        <v>1</v>
      </c>
      <c r="L380" s="30"/>
      <c r="M380" s="164" t="s">
        <v>1</v>
      </c>
      <c r="N380" s="113" t="s">
        <v>39</v>
      </c>
      <c r="P380" s="153">
        <f t="shared" si="66"/>
        <v>0</v>
      </c>
      <c r="Q380" s="153">
        <v>0</v>
      </c>
      <c r="R380" s="153">
        <f t="shared" si="67"/>
        <v>0</v>
      </c>
      <c r="S380" s="153">
        <v>0</v>
      </c>
      <c r="T380" s="154">
        <f t="shared" si="68"/>
        <v>0</v>
      </c>
      <c r="AR380" s="155" t="s">
        <v>268</v>
      </c>
      <c r="AT380" s="155" t="s">
        <v>207</v>
      </c>
      <c r="AU380" s="155" t="s">
        <v>82</v>
      </c>
      <c r="AY380" s="15" t="s">
        <v>193</v>
      </c>
      <c r="BE380" s="156">
        <f t="shared" si="69"/>
        <v>0</v>
      </c>
      <c r="BF380" s="156">
        <f t="shared" si="70"/>
        <v>0</v>
      </c>
      <c r="BG380" s="156">
        <f t="shared" si="71"/>
        <v>0</v>
      </c>
      <c r="BH380" s="156">
        <f t="shared" si="72"/>
        <v>0</v>
      </c>
      <c r="BI380" s="156">
        <f t="shared" si="73"/>
        <v>0</v>
      </c>
      <c r="BJ380" s="15" t="s">
        <v>82</v>
      </c>
      <c r="BK380" s="156">
        <f t="shared" si="74"/>
        <v>0</v>
      </c>
      <c r="BL380" s="15" t="s">
        <v>268</v>
      </c>
      <c r="BM380" s="155" t="s">
        <v>1813</v>
      </c>
    </row>
    <row r="381" spans="2:65" s="1" customFormat="1" ht="16.5" customHeight="1">
      <c r="B381" s="114"/>
      <c r="C381" s="143" t="s">
        <v>1814</v>
      </c>
      <c r="D381" s="143" t="s">
        <v>196</v>
      </c>
      <c r="E381" s="144" t="s">
        <v>1815</v>
      </c>
      <c r="F381" s="145" t="s">
        <v>1816</v>
      </c>
      <c r="G381" s="146" t="s">
        <v>199</v>
      </c>
      <c r="H381" s="147">
        <v>2</v>
      </c>
      <c r="I381" s="148"/>
      <c r="J381" s="149">
        <f t="shared" si="65"/>
        <v>0</v>
      </c>
      <c r="K381" s="145" t="s">
        <v>1</v>
      </c>
      <c r="L381" s="150"/>
      <c r="M381" s="151" t="s">
        <v>1</v>
      </c>
      <c r="N381" s="152" t="s">
        <v>39</v>
      </c>
      <c r="P381" s="153">
        <f t="shared" si="66"/>
        <v>0</v>
      </c>
      <c r="Q381" s="153">
        <v>0</v>
      </c>
      <c r="R381" s="153">
        <f t="shared" si="67"/>
        <v>0</v>
      </c>
      <c r="S381" s="153">
        <v>0</v>
      </c>
      <c r="T381" s="154">
        <f t="shared" si="68"/>
        <v>0</v>
      </c>
      <c r="AR381" s="155" t="s">
        <v>273</v>
      </c>
      <c r="AT381" s="155" t="s">
        <v>196</v>
      </c>
      <c r="AU381" s="155" t="s">
        <v>82</v>
      </c>
      <c r="AY381" s="15" t="s">
        <v>193</v>
      </c>
      <c r="BE381" s="156">
        <f t="shared" si="69"/>
        <v>0</v>
      </c>
      <c r="BF381" s="156">
        <f t="shared" si="70"/>
        <v>0</v>
      </c>
      <c r="BG381" s="156">
        <f t="shared" si="71"/>
        <v>0</v>
      </c>
      <c r="BH381" s="156">
        <f t="shared" si="72"/>
        <v>0</v>
      </c>
      <c r="BI381" s="156">
        <f t="shared" si="73"/>
        <v>0</v>
      </c>
      <c r="BJ381" s="15" t="s">
        <v>82</v>
      </c>
      <c r="BK381" s="156">
        <f t="shared" si="74"/>
        <v>0</v>
      </c>
      <c r="BL381" s="15" t="s">
        <v>268</v>
      </c>
      <c r="BM381" s="155" t="s">
        <v>1817</v>
      </c>
    </row>
    <row r="382" spans="2:65" s="1" customFormat="1" ht="16.5" customHeight="1">
      <c r="B382" s="114"/>
      <c r="C382" s="157" t="s">
        <v>1818</v>
      </c>
      <c r="D382" s="157" t="s">
        <v>207</v>
      </c>
      <c r="E382" s="158" t="s">
        <v>1819</v>
      </c>
      <c r="F382" s="159" t="s">
        <v>1820</v>
      </c>
      <c r="G382" s="160" t="s">
        <v>199</v>
      </c>
      <c r="H382" s="161">
        <v>1</v>
      </c>
      <c r="I382" s="162"/>
      <c r="J382" s="163">
        <f t="shared" si="65"/>
        <v>0</v>
      </c>
      <c r="K382" s="159" t="s">
        <v>1</v>
      </c>
      <c r="L382" s="30"/>
      <c r="M382" s="164" t="s">
        <v>1</v>
      </c>
      <c r="N382" s="113" t="s">
        <v>39</v>
      </c>
      <c r="P382" s="153">
        <f t="shared" si="66"/>
        <v>0</v>
      </c>
      <c r="Q382" s="153">
        <v>0</v>
      </c>
      <c r="R382" s="153">
        <f t="shared" si="67"/>
        <v>0</v>
      </c>
      <c r="S382" s="153">
        <v>0</v>
      </c>
      <c r="T382" s="154">
        <f t="shared" si="68"/>
        <v>0</v>
      </c>
      <c r="AR382" s="155" t="s">
        <v>268</v>
      </c>
      <c r="AT382" s="155" t="s">
        <v>207</v>
      </c>
      <c r="AU382" s="155" t="s">
        <v>82</v>
      </c>
      <c r="AY382" s="15" t="s">
        <v>193</v>
      </c>
      <c r="BE382" s="156">
        <f t="shared" si="69"/>
        <v>0</v>
      </c>
      <c r="BF382" s="156">
        <f t="shared" si="70"/>
        <v>0</v>
      </c>
      <c r="BG382" s="156">
        <f t="shared" si="71"/>
        <v>0</v>
      </c>
      <c r="BH382" s="156">
        <f t="shared" si="72"/>
        <v>0</v>
      </c>
      <c r="BI382" s="156">
        <f t="shared" si="73"/>
        <v>0</v>
      </c>
      <c r="BJ382" s="15" t="s">
        <v>82</v>
      </c>
      <c r="BK382" s="156">
        <f t="shared" si="74"/>
        <v>0</v>
      </c>
      <c r="BL382" s="15" t="s">
        <v>268</v>
      </c>
      <c r="BM382" s="155" t="s">
        <v>1821</v>
      </c>
    </row>
    <row r="383" spans="2:65" s="1" customFormat="1" ht="16.5" customHeight="1">
      <c r="B383" s="114"/>
      <c r="C383" s="157" t="s">
        <v>1822</v>
      </c>
      <c r="D383" s="157" t="s">
        <v>207</v>
      </c>
      <c r="E383" s="158" t="s">
        <v>1823</v>
      </c>
      <c r="F383" s="159" t="s">
        <v>1824</v>
      </c>
      <c r="G383" s="160" t="s">
        <v>199</v>
      </c>
      <c r="H383" s="161">
        <v>1</v>
      </c>
      <c r="I383" s="162"/>
      <c r="J383" s="163">
        <f t="shared" si="65"/>
        <v>0</v>
      </c>
      <c r="K383" s="159" t="s">
        <v>1</v>
      </c>
      <c r="L383" s="30"/>
      <c r="M383" s="164" t="s">
        <v>1</v>
      </c>
      <c r="N383" s="113" t="s">
        <v>39</v>
      </c>
      <c r="P383" s="153">
        <f t="shared" si="66"/>
        <v>0</v>
      </c>
      <c r="Q383" s="153">
        <v>0</v>
      </c>
      <c r="R383" s="153">
        <f t="shared" si="67"/>
        <v>0</v>
      </c>
      <c r="S383" s="153">
        <v>0</v>
      </c>
      <c r="T383" s="154">
        <f t="shared" si="68"/>
        <v>0</v>
      </c>
      <c r="AR383" s="155" t="s">
        <v>268</v>
      </c>
      <c r="AT383" s="155" t="s">
        <v>207</v>
      </c>
      <c r="AU383" s="155" t="s">
        <v>82</v>
      </c>
      <c r="AY383" s="15" t="s">
        <v>193</v>
      </c>
      <c r="BE383" s="156">
        <f t="shared" si="69"/>
        <v>0</v>
      </c>
      <c r="BF383" s="156">
        <f t="shared" si="70"/>
        <v>0</v>
      </c>
      <c r="BG383" s="156">
        <f t="shared" si="71"/>
        <v>0</v>
      </c>
      <c r="BH383" s="156">
        <f t="shared" si="72"/>
        <v>0</v>
      </c>
      <c r="BI383" s="156">
        <f t="shared" si="73"/>
        <v>0</v>
      </c>
      <c r="BJ383" s="15" t="s">
        <v>82</v>
      </c>
      <c r="BK383" s="156">
        <f t="shared" si="74"/>
        <v>0</v>
      </c>
      <c r="BL383" s="15" t="s">
        <v>268</v>
      </c>
      <c r="BM383" s="155" t="s">
        <v>1825</v>
      </c>
    </row>
    <row r="384" spans="2:65" s="1" customFormat="1" ht="16.5" customHeight="1">
      <c r="B384" s="114"/>
      <c r="C384" s="157" t="s">
        <v>1826</v>
      </c>
      <c r="D384" s="157" t="s">
        <v>207</v>
      </c>
      <c r="E384" s="158" t="s">
        <v>1827</v>
      </c>
      <c r="F384" s="159" t="s">
        <v>1828</v>
      </c>
      <c r="G384" s="160" t="s">
        <v>199</v>
      </c>
      <c r="H384" s="161">
        <v>1</v>
      </c>
      <c r="I384" s="162"/>
      <c r="J384" s="163">
        <f t="shared" si="65"/>
        <v>0</v>
      </c>
      <c r="K384" s="159" t="s">
        <v>1</v>
      </c>
      <c r="L384" s="30"/>
      <c r="M384" s="164" t="s">
        <v>1</v>
      </c>
      <c r="N384" s="113" t="s">
        <v>39</v>
      </c>
      <c r="P384" s="153">
        <f t="shared" si="66"/>
        <v>0</v>
      </c>
      <c r="Q384" s="153">
        <v>0</v>
      </c>
      <c r="R384" s="153">
        <f t="shared" si="67"/>
        <v>0</v>
      </c>
      <c r="S384" s="153">
        <v>0</v>
      </c>
      <c r="T384" s="154">
        <f t="shared" si="68"/>
        <v>0</v>
      </c>
      <c r="AR384" s="155" t="s">
        <v>268</v>
      </c>
      <c r="AT384" s="155" t="s">
        <v>207</v>
      </c>
      <c r="AU384" s="155" t="s">
        <v>82</v>
      </c>
      <c r="AY384" s="15" t="s">
        <v>193</v>
      </c>
      <c r="BE384" s="156">
        <f t="shared" si="69"/>
        <v>0</v>
      </c>
      <c r="BF384" s="156">
        <f t="shared" si="70"/>
        <v>0</v>
      </c>
      <c r="BG384" s="156">
        <f t="shared" si="71"/>
        <v>0</v>
      </c>
      <c r="BH384" s="156">
        <f t="shared" si="72"/>
        <v>0</v>
      </c>
      <c r="BI384" s="156">
        <f t="shared" si="73"/>
        <v>0</v>
      </c>
      <c r="BJ384" s="15" t="s">
        <v>82</v>
      </c>
      <c r="BK384" s="156">
        <f t="shared" si="74"/>
        <v>0</v>
      </c>
      <c r="BL384" s="15" t="s">
        <v>268</v>
      </c>
      <c r="BM384" s="155" t="s">
        <v>1829</v>
      </c>
    </row>
    <row r="385" spans="2:65" s="11" customFormat="1" ht="25.9" customHeight="1">
      <c r="B385" s="131"/>
      <c r="D385" s="132" t="s">
        <v>73</v>
      </c>
      <c r="E385" s="133" t="s">
        <v>264</v>
      </c>
      <c r="F385" s="133" t="s">
        <v>1830</v>
      </c>
      <c r="I385" s="134"/>
      <c r="J385" s="135">
        <f>BK385</f>
        <v>0</v>
      </c>
      <c r="L385" s="131"/>
      <c r="M385" s="136"/>
      <c r="P385" s="137">
        <f>SUM(P386:P394)</f>
        <v>0</v>
      </c>
      <c r="R385" s="137">
        <f>SUM(R386:R394)</f>
        <v>0</v>
      </c>
      <c r="T385" s="138">
        <f>SUM(T386:T394)</f>
        <v>0</v>
      </c>
      <c r="AR385" s="132" t="s">
        <v>203</v>
      </c>
      <c r="AT385" s="139" t="s">
        <v>73</v>
      </c>
      <c r="AU385" s="139" t="s">
        <v>74</v>
      </c>
      <c r="AY385" s="132" t="s">
        <v>193</v>
      </c>
      <c r="BK385" s="140">
        <f>SUM(BK386:BK394)</f>
        <v>0</v>
      </c>
    </row>
    <row r="386" spans="2:65" s="1" customFormat="1" ht="16.5" customHeight="1">
      <c r="B386" s="114"/>
      <c r="C386" s="157" t="s">
        <v>1831</v>
      </c>
      <c r="D386" s="157" t="s">
        <v>207</v>
      </c>
      <c r="E386" s="158" t="s">
        <v>1832</v>
      </c>
      <c r="F386" s="159" t="s">
        <v>1833</v>
      </c>
      <c r="G386" s="160" t="s">
        <v>199</v>
      </c>
      <c r="H386" s="161">
        <v>4</v>
      </c>
      <c r="I386" s="162"/>
      <c r="J386" s="163">
        <f t="shared" ref="J386:J394" si="75">ROUND(I386*H386,2)</f>
        <v>0</v>
      </c>
      <c r="K386" s="159" t="s">
        <v>1</v>
      </c>
      <c r="L386" s="30"/>
      <c r="M386" s="164" t="s">
        <v>1</v>
      </c>
      <c r="N386" s="113" t="s">
        <v>39</v>
      </c>
      <c r="P386" s="153">
        <f t="shared" ref="P386:P394" si="76">O386*H386</f>
        <v>0</v>
      </c>
      <c r="Q386" s="153">
        <v>0</v>
      </c>
      <c r="R386" s="153">
        <f t="shared" ref="R386:R394" si="77">Q386*H386</f>
        <v>0</v>
      </c>
      <c r="S386" s="153">
        <v>0</v>
      </c>
      <c r="T386" s="154">
        <f t="shared" ref="T386:T394" si="78">S386*H386</f>
        <v>0</v>
      </c>
      <c r="AR386" s="155" t="s">
        <v>268</v>
      </c>
      <c r="AT386" s="155" t="s">
        <v>207</v>
      </c>
      <c r="AU386" s="155" t="s">
        <v>82</v>
      </c>
      <c r="AY386" s="15" t="s">
        <v>193</v>
      </c>
      <c r="BE386" s="156">
        <f t="shared" ref="BE386:BE394" si="79">IF(N386="základní",J386,0)</f>
        <v>0</v>
      </c>
      <c r="BF386" s="156">
        <f t="shared" ref="BF386:BF394" si="80">IF(N386="snížená",J386,0)</f>
        <v>0</v>
      </c>
      <c r="BG386" s="156">
        <f t="shared" ref="BG386:BG394" si="81">IF(N386="zákl. přenesená",J386,0)</f>
        <v>0</v>
      </c>
      <c r="BH386" s="156">
        <f t="shared" ref="BH386:BH394" si="82">IF(N386="sníž. přenesená",J386,0)</f>
        <v>0</v>
      </c>
      <c r="BI386" s="156">
        <f t="shared" ref="BI386:BI394" si="83">IF(N386="nulová",J386,0)</f>
        <v>0</v>
      </c>
      <c r="BJ386" s="15" t="s">
        <v>82</v>
      </c>
      <c r="BK386" s="156">
        <f t="shared" ref="BK386:BK394" si="84">ROUND(I386*H386,2)</f>
        <v>0</v>
      </c>
      <c r="BL386" s="15" t="s">
        <v>268</v>
      </c>
      <c r="BM386" s="155" t="s">
        <v>1834</v>
      </c>
    </row>
    <row r="387" spans="2:65" s="1" customFormat="1" ht="16.5" customHeight="1">
      <c r="B387" s="114"/>
      <c r="C387" s="157" t="s">
        <v>1835</v>
      </c>
      <c r="D387" s="157" t="s">
        <v>207</v>
      </c>
      <c r="E387" s="158" t="s">
        <v>1836</v>
      </c>
      <c r="F387" s="159" t="s">
        <v>1837</v>
      </c>
      <c r="G387" s="160" t="s">
        <v>221</v>
      </c>
      <c r="H387" s="161">
        <v>75</v>
      </c>
      <c r="I387" s="162"/>
      <c r="J387" s="163">
        <f t="shared" si="75"/>
        <v>0</v>
      </c>
      <c r="K387" s="159" t="s">
        <v>1</v>
      </c>
      <c r="L387" s="30"/>
      <c r="M387" s="164" t="s">
        <v>1</v>
      </c>
      <c r="N387" s="113" t="s">
        <v>39</v>
      </c>
      <c r="P387" s="153">
        <f t="shared" si="76"/>
        <v>0</v>
      </c>
      <c r="Q387" s="153">
        <v>0</v>
      </c>
      <c r="R387" s="153">
        <f t="shared" si="77"/>
        <v>0</v>
      </c>
      <c r="S387" s="153">
        <v>0</v>
      </c>
      <c r="T387" s="154">
        <f t="shared" si="78"/>
        <v>0</v>
      </c>
      <c r="AR387" s="155" t="s">
        <v>268</v>
      </c>
      <c r="AT387" s="155" t="s">
        <v>207</v>
      </c>
      <c r="AU387" s="155" t="s">
        <v>82</v>
      </c>
      <c r="AY387" s="15" t="s">
        <v>193</v>
      </c>
      <c r="BE387" s="156">
        <f t="shared" si="79"/>
        <v>0</v>
      </c>
      <c r="BF387" s="156">
        <f t="shared" si="80"/>
        <v>0</v>
      </c>
      <c r="BG387" s="156">
        <f t="shared" si="81"/>
        <v>0</v>
      </c>
      <c r="BH387" s="156">
        <f t="shared" si="82"/>
        <v>0</v>
      </c>
      <c r="BI387" s="156">
        <f t="shared" si="83"/>
        <v>0</v>
      </c>
      <c r="BJ387" s="15" t="s">
        <v>82</v>
      </c>
      <c r="BK387" s="156">
        <f t="shared" si="84"/>
        <v>0</v>
      </c>
      <c r="BL387" s="15" t="s">
        <v>268</v>
      </c>
      <c r="BM387" s="155" t="s">
        <v>1838</v>
      </c>
    </row>
    <row r="388" spans="2:65" s="1" customFormat="1" ht="16.5" customHeight="1">
      <c r="B388" s="114"/>
      <c r="C388" s="157" t="s">
        <v>1839</v>
      </c>
      <c r="D388" s="157" t="s">
        <v>207</v>
      </c>
      <c r="E388" s="158" t="s">
        <v>1840</v>
      </c>
      <c r="F388" s="159" t="s">
        <v>1841</v>
      </c>
      <c r="G388" s="160" t="s">
        <v>199</v>
      </c>
      <c r="H388" s="161">
        <v>4</v>
      </c>
      <c r="I388" s="162"/>
      <c r="J388" s="163">
        <f t="shared" si="75"/>
        <v>0</v>
      </c>
      <c r="K388" s="159" t="s">
        <v>1</v>
      </c>
      <c r="L388" s="30"/>
      <c r="M388" s="164" t="s">
        <v>1</v>
      </c>
      <c r="N388" s="113" t="s">
        <v>39</v>
      </c>
      <c r="P388" s="153">
        <f t="shared" si="76"/>
        <v>0</v>
      </c>
      <c r="Q388" s="153">
        <v>0</v>
      </c>
      <c r="R388" s="153">
        <f t="shared" si="77"/>
        <v>0</v>
      </c>
      <c r="S388" s="153">
        <v>0</v>
      </c>
      <c r="T388" s="154">
        <f t="shared" si="78"/>
        <v>0</v>
      </c>
      <c r="AR388" s="155" t="s">
        <v>268</v>
      </c>
      <c r="AT388" s="155" t="s">
        <v>207</v>
      </c>
      <c r="AU388" s="155" t="s">
        <v>82</v>
      </c>
      <c r="AY388" s="15" t="s">
        <v>193</v>
      </c>
      <c r="BE388" s="156">
        <f t="shared" si="79"/>
        <v>0</v>
      </c>
      <c r="BF388" s="156">
        <f t="shared" si="80"/>
        <v>0</v>
      </c>
      <c r="BG388" s="156">
        <f t="shared" si="81"/>
        <v>0</v>
      </c>
      <c r="BH388" s="156">
        <f t="shared" si="82"/>
        <v>0</v>
      </c>
      <c r="BI388" s="156">
        <f t="shared" si="83"/>
        <v>0</v>
      </c>
      <c r="BJ388" s="15" t="s">
        <v>82</v>
      </c>
      <c r="BK388" s="156">
        <f t="shared" si="84"/>
        <v>0</v>
      </c>
      <c r="BL388" s="15" t="s">
        <v>268</v>
      </c>
      <c r="BM388" s="155" t="s">
        <v>1842</v>
      </c>
    </row>
    <row r="389" spans="2:65" s="1" customFormat="1" ht="16.5" customHeight="1">
      <c r="B389" s="114"/>
      <c r="C389" s="143" t="s">
        <v>1843</v>
      </c>
      <c r="D389" s="143" t="s">
        <v>196</v>
      </c>
      <c r="E389" s="144" t="s">
        <v>1844</v>
      </c>
      <c r="F389" s="145" t="s">
        <v>1845</v>
      </c>
      <c r="G389" s="146" t="s">
        <v>199</v>
      </c>
      <c r="H389" s="147">
        <v>2</v>
      </c>
      <c r="I389" s="148"/>
      <c r="J389" s="149">
        <f t="shared" si="75"/>
        <v>0</v>
      </c>
      <c r="K389" s="145" t="s">
        <v>1</v>
      </c>
      <c r="L389" s="150"/>
      <c r="M389" s="151" t="s">
        <v>1</v>
      </c>
      <c r="N389" s="152" t="s">
        <v>39</v>
      </c>
      <c r="P389" s="153">
        <f t="shared" si="76"/>
        <v>0</v>
      </c>
      <c r="Q389" s="153">
        <v>0</v>
      </c>
      <c r="R389" s="153">
        <f t="shared" si="77"/>
        <v>0</v>
      </c>
      <c r="S389" s="153">
        <v>0</v>
      </c>
      <c r="T389" s="154">
        <f t="shared" si="78"/>
        <v>0</v>
      </c>
      <c r="AR389" s="155" t="s">
        <v>273</v>
      </c>
      <c r="AT389" s="155" t="s">
        <v>196</v>
      </c>
      <c r="AU389" s="155" t="s">
        <v>82</v>
      </c>
      <c r="AY389" s="15" t="s">
        <v>193</v>
      </c>
      <c r="BE389" s="156">
        <f t="shared" si="79"/>
        <v>0</v>
      </c>
      <c r="BF389" s="156">
        <f t="shared" si="80"/>
        <v>0</v>
      </c>
      <c r="BG389" s="156">
        <f t="shared" si="81"/>
        <v>0</v>
      </c>
      <c r="BH389" s="156">
        <f t="shared" si="82"/>
        <v>0</v>
      </c>
      <c r="BI389" s="156">
        <f t="shared" si="83"/>
        <v>0</v>
      </c>
      <c r="BJ389" s="15" t="s">
        <v>82</v>
      </c>
      <c r="BK389" s="156">
        <f t="shared" si="84"/>
        <v>0</v>
      </c>
      <c r="BL389" s="15" t="s">
        <v>268</v>
      </c>
      <c r="BM389" s="155" t="s">
        <v>1846</v>
      </c>
    </row>
    <row r="390" spans="2:65" s="1" customFormat="1" ht="16.5" customHeight="1">
      <c r="B390" s="114"/>
      <c r="C390" s="143" t="s">
        <v>1847</v>
      </c>
      <c r="D390" s="143" t="s">
        <v>196</v>
      </c>
      <c r="E390" s="144" t="s">
        <v>1848</v>
      </c>
      <c r="F390" s="145" t="s">
        <v>1849</v>
      </c>
      <c r="G390" s="146" t="s">
        <v>221</v>
      </c>
      <c r="H390" s="147">
        <v>15</v>
      </c>
      <c r="I390" s="148"/>
      <c r="J390" s="149">
        <f t="shared" si="75"/>
        <v>0</v>
      </c>
      <c r="K390" s="145" t="s">
        <v>1</v>
      </c>
      <c r="L390" s="150"/>
      <c r="M390" s="151" t="s">
        <v>1</v>
      </c>
      <c r="N390" s="152" t="s">
        <v>39</v>
      </c>
      <c r="P390" s="153">
        <f t="shared" si="76"/>
        <v>0</v>
      </c>
      <c r="Q390" s="153">
        <v>0</v>
      </c>
      <c r="R390" s="153">
        <f t="shared" si="77"/>
        <v>0</v>
      </c>
      <c r="S390" s="153">
        <v>0</v>
      </c>
      <c r="T390" s="154">
        <f t="shared" si="78"/>
        <v>0</v>
      </c>
      <c r="AR390" s="155" t="s">
        <v>273</v>
      </c>
      <c r="AT390" s="155" t="s">
        <v>196</v>
      </c>
      <c r="AU390" s="155" t="s">
        <v>82</v>
      </c>
      <c r="AY390" s="15" t="s">
        <v>193</v>
      </c>
      <c r="BE390" s="156">
        <f t="shared" si="79"/>
        <v>0</v>
      </c>
      <c r="BF390" s="156">
        <f t="shared" si="80"/>
        <v>0</v>
      </c>
      <c r="BG390" s="156">
        <f t="shared" si="81"/>
        <v>0</v>
      </c>
      <c r="BH390" s="156">
        <f t="shared" si="82"/>
        <v>0</v>
      </c>
      <c r="BI390" s="156">
        <f t="shared" si="83"/>
        <v>0</v>
      </c>
      <c r="BJ390" s="15" t="s">
        <v>82</v>
      </c>
      <c r="BK390" s="156">
        <f t="shared" si="84"/>
        <v>0</v>
      </c>
      <c r="BL390" s="15" t="s">
        <v>268</v>
      </c>
      <c r="BM390" s="155" t="s">
        <v>1850</v>
      </c>
    </row>
    <row r="391" spans="2:65" s="1" customFormat="1" ht="16.5" customHeight="1">
      <c r="B391" s="114"/>
      <c r="C391" s="157" t="s">
        <v>1851</v>
      </c>
      <c r="D391" s="157" t="s">
        <v>207</v>
      </c>
      <c r="E391" s="158" t="s">
        <v>1852</v>
      </c>
      <c r="F391" s="159" t="s">
        <v>1853</v>
      </c>
      <c r="G391" s="160" t="s">
        <v>199</v>
      </c>
      <c r="H391" s="161">
        <v>1</v>
      </c>
      <c r="I391" s="162"/>
      <c r="J391" s="163">
        <f t="shared" si="75"/>
        <v>0</v>
      </c>
      <c r="K391" s="159" t="s">
        <v>1</v>
      </c>
      <c r="L391" s="30"/>
      <c r="M391" s="164" t="s">
        <v>1</v>
      </c>
      <c r="N391" s="113" t="s">
        <v>39</v>
      </c>
      <c r="P391" s="153">
        <f t="shared" si="76"/>
        <v>0</v>
      </c>
      <c r="Q391" s="153">
        <v>0</v>
      </c>
      <c r="R391" s="153">
        <f t="shared" si="77"/>
        <v>0</v>
      </c>
      <c r="S391" s="153">
        <v>0</v>
      </c>
      <c r="T391" s="154">
        <f t="shared" si="78"/>
        <v>0</v>
      </c>
      <c r="AR391" s="155" t="s">
        <v>268</v>
      </c>
      <c r="AT391" s="155" t="s">
        <v>207</v>
      </c>
      <c r="AU391" s="155" t="s">
        <v>82</v>
      </c>
      <c r="AY391" s="15" t="s">
        <v>193</v>
      </c>
      <c r="BE391" s="156">
        <f t="shared" si="79"/>
        <v>0</v>
      </c>
      <c r="BF391" s="156">
        <f t="shared" si="80"/>
        <v>0</v>
      </c>
      <c r="BG391" s="156">
        <f t="shared" si="81"/>
        <v>0</v>
      </c>
      <c r="BH391" s="156">
        <f t="shared" si="82"/>
        <v>0</v>
      </c>
      <c r="BI391" s="156">
        <f t="shared" si="83"/>
        <v>0</v>
      </c>
      <c r="BJ391" s="15" t="s">
        <v>82</v>
      </c>
      <c r="BK391" s="156">
        <f t="shared" si="84"/>
        <v>0</v>
      </c>
      <c r="BL391" s="15" t="s">
        <v>268</v>
      </c>
      <c r="BM391" s="155" t="s">
        <v>1854</v>
      </c>
    </row>
    <row r="392" spans="2:65" s="1" customFormat="1" ht="16.5" customHeight="1">
      <c r="B392" s="114"/>
      <c r="C392" s="157" t="s">
        <v>1855</v>
      </c>
      <c r="D392" s="157" t="s">
        <v>207</v>
      </c>
      <c r="E392" s="158" t="s">
        <v>1856</v>
      </c>
      <c r="F392" s="159" t="s">
        <v>1857</v>
      </c>
      <c r="G392" s="160" t="s">
        <v>199</v>
      </c>
      <c r="H392" s="161">
        <v>4</v>
      </c>
      <c r="I392" s="162"/>
      <c r="J392" s="163">
        <f t="shared" si="75"/>
        <v>0</v>
      </c>
      <c r="K392" s="159" t="s">
        <v>1</v>
      </c>
      <c r="L392" s="30"/>
      <c r="M392" s="164" t="s">
        <v>1</v>
      </c>
      <c r="N392" s="113" t="s">
        <v>39</v>
      </c>
      <c r="P392" s="153">
        <f t="shared" si="76"/>
        <v>0</v>
      </c>
      <c r="Q392" s="153">
        <v>0</v>
      </c>
      <c r="R392" s="153">
        <f t="shared" si="77"/>
        <v>0</v>
      </c>
      <c r="S392" s="153">
        <v>0</v>
      </c>
      <c r="T392" s="154">
        <f t="shared" si="78"/>
        <v>0</v>
      </c>
      <c r="AR392" s="155" t="s">
        <v>268</v>
      </c>
      <c r="AT392" s="155" t="s">
        <v>207</v>
      </c>
      <c r="AU392" s="155" t="s">
        <v>82</v>
      </c>
      <c r="AY392" s="15" t="s">
        <v>193</v>
      </c>
      <c r="BE392" s="156">
        <f t="shared" si="79"/>
        <v>0</v>
      </c>
      <c r="BF392" s="156">
        <f t="shared" si="80"/>
        <v>0</v>
      </c>
      <c r="BG392" s="156">
        <f t="shared" si="81"/>
        <v>0</v>
      </c>
      <c r="BH392" s="156">
        <f t="shared" si="82"/>
        <v>0</v>
      </c>
      <c r="BI392" s="156">
        <f t="shared" si="83"/>
        <v>0</v>
      </c>
      <c r="BJ392" s="15" t="s">
        <v>82</v>
      </c>
      <c r="BK392" s="156">
        <f t="shared" si="84"/>
        <v>0</v>
      </c>
      <c r="BL392" s="15" t="s">
        <v>268</v>
      </c>
      <c r="BM392" s="155" t="s">
        <v>1858</v>
      </c>
    </row>
    <row r="393" spans="2:65" s="1" customFormat="1" ht="16.5" customHeight="1">
      <c r="B393" s="114"/>
      <c r="C393" s="143" t="s">
        <v>1859</v>
      </c>
      <c r="D393" s="143" t="s">
        <v>196</v>
      </c>
      <c r="E393" s="144" t="s">
        <v>1860</v>
      </c>
      <c r="F393" s="145" t="s">
        <v>1861</v>
      </c>
      <c r="G393" s="146" t="s">
        <v>199</v>
      </c>
      <c r="H393" s="147">
        <v>5</v>
      </c>
      <c r="I393" s="148"/>
      <c r="J393" s="149">
        <f t="shared" si="75"/>
        <v>0</v>
      </c>
      <c r="K393" s="145" t="s">
        <v>1</v>
      </c>
      <c r="L393" s="150"/>
      <c r="M393" s="151" t="s">
        <v>1</v>
      </c>
      <c r="N393" s="152" t="s">
        <v>39</v>
      </c>
      <c r="P393" s="153">
        <f t="shared" si="76"/>
        <v>0</v>
      </c>
      <c r="Q393" s="153">
        <v>0</v>
      </c>
      <c r="R393" s="153">
        <f t="shared" si="77"/>
        <v>0</v>
      </c>
      <c r="S393" s="153">
        <v>0</v>
      </c>
      <c r="T393" s="154">
        <f t="shared" si="78"/>
        <v>0</v>
      </c>
      <c r="AR393" s="155" t="s">
        <v>273</v>
      </c>
      <c r="AT393" s="155" t="s">
        <v>196</v>
      </c>
      <c r="AU393" s="155" t="s">
        <v>82</v>
      </c>
      <c r="AY393" s="15" t="s">
        <v>193</v>
      </c>
      <c r="BE393" s="156">
        <f t="shared" si="79"/>
        <v>0</v>
      </c>
      <c r="BF393" s="156">
        <f t="shared" si="80"/>
        <v>0</v>
      </c>
      <c r="BG393" s="156">
        <f t="shared" si="81"/>
        <v>0</v>
      </c>
      <c r="BH393" s="156">
        <f t="shared" si="82"/>
        <v>0</v>
      </c>
      <c r="BI393" s="156">
        <f t="shared" si="83"/>
        <v>0</v>
      </c>
      <c r="BJ393" s="15" t="s">
        <v>82</v>
      </c>
      <c r="BK393" s="156">
        <f t="shared" si="84"/>
        <v>0</v>
      </c>
      <c r="BL393" s="15" t="s">
        <v>268</v>
      </c>
      <c r="BM393" s="155" t="s">
        <v>1862</v>
      </c>
    </row>
    <row r="394" spans="2:65" s="1" customFormat="1" ht="16.5" customHeight="1">
      <c r="B394" s="114"/>
      <c r="C394" s="157" t="s">
        <v>1863</v>
      </c>
      <c r="D394" s="157" t="s">
        <v>207</v>
      </c>
      <c r="E394" s="158" t="s">
        <v>1864</v>
      </c>
      <c r="F394" s="159" t="s">
        <v>1865</v>
      </c>
      <c r="G394" s="160" t="s">
        <v>199</v>
      </c>
      <c r="H394" s="161">
        <v>1</v>
      </c>
      <c r="I394" s="162"/>
      <c r="J394" s="163">
        <f t="shared" si="75"/>
        <v>0</v>
      </c>
      <c r="K394" s="159" t="s">
        <v>1</v>
      </c>
      <c r="L394" s="30"/>
      <c r="M394" s="164" t="s">
        <v>1</v>
      </c>
      <c r="N394" s="113" t="s">
        <v>39</v>
      </c>
      <c r="P394" s="153">
        <f t="shared" si="76"/>
        <v>0</v>
      </c>
      <c r="Q394" s="153">
        <v>0</v>
      </c>
      <c r="R394" s="153">
        <f t="shared" si="77"/>
        <v>0</v>
      </c>
      <c r="S394" s="153">
        <v>0</v>
      </c>
      <c r="T394" s="154">
        <f t="shared" si="78"/>
        <v>0</v>
      </c>
      <c r="AR394" s="155" t="s">
        <v>268</v>
      </c>
      <c r="AT394" s="155" t="s">
        <v>207</v>
      </c>
      <c r="AU394" s="155" t="s">
        <v>82</v>
      </c>
      <c r="AY394" s="15" t="s">
        <v>193</v>
      </c>
      <c r="BE394" s="156">
        <f t="shared" si="79"/>
        <v>0</v>
      </c>
      <c r="BF394" s="156">
        <f t="shared" si="80"/>
        <v>0</v>
      </c>
      <c r="BG394" s="156">
        <f t="shared" si="81"/>
        <v>0</v>
      </c>
      <c r="BH394" s="156">
        <f t="shared" si="82"/>
        <v>0</v>
      </c>
      <c r="BI394" s="156">
        <f t="shared" si="83"/>
        <v>0</v>
      </c>
      <c r="BJ394" s="15" t="s">
        <v>82</v>
      </c>
      <c r="BK394" s="156">
        <f t="shared" si="84"/>
        <v>0</v>
      </c>
      <c r="BL394" s="15" t="s">
        <v>268</v>
      </c>
      <c r="BM394" s="155" t="s">
        <v>1866</v>
      </c>
    </row>
    <row r="395" spans="2:65" s="11" customFormat="1" ht="25.9" customHeight="1">
      <c r="B395" s="131"/>
      <c r="D395" s="132" t="s">
        <v>73</v>
      </c>
      <c r="E395" s="133" t="s">
        <v>1867</v>
      </c>
      <c r="F395" s="133" t="s">
        <v>1868</v>
      </c>
      <c r="I395" s="134"/>
      <c r="J395" s="135">
        <f>BK395</f>
        <v>0</v>
      </c>
      <c r="L395" s="131"/>
      <c r="M395" s="136"/>
      <c r="P395" s="137">
        <f>SUM(P396:P582)</f>
        <v>0</v>
      </c>
      <c r="R395" s="137">
        <f>SUM(R396:R582)</f>
        <v>261.00847081250004</v>
      </c>
      <c r="T395" s="138">
        <f>SUM(T396:T582)</f>
        <v>375.36292500000008</v>
      </c>
      <c r="AR395" s="132" t="s">
        <v>203</v>
      </c>
      <c r="AT395" s="139" t="s">
        <v>73</v>
      </c>
      <c r="AU395" s="139" t="s">
        <v>74</v>
      </c>
      <c r="AY395" s="132" t="s">
        <v>193</v>
      </c>
      <c r="BK395" s="140">
        <f>SUM(BK396:BK582)</f>
        <v>0</v>
      </c>
    </row>
    <row r="396" spans="2:65" s="1" customFormat="1" ht="21.75" customHeight="1">
      <c r="B396" s="114"/>
      <c r="C396" s="157" t="s">
        <v>1869</v>
      </c>
      <c r="D396" s="157" t="s">
        <v>207</v>
      </c>
      <c r="E396" s="158" t="s">
        <v>731</v>
      </c>
      <c r="F396" s="159" t="s">
        <v>1870</v>
      </c>
      <c r="G396" s="160" t="s">
        <v>733</v>
      </c>
      <c r="H396" s="161">
        <v>0.5</v>
      </c>
      <c r="I396" s="162"/>
      <c r="J396" s="163">
        <f>ROUND(I396*H396,2)</f>
        <v>0</v>
      </c>
      <c r="K396" s="159" t="s">
        <v>1871</v>
      </c>
      <c r="L396" s="30"/>
      <c r="M396" s="164" t="s">
        <v>1</v>
      </c>
      <c r="N396" s="113" t="s">
        <v>39</v>
      </c>
      <c r="P396" s="153">
        <f>O396*H396</f>
        <v>0</v>
      </c>
      <c r="Q396" s="153">
        <v>9.9000000000000008E-3</v>
      </c>
      <c r="R396" s="153">
        <f>Q396*H396</f>
        <v>4.9500000000000004E-3</v>
      </c>
      <c r="S396" s="153">
        <v>0</v>
      </c>
      <c r="T396" s="154">
        <f>S396*H396</f>
        <v>0</v>
      </c>
      <c r="AR396" s="155" t="s">
        <v>268</v>
      </c>
      <c r="AT396" s="155" t="s">
        <v>207</v>
      </c>
      <c r="AU396" s="155" t="s">
        <v>82</v>
      </c>
      <c r="AY396" s="15" t="s">
        <v>193</v>
      </c>
      <c r="BE396" s="156">
        <f>IF(N396="základní",J396,0)</f>
        <v>0</v>
      </c>
      <c r="BF396" s="156">
        <f>IF(N396="snížená",J396,0)</f>
        <v>0</v>
      </c>
      <c r="BG396" s="156">
        <f>IF(N396="zákl. přenesená",J396,0)</f>
        <v>0</v>
      </c>
      <c r="BH396" s="156">
        <f>IF(N396="sníž. přenesená",J396,0)</f>
        <v>0</v>
      </c>
      <c r="BI396" s="156">
        <f>IF(N396="nulová",J396,0)</f>
        <v>0</v>
      </c>
      <c r="BJ396" s="15" t="s">
        <v>82</v>
      </c>
      <c r="BK396" s="156">
        <f>ROUND(I396*H396,2)</f>
        <v>0</v>
      </c>
      <c r="BL396" s="15" t="s">
        <v>268</v>
      </c>
      <c r="BM396" s="155" t="s">
        <v>1872</v>
      </c>
    </row>
    <row r="397" spans="2:65" s="1" customFormat="1" ht="24.2" customHeight="1">
      <c r="B397" s="114"/>
      <c r="C397" s="157" t="s">
        <v>1873</v>
      </c>
      <c r="D397" s="157" t="s">
        <v>207</v>
      </c>
      <c r="E397" s="158" t="s">
        <v>1874</v>
      </c>
      <c r="F397" s="159" t="s">
        <v>1875</v>
      </c>
      <c r="G397" s="160" t="s">
        <v>258</v>
      </c>
      <c r="H397" s="161">
        <v>2</v>
      </c>
      <c r="I397" s="162"/>
      <c r="J397" s="163">
        <f>ROUND(I397*H397,2)</f>
        <v>0</v>
      </c>
      <c r="K397" s="159" t="s">
        <v>239</v>
      </c>
      <c r="L397" s="30"/>
      <c r="M397" s="164" t="s">
        <v>1</v>
      </c>
      <c r="N397" s="113" t="s">
        <v>39</v>
      </c>
      <c r="P397" s="153">
        <f>O397*H397</f>
        <v>0</v>
      </c>
      <c r="Q397" s="153">
        <v>3.8E-3</v>
      </c>
      <c r="R397" s="153">
        <f>Q397*H397</f>
        <v>7.6E-3</v>
      </c>
      <c r="S397" s="153">
        <v>0</v>
      </c>
      <c r="T397" s="154">
        <f>S397*H397</f>
        <v>0</v>
      </c>
      <c r="AR397" s="155" t="s">
        <v>268</v>
      </c>
      <c r="AT397" s="155" t="s">
        <v>207</v>
      </c>
      <c r="AU397" s="155" t="s">
        <v>82</v>
      </c>
      <c r="AY397" s="15" t="s">
        <v>193</v>
      </c>
      <c r="BE397" s="156">
        <f>IF(N397="základní",J397,0)</f>
        <v>0</v>
      </c>
      <c r="BF397" s="156">
        <f>IF(N397="snížená",J397,0)</f>
        <v>0</v>
      </c>
      <c r="BG397" s="156">
        <f>IF(N397="zákl. přenesená",J397,0)</f>
        <v>0</v>
      </c>
      <c r="BH397" s="156">
        <f>IF(N397="sníž. přenesená",J397,0)</f>
        <v>0</v>
      </c>
      <c r="BI397" s="156">
        <f>IF(N397="nulová",J397,0)</f>
        <v>0</v>
      </c>
      <c r="BJ397" s="15" t="s">
        <v>82</v>
      </c>
      <c r="BK397" s="156">
        <f>ROUND(I397*H397,2)</f>
        <v>0</v>
      </c>
      <c r="BL397" s="15" t="s">
        <v>268</v>
      </c>
      <c r="BM397" s="155" t="s">
        <v>1876</v>
      </c>
    </row>
    <row r="398" spans="2:65" s="1" customFormat="1" ht="11.25">
      <c r="B398" s="30"/>
      <c r="D398" s="180" t="s">
        <v>286</v>
      </c>
      <c r="F398" s="181" t="s">
        <v>1877</v>
      </c>
      <c r="I398" s="115"/>
      <c r="L398" s="30"/>
      <c r="M398" s="182"/>
      <c r="T398" s="54"/>
      <c r="AT398" s="15" t="s">
        <v>286</v>
      </c>
      <c r="AU398" s="15" t="s">
        <v>82</v>
      </c>
    </row>
    <row r="399" spans="2:65" s="1" customFormat="1" ht="24.2" customHeight="1">
      <c r="B399" s="114"/>
      <c r="C399" s="157" t="s">
        <v>1878</v>
      </c>
      <c r="D399" s="157" t="s">
        <v>207</v>
      </c>
      <c r="E399" s="158" t="s">
        <v>1879</v>
      </c>
      <c r="F399" s="159" t="s">
        <v>1880</v>
      </c>
      <c r="G399" s="160" t="s">
        <v>258</v>
      </c>
      <c r="H399" s="161">
        <v>53</v>
      </c>
      <c r="I399" s="162"/>
      <c r="J399" s="163">
        <f>ROUND(I399*H399,2)</f>
        <v>0</v>
      </c>
      <c r="K399" s="159" t="s">
        <v>239</v>
      </c>
      <c r="L399" s="30"/>
      <c r="M399" s="164" t="s">
        <v>1</v>
      </c>
      <c r="N399" s="113" t="s">
        <v>39</v>
      </c>
      <c r="P399" s="153">
        <f>O399*H399</f>
        <v>0</v>
      </c>
      <c r="Q399" s="153">
        <v>7.6E-3</v>
      </c>
      <c r="R399" s="153">
        <f>Q399*H399</f>
        <v>0.40279999999999999</v>
      </c>
      <c r="S399" s="153">
        <v>0</v>
      </c>
      <c r="T399" s="154">
        <f>S399*H399</f>
        <v>0</v>
      </c>
      <c r="AR399" s="155" t="s">
        <v>268</v>
      </c>
      <c r="AT399" s="155" t="s">
        <v>207</v>
      </c>
      <c r="AU399" s="155" t="s">
        <v>82</v>
      </c>
      <c r="AY399" s="15" t="s">
        <v>193</v>
      </c>
      <c r="BE399" s="156">
        <f>IF(N399="základní",J399,0)</f>
        <v>0</v>
      </c>
      <c r="BF399" s="156">
        <f>IF(N399="snížená",J399,0)</f>
        <v>0</v>
      </c>
      <c r="BG399" s="156">
        <f>IF(N399="zákl. přenesená",J399,0)</f>
        <v>0</v>
      </c>
      <c r="BH399" s="156">
        <f>IF(N399="sníž. přenesená",J399,0)</f>
        <v>0</v>
      </c>
      <c r="BI399" s="156">
        <f>IF(N399="nulová",J399,0)</f>
        <v>0</v>
      </c>
      <c r="BJ399" s="15" t="s">
        <v>82</v>
      </c>
      <c r="BK399" s="156">
        <f>ROUND(I399*H399,2)</f>
        <v>0</v>
      </c>
      <c r="BL399" s="15" t="s">
        <v>268</v>
      </c>
      <c r="BM399" s="155" t="s">
        <v>1881</v>
      </c>
    </row>
    <row r="400" spans="2:65" s="1" customFormat="1" ht="11.25">
      <c r="B400" s="30"/>
      <c r="D400" s="180" t="s">
        <v>286</v>
      </c>
      <c r="F400" s="181" t="s">
        <v>1882</v>
      </c>
      <c r="I400" s="115"/>
      <c r="L400" s="30"/>
      <c r="M400" s="182"/>
      <c r="T400" s="54"/>
      <c r="AT400" s="15" t="s">
        <v>286</v>
      </c>
      <c r="AU400" s="15" t="s">
        <v>82</v>
      </c>
    </row>
    <row r="401" spans="2:65" s="1" customFormat="1" ht="55.5" customHeight="1">
      <c r="B401" s="114"/>
      <c r="C401" s="157" t="s">
        <v>1883</v>
      </c>
      <c r="D401" s="157" t="s">
        <v>207</v>
      </c>
      <c r="E401" s="158" t="s">
        <v>1884</v>
      </c>
      <c r="F401" s="159" t="s">
        <v>1885</v>
      </c>
      <c r="G401" s="160" t="s">
        <v>857</v>
      </c>
      <c r="H401" s="161">
        <v>671.2</v>
      </c>
      <c r="I401" s="162"/>
      <c r="J401" s="163">
        <f>ROUND(I401*H401,2)</f>
        <v>0</v>
      </c>
      <c r="K401" s="159" t="s">
        <v>239</v>
      </c>
      <c r="L401" s="30"/>
      <c r="M401" s="164" t="s">
        <v>1</v>
      </c>
      <c r="N401" s="113" t="s">
        <v>39</v>
      </c>
      <c r="P401" s="153">
        <f>O401*H401</f>
        <v>0</v>
      </c>
      <c r="Q401" s="153">
        <v>0</v>
      </c>
      <c r="R401" s="153">
        <f>Q401*H401</f>
        <v>0</v>
      </c>
      <c r="S401" s="153">
        <v>0</v>
      </c>
      <c r="T401" s="154">
        <f>S401*H401</f>
        <v>0</v>
      </c>
      <c r="AR401" s="155" t="s">
        <v>268</v>
      </c>
      <c r="AT401" s="155" t="s">
        <v>207</v>
      </c>
      <c r="AU401" s="155" t="s">
        <v>82</v>
      </c>
      <c r="AY401" s="15" t="s">
        <v>193</v>
      </c>
      <c r="BE401" s="156">
        <f>IF(N401="základní",J401,0)</f>
        <v>0</v>
      </c>
      <c r="BF401" s="156">
        <f>IF(N401="snížená",J401,0)</f>
        <v>0</v>
      </c>
      <c r="BG401" s="156">
        <f>IF(N401="zákl. přenesená",J401,0)</f>
        <v>0</v>
      </c>
      <c r="BH401" s="156">
        <f>IF(N401="sníž. přenesená",J401,0)</f>
        <v>0</v>
      </c>
      <c r="BI401" s="156">
        <f>IF(N401="nulová",J401,0)</f>
        <v>0</v>
      </c>
      <c r="BJ401" s="15" t="s">
        <v>82</v>
      </c>
      <c r="BK401" s="156">
        <f>ROUND(I401*H401,2)</f>
        <v>0</v>
      </c>
      <c r="BL401" s="15" t="s">
        <v>268</v>
      </c>
      <c r="BM401" s="155" t="s">
        <v>1886</v>
      </c>
    </row>
    <row r="402" spans="2:65" s="1" customFormat="1" ht="11.25">
      <c r="B402" s="30"/>
      <c r="D402" s="180" t="s">
        <v>286</v>
      </c>
      <c r="F402" s="181" t="s">
        <v>1887</v>
      </c>
      <c r="I402" s="115"/>
      <c r="L402" s="30"/>
      <c r="M402" s="182"/>
      <c r="T402" s="54"/>
      <c r="AT402" s="15" t="s">
        <v>286</v>
      </c>
      <c r="AU402" s="15" t="s">
        <v>82</v>
      </c>
    </row>
    <row r="403" spans="2:65" s="12" customFormat="1" ht="11.25">
      <c r="B403" s="165"/>
      <c r="D403" s="166" t="s">
        <v>224</v>
      </c>
      <c r="E403" s="167" t="s">
        <v>1</v>
      </c>
      <c r="F403" s="168" t="s">
        <v>1888</v>
      </c>
      <c r="H403" s="169">
        <v>632.20000000000005</v>
      </c>
      <c r="I403" s="170"/>
      <c r="L403" s="165"/>
      <c r="M403" s="171"/>
      <c r="T403" s="172"/>
      <c r="AT403" s="167" t="s">
        <v>224</v>
      </c>
      <c r="AU403" s="167" t="s">
        <v>82</v>
      </c>
      <c r="AV403" s="12" t="s">
        <v>84</v>
      </c>
      <c r="AW403" s="12" t="s">
        <v>226</v>
      </c>
      <c r="AX403" s="12" t="s">
        <v>74</v>
      </c>
      <c r="AY403" s="167" t="s">
        <v>193</v>
      </c>
    </row>
    <row r="404" spans="2:65" s="12" customFormat="1" ht="11.25">
      <c r="B404" s="165"/>
      <c r="D404" s="166" t="s">
        <v>224</v>
      </c>
      <c r="E404" s="167" t="s">
        <v>1</v>
      </c>
      <c r="F404" s="168" t="s">
        <v>1889</v>
      </c>
      <c r="H404" s="169">
        <v>39</v>
      </c>
      <c r="I404" s="170"/>
      <c r="L404" s="165"/>
      <c r="M404" s="171"/>
      <c r="T404" s="172"/>
      <c r="AT404" s="167" t="s">
        <v>224</v>
      </c>
      <c r="AU404" s="167" t="s">
        <v>82</v>
      </c>
      <c r="AV404" s="12" t="s">
        <v>84</v>
      </c>
      <c r="AW404" s="12" t="s">
        <v>226</v>
      </c>
      <c r="AX404" s="12" t="s">
        <v>74</v>
      </c>
      <c r="AY404" s="167" t="s">
        <v>193</v>
      </c>
    </row>
    <row r="405" spans="2:65" s="13" customFormat="1" ht="11.25">
      <c r="B405" s="173"/>
      <c r="D405" s="166" t="s">
        <v>224</v>
      </c>
      <c r="E405" s="174" t="s">
        <v>1</v>
      </c>
      <c r="F405" s="175" t="s">
        <v>227</v>
      </c>
      <c r="H405" s="176">
        <v>671.2</v>
      </c>
      <c r="I405" s="177"/>
      <c r="L405" s="173"/>
      <c r="M405" s="178"/>
      <c r="T405" s="179"/>
      <c r="AT405" s="174" t="s">
        <v>224</v>
      </c>
      <c r="AU405" s="174" t="s">
        <v>82</v>
      </c>
      <c r="AV405" s="13" t="s">
        <v>192</v>
      </c>
      <c r="AW405" s="13" t="s">
        <v>226</v>
      </c>
      <c r="AX405" s="13" t="s">
        <v>82</v>
      </c>
      <c r="AY405" s="174" t="s">
        <v>193</v>
      </c>
    </row>
    <row r="406" spans="2:65" s="1" customFormat="1" ht="37.9" customHeight="1">
      <c r="B406" s="114"/>
      <c r="C406" s="157" t="s">
        <v>1890</v>
      </c>
      <c r="D406" s="157" t="s">
        <v>207</v>
      </c>
      <c r="E406" s="158" t="s">
        <v>1891</v>
      </c>
      <c r="F406" s="159" t="s">
        <v>1892</v>
      </c>
      <c r="G406" s="160" t="s">
        <v>857</v>
      </c>
      <c r="H406" s="161">
        <v>671.2</v>
      </c>
      <c r="I406" s="162"/>
      <c r="J406" s="163">
        <f>ROUND(I406*H406,2)</f>
        <v>0</v>
      </c>
      <c r="K406" s="159" t="s">
        <v>1003</v>
      </c>
      <c r="L406" s="30"/>
      <c r="M406" s="164" t="s">
        <v>1</v>
      </c>
      <c r="N406" s="113" t="s">
        <v>39</v>
      </c>
      <c r="P406" s="153">
        <f>O406*H406</f>
        <v>0</v>
      </c>
      <c r="Q406" s="153">
        <v>0</v>
      </c>
      <c r="R406" s="153">
        <f>Q406*H406</f>
        <v>0</v>
      </c>
      <c r="S406" s="153">
        <v>0</v>
      </c>
      <c r="T406" s="154">
        <f>S406*H406</f>
        <v>0</v>
      </c>
      <c r="AR406" s="155" t="s">
        <v>192</v>
      </c>
      <c r="AT406" s="155" t="s">
        <v>207</v>
      </c>
      <c r="AU406" s="155" t="s">
        <v>82</v>
      </c>
      <c r="AY406" s="15" t="s">
        <v>193</v>
      </c>
      <c r="BE406" s="156">
        <f>IF(N406="základní",J406,0)</f>
        <v>0</v>
      </c>
      <c r="BF406" s="156">
        <f>IF(N406="snížená",J406,0)</f>
        <v>0</v>
      </c>
      <c r="BG406" s="156">
        <f>IF(N406="zákl. přenesená",J406,0)</f>
        <v>0</v>
      </c>
      <c r="BH406" s="156">
        <f>IF(N406="sníž. přenesená",J406,0)</f>
        <v>0</v>
      </c>
      <c r="BI406" s="156">
        <f>IF(N406="nulová",J406,0)</f>
        <v>0</v>
      </c>
      <c r="BJ406" s="15" t="s">
        <v>82</v>
      </c>
      <c r="BK406" s="156">
        <f>ROUND(I406*H406,2)</f>
        <v>0</v>
      </c>
      <c r="BL406" s="15" t="s">
        <v>192</v>
      </c>
      <c r="BM406" s="155" t="s">
        <v>1893</v>
      </c>
    </row>
    <row r="407" spans="2:65" s="1" customFormat="1" ht="11.25">
      <c r="B407" s="30"/>
      <c r="D407" s="180" t="s">
        <v>286</v>
      </c>
      <c r="F407" s="181" t="s">
        <v>1894</v>
      </c>
      <c r="I407" s="115"/>
      <c r="L407" s="30"/>
      <c r="M407" s="182"/>
      <c r="T407" s="54"/>
      <c r="AT407" s="15" t="s">
        <v>286</v>
      </c>
      <c r="AU407" s="15" t="s">
        <v>82</v>
      </c>
    </row>
    <row r="408" spans="2:65" s="12" customFormat="1" ht="11.25">
      <c r="B408" s="165"/>
      <c r="D408" s="166" t="s">
        <v>224</v>
      </c>
      <c r="E408" s="167" t="s">
        <v>1</v>
      </c>
      <c r="F408" s="168" t="s">
        <v>1895</v>
      </c>
      <c r="H408" s="169">
        <v>632.20000000000005</v>
      </c>
      <c r="I408" s="170"/>
      <c r="L408" s="165"/>
      <c r="M408" s="171"/>
      <c r="T408" s="172"/>
      <c r="AT408" s="167" t="s">
        <v>224</v>
      </c>
      <c r="AU408" s="167" t="s">
        <v>82</v>
      </c>
      <c r="AV408" s="12" t="s">
        <v>84</v>
      </c>
      <c r="AW408" s="12" t="s">
        <v>226</v>
      </c>
      <c r="AX408" s="12" t="s">
        <v>74</v>
      </c>
      <c r="AY408" s="167" t="s">
        <v>193</v>
      </c>
    </row>
    <row r="409" spans="2:65" s="12" customFormat="1" ht="11.25">
      <c r="B409" s="165"/>
      <c r="D409" s="166" t="s">
        <v>224</v>
      </c>
      <c r="E409" s="167" t="s">
        <v>1</v>
      </c>
      <c r="F409" s="168" t="s">
        <v>1889</v>
      </c>
      <c r="H409" s="169">
        <v>39</v>
      </c>
      <c r="I409" s="170"/>
      <c r="L409" s="165"/>
      <c r="M409" s="171"/>
      <c r="T409" s="172"/>
      <c r="AT409" s="167" t="s">
        <v>224</v>
      </c>
      <c r="AU409" s="167" t="s">
        <v>82</v>
      </c>
      <c r="AV409" s="12" t="s">
        <v>84</v>
      </c>
      <c r="AW409" s="12" t="s">
        <v>226</v>
      </c>
      <c r="AX409" s="12" t="s">
        <v>74</v>
      </c>
      <c r="AY409" s="167" t="s">
        <v>193</v>
      </c>
    </row>
    <row r="410" spans="2:65" s="13" customFormat="1" ht="11.25">
      <c r="B410" s="173"/>
      <c r="D410" s="166" t="s">
        <v>224</v>
      </c>
      <c r="E410" s="174" t="s">
        <v>1</v>
      </c>
      <c r="F410" s="175" t="s">
        <v>227</v>
      </c>
      <c r="H410" s="176">
        <v>671.2</v>
      </c>
      <c r="I410" s="177"/>
      <c r="L410" s="173"/>
      <c r="M410" s="178"/>
      <c r="T410" s="179"/>
      <c r="AT410" s="174" t="s">
        <v>224</v>
      </c>
      <c r="AU410" s="174" t="s">
        <v>82</v>
      </c>
      <c r="AV410" s="13" t="s">
        <v>192</v>
      </c>
      <c r="AW410" s="13" t="s">
        <v>226</v>
      </c>
      <c r="AX410" s="13" t="s">
        <v>82</v>
      </c>
      <c r="AY410" s="174" t="s">
        <v>193</v>
      </c>
    </row>
    <row r="411" spans="2:65" s="1" customFormat="1" ht="49.15" customHeight="1">
      <c r="B411" s="114"/>
      <c r="C411" s="157" t="s">
        <v>1896</v>
      </c>
      <c r="D411" s="157" t="s">
        <v>207</v>
      </c>
      <c r="E411" s="158" t="s">
        <v>1897</v>
      </c>
      <c r="F411" s="159" t="s">
        <v>1898</v>
      </c>
      <c r="G411" s="160" t="s">
        <v>857</v>
      </c>
      <c r="H411" s="161">
        <v>179.4</v>
      </c>
      <c r="I411" s="162"/>
      <c r="J411" s="163">
        <f>ROUND(I411*H411,2)</f>
        <v>0</v>
      </c>
      <c r="K411" s="159" t="s">
        <v>905</v>
      </c>
      <c r="L411" s="30"/>
      <c r="M411" s="164" t="s">
        <v>1</v>
      </c>
      <c r="N411" s="113" t="s">
        <v>39</v>
      </c>
      <c r="P411" s="153">
        <f>O411*H411</f>
        <v>0</v>
      </c>
      <c r="Q411" s="153">
        <v>0</v>
      </c>
      <c r="R411" s="153">
        <f>Q411*H411</f>
        <v>0</v>
      </c>
      <c r="S411" s="153">
        <v>0</v>
      </c>
      <c r="T411" s="154">
        <f>S411*H411</f>
        <v>0</v>
      </c>
      <c r="AR411" s="155" t="s">
        <v>268</v>
      </c>
      <c r="AT411" s="155" t="s">
        <v>207</v>
      </c>
      <c r="AU411" s="155" t="s">
        <v>82</v>
      </c>
      <c r="AY411" s="15" t="s">
        <v>193</v>
      </c>
      <c r="BE411" s="156">
        <f>IF(N411="základní",J411,0)</f>
        <v>0</v>
      </c>
      <c r="BF411" s="156">
        <f>IF(N411="snížená",J411,0)</f>
        <v>0</v>
      </c>
      <c r="BG411" s="156">
        <f>IF(N411="zákl. přenesená",J411,0)</f>
        <v>0</v>
      </c>
      <c r="BH411" s="156">
        <f>IF(N411="sníž. přenesená",J411,0)</f>
        <v>0</v>
      </c>
      <c r="BI411" s="156">
        <f>IF(N411="nulová",J411,0)</f>
        <v>0</v>
      </c>
      <c r="BJ411" s="15" t="s">
        <v>82</v>
      </c>
      <c r="BK411" s="156">
        <f>ROUND(I411*H411,2)</f>
        <v>0</v>
      </c>
      <c r="BL411" s="15" t="s">
        <v>268</v>
      </c>
      <c r="BM411" s="155" t="s">
        <v>1899</v>
      </c>
    </row>
    <row r="412" spans="2:65" s="1" customFormat="1" ht="11.25">
      <c r="B412" s="30"/>
      <c r="D412" s="180" t="s">
        <v>286</v>
      </c>
      <c r="F412" s="181" t="s">
        <v>1900</v>
      </c>
      <c r="I412" s="115"/>
      <c r="L412" s="30"/>
      <c r="M412" s="182"/>
      <c r="T412" s="54"/>
      <c r="AT412" s="15" t="s">
        <v>286</v>
      </c>
      <c r="AU412" s="15" t="s">
        <v>82</v>
      </c>
    </row>
    <row r="413" spans="2:65" s="12" customFormat="1" ht="11.25">
      <c r="B413" s="165"/>
      <c r="D413" s="166" t="s">
        <v>224</v>
      </c>
      <c r="E413" s="167" t="s">
        <v>1</v>
      </c>
      <c r="F413" s="168" t="s">
        <v>1901</v>
      </c>
      <c r="H413" s="169">
        <v>35</v>
      </c>
      <c r="I413" s="170"/>
      <c r="L413" s="165"/>
      <c r="M413" s="171"/>
      <c r="T413" s="172"/>
      <c r="AT413" s="167" t="s">
        <v>224</v>
      </c>
      <c r="AU413" s="167" t="s">
        <v>82</v>
      </c>
      <c r="AV413" s="12" t="s">
        <v>84</v>
      </c>
      <c r="AW413" s="12" t="s">
        <v>226</v>
      </c>
      <c r="AX413" s="12" t="s">
        <v>74</v>
      </c>
      <c r="AY413" s="167" t="s">
        <v>193</v>
      </c>
    </row>
    <row r="414" spans="2:65" s="12" customFormat="1" ht="11.25">
      <c r="B414" s="165"/>
      <c r="D414" s="166" t="s">
        <v>224</v>
      </c>
      <c r="E414" s="167" t="s">
        <v>1</v>
      </c>
      <c r="F414" s="168" t="s">
        <v>1889</v>
      </c>
      <c r="H414" s="169">
        <v>39</v>
      </c>
      <c r="I414" s="170"/>
      <c r="L414" s="165"/>
      <c r="M414" s="171"/>
      <c r="T414" s="172"/>
      <c r="AT414" s="167" t="s">
        <v>224</v>
      </c>
      <c r="AU414" s="167" t="s">
        <v>82</v>
      </c>
      <c r="AV414" s="12" t="s">
        <v>84</v>
      </c>
      <c r="AW414" s="12" t="s">
        <v>226</v>
      </c>
      <c r="AX414" s="12" t="s">
        <v>74</v>
      </c>
      <c r="AY414" s="167" t="s">
        <v>193</v>
      </c>
    </row>
    <row r="415" spans="2:65" s="12" customFormat="1" ht="11.25">
      <c r="B415" s="165"/>
      <c r="D415" s="166" t="s">
        <v>224</v>
      </c>
      <c r="E415" s="167" t="s">
        <v>1</v>
      </c>
      <c r="F415" s="168" t="s">
        <v>1902</v>
      </c>
      <c r="H415" s="169">
        <v>105.4</v>
      </c>
      <c r="I415" s="170"/>
      <c r="L415" s="165"/>
      <c r="M415" s="171"/>
      <c r="T415" s="172"/>
      <c r="AT415" s="167" t="s">
        <v>224</v>
      </c>
      <c r="AU415" s="167" t="s">
        <v>82</v>
      </c>
      <c r="AV415" s="12" t="s">
        <v>84</v>
      </c>
      <c r="AW415" s="12" t="s">
        <v>226</v>
      </c>
      <c r="AX415" s="12" t="s">
        <v>74</v>
      </c>
      <c r="AY415" s="167" t="s">
        <v>193</v>
      </c>
    </row>
    <row r="416" spans="2:65" s="13" customFormat="1" ht="11.25">
      <c r="B416" s="173"/>
      <c r="D416" s="166" t="s">
        <v>224</v>
      </c>
      <c r="E416" s="174" t="s">
        <v>1</v>
      </c>
      <c r="F416" s="175" t="s">
        <v>227</v>
      </c>
      <c r="H416" s="176">
        <v>179.4</v>
      </c>
      <c r="I416" s="177"/>
      <c r="L416" s="173"/>
      <c r="M416" s="178"/>
      <c r="T416" s="179"/>
      <c r="AT416" s="174" t="s">
        <v>224</v>
      </c>
      <c r="AU416" s="174" t="s">
        <v>82</v>
      </c>
      <c r="AV416" s="13" t="s">
        <v>192</v>
      </c>
      <c r="AW416" s="13" t="s">
        <v>226</v>
      </c>
      <c r="AX416" s="13" t="s">
        <v>82</v>
      </c>
      <c r="AY416" s="174" t="s">
        <v>193</v>
      </c>
    </row>
    <row r="417" spans="2:65" s="1" customFormat="1" ht="24.2" customHeight="1">
      <c r="B417" s="114"/>
      <c r="C417" s="157" t="s">
        <v>1903</v>
      </c>
      <c r="D417" s="157" t="s">
        <v>207</v>
      </c>
      <c r="E417" s="158" t="s">
        <v>1904</v>
      </c>
      <c r="F417" s="159" t="s">
        <v>1905</v>
      </c>
      <c r="G417" s="160" t="s">
        <v>857</v>
      </c>
      <c r="H417" s="161">
        <v>465.2</v>
      </c>
      <c r="I417" s="162"/>
      <c r="J417" s="163">
        <f>ROUND(I417*H417,2)</f>
        <v>0</v>
      </c>
      <c r="K417" s="159" t="s">
        <v>1003</v>
      </c>
      <c r="L417" s="30"/>
      <c r="M417" s="164" t="s">
        <v>1</v>
      </c>
      <c r="N417" s="113" t="s">
        <v>39</v>
      </c>
      <c r="P417" s="153">
        <f>O417*H417</f>
        <v>0</v>
      </c>
      <c r="Q417" s="153">
        <v>0</v>
      </c>
      <c r="R417" s="153">
        <f>Q417*H417</f>
        <v>0</v>
      </c>
      <c r="S417" s="153">
        <v>0</v>
      </c>
      <c r="T417" s="154">
        <f>S417*H417</f>
        <v>0</v>
      </c>
      <c r="AR417" s="155" t="s">
        <v>268</v>
      </c>
      <c r="AT417" s="155" t="s">
        <v>207</v>
      </c>
      <c r="AU417" s="155" t="s">
        <v>82</v>
      </c>
      <c r="AY417" s="15" t="s">
        <v>193</v>
      </c>
      <c r="BE417" s="156">
        <f>IF(N417="základní",J417,0)</f>
        <v>0</v>
      </c>
      <c r="BF417" s="156">
        <f>IF(N417="snížená",J417,0)</f>
        <v>0</v>
      </c>
      <c r="BG417" s="156">
        <f>IF(N417="zákl. přenesená",J417,0)</f>
        <v>0</v>
      </c>
      <c r="BH417" s="156">
        <f>IF(N417="sníž. přenesená",J417,0)</f>
        <v>0</v>
      </c>
      <c r="BI417" s="156">
        <f>IF(N417="nulová",J417,0)</f>
        <v>0</v>
      </c>
      <c r="BJ417" s="15" t="s">
        <v>82</v>
      </c>
      <c r="BK417" s="156">
        <f>ROUND(I417*H417,2)</f>
        <v>0</v>
      </c>
      <c r="BL417" s="15" t="s">
        <v>268</v>
      </c>
      <c r="BM417" s="155" t="s">
        <v>1906</v>
      </c>
    </row>
    <row r="418" spans="2:65" s="1" customFormat="1" ht="11.25">
      <c r="B418" s="30"/>
      <c r="D418" s="180" t="s">
        <v>286</v>
      </c>
      <c r="F418" s="181" t="s">
        <v>1907</v>
      </c>
      <c r="I418" s="115"/>
      <c r="L418" s="30"/>
      <c r="M418" s="182"/>
      <c r="T418" s="54"/>
      <c r="AT418" s="15" t="s">
        <v>286</v>
      </c>
      <c r="AU418" s="15" t="s">
        <v>82</v>
      </c>
    </row>
    <row r="419" spans="2:65" s="12" customFormat="1" ht="11.25">
      <c r="B419" s="165"/>
      <c r="D419" s="166" t="s">
        <v>224</v>
      </c>
      <c r="E419" s="167" t="s">
        <v>1</v>
      </c>
      <c r="F419" s="168" t="s">
        <v>1908</v>
      </c>
      <c r="H419" s="169">
        <v>465.2</v>
      </c>
      <c r="I419" s="170"/>
      <c r="L419" s="165"/>
      <c r="M419" s="171"/>
      <c r="T419" s="172"/>
      <c r="AT419" s="167" t="s">
        <v>224</v>
      </c>
      <c r="AU419" s="167" t="s">
        <v>82</v>
      </c>
      <c r="AV419" s="12" t="s">
        <v>84</v>
      </c>
      <c r="AW419" s="12" t="s">
        <v>226</v>
      </c>
      <c r="AX419" s="12" t="s">
        <v>82</v>
      </c>
      <c r="AY419" s="167" t="s">
        <v>193</v>
      </c>
    </row>
    <row r="420" spans="2:65" s="1" customFormat="1" ht="44.25" customHeight="1">
      <c r="B420" s="114"/>
      <c r="C420" s="157" t="s">
        <v>1909</v>
      </c>
      <c r="D420" s="157" t="s">
        <v>207</v>
      </c>
      <c r="E420" s="158" t="s">
        <v>1001</v>
      </c>
      <c r="F420" s="159" t="s">
        <v>1002</v>
      </c>
      <c r="G420" s="160" t="s">
        <v>857</v>
      </c>
      <c r="H420" s="161">
        <v>536.87</v>
      </c>
      <c r="I420" s="162"/>
      <c r="J420" s="163">
        <f>ROUND(I420*H420,2)</f>
        <v>0</v>
      </c>
      <c r="K420" s="159" t="s">
        <v>1003</v>
      </c>
      <c r="L420" s="30"/>
      <c r="M420" s="164" t="s">
        <v>1</v>
      </c>
      <c r="N420" s="113" t="s">
        <v>39</v>
      </c>
      <c r="P420" s="153">
        <f>O420*H420</f>
        <v>0</v>
      </c>
      <c r="Q420" s="153">
        <v>0</v>
      </c>
      <c r="R420" s="153">
        <f>Q420*H420</f>
        <v>0</v>
      </c>
      <c r="S420" s="153">
        <v>0</v>
      </c>
      <c r="T420" s="154">
        <f>S420*H420</f>
        <v>0</v>
      </c>
      <c r="AR420" s="155" t="s">
        <v>1004</v>
      </c>
      <c r="AT420" s="155" t="s">
        <v>207</v>
      </c>
      <c r="AU420" s="155" t="s">
        <v>82</v>
      </c>
      <c r="AY420" s="15" t="s">
        <v>193</v>
      </c>
      <c r="BE420" s="156">
        <f>IF(N420="základní",J420,0)</f>
        <v>0</v>
      </c>
      <c r="BF420" s="156">
        <f>IF(N420="snížená",J420,0)</f>
        <v>0</v>
      </c>
      <c r="BG420" s="156">
        <f>IF(N420="zákl. přenesená",J420,0)</f>
        <v>0</v>
      </c>
      <c r="BH420" s="156">
        <f>IF(N420="sníž. přenesená",J420,0)</f>
        <v>0</v>
      </c>
      <c r="BI420" s="156">
        <f>IF(N420="nulová",J420,0)</f>
        <v>0</v>
      </c>
      <c r="BJ420" s="15" t="s">
        <v>82</v>
      </c>
      <c r="BK420" s="156">
        <f>ROUND(I420*H420,2)</f>
        <v>0</v>
      </c>
      <c r="BL420" s="15" t="s">
        <v>1004</v>
      </c>
      <c r="BM420" s="155" t="s">
        <v>1910</v>
      </c>
    </row>
    <row r="421" spans="2:65" s="1" customFormat="1" ht="11.25">
      <c r="B421" s="30"/>
      <c r="D421" s="180" t="s">
        <v>286</v>
      </c>
      <c r="F421" s="181" t="s">
        <v>1006</v>
      </c>
      <c r="I421" s="115"/>
      <c r="L421" s="30"/>
      <c r="M421" s="182"/>
      <c r="T421" s="54"/>
      <c r="AT421" s="15" t="s">
        <v>286</v>
      </c>
      <c r="AU421" s="15" t="s">
        <v>82</v>
      </c>
    </row>
    <row r="422" spans="2:65" s="12" customFormat="1" ht="11.25">
      <c r="B422" s="165"/>
      <c r="D422" s="166" t="s">
        <v>224</v>
      </c>
      <c r="E422" s="167" t="s">
        <v>1</v>
      </c>
      <c r="F422" s="168" t="s">
        <v>1911</v>
      </c>
      <c r="H422" s="169">
        <v>129.024</v>
      </c>
      <c r="I422" s="170"/>
      <c r="L422" s="165"/>
      <c r="M422" s="171"/>
      <c r="T422" s="172"/>
      <c r="AT422" s="167" t="s">
        <v>224</v>
      </c>
      <c r="AU422" s="167" t="s">
        <v>82</v>
      </c>
      <c r="AV422" s="12" t="s">
        <v>84</v>
      </c>
      <c r="AW422" s="12" t="s">
        <v>226</v>
      </c>
      <c r="AX422" s="12" t="s">
        <v>74</v>
      </c>
      <c r="AY422" s="167" t="s">
        <v>193</v>
      </c>
    </row>
    <row r="423" spans="2:65" s="12" customFormat="1" ht="11.25">
      <c r="B423" s="165"/>
      <c r="D423" s="166" t="s">
        <v>224</v>
      </c>
      <c r="E423" s="167" t="s">
        <v>1</v>
      </c>
      <c r="F423" s="168" t="s">
        <v>1912</v>
      </c>
      <c r="H423" s="169">
        <v>102.4</v>
      </c>
      <c r="I423" s="170"/>
      <c r="L423" s="165"/>
      <c r="M423" s="171"/>
      <c r="T423" s="172"/>
      <c r="AT423" s="167" t="s">
        <v>224</v>
      </c>
      <c r="AU423" s="167" t="s">
        <v>82</v>
      </c>
      <c r="AV423" s="12" t="s">
        <v>84</v>
      </c>
      <c r="AW423" s="12" t="s">
        <v>226</v>
      </c>
      <c r="AX423" s="12" t="s">
        <v>74</v>
      </c>
      <c r="AY423" s="167" t="s">
        <v>193</v>
      </c>
    </row>
    <row r="424" spans="2:65" s="12" customFormat="1" ht="11.25">
      <c r="B424" s="165"/>
      <c r="D424" s="166" t="s">
        <v>224</v>
      </c>
      <c r="E424" s="167" t="s">
        <v>1</v>
      </c>
      <c r="F424" s="168" t="s">
        <v>1913</v>
      </c>
      <c r="H424" s="169">
        <v>36.96</v>
      </c>
      <c r="I424" s="170"/>
      <c r="L424" s="165"/>
      <c r="M424" s="171"/>
      <c r="T424" s="172"/>
      <c r="AT424" s="167" t="s">
        <v>224</v>
      </c>
      <c r="AU424" s="167" t="s">
        <v>82</v>
      </c>
      <c r="AV424" s="12" t="s">
        <v>84</v>
      </c>
      <c r="AW424" s="12" t="s">
        <v>226</v>
      </c>
      <c r="AX424" s="12" t="s">
        <v>74</v>
      </c>
      <c r="AY424" s="167" t="s">
        <v>193</v>
      </c>
    </row>
    <row r="425" spans="2:65" s="12" customFormat="1" ht="11.25">
      <c r="B425" s="165"/>
      <c r="D425" s="166" t="s">
        <v>224</v>
      </c>
      <c r="E425" s="167" t="s">
        <v>1</v>
      </c>
      <c r="F425" s="168" t="s">
        <v>1914</v>
      </c>
      <c r="H425" s="169">
        <v>11.44</v>
      </c>
      <c r="I425" s="170"/>
      <c r="L425" s="165"/>
      <c r="M425" s="171"/>
      <c r="T425" s="172"/>
      <c r="AT425" s="167" t="s">
        <v>224</v>
      </c>
      <c r="AU425" s="167" t="s">
        <v>82</v>
      </c>
      <c r="AV425" s="12" t="s">
        <v>84</v>
      </c>
      <c r="AW425" s="12" t="s">
        <v>226</v>
      </c>
      <c r="AX425" s="12" t="s">
        <v>74</v>
      </c>
      <c r="AY425" s="167" t="s">
        <v>193</v>
      </c>
    </row>
    <row r="426" spans="2:65" s="12" customFormat="1" ht="11.25">
      <c r="B426" s="165"/>
      <c r="D426" s="166" t="s">
        <v>224</v>
      </c>
      <c r="E426" s="167" t="s">
        <v>1</v>
      </c>
      <c r="F426" s="168" t="s">
        <v>1915</v>
      </c>
      <c r="H426" s="169">
        <v>18.72</v>
      </c>
      <c r="I426" s="170"/>
      <c r="L426" s="165"/>
      <c r="M426" s="171"/>
      <c r="T426" s="172"/>
      <c r="AT426" s="167" t="s">
        <v>224</v>
      </c>
      <c r="AU426" s="167" t="s">
        <v>82</v>
      </c>
      <c r="AV426" s="12" t="s">
        <v>84</v>
      </c>
      <c r="AW426" s="12" t="s">
        <v>226</v>
      </c>
      <c r="AX426" s="12" t="s">
        <v>74</v>
      </c>
      <c r="AY426" s="167" t="s">
        <v>193</v>
      </c>
    </row>
    <row r="427" spans="2:65" s="12" customFormat="1" ht="11.25">
      <c r="B427" s="165"/>
      <c r="D427" s="166" t="s">
        <v>224</v>
      </c>
      <c r="E427" s="167" t="s">
        <v>1</v>
      </c>
      <c r="F427" s="168" t="s">
        <v>1916</v>
      </c>
      <c r="H427" s="169">
        <v>10.4</v>
      </c>
      <c r="I427" s="170"/>
      <c r="L427" s="165"/>
      <c r="M427" s="171"/>
      <c r="T427" s="172"/>
      <c r="AT427" s="167" t="s">
        <v>224</v>
      </c>
      <c r="AU427" s="167" t="s">
        <v>82</v>
      </c>
      <c r="AV427" s="12" t="s">
        <v>84</v>
      </c>
      <c r="AW427" s="12" t="s">
        <v>226</v>
      </c>
      <c r="AX427" s="12" t="s">
        <v>74</v>
      </c>
      <c r="AY427" s="167" t="s">
        <v>193</v>
      </c>
    </row>
    <row r="428" spans="2:65" s="12" customFormat="1" ht="11.25">
      <c r="B428" s="165"/>
      <c r="D428" s="166" t="s">
        <v>224</v>
      </c>
      <c r="E428" s="167" t="s">
        <v>1</v>
      </c>
      <c r="F428" s="168" t="s">
        <v>1917</v>
      </c>
      <c r="H428" s="169">
        <v>33.695999999999998</v>
      </c>
      <c r="I428" s="170"/>
      <c r="L428" s="165"/>
      <c r="M428" s="171"/>
      <c r="T428" s="172"/>
      <c r="AT428" s="167" t="s">
        <v>224</v>
      </c>
      <c r="AU428" s="167" t="s">
        <v>82</v>
      </c>
      <c r="AV428" s="12" t="s">
        <v>84</v>
      </c>
      <c r="AW428" s="12" t="s">
        <v>226</v>
      </c>
      <c r="AX428" s="12" t="s">
        <v>74</v>
      </c>
      <c r="AY428" s="167" t="s">
        <v>193</v>
      </c>
    </row>
    <row r="429" spans="2:65" s="12" customFormat="1" ht="11.25">
      <c r="B429" s="165"/>
      <c r="D429" s="166" t="s">
        <v>224</v>
      </c>
      <c r="E429" s="167" t="s">
        <v>1</v>
      </c>
      <c r="F429" s="168" t="s">
        <v>1918</v>
      </c>
      <c r="H429" s="169">
        <v>16.896000000000001</v>
      </c>
      <c r="I429" s="170"/>
      <c r="L429" s="165"/>
      <c r="M429" s="171"/>
      <c r="T429" s="172"/>
      <c r="AT429" s="167" t="s">
        <v>224</v>
      </c>
      <c r="AU429" s="167" t="s">
        <v>82</v>
      </c>
      <c r="AV429" s="12" t="s">
        <v>84</v>
      </c>
      <c r="AW429" s="12" t="s">
        <v>226</v>
      </c>
      <c r="AX429" s="12" t="s">
        <v>74</v>
      </c>
      <c r="AY429" s="167" t="s">
        <v>193</v>
      </c>
    </row>
    <row r="430" spans="2:65" s="12" customFormat="1" ht="11.25">
      <c r="B430" s="165"/>
      <c r="D430" s="166" t="s">
        <v>224</v>
      </c>
      <c r="E430" s="167" t="s">
        <v>1</v>
      </c>
      <c r="F430" s="168" t="s">
        <v>1919</v>
      </c>
      <c r="H430" s="169">
        <v>22.4</v>
      </c>
      <c r="I430" s="170"/>
      <c r="L430" s="165"/>
      <c r="M430" s="171"/>
      <c r="T430" s="172"/>
      <c r="AT430" s="167" t="s">
        <v>224</v>
      </c>
      <c r="AU430" s="167" t="s">
        <v>82</v>
      </c>
      <c r="AV430" s="12" t="s">
        <v>84</v>
      </c>
      <c r="AW430" s="12" t="s">
        <v>226</v>
      </c>
      <c r="AX430" s="12" t="s">
        <v>74</v>
      </c>
      <c r="AY430" s="167" t="s">
        <v>193</v>
      </c>
    </row>
    <row r="431" spans="2:65" s="12" customFormat="1" ht="11.25">
      <c r="B431" s="165"/>
      <c r="D431" s="166" t="s">
        <v>224</v>
      </c>
      <c r="E431" s="167" t="s">
        <v>1</v>
      </c>
      <c r="F431" s="168" t="s">
        <v>1920</v>
      </c>
      <c r="H431" s="169">
        <v>13.824</v>
      </c>
      <c r="I431" s="170"/>
      <c r="L431" s="165"/>
      <c r="M431" s="171"/>
      <c r="T431" s="172"/>
      <c r="AT431" s="167" t="s">
        <v>224</v>
      </c>
      <c r="AU431" s="167" t="s">
        <v>82</v>
      </c>
      <c r="AV431" s="12" t="s">
        <v>84</v>
      </c>
      <c r="AW431" s="12" t="s">
        <v>226</v>
      </c>
      <c r="AX431" s="12" t="s">
        <v>74</v>
      </c>
      <c r="AY431" s="167" t="s">
        <v>193</v>
      </c>
    </row>
    <row r="432" spans="2:65" s="12" customFormat="1" ht="11.25">
      <c r="B432" s="165"/>
      <c r="D432" s="166" t="s">
        <v>224</v>
      </c>
      <c r="E432" s="167" t="s">
        <v>1</v>
      </c>
      <c r="F432" s="168" t="s">
        <v>1921</v>
      </c>
      <c r="H432" s="169">
        <v>31.103999999999999</v>
      </c>
      <c r="I432" s="170"/>
      <c r="L432" s="165"/>
      <c r="M432" s="171"/>
      <c r="T432" s="172"/>
      <c r="AT432" s="167" t="s">
        <v>224</v>
      </c>
      <c r="AU432" s="167" t="s">
        <v>82</v>
      </c>
      <c r="AV432" s="12" t="s">
        <v>84</v>
      </c>
      <c r="AW432" s="12" t="s">
        <v>226</v>
      </c>
      <c r="AX432" s="12" t="s">
        <v>74</v>
      </c>
      <c r="AY432" s="167" t="s">
        <v>193</v>
      </c>
    </row>
    <row r="433" spans="2:65" s="12" customFormat="1" ht="11.25">
      <c r="B433" s="165"/>
      <c r="D433" s="166" t="s">
        <v>224</v>
      </c>
      <c r="E433" s="167" t="s">
        <v>1</v>
      </c>
      <c r="F433" s="168" t="s">
        <v>1922</v>
      </c>
      <c r="H433" s="169">
        <v>61.2</v>
      </c>
      <c r="I433" s="170"/>
      <c r="L433" s="165"/>
      <c r="M433" s="171"/>
      <c r="T433" s="172"/>
      <c r="AT433" s="167" t="s">
        <v>224</v>
      </c>
      <c r="AU433" s="167" t="s">
        <v>82</v>
      </c>
      <c r="AV433" s="12" t="s">
        <v>84</v>
      </c>
      <c r="AW433" s="12" t="s">
        <v>226</v>
      </c>
      <c r="AX433" s="12" t="s">
        <v>74</v>
      </c>
      <c r="AY433" s="167" t="s">
        <v>193</v>
      </c>
    </row>
    <row r="434" spans="2:65" s="13" customFormat="1" ht="11.25">
      <c r="B434" s="173"/>
      <c r="D434" s="166" t="s">
        <v>224</v>
      </c>
      <c r="E434" s="174" t="s">
        <v>1</v>
      </c>
      <c r="F434" s="175" t="s">
        <v>227</v>
      </c>
      <c r="H434" s="176">
        <v>488.06400000000002</v>
      </c>
      <c r="I434" s="177"/>
      <c r="L434" s="173"/>
      <c r="M434" s="178"/>
      <c r="T434" s="179"/>
      <c r="AT434" s="174" t="s">
        <v>224</v>
      </c>
      <c r="AU434" s="174" t="s">
        <v>82</v>
      </c>
      <c r="AV434" s="13" t="s">
        <v>192</v>
      </c>
      <c r="AW434" s="13" t="s">
        <v>226</v>
      </c>
      <c r="AX434" s="13" t="s">
        <v>82</v>
      </c>
      <c r="AY434" s="174" t="s">
        <v>193</v>
      </c>
    </row>
    <row r="435" spans="2:65" s="12" customFormat="1" ht="11.25">
      <c r="B435" s="165"/>
      <c r="D435" s="166" t="s">
        <v>224</v>
      </c>
      <c r="F435" s="168" t="s">
        <v>1923</v>
      </c>
      <c r="H435" s="169">
        <v>536.87</v>
      </c>
      <c r="I435" s="170"/>
      <c r="L435" s="165"/>
      <c r="M435" s="171"/>
      <c r="T435" s="172"/>
      <c r="AT435" s="167" t="s">
        <v>224</v>
      </c>
      <c r="AU435" s="167" t="s">
        <v>82</v>
      </c>
      <c r="AV435" s="12" t="s">
        <v>84</v>
      </c>
      <c r="AW435" s="12" t="s">
        <v>3</v>
      </c>
      <c r="AX435" s="12" t="s">
        <v>82</v>
      </c>
      <c r="AY435" s="167" t="s">
        <v>193</v>
      </c>
    </row>
    <row r="436" spans="2:65" s="1" customFormat="1" ht="21.75" customHeight="1">
      <c r="B436" s="114"/>
      <c r="C436" s="157" t="s">
        <v>1924</v>
      </c>
      <c r="D436" s="157" t="s">
        <v>207</v>
      </c>
      <c r="E436" s="158" t="s">
        <v>1925</v>
      </c>
      <c r="F436" s="159" t="s">
        <v>1926</v>
      </c>
      <c r="G436" s="160" t="s">
        <v>864</v>
      </c>
      <c r="H436" s="161">
        <v>9.375</v>
      </c>
      <c r="I436" s="162"/>
      <c r="J436" s="163">
        <f>ROUND(I436*H436,2)</f>
        <v>0</v>
      </c>
      <c r="K436" s="159" t="s">
        <v>1003</v>
      </c>
      <c r="L436" s="30"/>
      <c r="M436" s="164" t="s">
        <v>1</v>
      </c>
      <c r="N436" s="113" t="s">
        <v>39</v>
      </c>
      <c r="P436" s="153">
        <f>O436*H436</f>
        <v>0</v>
      </c>
      <c r="Q436" s="153">
        <v>1.0606543799999999</v>
      </c>
      <c r="R436" s="153">
        <f>Q436*H436</f>
        <v>9.9436348124999991</v>
      </c>
      <c r="S436" s="153">
        <v>0</v>
      </c>
      <c r="T436" s="154">
        <f>S436*H436</f>
        <v>0</v>
      </c>
      <c r="AR436" s="155" t="s">
        <v>1004</v>
      </c>
      <c r="AT436" s="155" t="s">
        <v>207</v>
      </c>
      <c r="AU436" s="155" t="s">
        <v>82</v>
      </c>
      <c r="AY436" s="15" t="s">
        <v>193</v>
      </c>
      <c r="BE436" s="156">
        <f>IF(N436="základní",J436,0)</f>
        <v>0</v>
      </c>
      <c r="BF436" s="156">
        <f>IF(N436="snížená",J436,0)</f>
        <v>0</v>
      </c>
      <c r="BG436" s="156">
        <f>IF(N436="zákl. přenesená",J436,0)</f>
        <v>0</v>
      </c>
      <c r="BH436" s="156">
        <f>IF(N436="sníž. přenesená",J436,0)</f>
        <v>0</v>
      </c>
      <c r="BI436" s="156">
        <f>IF(N436="nulová",J436,0)</f>
        <v>0</v>
      </c>
      <c r="BJ436" s="15" t="s">
        <v>82</v>
      </c>
      <c r="BK436" s="156">
        <f>ROUND(I436*H436,2)</f>
        <v>0</v>
      </c>
      <c r="BL436" s="15" t="s">
        <v>1004</v>
      </c>
      <c r="BM436" s="155" t="s">
        <v>1927</v>
      </c>
    </row>
    <row r="437" spans="2:65" s="1" customFormat="1" ht="11.25">
      <c r="B437" s="30"/>
      <c r="D437" s="180" t="s">
        <v>286</v>
      </c>
      <c r="F437" s="181" t="s">
        <v>1928</v>
      </c>
      <c r="I437" s="115"/>
      <c r="L437" s="30"/>
      <c r="M437" s="182"/>
      <c r="T437" s="54"/>
      <c r="AT437" s="15" t="s">
        <v>286</v>
      </c>
      <c r="AU437" s="15" t="s">
        <v>82</v>
      </c>
    </row>
    <row r="438" spans="2:65" s="12" customFormat="1" ht="11.25">
      <c r="B438" s="165"/>
      <c r="D438" s="166" t="s">
        <v>224</v>
      </c>
      <c r="E438" s="167" t="s">
        <v>1</v>
      </c>
      <c r="F438" s="168" t="s">
        <v>1929</v>
      </c>
      <c r="H438" s="169">
        <v>0.82896000000000003</v>
      </c>
      <c r="I438" s="170"/>
      <c r="L438" s="165"/>
      <c r="M438" s="171"/>
      <c r="T438" s="172"/>
      <c r="AT438" s="167" t="s">
        <v>224</v>
      </c>
      <c r="AU438" s="167" t="s">
        <v>82</v>
      </c>
      <c r="AV438" s="12" t="s">
        <v>84</v>
      </c>
      <c r="AW438" s="12" t="s">
        <v>226</v>
      </c>
      <c r="AX438" s="12" t="s">
        <v>74</v>
      </c>
      <c r="AY438" s="167" t="s">
        <v>193</v>
      </c>
    </row>
    <row r="439" spans="2:65" s="12" customFormat="1" ht="22.5">
      <c r="B439" s="165"/>
      <c r="D439" s="166" t="s">
        <v>224</v>
      </c>
      <c r="E439" s="167" t="s">
        <v>1</v>
      </c>
      <c r="F439" s="168" t="s">
        <v>1930</v>
      </c>
      <c r="H439" s="169">
        <v>0.74574950399999995</v>
      </c>
      <c r="I439" s="170"/>
      <c r="L439" s="165"/>
      <c r="M439" s="171"/>
      <c r="T439" s="172"/>
      <c r="AT439" s="167" t="s">
        <v>224</v>
      </c>
      <c r="AU439" s="167" t="s">
        <v>82</v>
      </c>
      <c r="AV439" s="12" t="s">
        <v>84</v>
      </c>
      <c r="AW439" s="12" t="s">
        <v>226</v>
      </c>
      <c r="AX439" s="12" t="s">
        <v>74</v>
      </c>
      <c r="AY439" s="167" t="s">
        <v>193</v>
      </c>
    </row>
    <row r="440" spans="2:65" s="12" customFormat="1" ht="11.25">
      <c r="B440" s="165"/>
      <c r="D440" s="166" t="s">
        <v>224</v>
      </c>
      <c r="E440" s="167" t="s">
        <v>1</v>
      </c>
      <c r="F440" s="168" t="s">
        <v>1931</v>
      </c>
      <c r="H440" s="169">
        <v>0.3</v>
      </c>
      <c r="I440" s="170"/>
      <c r="L440" s="165"/>
      <c r="M440" s="171"/>
      <c r="T440" s="172"/>
      <c r="AT440" s="167" t="s">
        <v>224</v>
      </c>
      <c r="AU440" s="167" t="s">
        <v>82</v>
      </c>
      <c r="AV440" s="12" t="s">
        <v>84</v>
      </c>
      <c r="AW440" s="12" t="s">
        <v>226</v>
      </c>
      <c r="AX440" s="12" t="s">
        <v>74</v>
      </c>
      <c r="AY440" s="167" t="s">
        <v>193</v>
      </c>
    </row>
    <row r="441" spans="2:65" s="12" customFormat="1" ht="11.25">
      <c r="B441" s="165"/>
      <c r="D441" s="166" t="s">
        <v>224</v>
      </c>
      <c r="E441" s="167" t="s">
        <v>1</v>
      </c>
      <c r="F441" s="168" t="s">
        <v>1932</v>
      </c>
      <c r="H441" s="169">
        <v>7.5</v>
      </c>
      <c r="I441" s="170"/>
      <c r="L441" s="165"/>
      <c r="M441" s="171"/>
      <c r="T441" s="172"/>
      <c r="AT441" s="167" t="s">
        <v>224</v>
      </c>
      <c r="AU441" s="167" t="s">
        <v>82</v>
      </c>
      <c r="AV441" s="12" t="s">
        <v>84</v>
      </c>
      <c r="AW441" s="12" t="s">
        <v>226</v>
      </c>
      <c r="AX441" s="12" t="s">
        <v>74</v>
      </c>
      <c r="AY441" s="167" t="s">
        <v>193</v>
      </c>
    </row>
    <row r="442" spans="2:65" s="13" customFormat="1" ht="11.25">
      <c r="B442" s="173"/>
      <c r="D442" s="166" t="s">
        <v>224</v>
      </c>
      <c r="E442" s="174" t="s">
        <v>1</v>
      </c>
      <c r="F442" s="175" t="s">
        <v>227</v>
      </c>
      <c r="H442" s="176">
        <v>9.3747095040000001</v>
      </c>
      <c r="I442" s="177"/>
      <c r="L442" s="173"/>
      <c r="M442" s="178"/>
      <c r="T442" s="179"/>
      <c r="AT442" s="174" t="s">
        <v>224</v>
      </c>
      <c r="AU442" s="174" t="s">
        <v>82</v>
      </c>
      <c r="AV442" s="13" t="s">
        <v>192</v>
      </c>
      <c r="AW442" s="13" t="s">
        <v>3</v>
      </c>
      <c r="AX442" s="13" t="s">
        <v>82</v>
      </c>
      <c r="AY442" s="174" t="s">
        <v>193</v>
      </c>
    </row>
    <row r="443" spans="2:65" s="1" customFormat="1" ht="16.5" customHeight="1">
      <c r="B443" s="114"/>
      <c r="C443" s="157" t="s">
        <v>1933</v>
      </c>
      <c r="D443" s="157" t="s">
        <v>207</v>
      </c>
      <c r="E443" s="158" t="s">
        <v>984</v>
      </c>
      <c r="F443" s="159" t="s">
        <v>985</v>
      </c>
      <c r="G443" s="160" t="s">
        <v>857</v>
      </c>
      <c r="H443" s="161">
        <v>163.62</v>
      </c>
      <c r="I443" s="162"/>
      <c r="J443" s="163">
        <f>ROUND(I443*H443,2)</f>
        <v>0</v>
      </c>
      <c r="K443" s="159" t="s">
        <v>239</v>
      </c>
      <c r="L443" s="30"/>
      <c r="M443" s="164" t="s">
        <v>1</v>
      </c>
      <c r="N443" s="113" t="s">
        <v>39</v>
      </c>
      <c r="P443" s="153">
        <f>O443*H443</f>
        <v>0</v>
      </c>
      <c r="Q443" s="153">
        <v>0</v>
      </c>
      <c r="R443" s="153">
        <f>Q443*H443</f>
        <v>0</v>
      </c>
      <c r="S443" s="153">
        <v>2.2000000000000002</v>
      </c>
      <c r="T443" s="154">
        <f>S443*H443</f>
        <v>359.96400000000006</v>
      </c>
      <c r="AR443" s="155" t="s">
        <v>268</v>
      </c>
      <c r="AT443" s="155" t="s">
        <v>207</v>
      </c>
      <c r="AU443" s="155" t="s">
        <v>82</v>
      </c>
      <c r="AY443" s="15" t="s">
        <v>193</v>
      </c>
      <c r="BE443" s="156">
        <f>IF(N443="základní",J443,0)</f>
        <v>0</v>
      </c>
      <c r="BF443" s="156">
        <f>IF(N443="snížená",J443,0)</f>
        <v>0</v>
      </c>
      <c r="BG443" s="156">
        <f>IF(N443="zákl. přenesená",J443,0)</f>
        <v>0</v>
      </c>
      <c r="BH443" s="156">
        <f>IF(N443="sníž. přenesená",J443,0)</f>
        <v>0</v>
      </c>
      <c r="BI443" s="156">
        <f>IF(N443="nulová",J443,0)</f>
        <v>0</v>
      </c>
      <c r="BJ443" s="15" t="s">
        <v>82</v>
      </c>
      <c r="BK443" s="156">
        <f>ROUND(I443*H443,2)</f>
        <v>0</v>
      </c>
      <c r="BL443" s="15" t="s">
        <v>268</v>
      </c>
      <c r="BM443" s="155" t="s">
        <v>1934</v>
      </c>
    </row>
    <row r="444" spans="2:65" s="1" customFormat="1" ht="11.25">
      <c r="B444" s="30"/>
      <c r="D444" s="180" t="s">
        <v>286</v>
      </c>
      <c r="F444" s="181" t="s">
        <v>987</v>
      </c>
      <c r="I444" s="115"/>
      <c r="L444" s="30"/>
      <c r="M444" s="182"/>
      <c r="T444" s="54"/>
      <c r="AT444" s="15" t="s">
        <v>286</v>
      </c>
      <c r="AU444" s="15" t="s">
        <v>82</v>
      </c>
    </row>
    <row r="445" spans="2:65" s="12" customFormat="1" ht="11.25">
      <c r="B445" s="165"/>
      <c r="D445" s="166" t="s">
        <v>224</v>
      </c>
      <c r="E445" s="167" t="s">
        <v>1</v>
      </c>
      <c r="F445" s="168" t="s">
        <v>1935</v>
      </c>
      <c r="H445" s="169">
        <v>129.6</v>
      </c>
      <c r="I445" s="170"/>
      <c r="L445" s="165"/>
      <c r="M445" s="171"/>
      <c r="T445" s="172"/>
      <c r="AT445" s="167" t="s">
        <v>224</v>
      </c>
      <c r="AU445" s="167" t="s">
        <v>82</v>
      </c>
      <c r="AV445" s="12" t="s">
        <v>84</v>
      </c>
      <c r="AW445" s="12" t="s">
        <v>226</v>
      </c>
      <c r="AX445" s="12" t="s">
        <v>74</v>
      </c>
      <c r="AY445" s="167" t="s">
        <v>193</v>
      </c>
    </row>
    <row r="446" spans="2:65" s="12" customFormat="1" ht="11.25">
      <c r="B446" s="165"/>
      <c r="D446" s="166" t="s">
        <v>224</v>
      </c>
      <c r="E446" s="167" t="s">
        <v>1</v>
      </c>
      <c r="F446" s="168" t="s">
        <v>1936</v>
      </c>
      <c r="H446" s="169">
        <v>34.020000000000003</v>
      </c>
      <c r="I446" s="170"/>
      <c r="L446" s="165"/>
      <c r="M446" s="171"/>
      <c r="T446" s="172"/>
      <c r="AT446" s="167" t="s">
        <v>224</v>
      </c>
      <c r="AU446" s="167" t="s">
        <v>82</v>
      </c>
      <c r="AV446" s="12" t="s">
        <v>84</v>
      </c>
      <c r="AW446" s="12" t="s">
        <v>226</v>
      </c>
      <c r="AX446" s="12" t="s">
        <v>74</v>
      </c>
      <c r="AY446" s="167" t="s">
        <v>193</v>
      </c>
    </row>
    <row r="447" spans="2:65" s="13" customFormat="1" ht="11.25">
      <c r="B447" s="173"/>
      <c r="D447" s="166" t="s">
        <v>224</v>
      </c>
      <c r="E447" s="174" t="s">
        <v>1</v>
      </c>
      <c r="F447" s="175" t="s">
        <v>227</v>
      </c>
      <c r="H447" s="176">
        <v>163.62</v>
      </c>
      <c r="I447" s="177"/>
      <c r="L447" s="173"/>
      <c r="M447" s="178"/>
      <c r="T447" s="179"/>
      <c r="AT447" s="174" t="s">
        <v>224</v>
      </c>
      <c r="AU447" s="174" t="s">
        <v>82</v>
      </c>
      <c r="AV447" s="13" t="s">
        <v>192</v>
      </c>
      <c r="AW447" s="13" t="s">
        <v>226</v>
      </c>
      <c r="AX447" s="13" t="s">
        <v>82</v>
      </c>
      <c r="AY447" s="174" t="s">
        <v>193</v>
      </c>
    </row>
    <row r="448" spans="2:65" s="1" customFormat="1" ht="24.2" customHeight="1">
      <c r="B448" s="114"/>
      <c r="C448" s="157" t="s">
        <v>1937</v>
      </c>
      <c r="D448" s="157" t="s">
        <v>207</v>
      </c>
      <c r="E448" s="158" t="s">
        <v>1938</v>
      </c>
      <c r="F448" s="159" t="s">
        <v>1939</v>
      </c>
      <c r="G448" s="160" t="s">
        <v>857</v>
      </c>
      <c r="H448" s="161">
        <v>5.6</v>
      </c>
      <c r="I448" s="162"/>
      <c r="J448" s="163">
        <f>ROUND(I448*H448,2)</f>
        <v>0</v>
      </c>
      <c r="K448" s="159" t="s">
        <v>239</v>
      </c>
      <c r="L448" s="30"/>
      <c r="M448" s="164" t="s">
        <v>1</v>
      </c>
      <c r="N448" s="113" t="s">
        <v>39</v>
      </c>
      <c r="P448" s="153">
        <f>O448*H448</f>
        <v>0</v>
      </c>
      <c r="Q448" s="153">
        <v>0</v>
      </c>
      <c r="R448" s="153">
        <f>Q448*H448</f>
        <v>0</v>
      </c>
      <c r="S448" s="153">
        <v>2.5</v>
      </c>
      <c r="T448" s="154">
        <f>S448*H448</f>
        <v>14</v>
      </c>
      <c r="AR448" s="155" t="s">
        <v>268</v>
      </c>
      <c r="AT448" s="155" t="s">
        <v>207</v>
      </c>
      <c r="AU448" s="155" t="s">
        <v>82</v>
      </c>
      <c r="AY448" s="15" t="s">
        <v>193</v>
      </c>
      <c r="BE448" s="156">
        <f>IF(N448="základní",J448,0)</f>
        <v>0</v>
      </c>
      <c r="BF448" s="156">
        <f>IF(N448="snížená",J448,0)</f>
        <v>0</v>
      </c>
      <c r="BG448" s="156">
        <f>IF(N448="zákl. přenesená",J448,0)</f>
        <v>0</v>
      </c>
      <c r="BH448" s="156">
        <f>IF(N448="sníž. přenesená",J448,0)</f>
        <v>0</v>
      </c>
      <c r="BI448" s="156">
        <f>IF(N448="nulová",J448,0)</f>
        <v>0</v>
      </c>
      <c r="BJ448" s="15" t="s">
        <v>82</v>
      </c>
      <c r="BK448" s="156">
        <f>ROUND(I448*H448,2)</f>
        <v>0</v>
      </c>
      <c r="BL448" s="15" t="s">
        <v>268</v>
      </c>
      <c r="BM448" s="155" t="s">
        <v>1940</v>
      </c>
    </row>
    <row r="449" spans="2:65" s="1" customFormat="1" ht="11.25">
      <c r="B449" s="30"/>
      <c r="D449" s="180" t="s">
        <v>286</v>
      </c>
      <c r="F449" s="181" t="s">
        <v>1941</v>
      </c>
      <c r="I449" s="115"/>
      <c r="L449" s="30"/>
      <c r="M449" s="182"/>
      <c r="T449" s="54"/>
      <c r="AT449" s="15" t="s">
        <v>286</v>
      </c>
      <c r="AU449" s="15" t="s">
        <v>82</v>
      </c>
    </row>
    <row r="450" spans="2:65" s="1" customFormat="1" ht="19.5">
      <c r="B450" s="30"/>
      <c r="D450" s="166" t="s">
        <v>1116</v>
      </c>
      <c r="F450" s="192" t="s">
        <v>1942</v>
      </c>
      <c r="I450" s="115"/>
      <c r="L450" s="30"/>
      <c r="M450" s="182"/>
      <c r="T450" s="54"/>
      <c r="AT450" s="15" t="s">
        <v>1116</v>
      </c>
      <c r="AU450" s="15" t="s">
        <v>82</v>
      </c>
    </row>
    <row r="451" spans="2:65" s="12" customFormat="1" ht="11.25">
      <c r="B451" s="165"/>
      <c r="D451" s="166" t="s">
        <v>224</v>
      </c>
      <c r="E451" s="167" t="s">
        <v>1</v>
      </c>
      <c r="F451" s="168" t="s">
        <v>1943</v>
      </c>
      <c r="H451" s="169">
        <v>5.6</v>
      </c>
      <c r="I451" s="170"/>
      <c r="L451" s="165"/>
      <c r="M451" s="171"/>
      <c r="T451" s="172"/>
      <c r="AT451" s="167" t="s">
        <v>224</v>
      </c>
      <c r="AU451" s="167" t="s">
        <v>82</v>
      </c>
      <c r="AV451" s="12" t="s">
        <v>84</v>
      </c>
      <c r="AW451" s="12" t="s">
        <v>226</v>
      </c>
      <c r="AX451" s="12" t="s">
        <v>82</v>
      </c>
      <c r="AY451" s="167" t="s">
        <v>193</v>
      </c>
    </row>
    <row r="452" spans="2:65" s="1" customFormat="1" ht="24.2" customHeight="1">
      <c r="B452" s="114"/>
      <c r="C452" s="157" t="s">
        <v>1944</v>
      </c>
      <c r="D452" s="157" t="s">
        <v>207</v>
      </c>
      <c r="E452" s="158" t="s">
        <v>989</v>
      </c>
      <c r="F452" s="159" t="s">
        <v>990</v>
      </c>
      <c r="G452" s="160" t="s">
        <v>221</v>
      </c>
      <c r="H452" s="161">
        <v>12.5</v>
      </c>
      <c r="I452" s="162"/>
      <c r="J452" s="163">
        <f>ROUND(I452*H452,2)</f>
        <v>0</v>
      </c>
      <c r="K452" s="159" t="s">
        <v>239</v>
      </c>
      <c r="L452" s="30"/>
      <c r="M452" s="164" t="s">
        <v>1</v>
      </c>
      <c r="N452" s="113" t="s">
        <v>39</v>
      </c>
      <c r="P452" s="153">
        <f>O452*H452</f>
        <v>0</v>
      </c>
      <c r="Q452" s="153">
        <v>0</v>
      </c>
      <c r="R452" s="153">
        <f>Q452*H452</f>
        <v>0</v>
      </c>
      <c r="S452" s="153">
        <v>9.4500000000000001E-3</v>
      </c>
      <c r="T452" s="154">
        <f>S452*H452</f>
        <v>0.11812500000000001</v>
      </c>
      <c r="AR452" s="155" t="s">
        <v>268</v>
      </c>
      <c r="AT452" s="155" t="s">
        <v>207</v>
      </c>
      <c r="AU452" s="155" t="s">
        <v>82</v>
      </c>
      <c r="AY452" s="15" t="s">
        <v>193</v>
      </c>
      <c r="BE452" s="156">
        <f>IF(N452="základní",J452,0)</f>
        <v>0</v>
      </c>
      <c r="BF452" s="156">
        <f>IF(N452="snížená",J452,0)</f>
        <v>0</v>
      </c>
      <c r="BG452" s="156">
        <f>IF(N452="zákl. přenesená",J452,0)</f>
        <v>0</v>
      </c>
      <c r="BH452" s="156">
        <f>IF(N452="sníž. přenesená",J452,0)</f>
        <v>0</v>
      </c>
      <c r="BI452" s="156">
        <f>IF(N452="nulová",J452,0)</f>
        <v>0</v>
      </c>
      <c r="BJ452" s="15" t="s">
        <v>82</v>
      </c>
      <c r="BK452" s="156">
        <f>ROUND(I452*H452,2)</f>
        <v>0</v>
      </c>
      <c r="BL452" s="15" t="s">
        <v>268</v>
      </c>
      <c r="BM452" s="155" t="s">
        <v>1945</v>
      </c>
    </row>
    <row r="453" spans="2:65" s="1" customFormat="1" ht="11.25">
      <c r="B453" s="30"/>
      <c r="D453" s="180" t="s">
        <v>286</v>
      </c>
      <c r="F453" s="181" t="s">
        <v>992</v>
      </c>
      <c r="I453" s="115"/>
      <c r="L453" s="30"/>
      <c r="M453" s="182"/>
      <c r="T453" s="54"/>
      <c r="AT453" s="15" t="s">
        <v>286</v>
      </c>
      <c r="AU453" s="15" t="s">
        <v>82</v>
      </c>
    </row>
    <row r="454" spans="2:65" s="12" customFormat="1" ht="11.25">
      <c r="B454" s="165"/>
      <c r="D454" s="166" t="s">
        <v>224</v>
      </c>
      <c r="E454" s="167" t="s">
        <v>1</v>
      </c>
      <c r="F454" s="168" t="s">
        <v>1946</v>
      </c>
      <c r="H454" s="169">
        <v>12.5</v>
      </c>
      <c r="I454" s="170"/>
      <c r="L454" s="165"/>
      <c r="M454" s="171"/>
      <c r="T454" s="172"/>
      <c r="AT454" s="167" t="s">
        <v>224</v>
      </c>
      <c r="AU454" s="167" t="s">
        <v>82</v>
      </c>
      <c r="AV454" s="12" t="s">
        <v>84</v>
      </c>
      <c r="AW454" s="12" t="s">
        <v>226</v>
      </c>
      <c r="AX454" s="12" t="s">
        <v>82</v>
      </c>
      <c r="AY454" s="167" t="s">
        <v>193</v>
      </c>
    </row>
    <row r="455" spans="2:65" s="1" customFormat="1" ht="55.5" customHeight="1">
      <c r="B455" s="114"/>
      <c r="C455" s="157" t="s">
        <v>1947</v>
      </c>
      <c r="D455" s="157" t="s">
        <v>207</v>
      </c>
      <c r="E455" s="158" t="s">
        <v>1948</v>
      </c>
      <c r="F455" s="159" t="s">
        <v>1949</v>
      </c>
      <c r="G455" s="160" t="s">
        <v>221</v>
      </c>
      <c r="H455" s="161">
        <v>12.5</v>
      </c>
      <c r="I455" s="162"/>
      <c r="J455" s="163">
        <f>ROUND(I455*H455,2)</f>
        <v>0</v>
      </c>
      <c r="K455" s="159" t="s">
        <v>239</v>
      </c>
      <c r="L455" s="30"/>
      <c r="M455" s="164" t="s">
        <v>1</v>
      </c>
      <c r="N455" s="113" t="s">
        <v>39</v>
      </c>
      <c r="P455" s="153">
        <f>O455*H455</f>
        <v>0</v>
      </c>
      <c r="Q455" s="153">
        <v>3.8179999999999999E-2</v>
      </c>
      <c r="R455" s="153">
        <f>Q455*H455</f>
        <v>0.47725000000000001</v>
      </c>
      <c r="S455" s="153">
        <v>0</v>
      </c>
      <c r="T455" s="154">
        <f>S455*H455</f>
        <v>0</v>
      </c>
      <c r="AR455" s="155" t="s">
        <v>268</v>
      </c>
      <c r="AT455" s="155" t="s">
        <v>207</v>
      </c>
      <c r="AU455" s="155" t="s">
        <v>82</v>
      </c>
      <c r="AY455" s="15" t="s">
        <v>193</v>
      </c>
      <c r="BE455" s="156">
        <f>IF(N455="základní",J455,0)</f>
        <v>0</v>
      </c>
      <c r="BF455" s="156">
        <f>IF(N455="snížená",J455,0)</f>
        <v>0</v>
      </c>
      <c r="BG455" s="156">
        <f>IF(N455="zákl. přenesená",J455,0)</f>
        <v>0</v>
      </c>
      <c r="BH455" s="156">
        <f>IF(N455="sníž. přenesená",J455,0)</f>
        <v>0</v>
      </c>
      <c r="BI455" s="156">
        <f>IF(N455="nulová",J455,0)</f>
        <v>0</v>
      </c>
      <c r="BJ455" s="15" t="s">
        <v>82</v>
      </c>
      <c r="BK455" s="156">
        <f>ROUND(I455*H455,2)</f>
        <v>0</v>
      </c>
      <c r="BL455" s="15" t="s">
        <v>268</v>
      </c>
      <c r="BM455" s="155" t="s">
        <v>1950</v>
      </c>
    </row>
    <row r="456" spans="2:65" s="1" customFormat="1" ht="11.25">
      <c r="B456" s="30"/>
      <c r="D456" s="180" t="s">
        <v>286</v>
      </c>
      <c r="F456" s="181" t="s">
        <v>1951</v>
      </c>
      <c r="I456" s="115"/>
      <c r="L456" s="30"/>
      <c r="M456" s="182"/>
      <c r="T456" s="54"/>
      <c r="AT456" s="15" t="s">
        <v>286</v>
      </c>
      <c r="AU456" s="15" t="s">
        <v>82</v>
      </c>
    </row>
    <row r="457" spans="2:65" s="12" customFormat="1" ht="22.5">
      <c r="B457" s="165"/>
      <c r="D457" s="166" t="s">
        <v>224</v>
      </c>
      <c r="E457" s="167" t="s">
        <v>1</v>
      </c>
      <c r="F457" s="168" t="s">
        <v>1952</v>
      </c>
      <c r="H457" s="169">
        <v>12.5</v>
      </c>
      <c r="I457" s="170"/>
      <c r="L457" s="165"/>
      <c r="M457" s="171"/>
      <c r="T457" s="172"/>
      <c r="AT457" s="167" t="s">
        <v>224</v>
      </c>
      <c r="AU457" s="167" t="s">
        <v>82</v>
      </c>
      <c r="AV457" s="12" t="s">
        <v>84</v>
      </c>
      <c r="AW457" s="12" t="s">
        <v>226</v>
      </c>
      <c r="AX457" s="12" t="s">
        <v>82</v>
      </c>
      <c r="AY457" s="167" t="s">
        <v>193</v>
      </c>
    </row>
    <row r="458" spans="2:65" s="1" customFormat="1" ht="24.2" customHeight="1">
      <c r="B458" s="114"/>
      <c r="C458" s="157" t="s">
        <v>1953</v>
      </c>
      <c r="D458" s="157" t="s">
        <v>207</v>
      </c>
      <c r="E458" s="158" t="s">
        <v>1954</v>
      </c>
      <c r="F458" s="159" t="s">
        <v>1955</v>
      </c>
      <c r="G458" s="160" t="s">
        <v>736</v>
      </c>
      <c r="H458" s="161">
        <v>10.6</v>
      </c>
      <c r="I458" s="162"/>
      <c r="J458" s="163">
        <f>ROUND(I458*H458,2)</f>
        <v>0</v>
      </c>
      <c r="K458" s="159" t="s">
        <v>239</v>
      </c>
      <c r="L458" s="30"/>
      <c r="M458" s="164" t="s">
        <v>1</v>
      </c>
      <c r="N458" s="113" t="s">
        <v>39</v>
      </c>
      <c r="P458" s="153">
        <f>O458*H458</f>
        <v>0</v>
      </c>
      <c r="Q458" s="153">
        <v>0</v>
      </c>
      <c r="R458" s="153">
        <f>Q458*H458</f>
        <v>0</v>
      </c>
      <c r="S458" s="153">
        <v>0.11799999999999999</v>
      </c>
      <c r="T458" s="154">
        <f>S458*H458</f>
        <v>1.2507999999999999</v>
      </c>
      <c r="AR458" s="155" t="s">
        <v>268</v>
      </c>
      <c r="AT458" s="155" t="s">
        <v>207</v>
      </c>
      <c r="AU458" s="155" t="s">
        <v>82</v>
      </c>
      <c r="AY458" s="15" t="s">
        <v>193</v>
      </c>
      <c r="BE458" s="156">
        <f>IF(N458="základní",J458,0)</f>
        <v>0</v>
      </c>
      <c r="BF458" s="156">
        <f>IF(N458="snížená",J458,0)</f>
        <v>0</v>
      </c>
      <c r="BG458" s="156">
        <f>IF(N458="zákl. přenesená",J458,0)</f>
        <v>0</v>
      </c>
      <c r="BH458" s="156">
        <f>IF(N458="sníž. přenesená",J458,0)</f>
        <v>0</v>
      </c>
      <c r="BI458" s="156">
        <f>IF(N458="nulová",J458,0)</f>
        <v>0</v>
      </c>
      <c r="BJ458" s="15" t="s">
        <v>82</v>
      </c>
      <c r="BK458" s="156">
        <f>ROUND(I458*H458,2)</f>
        <v>0</v>
      </c>
      <c r="BL458" s="15" t="s">
        <v>268</v>
      </c>
      <c r="BM458" s="155" t="s">
        <v>1956</v>
      </c>
    </row>
    <row r="459" spans="2:65" s="1" customFormat="1" ht="11.25">
      <c r="B459" s="30"/>
      <c r="D459" s="180" t="s">
        <v>286</v>
      </c>
      <c r="F459" s="181" t="s">
        <v>1957</v>
      </c>
      <c r="I459" s="115"/>
      <c r="L459" s="30"/>
      <c r="M459" s="182"/>
      <c r="T459" s="54"/>
      <c r="AT459" s="15" t="s">
        <v>286</v>
      </c>
      <c r="AU459" s="15" t="s">
        <v>82</v>
      </c>
    </row>
    <row r="460" spans="2:65" s="12" customFormat="1" ht="11.25">
      <c r="B460" s="165"/>
      <c r="D460" s="166" t="s">
        <v>224</v>
      </c>
      <c r="E460" s="167" t="s">
        <v>1</v>
      </c>
      <c r="F460" s="168" t="s">
        <v>1958</v>
      </c>
      <c r="H460" s="169">
        <v>10.6</v>
      </c>
      <c r="I460" s="170"/>
      <c r="L460" s="165"/>
      <c r="M460" s="171"/>
      <c r="T460" s="172"/>
      <c r="AT460" s="167" t="s">
        <v>224</v>
      </c>
      <c r="AU460" s="167" t="s">
        <v>82</v>
      </c>
      <c r="AV460" s="12" t="s">
        <v>84</v>
      </c>
      <c r="AW460" s="12" t="s">
        <v>226</v>
      </c>
      <c r="AX460" s="12" t="s">
        <v>82</v>
      </c>
      <c r="AY460" s="167" t="s">
        <v>193</v>
      </c>
    </row>
    <row r="461" spans="2:65" s="1" customFormat="1" ht="24.2" customHeight="1">
      <c r="B461" s="114"/>
      <c r="C461" s="157" t="s">
        <v>1959</v>
      </c>
      <c r="D461" s="157" t="s">
        <v>207</v>
      </c>
      <c r="E461" s="158" t="s">
        <v>1960</v>
      </c>
      <c r="F461" s="159" t="s">
        <v>1961</v>
      </c>
      <c r="G461" s="160" t="s">
        <v>736</v>
      </c>
      <c r="H461" s="161">
        <v>10.6</v>
      </c>
      <c r="I461" s="162"/>
      <c r="J461" s="163">
        <f>ROUND(I461*H461,2)</f>
        <v>0</v>
      </c>
      <c r="K461" s="159" t="s">
        <v>239</v>
      </c>
      <c r="L461" s="30"/>
      <c r="M461" s="164" t="s">
        <v>1</v>
      </c>
      <c r="N461" s="113" t="s">
        <v>39</v>
      </c>
      <c r="P461" s="153">
        <f>O461*H461</f>
        <v>0</v>
      </c>
      <c r="Q461" s="153">
        <v>0</v>
      </c>
      <c r="R461" s="153">
        <f>Q461*H461</f>
        <v>0</v>
      </c>
      <c r="S461" s="153">
        <v>0</v>
      </c>
      <c r="T461" s="154">
        <f>S461*H461</f>
        <v>0</v>
      </c>
      <c r="AR461" s="155" t="s">
        <v>222</v>
      </c>
      <c r="AT461" s="155" t="s">
        <v>207</v>
      </c>
      <c r="AU461" s="155" t="s">
        <v>82</v>
      </c>
      <c r="AY461" s="15" t="s">
        <v>193</v>
      </c>
      <c r="BE461" s="156">
        <f>IF(N461="základní",J461,0)</f>
        <v>0</v>
      </c>
      <c r="BF461" s="156">
        <f>IF(N461="snížená",J461,0)</f>
        <v>0</v>
      </c>
      <c r="BG461" s="156">
        <f>IF(N461="zákl. přenesená",J461,0)</f>
        <v>0</v>
      </c>
      <c r="BH461" s="156">
        <f>IF(N461="sníž. přenesená",J461,0)</f>
        <v>0</v>
      </c>
      <c r="BI461" s="156">
        <f>IF(N461="nulová",J461,0)</f>
        <v>0</v>
      </c>
      <c r="BJ461" s="15" t="s">
        <v>82</v>
      </c>
      <c r="BK461" s="156">
        <f>ROUND(I461*H461,2)</f>
        <v>0</v>
      </c>
      <c r="BL461" s="15" t="s">
        <v>222</v>
      </c>
      <c r="BM461" s="155" t="s">
        <v>1962</v>
      </c>
    </row>
    <row r="462" spans="2:65" s="1" customFormat="1" ht="11.25">
      <c r="B462" s="30"/>
      <c r="D462" s="180" t="s">
        <v>286</v>
      </c>
      <c r="F462" s="181" t="s">
        <v>1963</v>
      </c>
      <c r="I462" s="115"/>
      <c r="L462" s="30"/>
      <c r="M462" s="182"/>
      <c r="T462" s="54"/>
      <c r="AT462" s="15" t="s">
        <v>286</v>
      </c>
      <c r="AU462" s="15" t="s">
        <v>82</v>
      </c>
    </row>
    <row r="463" spans="2:65" s="12" customFormat="1" ht="11.25">
      <c r="B463" s="165"/>
      <c r="D463" s="166" t="s">
        <v>224</v>
      </c>
      <c r="E463" s="167" t="s">
        <v>1</v>
      </c>
      <c r="F463" s="168" t="s">
        <v>1958</v>
      </c>
      <c r="H463" s="169">
        <v>10.6</v>
      </c>
      <c r="I463" s="170"/>
      <c r="L463" s="165"/>
      <c r="M463" s="171"/>
      <c r="T463" s="172"/>
      <c r="AT463" s="167" t="s">
        <v>224</v>
      </c>
      <c r="AU463" s="167" t="s">
        <v>82</v>
      </c>
      <c r="AV463" s="12" t="s">
        <v>84</v>
      </c>
      <c r="AW463" s="12" t="s">
        <v>226</v>
      </c>
      <c r="AX463" s="12" t="s">
        <v>82</v>
      </c>
      <c r="AY463" s="167" t="s">
        <v>193</v>
      </c>
    </row>
    <row r="464" spans="2:65" s="1" customFormat="1" ht="24.2" customHeight="1">
      <c r="B464" s="114"/>
      <c r="C464" s="157" t="s">
        <v>1964</v>
      </c>
      <c r="D464" s="157" t="s">
        <v>207</v>
      </c>
      <c r="E464" s="158" t="s">
        <v>1965</v>
      </c>
      <c r="F464" s="159" t="s">
        <v>1966</v>
      </c>
      <c r="G464" s="160" t="s">
        <v>736</v>
      </c>
      <c r="H464" s="161">
        <v>10.6</v>
      </c>
      <c r="I464" s="162"/>
      <c r="J464" s="163">
        <f>ROUND(I464*H464,2)</f>
        <v>0</v>
      </c>
      <c r="K464" s="159" t="s">
        <v>239</v>
      </c>
      <c r="L464" s="30"/>
      <c r="M464" s="164" t="s">
        <v>1</v>
      </c>
      <c r="N464" s="113" t="s">
        <v>39</v>
      </c>
      <c r="P464" s="153">
        <f>O464*H464</f>
        <v>0</v>
      </c>
      <c r="Q464" s="153">
        <v>0</v>
      </c>
      <c r="R464" s="153">
        <f>Q464*H464</f>
        <v>0</v>
      </c>
      <c r="S464" s="153">
        <v>0</v>
      </c>
      <c r="T464" s="154">
        <f>S464*H464</f>
        <v>0</v>
      </c>
      <c r="AR464" s="155" t="s">
        <v>222</v>
      </c>
      <c r="AT464" s="155" t="s">
        <v>207</v>
      </c>
      <c r="AU464" s="155" t="s">
        <v>82</v>
      </c>
      <c r="AY464" s="15" t="s">
        <v>193</v>
      </c>
      <c r="BE464" s="156">
        <f>IF(N464="základní",J464,0)</f>
        <v>0</v>
      </c>
      <c r="BF464" s="156">
        <f>IF(N464="snížená",J464,0)</f>
        <v>0</v>
      </c>
      <c r="BG464" s="156">
        <f>IF(N464="zákl. přenesená",J464,0)</f>
        <v>0</v>
      </c>
      <c r="BH464" s="156">
        <f>IF(N464="sníž. přenesená",J464,0)</f>
        <v>0</v>
      </c>
      <c r="BI464" s="156">
        <f>IF(N464="nulová",J464,0)</f>
        <v>0</v>
      </c>
      <c r="BJ464" s="15" t="s">
        <v>82</v>
      </c>
      <c r="BK464" s="156">
        <f>ROUND(I464*H464,2)</f>
        <v>0</v>
      </c>
      <c r="BL464" s="15" t="s">
        <v>222</v>
      </c>
      <c r="BM464" s="155" t="s">
        <v>1967</v>
      </c>
    </row>
    <row r="465" spans="2:65" s="1" customFormat="1" ht="11.25">
      <c r="B465" s="30"/>
      <c r="D465" s="180" t="s">
        <v>286</v>
      </c>
      <c r="F465" s="181" t="s">
        <v>1968</v>
      </c>
      <c r="I465" s="115"/>
      <c r="L465" s="30"/>
      <c r="M465" s="182"/>
      <c r="T465" s="54"/>
      <c r="AT465" s="15" t="s">
        <v>286</v>
      </c>
      <c r="AU465" s="15" t="s">
        <v>82</v>
      </c>
    </row>
    <row r="466" spans="2:65" s="1" customFormat="1" ht="19.5">
      <c r="B466" s="30"/>
      <c r="D466" s="166" t="s">
        <v>1116</v>
      </c>
      <c r="F466" s="192" t="s">
        <v>1969</v>
      </c>
      <c r="I466" s="115"/>
      <c r="L466" s="30"/>
      <c r="M466" s="182"/>
      <c r="T466" s="54"/>
      <c r="AT466" s="15" t="s">
        <v>1116</v>
      </c>
      <c r="AU466" s="15" t="s">
        <v>82</v>
      </c>
    </row>
    <row r="467" spans="2:65" s="12" customFormat="1" ht="11.25">
      <c r="B467" s="165"/>
      <c r="D467" s="166" t="s">
        <v>224</v>
      </c>
      <c r="E467" s="167" t="s">
        <v>1</v>
      </c>
      <c r="F467" s="168" t="s">
        <v>1958</v>
      </c>
      <c r="H467" s="169">
        <v>10.6</v>
      </c>
      <c r="I467" s="170"/>
      <c r="L467" s="165"/>
      <c r="M467" s="171"/>
      <c r="T467" s="172"/>
      <c r="AT467" s="167" t="s">
        <v>224</v>
      </c>
      <c r="AU467" s="167" t="s">
        <v>82</v>
      </c>
      <c r="AV467" s="12" t="s">
        <v>84</v>
      </c>
      <c r="AW467" s="12" t="s">
        <v>226</v>
      </c>
      <c r="AX467" s="12" t="s">
        <v>82</v>
      </c>
      <c r="AY467" s="167" t="s">
        <v>193</v>
      </c>
    </row>
    <row r="468" spans="2:65" s="1" customFormat="1" ht="55.5" customHeight="1">
      <c r="B468" s="114"/>
      <c r="C468" s="157" t="s">
        <v>1970</v>
      </c>
      <c r="D468" s="157" t="s">
        <v>207</v>
      </c>
      <c r="E468" s="158" t="s">
        <v>1971</v>
      </c>
      <c r="F468" s="159" t="s">
        <v>1972</v>
      </c>
      <c r="G468" s="160" t="s">
        <v>864</v>
      </c>
      <c r="H468" s="161">
        <v>5.5119999999999996</v>
      </c>
      <c r="I468" s="162"/>
      <c r="J468" s="163">
        <f>ROUND(I468*H468,2)</f>
        <v>0</v>
      </c>
      <c r="K468" s="159" t="s">
        <v>239</v>
      </c>
      <c r="L468" s="30"/>
      <c r="M468" s="164" t="s">
        <v>1</v>
      </c>
      <c r="N468" s="113" t="s">
        <v>39</v>
      </c>
      <c r="P468" s="153">
        <f>O468*H468</f>
        <v>0</v>
      </c>
      <c r="Q468" s="153">
        <v>0</v>
      </c>
      <c r="R468" s="153">
        <f>Q468*H468</f>
        <v>0</v>
      </c>
      <c r="S468" s="153">
        <v>0</v>
      </c>
      <c r="T468" s="154">
        <f>S468*H468</f>
        <v>0</v>
      </c>
      <c r="AR468" s="155" t="s">
        <v>222</v>
      </c>
      <c r="AT468" s="155" t="s">
        <v>207</v>
      </c>
      <c r="AU468" s="155" t="s">
        <v>82</v>
      </c>
      <c r="AY468" s="15" t="s">
        <v>193</v>
      </c>
      <c r="BE468" s="156">
        <f>IF(N468="základní",J468,0)</f>
        <v>0</v>
      </c>
      <c r="BF468" s="156">
        <f>IF(N468="snížená",J468,0)</f>
        <v>0</v>
      </c>
      <c r="BG468" s="156">
        <f>IF(N468="zákl. přenesená",J468,0)</f>
        <v>0</v>
      </c>
      <c r="BH468" s="156">
        <f>IF(N468="sníž. přenesená",J468,0)</f>
        <v>0</v>
      </c>
      <c r="BI468" s="156">
        <f>IF(N468="nulová",J468,0)</f>
        <v>0</v>
      </c>
      <c r="BJ468" s="15" t="s">
        <v>82</v>
      </c>
      <c r="BK468" s="156">
        <f>ROUND(I468*H468,2)</f>
        <v>0</v>
      </c>
      <c r="BL468" s="15" t="s">
        <v>222</v>
      </c>
      <c r="BM468" s="155" t="s">
        <v>1973</v>
      </c>
    </row>
    <row r="469" spans="2:65" s="1" customFormat="1" ht="11.25">
      <c r="B469" s="30"/>
      <c r="D469" s="180" t="s">
        <v>286</v>
      </c>
      <c r="F469" s="181" t="s">
        <v>1974</v>
      </c>
      <c r="I469" s="115"/>
      <c r="L469" s="30"/>
      <c r="M469" s="182"/>
      <c r="T469" s="54"/>
      <c r="AT469" s="15" t="s">
        <v>286</v>
      </c>
      <c r="AU469" s="15" t="s">
        <v>82</v>
      </c>
    </row>
    <row r="470" spans="2:65" s="12" customFormat="1" ht="11.25">
      <c r="B470" s="165"/>
      <c r="D470" s="166" t="s">
        <v>224</v>
      </c>
      <c r="E470" s="167" t="s">
        <v>1</v>
      </c>
      <c r="F470" s="168" t="s">
        <v>1975</v>
      </c>
      <c r="H470" s="169">
        <v>5.5119999999999996</v>
      </c>
      <c r="I470" s="170"/>
      <c r="L470" s="165"/>
      <c r="M470" s="171"/>
      <c r="T470" s="172"/>
      <c r="AT470" s="167" t="s">
        <v>224</v>
      </c>
      <c r="AU470" s="167" t="s">
        <v>82</v>
      </c>
      <c r="AV470" s="12" t="s">
        <v>84</v>
      </c>
      <c r="AW470" s="12" t="s">
        <v>226</v>
      </c>
      <c r="AX470" s="12" t="s">
        <v>82</v>
      </c>
      <c r="AY470" s="167" t="s">
        <v>193</v>
      </c>
    </row>
    <row r="471" spans="2:65" s="1" customFormat="1" ht="37.9" customHeight="1">
      <c r="B471" s="114"/>
      <c r="C471" s="157" t="s">
        <v>1976</v>
      </c>
      <c r="D471" s="157" t="s">
        <v>207</v>
      </c>
      <c r="E471" s="158" t="s">
        <v>1977</v>
      </c>
      <c r="F471" s="159" t="s">
        <v>1978</v>
      </c>
      <c r="G471" s="160" t="s">
        <v>736</v>
      </c>
      <c r="H471" s="161">
        <v>10.6</v>
      </c>
      <c r="I471" s="162"/>
      <c r="J471" s="163">
        <f>ROUND(I471*H471,2)</f>
        <v>0</v>
      </c>
      <c r="K471" s="159" t="s">
        <v>239</v>
      </c>
      <c r="L471" s="30"/>
      <c r="M471" s="164" t="s">
        <v>1</v>
      </c>
      <c r="N471" s="113" t="s">
        <v>39</v>
      </c>
      <c r="P471" s="153">
        <f>O471*H471</f>
        <v>0</v>
      </c>
      <c r="Q471" s="153">
        <v>3.5700000000000003E-2</v>
      </c>
      <c r="R471" s="153">
        <f>Q471*H471</f>
        <v>0.37842000000000003</v>
      </c>
      <c r="S471" s="153">
        <v>0</v>
      </c>
      <c r="T471" s="154">
        <f>S471*H471</f>
        <v>0</v>
      </c>
      <c r="AR471" s="155" t="s">
        <v>268</v>
      </c>
      <c r="AT471" s="155" t="s">
        <v>207</v>
      </c>
      <c r="AU471" s="155" t="s">
        <v>82</v>
      </c>
      <c r="AY471" s="15" t="s">
        <v>193</v>
      </c>
      <c r="BE471" s="156">
        <f>IF(N471="základní",J471,0)</f>
        <v>0</v>
      </c>
      <c r="BF471" s="156">
        <f>IF(N471="snížená",J471,0)</f>
        <v>0</v>
      </c>
      <c r="BG471" s="156">
        <f>IF(N471="zákl. přenesená",J471,0)</f>
        <v>0</v>
      </c>
      <c r="BH471" s="156">
        <f>IF(N471="sníž. přenesená",J471,0)</f>
        <v>0</v>
      </c>
      <c r="BI471" s="156">
        <f>IF(N471="nulová",J471,0)</f>
        <v>0</v>
      </c>
      <c r="BJ471" s="15" t="s">
        <v>82</v>
      </c>
      <c r="BK471" s="156">
        <f>ROUND(I471*H471,2)</f>
        <v>0</v>
      </c>
      <c r="BL471" s="15" t="s">
        <v>268</v>
      </c>
      <c r="BM471" s="155" t="s">
        <v>1979</v>
      </c>
    </row>
    <row r="472" spans="2:65" s="1" customFormat="1" ht="11.25">
      <c r="B472" s="30"/>
      <c r="D472" s="180" t="s">
        <v>286</v>
      </c>
      <c r="F472" s="181" t="s">
        <v>1980</v>
      </c>
      <c r="I472" s="115"/>
      <c r="L472" s="30"/>
      <c r="M472" s="182"/>
      <c r="T472" s="54"/>
      <c r="AT472" s="15" t="s">
        <v>286</v>
      </c>
      <c r="AU472" s="15" t="s">
        <v>82</v>
      </c>
    </row>
    <row r="473" spans="2:65" s="12" customFormat="1" ht="11.25">
      <c r="B473" s="165"/>
      <c r="D473" s="166" t="s">
        <v>224</v>
      </c>
      <c r="E473" s="167" t="s">
        <v>1</v>
      </c>
      <c r="F473" s="168" t="s">
        <v>1958</v>
      </c>
      <c r="H473" s="169">
        <v>10.6</v>
      </c>
      <c r="I473" s="170"/>
      <c r="L473" s="165"/>
      <c r="M473" s="171"/>
      <c r="T473" s="172"/>
      <c r="AT473" s="167" t="s">
        <v>224</v>
      </c>
      <c r="AU473" s="167" t="s">
        <v>82</v>
      </c>
      <c r="AV473" s="12" t="s">
        <v>84</v>
      </c>
      <c r="AW473" s="12" t="s">
        <v>226</v>
      </c>
      <c r="AX473" s="12" t="s">
        <v>82</v>
      </c>
      <c r="AY473" s="167" t="s">
        <v>193</v>
      </c>
    </row>
    <row r="474" spans="2:65" s="1" customFormat="1" ht="24.2" customHeight="1">
      <c r="B474" s="114"/>
      <c r="C474" s="157" t="s">
        <v>1981</v>
      </c>
      <c r="D474" s="157" t="s">
        <v>207</v>
      </c>
      <c r="E474" s="158" t="s">
        <v>1982</v>
      </c>
      <c r="F474" s="159" t="s">
        <v>1983</v>
      </c>
      <c r="G474" s="160" t="s">
        <v>864</v>
      </c>
      <c r="H474" s="161">
        <v>1210.92</v>
      </c>
      <c r="I474" s="162"/>
      <c r="J474" s="163">
        <f>ROUND(I474*H474,2)</f>
        <v>0</v>
      </c>
      <c r="K474" s="159" t="s">
        <v>1003</v>
      </c>
      <c r="L474" s="30"/>
      <c r="M474" s="164" t="s">
        <v>1</v>
      </c>
      <c r="N474" s="113" t="s">
        <v>39</v>
      </c>
      <c r="P474" s="153">
        <f>O474*H474</f>
        <v>0</v>
      </c>
      <c r="Q474" s="153">
        <v>0</v>
      </c>
      <c r="R474" s="153">
        <f>Q474*H474</f>
        <v>0</v>
      </c>
      <c r="S474" s="153">
        <v>0</v>
      </c>
      <c r="T474" s="154">
        <f>S474*H474</f>
        <v>0</v>
      </c>
      <c r="AR474" s="155" t="s">
        <v>268</v>
      </c>
      <c r="AT474" s="155" t="s">
        <v>207</v>
      </c>
      <c r="AU474" s="155" t="s">
        <v>82</v>
      </c>
      <c r="AY474" s="15" t="s">
        <v>193</v>
      </c>
      <c r="BE474" s="156">
        <f>IF(N474="základní",J474,0)</f>
        <v>0</v>
      </c>
      <c r="BF474" s="156">
        <f>IF(N474="snížená",J474,0)</f>
        <v>0</v>
      </c>
      <c r="BG474" s="156">
        <f>IF(N474="zákl. přenesená",J474,0)</f>
        <v>0</v>
      </c>
      <c r="BH474" s="156">
        <f>IF(N474="sníž. přenesená",J474,0)</f>
        <v>0</v>
      </c>
      <c r="BI474" s="156">
        <f>IF(N474="nulová",J474,0)</f>
        <v>0</v>
      </c>
      <c r="BJ474" s="15" t="s">
        <v>82</v>
      </c>
      <c r="BK474" s="156">
        <f>ROUND(I474*H474,2)</f>
        <v>0</v>
      </c>
      <c r="BL474" s="15" t="s">
        <v>268</v>
      </c>
      <c r="BM474" s="155" t="s">
        <v>1984</v>
      </c>
    </row>
    <row r="475" spans="2:65" s="1" customFormat="1" ht="11.25">
      <c r="B475" s="30"/>
      <c r="D475" s="180" t="s">
        <v>286</v>
      </c>
      <c r="F475" s="181" t="s">
        <v>1985</v>
      </c>
      <c r="I475" s="115"/>
      <c r="L475" s="30"/>
      <c r="M475" s="182"/>
      <c r="T475" s="54"/>
      <c r="AT475" s="15" t="s">
        <v>286</v>
      </c>
      <c r="AU475" s="15" t="s">
        <v>82</v>
      </c>
    </row>
    <row r="476" spans="2:65" s="12" customFormat="1" ht="11.25">
      <c r="B476" s="165"/>
      <c r="D476" s="166" t="s">
        <v>224</v>
      </c>
      <c r="E476" s="167" t="s">
        <v>1</v>
      </c>
      <c r="F476" s="168" t="s">
        <v>1986</v>
      </c>
      <c r="H476" s="169">
        <v>819.4</v>
      </c>
      <c r="I476" s="170"/>
      <c r="L476" s="165"/>
      <c r="M476" s="171"/>
      <c r="T476" s="172"/>
      <c r="AT476" s="167" t="s">
        <v>224</v>
      </c>
      <c r="AU476" s="167" t="s">
        <v>82</v>
      </c>
      <c r="AV476" s="12" t="s">
        <v>84</v>
      </c>
      <c r="AW476" s="12" t="s">
        <v>226</v>
      </c>
      <c r="AX476" s="12" t="s">
        <v>74</v>
      </c>
      <c r="AY476" s="167" t="s">
        <v>193</v>
      </c>
    </row>
    <row r="477" spans="2:65" s="12" customFormat="1" ht="11.25">
      <c r="B477" s="165"/>
      <c r="D477" s="166" t="s">
        <v>224</v>
      </c>
      <c r="E477" s="167" t="s">
        <v>1</v>
      </c>
      <c r="F477" s="168" t="s">
        <v>1987</v>
      </c>
      <c r="H477" s="169">
        <v>359.964</v>
      </c>
      <c r="I477" s="170"/>
      <c r="L477" s="165"/>
      <c r="M477" s="171"/>
      <c r="T477" s="172"/>
      <c r="AT477" s="167" t="s">
        <v>224</v>
      </c>
      <c r="AU477" s="167" t="s">
        <v>82</v>
      </c>
      <c r="AV477" s="12" t="s">
        <v>84</v>
      </c>
      <c r="AW477" s="12" t="s">
        <v>226</v>
      </c>
      <c r="AX477" s="12" t="s">
        <v>74</v>
      </c>
      <c r="AY477" s="167" t="s">
        <v>193</v>
      </c>
    </row>
    <row r="478" spans="2:65" s="12" customFormat="1" ht="11.25">
      <c r="B478" s="165"/>
      <c r="D478" s="166" t="s">
        <v>224</v>
      </c>
      <c r="E478" s="167" t="s">
        <v>1</v>
      </c>
      <c r="F478" s="168" t="s">
        <v>1988</v>
      </c>
      <c r="H478" s="169">
        <v>11.25</v>
      </c>
      <c r="I478" s="170"/>
      <c r="L478" s="165"/>
      <c r="M478" s="171"/>
      <c r="T478" s="172"/>
      <c r="AT478" s="167" t="s">
        <v>224</v>
      </c>
      <c r="AU478" s="167" t="s">
        <v>82</v>
      </c>
      <c r="AV478" s="12" t="s">
        <v>84</v>
      </c>
      <c r="AW478" s="12" t="s">
        <v>226</v>
      </c>
      <c r="AX478" s="12" t="s">
        <v>74</v>
      </c>
      <c r="AY478" s="167" t="s">
        <v>193</v>
      </c>
    </row>
    <row r="479" spans="2:65" s="12" customFormat="1" ht="11.25">
      <c r="B479" s="165"/>
      <c r="D479" s="166" t="s">
        <v>224</v>
      </c>
      <c r="E479" s="167" t="s">
        <v>1</v>
      </c>
      <c r="F479" s="168" t="s">
        <v>1989</v>
      </c>
      <c r="H479" s="169">
        <v>7.9859999999999998</v>
      </c>
      <c r="I479" s="170"/>
      <c r="L479" s="165"/>
      <c r="M479" s="171"/>
      <c r="T479" s="172"/>
      <c r="AT479" s="167" t="s">
        <v>224</v>
      </c>
      <c r="AU479" s="167" t="s">
        <v>82</v>
      </c>
      <c r="AV479" s="12" t="s">
        <v>84</v>
      </c>
      <c r="AW479" s="12" t="s">
        <v>226</v>
      </c>
      <c r="AX479" s="12" t="s">
        <v>74</v>
      </c>
      <c r="AY479" s="167" t="s">
        <v>193</v>
      </c>
    </row>
    <row r="480" spans="2:65" s="12" customFormat="1" ht="11.25">
      <c r="B480" s="165"/>
      <c r="D480" s="166" t="s">
        <v>224</v>
      </c>
      <c r="E480" s="167" t="s">
        <v>1</v>
      </c>
      <c r="F480" s="168" t="s">
        <v>1990</v>
      </c>
      <c r="H480" s="169">
        <v>12.32</v>
      </c>
      <c r="I480" s="170"/>
      <c r="L480" s="165"/>
      <c r="M480" s="171"/>
      <c r="T480" s="172"/>
      <c r="AT480" s="167" t="s">
        <v>224</v>
      </c>
      <c r="AU480" s="167" t="s">
        <v>82</v>
      </c>
      <c r="AV480" s="12" t="s">
        <v>84</v>
      </c>
      <c r="AW480" s="12" t="s">
        <v>226</v>
      </c>
      <c r="AX480" s="12" t="s">
        <v>74</v>
      </c>
      <c r="AY480" s="167" t="s">
        <v>193</v>
      </c>
    </row>
    <row r="481" spans="2:65" s="13" customFormat="1" ht="11.25">
      <c r="B481" s="173"/>
      <c r="D481" s="166" t="s">
        <v>224</v>
      </c>
      <c r="E481" s="174" t="s">
        <v>1</v>
      </c>
      <c r="F481" s="175" t="s">
        <v>227</v>
      </c>
      <c r="H481" s="176">
        <v>1210.92</v>
      </c>
      <c r="I481" s="177"/>
      <c r="L481" s="173"/>
      <c r="M481" s="178"/>
      <c r="T481" s="179"/>
      <c r="AT481" s="174" t="s">
        <v>224</v>
      </c>
      <c r="AU481" s="174" t="s">
        <v>82</v>
      </c>
      <c r="AV481" s="13" t="s">
        <v>192</v>
      </c>
      <c r="AW481" s="13" t="s">
        <v>226</v>
      </c>
      <c r="AX481" s="13" t="s">
        <v>82</v>
      </c>
      <c r="AY481" s="174" t="s">
        <v>193</v>
      </c>
    </row>
    <row r="482" spans="2:65" s="1" customFormat="1" ht="37.9" customHeight="1">
      <c r="B482" s="114"/>
      <c r="C482" s="157" t="s">
        <v>1991</v>
      </c>
      <c r="D482" s="157" t="s">
        <v>207</v>
      </c>
      <c r="E482" s="158" t="s">
        <v>1992</v>
      </c>
      <c r="F482" s="159" t="s">
        <v>1993</v>
      </c>
      <c r="G482" s="160" t="s">
        <v>864</v>
      </c>
      <c r="H482" s="161">
        <v>7257.3360000000002</v>
      </c>
      <c r="I482" s="162"/>
      <c r="J482" s="163">
        <f>ROUND(I482*H482,2)</f>
        <v>0</v>
      </c>
      <c r="K482" s="159" t="s">
        <v>1003</v>
      </c>
      <c r="L482" s="30"/>
      <c r="M482" s="164" t="s">
        <v>1</v>
      </c>
      <c r="N482" s="113" t="s">
        <v>39</v>
      </c>
      <c r="P482" s="153">
        <f>O482*H482</f>
        <v>0</v>
      </c>
      <c r="Q482" s="153">
        <v>0</v>
      </c>
      <c r="R482" s="153">
        <f>Q482*H482</f>
        <v>0</v>
      </c>
      <c r="S482" s="153">
        <v>0</v>
      </c>
      <c r="T482" s="154">
        <f>S482*H482</f>
        <v>0</v>
      </c>
      <c r="AR482" s="155" t="s">
        <v>268</v>
      </c>
      <c r="AT482" s="155" t="s">
        <v>207</v>
      </c>
      <c r="AU482" s="155" t="s">
        <v>82</v>
      </c>
      <c r="AY482" s="15" t="s">
        <v>193</v>
      </c>
      <c r="BE482" s="156">
        <f>IF(N482="základní",J482,0)</f>
        <v>0</v>
      </c>
      <c r="BF482" s="156">
        <f>IF(N482="snížená",J482,0)</f>
        <v>0</v>
      </c>
      <c r="BG482" s="156">
        <f>IF(N482="zákl. přenesená",J482,0)</f>
        <v>0</v>
      </c>
      <c r="BH482" s="156">
        <f>IF(N482="sníž. přenesená",J482,0)</f>
        <v>0</v>
      </c>
      <c r="BI482" s="156">
        <f>IF(N482="nulová",J482,0)</f>
        <v>0</v>
      </c>
      <c r="BJ482" s="15" t="s">
        <v>82</v>
      </c>
      <c r="BK482" s="156">
        <f>ROUND(I482*H482,2)</f>
        <v>0</v>
      </c>
      <c r="BL482" s="15" t="s">
        <v>268</v>
      </c>
      <c r="BM482" s="155" t="s">
        <v>1994</v>
      </c>
    </row>
    <row r="483" spans="2:65" s="1" customFormat="1" ht="11.25">
      <c r="B483" s="30"/>
      <c r="D483" s="180" t="s">
        <v>286</v>
      </c>
      <c r="F483" s="181" t="s">
        <v>1995</v>
      </c>
      <c r="I483" s="115"/>
      <c r="L483" s="30"/>
      <c r="M483" s="182"/>
      <c r="T483" s="54"/>
      <c r="AT483" s="15" t="s">
        <v>286</v>
      </c>
      <c r="AU483" s="15" t="s">
        <v>82</v>
      </c>
    </row>
    <row r="484" spans="2:65" s="12" customFormat="1" ht="11.25">
      <c r="B484" s="165"/>
      <c r="D484" s="166" t="s">
        <v>224</v>
      </c>
      <c r="E484" s="167" t="s">
        <v>1</v>
      </c>
      <c r="F484" s="168" t="s">
        <v>1986</v>
      </c>
      <c r="H484" s="169">
        <v>819.4</v>
      </c>
      <c r="I484" s="170"/>
      <c r="L484" s="165"/>
      <c r="M484" s="171"/>
      <c r="T484" s="172"/>
      <c r="AT484" s="167" t="s">
        <v>224</v>
      </c>
      <c r="AU484" s="167" t="s">
        <v>82</v>
      </c>
      <c r="AV484" s="12" t="s">
        <v>84</v>
      </c>
      <c r="AW484" s="12" t="s">
        <v>226</v>
      </c>
      <c r="AX484" s="12" t="s">
        <v>74</v>
      </c>
      <c r="AY484" s="167" t="s">
        <v>193</v>
      </c>
    </row>
    <row r="485" spans="2:65" s="12" customFormat="1" ht="11.25">
      <c r="B485" s="165"/>
      <c r="D485" s="166" t="s">
        <v>224</v>
      </c>
      <c r="E485" s="167" t="s">
        <v>1</v>
      </c>
      <c r="F485" s="168" t="s">
        <v>1996</v>
      </c>
      <c r="H485" s="169">
        <v>358.6</v>
      </c>
      <c r="I485" s="170"/>
      <c r="L485" s="165"/>
      <c r="M485" s="171"/>
      <c r="T485" s="172"/>
      <c r="AT485" s="167" t="s">
        <v>224</v>
      </c>
      <c r="AU485" s="167" t="s">
        <v>82</v>
      </c>
      <c r="AV485" s="12" t="s">
        <v>84</v>
      </c>
      <c r="AW485" s="12" t="s">
        <v>226</v>
      </c>
      <c r="AX485" s="12" t="s">
        <v>74</v>
      </c>
      <c r="AY485" s="167" t="s">
        <v>193</v>
      </c>
    </row>
    <row r="486" spans="2:65" s="12" customFormat="1" ht="11.25">
      <c r="B486" s="165"/>
      <c r="D486" s="166" t="s">
        <v>224</v>
      </c>
      <c r="E486" s="167" t="s">
        <v>1</v>
      </c>
      <c r="F486" s="168" t="s">
        <v>1988</v>
      </c>
      <c r="H486" s="169">
        <v>11.25</v>
      </c>
      <c r="I486" s="170"/>
      <c r="L486" s="165"/>
      <c r="M486" s="171"/>
      <c r="T486" s="172"/>
      <c r="AT486" s="167" t="s">
        <v>224</v>
      </c>
      <c r="AU486" s="167" t="s">
        <v>82</v>
      </c>
      <c r="AV486" s="12" t="s">
        <v>84</v>
      </c>
      <c r="AW486" s="12" t="s">
        <v>226</v>
      </c>
      <c r="AX486" s="12" t="s">
        <v>74</v>
      </c>
      <c r="AY486" s="167" t="s">
        <v>193</v>
      </c>
    </row>
    <row r="487" spans="2:65" s="12" customFormat="1" ht="11.25">
      <c r="B487" s="165"/>
      <c r="D487" s="166" t="s">
        <v>224</v>
      </c>
      <c r="E487" s="167" t="s">
        <v>1</v>
      </c>
      <c r="F487" s="168" t="s">
        <v>1989</v>
      </c>
      <c r="H487" s="169">
        <v>7.9859999999999998</v>
      </c>
      <c r="I487" s="170"/>
      <c r="L487" s="165"/>
      <c r="M487" s="171"/>
      <c r="T487" s="172"/>
      <c r="AT487" s="167" t="s">
        <v>224</v>
      </c>
      <c r="AU487" s="167" t="s">
        <v>82</v>
      </c>
      <c r="AV487" s="12" t="s">
        <v>84</v>
      </c>
      <c r="AW487" s="12" t="s">
        <v>226</v>
      </c>
      <c r="AX487" s="12" t="s">
        <v>74</v>
      </c>
      <c r="AY487" s="167" t="s">
        <v>193</v>
      </c>
    </row>
    <row r="488" spans="2:65" s="12" customFormat="1" ht="11.25">
      <c r="B488" s="165"/>
      <c r="D488" s="166" t="s">
        <v>224</v>
      </c>
      <c r="E488" s="167" t="s">
        <v>1</v>
      </c>
      <c r="F488" s="168" t="s">
        <v>1990</v>
      </c>
      <c r="H488" s="169">
        <v>12.32</v>
      </c>
      <c r="I488" s="170"/>
      <c r="L488" s="165"/>
      <c r="M488" s="171"/>
      <c r="T488" s="172"/>
      <c r="AT488" s="167" t="s">
        <v>224</v>
      </c>
      <c r="AU488" s="167" t="s">
        <v>82</v>
      </c>
      <c r="AV488" s="12" t="s">
        <v>84</v>
      </c>
      <c r="AW488" s="12" t="s">
        <v>226</v>
      </c>
      <c r="AX488" s="12" t="s">
        <v>74</v>
      </c>
      <c r="AY488" s="167" t="s">
        <v>193</v>
      </c>
    </row>
    <row r="489" spans="2:65" s="13" customFormat="1" ht="11.25">
      <c r="B489" s="173"/>
      <c r="D489" s="166" t="s">
        <v>224</v>
      </c>
      <c r="E489" s="174" t="s">
        <v>1</v>
      </c>
      <c r="F489" s="175" t="s">
        <v>227</v>
      </c>
      <c r="H489" s="176">
        <v>1209.556</v>
      </c>
      <c r="I489" s="177"/>
      <c r="L489" s="173"/>
      <c r="M489" s="178"/>
      <c r="T489" s="179"/>
      <c r="AT489" s="174" t="s">
        <v>224</v>
      </c>
      <c r="AU489" s="174" t="s">
        <v>82</v>
      </c>
      <c r="AV489" s="13" t="s">
        <v>192</v>
      </c>
      <c r="AW489" s="13" t="s">
        <v>226</v>
      </c>
      <c r="AX489" s="13" t="s">
        <v>82</v>
      </c>
      <c r="AY489" s="174" t="s">
        <v>193</v>
      </c>
    </row>
    <row r="490" spans="2:65" s="12" customFormat="1" ht="11.25">
      <c r="B490" s="165"/>
      <c r="D490" s="166" t="s">
        <v>224</v>
      </c>
      <c r="F490" s="168" t="s">
        <v>1997</v>
      </c>
      <c r="H490" s="169">
        <v>7257.3360000000002</v>
      </c>
      <c r="I490" s="170"/>
      <c r="L490" s="165"/>
      <c r="M490" s="171"/>
      <c r="T490" s="172"/>
      <c r="AT490" s="167" t="s">
        <v>224</v>
      </c>
      <c r="AU490" s="167" t="s">
        <v>82</v>
      </c>
      <c r="AV490" s="12" t="s">
        <v>84</v>
      </c>
      <c r="AW490" s="12" t="s">
        <v>3</v>
      </c>
      <c r="AX490" s="12" t="s">
        <v>82</v>
      </c>
      <c r="AY490" s="167" t="s">
        <v>193</v>
      </c>
    </row>
    <row r="491" spans="2:65" s="1" customFormat="1" ht="44.25" customHeight="1">
      <c r="B491" s="114"/>
      <c r="C491" s="157" t="s">
        <v>1998</v>
      </c>
      <c r="D491" s="157" t="s">
        <v>207</v>
      </c>
      <c r="E491" s="158" t="s">
        <v>1999</v>
      </c>
      <c r="F491" s="159" t="s">
        <v>2000</v>
      </c>
      <c r="G491" s="160" t="s">
        <v>864</v>
      </c>
      <c r="H491" s="161">
        <v>380.27</v>
      </c>
      <c r="I491" s="162"/>
      <c r="J491" s="163">
        <f>ROUND(I491*H491,2)</f>
        <v>0</v>
      </c>
      <c r="K491" s="159" t="s">
        <v>1085</v>
      </c>
      <c r="L491" s="30"/>
      <c r="M491" s="164" t="s">
        <v>1</v>
      </c>
      <c r="N491" s="113" t="s">
        <v>39</v>
      </c>
      <c r="P491" s="153">
        <f>O491*H491</f>
        <v>0</v>
      </c>
      <c r="Q491" s="153">
        <v>0</v>
      </c>
      <c r="R491" s="153">
        <f>Q491*H491</f>
        <v>0</v>
      </c>
      <c r="S491" s="153">
        <v>0</v>
      </c>
      <c r="T491" s="154">
        <f>S491*H491</f>
        <v>0</v>
      </c>
      <c r="AR491" s="155" t="s">
        <v>268</v>
      </c>
      <c r="AT491" s="155" t="s">
        <v>207</v>
      </c>
      <c r="AU491" s="155" t="s">
        <v>82</v>
      </c>
      <c r="AY491" s="15" t="s">
        <v>193</v>
      </c>
      <c r="BE491" s="156">
        <f>IF(N491="základní",J491,0)</f>
        <v>0</v>
      </c>
      <c r="BF491" s="156">
        <f>IF(N491="snížená",J491,0)</f>
        <v>0</v>
      </c>
      <c r="BG491" s="156">
        <f>IF(N491="zákl. přenesená",J491,0)</f>
        <v>0</v>
      </c>
      <c r="BH491" s="156">
        <f>IF(N491="sníž. přenesená",J491,0)</f>
        <v>0</v>
      </c>
      <c r="BI491" s="156">
        <f>IF(N491="nulová",J491,0)</f>
        <v>0</v>
      </c>
      <c r="BJ491" s="15" t="s">
        <v>82</v>
      </c>
      <c r="BK491" s="156">
        <f>ROUND(I491*H491,2)</f>
        <v>0</v>
      </c>
      <c r="BL491" s="15" t="s">
        <v>268</v>
      </c>
      <c r="BM491" s="155" t="s">
        <v>2001</v>
      </c>
    </row>
    <row r="492" spans="2:65" s="1" customFormat="1" ht="11.25">
      <c r="B492" s="30"/>
      <c r="D492" s="180" t="s">
        <v>286</v>
      </c>
      <c r="F492" s="181" t="s">
        <v>2002</v>
      </c>
      <c r="I492" s="115"/>
      <c r="L492" s="30"/>
      <c r="M492" s="182"/>
      <c r="T492" s="54"/>
      <c r="AT492" s="15" t="s">
        <v>286</v>
      </c>
      <c r="AU492" s="15" t="s">
        <v>82</v>
      </c>
    </row>
    <row r="493" spans="2:65" s="12" customFormat="1" ht="11.25">
      <c r="B493" s="165"/>
      <c r="D493" s="166" t="s">
        <v>224</v>
      </c>
      <c r="E493" s="167" t="s">
        <v>1</v>
      </c>
      <c r="F493" s="168" t="s">
        <v>1987</v>
      </c>
      <c r="H493" s="169">
        <v>359.964</v>
      </c>
      <c r="I493" s="170"/>
      <c r="L493" s="165"/>
      <c r="M493" s="171"/>
      <c r="T493" s="172"/>
      <c r="AT493" s="167" t="s">
        <v>224</v>
      </c>
      <c r="AU493" s="167" t="s">
        <v>82</v>
      </c>
      <c r="AV493" s="12" t="s">
        <v>84</v>
      </c>
      <c r="AW493" s="12" t="s">
        <v>226</v>
      </c>
      <c r="AX493" s="12" t="s">
        <v>74</v>
      </c>
      <c r="AY493" s="167" t="s">
        <v>193</v>
      </c>
    </row>
    <row r="494" spans="2:65" s="12" customFormat="1" ht="11.25">
      <c r="B494" s="165"/>
      <c r="D494" s="166" t="s">
        <v>224</v>
      </c>
      <c r="E494" s="167" t="s">
        <v>1</v>
      </c>
      <c r="F494" s="168" t="s">
        <v>1989</v>
      </c>
      <c r="H494" s="169">
        <v>7.9859999999999998</v>
      </c>
      <c r="I494" s="170"/>
      <c r="L494" s="165"/>
      <c r="M494" s="171"/>
      <c r="T494" s="172"/>
      <c r="AT494" s="167" t="s">
        <v>224</v>
      </c>
      <c r="AU494" s="167" t="s">
        <v>82</v>
      </c>
      <c r="AV494" s="12" t="s">
        <v>84</v>
      </c>
      <c r="AW494" s="12" t="s">
        <v>226</v>
      </c>
      <c r="AX494" s="12" t="s">
        <v>74</v>
      </c>
      <c r="AY494" s="167" t="s">
        <v>193</v>
      </c>
    </row>
    <row r="495" spans="2:65" s="12" customFormat="1" ht="11.25">
      <c r="B495" s="165"/>
      <c r="D495" s="166" t="s">
        <v>224</v>
      </c>
      <c r="E495" s="167" t="s">
        <v>1</v>
      </c>
      <c r="F495" s="168" t="s">
        <v>1990</v>
      </c>
      <c r="H495" s="169">
        <v>12.32</v>
      </c>
      <c r="I495" s="170"/>
      <c r="L495" s="165"/>
      <c r="M495" s="171"/>
      <c r="T495" s="172"/>
      <c r="AT495" s="167" t="s">
        <v>224</v>
      </c>
      <c r="AU495" s="167" t="s">
        <v>82</v>
      </c>
      <c r="AV495" s="12" t="s">
        <v>84</v>
      </c>
      <c r="AW495" s="12" t="s">
        <v>226</v>
      </c>
      <c r="AX495" s="12" t="s">
        <v>74</v>
      </c>
      <c r="AY495" s="167" t="s">
        <v>193</v>
      </c>
    </row>
    <row r="496" spans="2:65" s="13" customFormat="1" ht="11.25">
      <c r="B496" s="173"/>
      <c r="D496" s="166" t="s">
        <v>224</v>
      </c>
      <c r="E496" s="174" t="s">
        <v>1</v>
      </c>
      <c r="F496" s="175" t="s">
        <v>227</v>
      </c>
      <c r="H496" s="176">
        <v>380.27</v>
      </c>
      <c r="I496" s="177"/>
      <c r="L496" s="173"/>
      <c r="M496" s="178"/>
      <c r="T496" s="179"/>
      <c r="AT496" s="174" t="s">
        <v>224</v>
      </c>
      <c r="AU496" s="174" t="s">
        <v>82</v>
      </c>
      <c r="AV496" s="13" t="s">
        <v>192</v>
      </c>
      <c r="AW496" s="13" t="s">
        <v>226</v>
      </c>
      <c r="AX496" s="13" t="s">
        <v>82</v>
      </c>
      <c r="AY496" s="174" t="s">
        <v>193</v>
      </c>
    </row>
    <row r="497" spans="2:65" s="1" customFormat="1" ht="44.25" customHeight="1">
      <c r="B497" s="114"/>
      <c r="C497" s="157" t="s">
        <v>2003</v>
      </c>
      <c r="D497" s="157" t="s">
        <v>207</v>
      </c>
      <c r="E497" s="158" t="s">
        <v>2004</v>
      </c>
      <c r="F497" s="159" t="s">
        <v>2005</v>
      </c>
      <c r="G497" s="160" t="s">
        <v>864</v>
      </c>
      <c r="H497" s="161">
        <v>791.01</v>
      </c>
      <c r="I497" s="162"/>
      <c r="J497" s="163">
        <f>ROUND(I497*H497,2)</f>
        <v>0</v>
      </c>
      <c r="K497" s="159" t="s">
        <v>1085</v>
      </c>
      <c r="L497" s="30"/>
      <c r="M497" s="164" t="s">
        <v>1</v>
      </c>
      <c r="N497" s="113" t="s">
        <v>39</v>
      </c>
      <c r="P497" s="153">
        <f>O497*H497</f>
        <v>0</v>
      </c>
      <c r="Q497" s="153">
        <v>0</v>
      </c>
      <c r="R497" s="153">
        <f>Q497*H497</f>
        <v>0</v>
      </c>
      <c r="S497" s="153">
        <v>0</v>
      </c>
      <c r="T497" s="154">
        <f>S497*H497</f>
        <v>0</v>
      </c>
      <c r="AR497" s="155" t="s">
        <v>268</v>
      </c>
      <c r="AT497" s="155" t="s">
        <v>207</v>
      </c>
      <c r="AU497" s="155" t="s">
        <v>82</v>
      </c>
      <c r="AY497" s="15" t="s">
        <v>193</v>
      </c>
      <c r="BE497" s="156">
        <f>IF(N497="základní",J497,0)</f>
        <v>0</v>
      </c>
      <c r="BF497" s="156">
        <f>IF(N497="snížená",J497,0)</f>
        <v>0</v>
      </c>
      <c r="BG497" s="156">
        <f>IF(N497="zákl. přenesená",J497,0)</f>
        <v>0</v>
      </c>
      <c r="BH497" s="156">
        <f>IF(N497="sníž. přenesená",J497,0)</f>
        <v>0</v>
      </c>
      <c r="BI497" s="156">
        <f>IF(N497="nulová",J497,0)</f>
        <v>0</v>
      </c>
      <c r="BJ497" s="15" t="s">
        <v>82</v>
      </c>
      <c r="BK497" s="156">
        <f>ROUND(I497*H497,2)</f>
        <v>0</v>
      </c>
      <c r="BL497" s="15" t="s">
        <v>268</v>
      </c>
      <c r="BM497" s="155" t="s">
        <v>2006</v>
      </c>
    </row>
    <row r="498" spans="2:65" s="1" customFormat="1" ht="11.25">
      <c r="B498" s="30"/>
      <c r="D498" s="180" t="s">
        <v>286</v>
      </c>
      <c r="F498" s="181" t="s">
        <v>2007</v>
      </c>
      <c r="I498" s="115"/>
      <c r="L498" s="30"/>
      <c r="M498" s="182"/>
      <c r="T498" s="54"/>
      <c r="AT498" s="15" t="s">
        <v>286</v>
      </c>
      <c r="AU498" s="15" t="s">
        <v>82</v>
      </c>
    </row>
    <row r="499" spans="2:65" s="12" customFormat="1" ht="11.25">
      <c r="B499" s="165"/>
      <c r="D499" s="166" t="s">
        <v>224</v>
      </c>
      <c r="E499" s="167" t="s">
        <v>1</v>
      </c>
      <c r="F499" s="168" t="s">
        <v>2008</v>
      </c>
      <c r="H499" s="169">
        <v>791.01</v>
      </c>
      <c r="I499" s="170"/>
      <c r="L499" s="165"/>
      <c r="M499" s="171"/>
      <c r="T499" s="172"/>
      <c r="AT499" s="167" t="s">
        <v>224</v>
      </c>
      <c r="AU499" s="167" t="s">
        <v>82</v>
      </c>
      <c r="AV499" s="12" t="s">
        <v>84</v>
      </c>
      <c r="AW499" s="12" t="s">
        <v>226</v>
      </c>
      <c r="AX499" s="12" t="s">
        <v>82</v>
      </c>
      <c r="AY499" s="167" t="s">
        <v>193</v>
      </c>
    </row>
    <row r="500" spans="2:65" s="1" customFormat="1" ht="24.2" customHeight="1">
      <c r="B500" s="114"/>
      <c r="C500" s="157" t="s">
        <v>2009</v>
      </c>
      <c r="D500" s="157" t="s">
        <v>207</v>
      </c>
      <c r="E500" s="158" t="s">
        <v>929</v>
      </c>
      <c r="F500" s="159" t="s">
        <v>930</v>
      </c>
      <c r="G500" s="160" t="s">
        <v>864</v>
      </c>
      <c r="H500" s="161">
        <v>1596.87</v>
      </c>
      <c r="I500" s="162"/>
      <c r="J500" s="163">
        <f>ROUND(I500*H500,2)</f>
        <v>0</v>
      </c>
      <c r="K500" s="159" t="s">
        <v>1003</v>
      </c>
      <c r="L500" s="30"/>
      <c r="M500" s="164" t="s">
        <v>1</v>
      </c>
      <c r="N500" s="113" t="s">
        <v>39</v>
      </c>
      <c r="P500" s="153">
        <f>O500*H500</f>
        <v>0</v>
      </c>
      <c r="Q500" s="153">
        <v>0</v>
      </c>
      <c r="R500" s="153">
        <f>Q500*H500</f>
        <v>0</v>
      </c>
      <c r="S500" s="153">
        <v>0</v>
      </c>
      <c r="T500" s="154">
        <f>S500*H500</f>
        <v>0</v>
      </c>
      <c r="AR500" s="155" t="s">
        <v>268</v>
      </c>
      <c r="AT500" s="155" t="s">
        <v>207</v>
      </c>
      <c r="AU500" s="155" t="s">
        <v>82</v>
      </c>
      <c r="AY500" s="15" t="s">
        <v>193</v>
      </c>
      <c r="BE500" s="156">
        <f>IF(N500="základní",J500,0)</f>
        <v>0</v>
      </c>
      <c r="BF500" s="156">
        <f>IF(N500="snížená",J500,0)</f>
        <v>0</v>
      </c>
      <c r="BG500" s="156">
        <f>IF(N500="zákl. přenesená",J500,0)</f>
        <v>0</v>
      </c>
      <c r="BH500" s="156">
        <f>IF(N500="sníž. přenesená",J500,0)</f>
        <v>0</v>
      </c>
      <c r="BI500" s="156">
        <f>IF(N500="nulová",J500,0)</f>
        <v>0</v>
      </c>
      <c r="BJ500" s="15" t="s">
        <v>82</v>
      </c>
      <c r="BK500" s="156">
        <f>ROUND(I500*H500,2)</f>
        <v>0</v>
      </c>
      <c r="BL500" s="15" t="s">
        <v>268</v>
      </c>
      <c r="BM500" s="155" t="s">
        <v>2010</v>
      </c>
    </row>
    <row r="501" spans="2:65" s="1" customFormat="1" ht="11.25">
      <c r="B501" s="30"/>
      <c r="D501" s="180" t="s">
        <v>286</v>
      </c>
      <c r="F501" s="181" t="s">
        <v>2011</v>
      </c>
      <c r="I501" s="115"/>
      <c r="L501" s="30"/>
      <c r="M501" s="182"/>
      <c r="T501" s="54"/>
      <c r="AT501" s="15" t="s">
        <v>286</v>
      </c>
      <c r="AU501" s="15" t="s">
        <v>82</v>
      </c>
    </row>
    <row r="502" spans="2:65" s="12" customFormat="1" ht="11.25">
      <c r="B502" s="165"/>
      <c r="D502" s="166" t="s">
        <v>224</v>
      </c>
      <c r="E502" s="167" t="s">
        <v>1</v>
      </c>
      <c r="F502" s="168" t="s">
        <v>2012</v>
      </c>
      <c r="H502" s="169">
        <v>1596.87</v>
      </c>
      <c r="I502" s="170"/>
      <c r="L502" s="165"/>
      <c r="M502" s="171"/>
      <c r="T502" s="172"/>
      <c r="AT502" s="167" t="s">
        <v>224</v>
      </c>
      <c r="AU502" s="167" t="s">
        <v>82</v>
      </c>
      <c r="AV502" s="12" t="s">
        <v>84</v>
      </c>
      <c r="AW502" s="12" t="s">
        <v>226</v>
      </c>
      <c r="AX502" s="12" t="s">
        <v>82</v>
      </c>
      <c r="AY502" s="167" t="s">
        <v>193</v>
      </c>
    </row>
    <row r="503" spans="2:65" s="1" customFormat="1" ht="21.75" customHeight="1">
      <c r="B503" s="114"/>
      <c r="C503" s="157" t="s">
        <v>2013</v>
      </c>
      <c r="D503" s="157" t="s">
        <v>207</v>
      </c>
      <c r="E503" s="158" t="s">
        <v>2014</v>
      </c>
      <c r="F503" s="159" t="s">
        <v>2015</v>
      </c>
      <c r="G503" s="160" t="s">
        <v>199</v>
      </c>
      <c r="H503" s="161">
        <v>3</v>
      </c>
      <c r="I503" s="162"/>
      <c r="J503" s="163">
        <f>ROUND(I503*H503,2)</f>
        <v>0</v>
      </c>
      <c r="K503" s="159" t="s">
        <v>1</v>
      </c>
      <c r="L503" s="30"/>
      <c r="M503" s="164" t="s">
        <v>1</v>
      </c>
      <c r="N503" s="113" t="s">
        <v>39</v>
      </c>
      <c r="P503" s="153">
        <f>O503*H503</f>
        <v>0</v>
      </c>
      <c r="Q503" s="153">
        <v>0</v>
      </c>
      <c r="R503" s="153">
        <f>Q503*H503</f>
        <v>0</v>
      </c>
      <c r="S503" s="153">
        <v>0</v>
      </c>
      <c r="T503" s="154">
        <f>S503*H503</f>
        <v>0</v>
      </c>
      <c r="AR503" s="155" t="s">
        <v>192</v>
      </c>
      <c r="AT503" s="155" t="s">
        <v>207</v>
      </c>
      <c r="AU503" s="155" t="s">
        <v>82</v>
      </c>
      <c r="AY503" s="15" t="s">
        <v>193</v>
      </c>
      <c r="BE503" s="156">
        <f>IF(N503="základní",J503,0)</f>
        <v>0</v>
      </c>
      <c r="BF503" s="156">
        <f>IF(N503="snížená",J503,0)</f>
        <v>0</v>
      </c>
      <c r="BG503" s="156">
        <f>IF(N503="zákl. přenesená",J503,0)</f>
        <v>0</v>
      </c>
      <c r="BH503" s="156">
        <f>IF(N503="sníž. přenesená",J503,0)</f>
        <v>0</v>
      </c>
      <c r="BI503" s="156">
        <f>IF(N503="nulová",J503,0)</f>
        <v>0</v>
      </c>
      <c r="BJ503" s="15" t="s">
        <v>82</v>
      </c>
      <c r="BK503" s="156">
        <f>ROUND(I503*H503,2)</f>
        <v>0</v>
      </c>
      <c r="BL503" s="15" t="s">
        <v>192</v>
      </c>
      <c r="BM503" s="155" t="s">
        <v>2016</v>
      </c>
    </row>
    <row r="504" spans="2:65" s="12" customFormat="1" ht="11.25">
      <c r="B504" s="165"/>
      <c r="D504" s="166" t="s">
        <v>224</v>
      </c>
      <c r="E504" s="167" t="s">
        <v>1</v>
      </c>
      <c r="F504" s="168" t="s">
        <v>2017</v>
      </c>
      <c r="H504" s="169">
        <v>1</v>
      </c>
      <c r="I504" s="170"/>
      <c r="L504" s="165"/>
      <c r="M504" s="171"/>
      <c r="T504" s="172"/>
      <c r="AT504" s="167" t="s">
        <v>224</v>
      </c>
      <c r="AU504" s="167" t="s">
        <v>82</v>
      </c>
      <c r="AV504" s="12" t="s">
        <v>84</v>
      </c>
      <c r="AW504" s="12" t="s">
        <v>226</v>
      </c>
      <c r="AX504" s="12" t="s">
        <v>74</v>
      </c>
      <c r="AY504" s="167" t="s">
        <v>193</v>
      </c>
    </row>
    <row r="505" spans="2:65" s="12" customFormat="1" ht="11.25">
      <c r="B505" s="165"/>
      <c r="D505" s="166" t="s">
        <v>224</v>
      </c>
      <c r="E505" s="167" t="s">
        <v>1</v>
      </c>
      <c r="F505" s="168" t="s">
        <v>2018</v>
      </c>
      <c r="H505" s="169">
        <v>1</v>
      </c>
      <c r="I505" s="170"/>
      <c r="L505" s="165"/>
      <c r="M505" s="171"/>
      <c r="T505" s="172"/>
      <c r="AT505" s="167" t="s">
        <v>224</v>
      </c>
      <c r="AU505" s="167" t="s">
        <v>82</v>
      </c>
      <c r="AV505" s="12" t="s">
        <v>84</v>
      </c>
      <c r="AW505" s="12" t="s">
        <v>226</v>
      </c>
      <c r="AX505" s="12" t="s">
        <v>74</v>
      </c>
      <c r="AY505" s="167" t="s">
        <v>193</v>
      </c>
    </row>
    <row r="506" spans="2:65" s="12" customFormat="1" ht="11.25">
      <c r="B506" s="165"/>
      <c r="D506" s="166" t="s">
        <v>224</v>
      </c>
      <c r="E506" s="167" t="s">
        <v>1</v>
      </c>
      <c r="F506" s="168" t="s">
        <v>2019</v>
      </c>
      <c r="H506" s="169">
        <v>1</v>
      </c>
      <c r="I506" s="170"/>
      <c r="L506" s="165"/>
      <c r="M506" s="171"/>
      <c r="T506" s="172"/>
      <c r="AT506" s="167" t="s">
        <v>224</v>
      </c>
      <c r="AU506" s="167" t="s">
        <v>82</v>
      </c>
      <c r="AV506" s="12" t="s">
        <v>84</v>
      </c>
      <c r="AW506" s="12" t="s">
        <v>226</v>
      </c>
      <c r="AX506" s="12" t="s">
        <v>74</v>
      </c>
      <c r="AY506" s="167" t="s">
        <v>193</v>
      </c>
    </row>
    <row r="507" spans="2:65" s="13" customFormat="1" ht="11.25">
      <c r="B507" s="173"/>
      <c r="D507" s="166" t="s">
        <v>224</v>
      </c>
      <c r="E507" s="174" t="s">
        <v>1</v>
      </c>
      <c r="F507" s="175" t="s">
        <v>227</v>
      </c>
      <c r="H507" s="176">
        <v>3</v>
      </c>
      <c r="I507" s="177"/>
      <c r="L507" s="173"/>
      <c r="M507" s="178"/>
      <c r="T507" s="179"/>
      <c r="AT507" s="174" t="s">
        <v>224</v>
      </c>
      <c r="AU507" s="174" t="s">
        <v>82</v>
      </c>
      <c r="AV507" s="13" t="s">
        <v>192</v>
      </c>
      <c r="AW507" s="13" t="s">
        <v>226</v>
      </c>
      <c r="AX507" s="13" t="s">
        <v>82</v>
      </c>
      <c r="AY507" s="174" t="s">
        <v>193</v>
      </c>
    </row>
    <row r="508" spans="2:65" s="1" customFormat="1" ht="16.5" customHeight="1">
      <c r="B508" s="114"/>
      <c r="C508" s="157" t="s">
        <v>2020</v>
      </c>
      <c r="D508" s="157" t="s">
        <v>207</v>
      </c>
      <c r="E508" s="158" t="s">
        <v>2021</v>
      </c>
      <c r="F508" s="159" t="s">
        <v>2022</v>
      </c>
      <c r="G508" s="160" t="s">
        <v>857</v>
      </c>
      <c r="H508" s="161">
        <v>42.250999999999998</v>
      </c>
      <c r="I508" s="162"/>
      <c r="J508" s="163">
        <f>ROUND(I508*H508,2)</f>
        <v>0</v>
      </c>
      <c r="K508" s="159" t="s">
        <v>1</v>
      </c>
      <c r="L508" s="30"/>
      <c r="M508" s="164" t="s">
        <v>1</v>
      </c>
      <c r="N508" s="113" t="s">
        <v>39</v>
      </c>
      <c r="P508" s="153">
        <f>O508*H508</f>
        <v>0</v>
      </c>
      <c r="Q508" s="153">
        <v>0</v>
      </c>
      <c r="R508" s="153">
        <f>Q508*H508</f>
        <v>0</v>
      </c>
      <c r="S508" s="153">
        <v>0</v>
      </c>
      <c r="T508" s="154">
        <f>S508*H508</f>
        <v>0</v>
      </c>
      <c r="AR508" s="155" t="s">
        <v>192</v>
      </c>
      <c r="AT508" s="155" t="s">
        <v>207</v>
      </c>
      <c r="AU508" s="155" t="s">
        <v>82</v>
      </c>
      <c r="AY508" s="15" t="s">
        <v>193</v>
      </c>
      <c r="BE508" s="156">
        <f>IF(N508="základní",J508,0)</f>
        <v>0</v>
      </c>
      <c r="BF508" s="156">
        <f>IF(N508="snížená",J508,0)</f>
        <v>0</v>
      </c>
      <c r="BG508" s="156">
        <f>IF(N508="zákl. přenesená",J508,0)</f>
        <v>0</v>
      </c>
      <c r="BH508" s="156">
        <f>IF(N508="sníž. přenesená",J508,0)</f>
        <v>0</v>
      </c>
      <c r="BI508" s="156">
        <f>IF(N508="nulová",J508,0)</f>
        <v>0</v>
      </c>
      <c r="BJ508" s="15" t="s">
        <v>82</v>
      </c>
      <c r="BK508" s="156">
        <f>ROUND(I508*H508,2)</f>
        <v>0</v>
      </c>
      <c r="BL508" s="15" t="s">
        <v>192</v>
      </c>
      <c r="BM508" s="155" t="s">
        <v>2023</v>
      </c>
    </row>
    <row r="509" spans="2:65" s="12" customFormat="1" ht="22.5">
      <c r="B509" s="165"/>
      <c r="D509" s="166" t="s">
        <v>224</v>
      </c>
      <c r="E509" s="167" t="s">
        <v>1</v>
      </c>
      <c r="F509" s="168" t="s">
        <v>2024</v>
      </c>
      <c r="H509" s="169">
        <v>26.982648000000001</v>
      </c>
      <c r="I509" s="170"/>
      <c r="L509" s="165"/>
      <c r="M509" s="171"/>
      <c r="T509" s="172"/>
      <c r="AT509" s="167" t="s">
        <v>224</v>
      </c>
      <c r="AU509" s="167" t="s">
        <v>82</v>
      </c>
      <c r="AV509" s="12" t="s">
        <v>84</v>
      </c>
      <c r="AW509" s="12" t="s">
        <v>226</v>
      </c>
      <c r="AX509" s="12" t="s">
        <v>74</v>
      </c>
      <c r="AY509" s="167" t="s">
        <v>193</v>
      </c>
    </row>
    <row r="510" spans="2:65" s="12" customFormat="1" ht="22.5">
      <c r="B510" s="165"/>
      <c r="D510" s="166" t="s">
        <v>224</v>
      </c>
      <c r="E510" s="167" t="s">
        <v>1</v>
      </c>
      <c r="F510" s="168" t="s">
        <v>2025</v>
      </c>
      <c r="H510" s="169">
        <v>6.7858401317543997</v>
      </c>
      <c r="I510" s="170"/>
      <c r="L510" s="165"/>
      <c r="M510" s="171"/>
      <c r="T510" s="172"/>
      <c r="AT510" s="167" t="s">
        <v>224</v>
      </c>
      <c r="AU510" s="167" t="s">
        <v>82</v>
      </c>
      <c r="AV510" s="12" t="s">
        <v>84</v>
      </c>
      <c r="AW510" s="12" t="s">
        <v>226</v>
      </c>
      <c r="AX510" s="12" t="s">
        <v>74</v>
      </c>
      <c r="AY510" s="167" t="s">
        <v>193</v>
      </c>
    </row>
    <row r="511" spans="2:65" s="12" customFormat="1" ht="11.25">
      <c r="B511" s="165"/>
      <c r="D511" s="166" t="s">
        <v>224</v>
      </c>
      <c r="E511" s="167" t="s">
        <v>1</v>
      </c>
      <c r="F511" s="168" t="s">
        <v>2026</v>
      </c>
      <c r="H511" s="169">
        <v>8.4823001646929992</v>
      </c>
      <c r="I511" s="170"/>
      <c r="L511" s="165"/>
      <c r="M511" s="171"/>
      <c r="T511" s="172"/>
      <c r="AT511" s="167" t="s">
        <v>224</v>
      </c>
      <c r="AU511" s="167" t="s">
        <v>82</v>
      </c>
      <c r="AV511" s="12" t="s">
        <v>84</v>
      </c>
      <c r="AW511" s="12" t="s">
        <v>226</v>
      </c>
      <c r="AX511" s="12" t="s">
        <v>74</v>
      </c>
      <c r="AY511" s="167" t="s">
        <v>193</v>
      </c>
    </row>
    <row r="512" spans="2:65" s="13" customFormat="1" ht="11.25">
      <c r="B512" s="173"/>
      <c r="D512" s="166" t="s">
        <v>224</v>
      </c>
      <c r="E512" s="174" t="s">
        <v>1</v>
      </c>
      <c r="F512" s="175" t="s">
        <v>227</v>
      </c>
      <c r="H512" s="176">
        <v>42.250788296447404</v>
      </c>
      <c r="I512" s="177"/>
      <c r="L512" s="173"/>
      <c r="M512" s="178"/>
      <c r="T512" s="179"/>
      <c r="AT512" s="174" t="s">
        <v>224</v>
      </c>
      <c r="AU512" s="174" t="s">
        <v>82</v>
      </c>
      <c r="AV512" s="13" t="s">
        <v>192</v>
      </c>
      <c r="AW512" s="13" t="s">
        <v>226</v>
      </c>
      <c r="AX512" s="13" t="s">
        <v>82</v>
      </c>
      <c r="AY512" s="174" t="s">
        <v>193</v>
      </c>
    </row>
    <row r="513" spans="2:65" s="1" customFormat="1" ht="16.5" customHeight="1">
      <c r="B513" s="114"/>
      <c r="C513" s="143" t="s">
        <v>2027</v>
      </c>
      <c r="D513" s="143" t="s">
        <v>196</v>
      </c>
      <c r="E513" s="144" t="s">
        <v>2028</v>
      </c>
      <c r="F513" s="145" t="s">
        <v>2029</v>
      </c>
      <c r="G513" s="146" t="s">
        <v>864</v>
      </c>
      <c r="H513" s="147">
        <v>86</v>
      </c>
      <c r="I513" s="148"/>
      <c r="J513" s="149">
        <f>ROUND(I513*H513,2)</f>
        <v>0</v>
      </c>
      <c r="K513" s="145" t="s">
        <v>1003</v>
      </c>
      <c r="L513" s="150"/>
      <c r="M513" s="151" t="s">
        <v>1</v>
      </c>
      <c r="N513" s="152" t="s">
        <v>39</v>
      </c>
      <c r="P513" s="153">
        <f>O513*H513</f>
        <v>0</v>
      </c>
      <c r="Q513" s="153">
        <v>1</v>
      </c>
      <c r="R513" s="153">
        <f>Q513*H513</f>
        <v>86</v>
      </c>
      <c r="S513" s="153">
        <v>0</v>
      </c>
      <c r="T513" s="154">
        <f>S513*H513</f>
        <v>0</v>
      </c>
      <c r="AR513" s="155" t="s">
        <v>200</v>
      </c>
      <c r="AT513" s="155" t="s">
        <v>196</v>
      </c>
      <c r="AU513" s="155" t="s">
        <v>82</v>
      </c>
      <c r="AY513" s="15" t="s">
        <v>193</v>
      </c>
      <c r="BE513" s="156">
        <f>IF(N513="základní",J513,0)</f>
        <v>0</v>
      </c>
      <c r="BF513" s="156">
        <f>IF(N513="snížená",J513,0)</f>
        <v>0</v>
      </c>
      <c r="BG513" s="156">
        <f>IF(N513="zákl. přenesená",J513,0)</f>
        <v>0</v>
      </c>
      <c r="BH513" s="156">
        <f>IF(N513="sníž. přenesená",J513,0)</f>
        <v>0</v>
      </c>
      <c r="BI513" s="156">
        <f>IF(N513="nulová",J513,0)</f>
        <v>0</v>
      </c>
      <c r="BJ513" s="15" t="s">
        <v>82</v>
      </c>
      <c r="BK513" s="156">
        <f>ROUND(I513*H513,2)</f>
        <v>0</v>
      </c>
      <c r="BL513" s="15" t="s">
        <v>192</v>
      </c>
      <c r="BM513" s="155" t="s">
        <v>2030</v>
      </c>
    </row>
    <row r="514" spans="2:65" s="12" customFormat="1" ht="11.25">
      <c r="B514" s="165"/>
      <c r="D514" s="166" t="s">
        <v>224</v>
      </c>
      <c r="E514" s="167" t="s">
        <v>1</v>
      </c>
      <c r="F514" s="168" t="s">
        <v>2031</v>
      </c>
      <c r="H514" s="169">
        <v>86</v>
      </c>
      <c r="I514" s="170"/>
      <c r="L514" s="165"/>
      <c r="M514" s="171"/>
      <c r="T514" s="172"/>
      <c r="AT514" s="167" t="s">
        <v>224</v>
      </c>
      <c r="AU514" s="167" t="s">
        <v>82</v>
      </c>
      <c r="AV514" s="12" t="s">
        <v>84</v>
      </c>
      <c r="AW514" s="12" t="s">
        <v>226</v>
      </c>
      <c r="AX514" s="12" t="s">
        <v>82</v>
      </c>
      <c r="AY514" s="167" t="s">
        <v>193</v>
      </c>
    </row>
    <row r="515" spans="2:65" s="1" customFormat="1" ht="16.5" customHeight="1">
      <c r="B515" s="114"/>
      <c r="C515" s="157" t="s">
        <v>2032</v>
      </c>
      <c r="D515" s="157" t="s">
        <v>207</v>
      </c>
      <c r="E515" s="158" t="s">
        <v>2033</v>
      </c>
      <c r="F515" s="159" t="s">
        <v>2034</v>
      </c>
      <c r="G515" s="160" t="s">
        <v>857</v>
      </c>
      <c r="H515" s="161">
        <v>7.6929999999999996</v>
      </c>
      <c r="I515" s="162"/>
      <c r="J515" s="163">
        <f>ROUND(I515*H515,2)</f>
        <v>0</v>
      </c>
      <c r="K515" s="159" t="s">
        <v>1</v>
      </c>
      <c r="L515" s="30"/>
      <c r="M515" s="164" t="s">
        <v>1</v>
      </c>
      <c r="N515" s="113" t="s">
        <v>39</v>
      </c>
      <c r="P515" s="153">
        <f>O515*H515</f>
        <v>0</v>
      </c>
      <c r="Q515" s="153">
        <v>0</v>
      </c>
      <c r="R515" s="153">
        <f>Q515*H515</f>
        <v>0</v>
      </c>
      <c r="S515" s="153">
        <v>0</v>
      </c>
      <c r="T515" s="154">
        <f>S515*H515</f>
        <v>0</v>
      </c>
      <c r="AR515" s="155" t="s">
        <v>1004</v>
      </c>
      <c r="AT515" s="155" t="s">
        <v>207</v>
      </c>
      <c r="AU515" s="155" t="s">
        <v>82</v>
      </c>
      <c r="AY515" s="15" t="s">
        <v>193</v>
      </c>
      <c r="BE515" s="156">
        <f>IF(N515="základní",J515,0)</f>
        <v>0</v>
      </c>
      <c r="BF515" s="156">
        <f>IF(N515="snížená",J515,0)</f>
        <v>0</v>
      </c>
      <c r="BG515" s="156">
        <f>IF(N515="zákl. přenesená",J515,0)</f>
        <v>0</v>
      </c>
      <c r="BH515" s="156">
        <f>IF(N515="sníž. přenesená",J515,0)</f>
        <v>0</v>
      </c>
      <c r="BI515" s="156">
        <f>IF(N515="nulová",J515,0)</f>
        <v>0</v>
      </c>
      <c r="BJ515" s="15" t="s">
        <v>82</v>
      </c>
      <c r="BK515" s="156">
        <f>ROUND(I515*H515,2)</f>
        <v>0</v>
      </c>
      <c r="BL515" s="15" t="s">
        <v>1004</v>
      </c>
      <c r="BM515" s="155" t="s">
        <v>2035</v>
      </c>
    </row>
    <row r="516" spans="2:65" s="12" customFormat="1" ht="11.25">
      <c r="B516" s="165"/>
      <c r="D516" s="166" t="s">
        <v>224</v>
      </c>
      <c r="E516" s="167" t="s">
        <v>1</v>
      </c>
      <c r="F516" s="168" t="s">
        <v>2036</v>
      </c>
      <c r="H516" s="169">
        <v>7.6929999999999996</v>
      </c>
      <c r="I516" s="170"/>
      <c r="L516" s="165"/>
      <c r="M516" s="171"/>
      <c r="T516" s="172"/>
      <c r="AT516" s="167" t="s">
        <v>224</v>
      </c>
      <c r="AU516" s="167" t="s">
        <v>82</v>
      </c>
      <c r="AV516" s="12" t="s">
        <v>84</v>
      </c>
      <c r="AW516" s="12" t="s">
        <v>226</v>
      </c>
      <c r="AX516" s="12" t="s">
        <v>82</v>
      </c>
      <c r="AY516" s="167" t="s">
        <v>193</v>
      </c>
    </row>
    <row r="517" spans="2:65" s="1" customFormat="1" ht="16.5" customHeight="1">
      <c r="B517" s="114"/>
      <c r="C517" s="143" t="s">
        <v>2037</v>
      </c>
      <c r="D517" s="143" t="s">
        <v>196</v>
      </c>
      <c r="E517" s="144" t="s">
        <v>2038</v>
      </c>
      <c r="F517" s="145" t="s">
        <v>2039</v>
      </c>
      <c r="G517" s="146" t="s">
        <v>857</v>
      </c>
      <c r="H517" s="147">
        <v>7.6929999999999996</v>
      </c>
      <c r="I517" s="148"/>
      <c r="J517" s="149">
        <f>ROUND(I517*H517,2)</f>
        <v>0</v>
      </c>
      <c r="K517" s="145" t="s">
        <v>1</v>
      </c>
      <c r="L517" s="150"/>
      <c r="M517" s="151" t="s">
        <v>1</v>
      </c>
      <c r="N517" s="152" t="s">
        <v>39</v>
      </c>
      <c r="P517" s="153">
        <f>O517*H517</f>
        <v>0</v>
      </c>
      <c r="Q517" s="153">
        <v>0</v>
      </c>
      <c r="R517" s="153">
        <f>Q517*H517</f>
        <v>0</v>
      </c>
      <c r="S517" s="153">
        <v>0</v>
      </c>
      <c r="T517" s="154">
        <f>S517*H517</f>
        <v>0</v>
      </c>
      <c r="AR517" s="155" t="s">
        <v>1004</v>
      </c>
      <c r="AT517" s="155" t="s">
        <v>196</v>
      </c>
      <c r="AU517" s="155" t="s">
        <v>82</v>
      </c>
      <c r="AY517" s="15" t="s">
        <v>193</v>
      </c>
      <c r="BE517" s="156">
        <f>IF(N517="základní",J517,0)</f>
        <v>0</v>
      </c>
      <c r="BF517" s="156">
        <f>IF(N517="snížená",J517,0)</f>
        <v>0</v>
      </c>
      <c r="BG517" s="156">
        <f>IF(N517="zákl. přenesená",J517,0)</f>
        <v>0</v>
      </c>
      <c r="BH517" s="156">
        <f>IF(N517="sníž. přenesená",J517,0)</f>
        <v>0</v>
      </c>
      <c r="BI517" s="156">
        <f>IF(N517="nulová",J517,0)</f>
        <v>0</v>
      </c>
      <c r="BJ517" s="15" t="s">
        <v>82</v>
      </c>
      <c r="BK517" s="156">
        <f>ROUND(I517*H517,2)</f>
        <v>0</v>
      </c>
      <c r="BL517" s="15" t="s">
        <v>1004</v>
      </c>
      <c r="BM517" s="155" t="s">
        <v>2040</v>
      </c>
    </row>
    <row r="518" spans="2:65" s="12" customFormat="1" ht="11.25">
      <c r="B518" s="165"/>
      <c r="D518" s="166" t="s">
        <v>224</v>
      </c>
      <c r="E518" s="167" t="s">
        <v>1</v>
      </c>
      <c r="F518" s="168" t="s">
        <v>2036</v>
      </c>
      <c r="H518" s="169">
        <v>7.6929999999999996</v>
      </c>
      <c r="I518" s="170"/>
      <c r="L518" s="165"/>
      <c r="M518" s="171"/>
      <c r="T518" s="172"/>
      <c r="AT518" s="167" t="s">
        <v>224</v>
      </c>
      <c r="AU518" s="167" t="s">
        <v>82</v>
      </c>
      <c r="AV518" s="12" t="s">
        <v>84</v>
      </c>
      <c r="AW518" s="12" t="s">
        <v>226</v>
      </c>
      <c r="AX518" s="12" t="s">
        <v>82</v>
      </c>
      <c r="AY518" s="167" t="s">
        <v>193</v>
      </c>
    </row>
    <row r="519" spans="2:65" s="1" customFormat="1" ht="16.5" customHeight="1">
      <c r="B519" s="114"/>
      <c r="C519" s="157" t="s">
        <v>2041</v>
      </c>
      <c r="D519" s="157" t="s">
        <v>207</v>
      </c>
      <c r="E519" s="158" t="s">
        <v>2042</v>
      </c>
      <c r="F519" s="159" t="s">
        <v>2043</v>
      </c>
      <c r="G519" s="160" t="s">
        <v>210</v>
      </c>
      <c r="H519" s="161">
        <v>1</v>
      </c>
      <c r="I519" s="162"/>
      <c r="J519" s="163">
        <f>ROUND(I519*H519,2)</f>
        <v>0</v>
      </c>
      <c r="K519" s="159" t="s">
        <v>1</v>
      </c>
      <c r="L519" s="30"/>
      <c r="M519" s="164" t="s">
        <v>1</v>
      </c>
      <c r="N519" s="113" t="s">
        <v>39</v>
      </c>
      <c r="P519" s="153">
        <f>O519*H519</f>
        <v>0</v>
      </c>
      <c r="Q519" s="153">
        <v>0</v>
      </c>
      <c r="R519" s="153">
        <f>Q519*H519</f>
        <v>0</v>
      </c>
      <c r="S519" s="153">
        <v>0</v>
      </c>
      <c r="T519" s="154">
        <f>S519*H519</f>
        <v>0</v>
      </c>
      <c r="AR519" s="155" t="s">
        <v>192</v>
      </c>
      <c r="AT519" s="155" t="s">
        <v>207</v>
      </c>
      <c r="AU519" s="155" t="s">
        <v>82</v>
      </c>
      <c r="AY519" s="15" t="s">
        <v>193</v>
      </c>
      <c r="BE519" s="156">
        <f>IF(N519="základní",J519,0)</f>
        <v>0</v>
      </c>
      <c r="BF519" s="156">
        <f>IF(N519="snížená",J519,0)</f>
        <v>0</v>
      </c>
      <c r="BG519" s="156">
        <f>IF(N519="zákl. přenesená",J519,0)</f>
        <v>0</v>
      </c>
      <c r="BH519" s="156">
        <f>IF(N519="sníž. přenesená",J519,0)</f>
        <v>0</v>
      </c>
      <c r="BI519" s="156">
        <f>IF(N519="nulová",J519,0)</f>
        <v>0</v>
      </c>
      <c r="BJ519" s="15" t="s">
        <v>82</v>
      </c>
      <c r="BK519" s="156">
        <f>ROUND(I519*H519,2)</f>
        <v>0</v>
      </c>
      <c r="BL519" s="15" t="s">
        <v>192</v>
      </c>
      <c r="BM519" s="155" t="s">
        <v>2044</v>
      </c>
    </row>
    <row r="520" spans="2:65" s="1" customFormat="1" ht="21.75" customHeight="1">
      <c r="B520" s="114"/>
      <c r="C520" s="157" t="s">
        <v>2045</v>
      </c>
      <c r="D520" s="157" t="s">
        <v>207</v>
      </c>
      <c r="E520" s="158" t="s">
        <v>2046</v>
      </c>
      <c r="F520" s="159" t="s">
        <v>2047</v>
      </c>
      <c r="G520" s="160" t="s">
        <v>199</v>
      </c>
      <c r="H520" s="161">
        <v>19</v>
      </c>
      <c r="I520" s="162"/>
      <c r="J520" s="163">
        <f>ROUND(I520*H520,2)</f>
        <v>0</v>
      </c>
      <c r="K520" s="159" t="s">
        <v>1</v>
      </c>
      <c r="L520" s="30"/>
      <c r="M520" s="164" t="s">
        <v>1</v>
      </c>
      <c r="N520" s="113" t="s">
        <v>39</v>
      </c>
      <c r="P520" s="153">
        <f>O520*H520</f>
        <v>0</v>
      </c>
      <c r="Q520" s="153">
        <v>0</v>
      </c>
      <c r="R520" s="153">
        <f>Q520*H520</f>
        <v>0</v>
      </c>
      <c r="S520" s="153">
        <v>0</v>
      </c>
      <c r="T520" s="154">
        <f>S520*H520</f>
        <v>0</v>
      </c>
      <c r="AR520" s="155" t="s">
        <v>192</v>
      </c>
      <c r="AT520" s="155" t="s">
        <v>207</v>
      </c>
      <c r="AU520" s="155" t="s">
        <v>82</v>
      </c>
      <c r="AY520" s="15" t="s">
        <v>193</v>
      </c>
      <c r="BE520" s="156">
        <f>IF(N520="základní",J520,0)</f>
        <v>0</v>
      </c>
      <c r="BF520" s="156">
        <f>IF(N520="snížená",J520,0)</f>
        <v>0</v>
      </c>
      <c r="BG520" s="156">
        <f>IF(N520="zákl. přenesená",J520,0)</f>
        <v>0</v>
      </c>
      <c r="BH520" s="156">
        <f>IF(N520="sníž. přenesená",J520,0)</f>
        <v>0</v>
      </c>
      <c r="BI520" s="156">
        <f>IF(N520="nulová",J520,0)</f>
        <v>0</v>
      </c>
      <c r="BJ520" s="15" t="s">
        <v>82</v>
      </c>
      <c r="BK520" s="156">
        <f>ROUND(I520*H520,2)</f>
        <v>0</v>
      </c>
      <c r="BL520" s="15" t="s">
        <v>192</v>
      </c>
      <c r="BM520" s="155" t="s">
        <v>2048</v>
      </c>
    </row>
    <row r="521" spans="2:65" s="12" customFormat="1" ht="11.25">
      <c r="B521" s="165"/>
      <c r="D521" s="166" t="s">
        <v>224</v>
      </c>
      <c r="E521" s="167" t="s">
        <v>1</v>
      </c>
      <c r="F521" s="168" t="s">
        <v>2049</v>
      </c>
      <c r="H521" s="169">
        <v>18</v>
      </c>
      <c r="I521" s="170"/>
      <c r="L521" s="165"/>
      <c r="M521" s="171"/>
      <c r="T521" s="172"/>
      <c r="AT521" s="167" t="s">
        <v>224</v>
      </c>
      <c r="AU521" s="167" t="s">
        <v>82</v>
      </c>
      <c r="AV521" s="12" t="s">
        <v>84</v>
      </c>
      <c r="AW521" s="12" t="s">
        <v>226</v>
      </c>
      <c r="AX521" s="12" t="s">
        <v>74</v>
      </c>
      <c r="AY521" s="167" t="s">
        <v>193</v>
      </c>
    </row>
    <row r="522" spans="2:65" s="12" customFormat="1" ht="11.25">
      <c r="B522" s="165"/>
      <c r="D522" s="166" t="s">
        <v>224</v>
      </c>
      <c r="E522" s="167" t="s">
        <v>1</v>
      </c>
      <c r="F522" s="168" t="s">
        <v>2050</v>
      </c>
      <c r="H522" s="169">
        <v>1</v>
      </c>
      <c r="I522" s="170"/>
      <c r="L522" s="165"/>
      <c r="M522" s="171"/>
      <c r="T522" s="172"/>
      <c r="AT522" s="167" t="s">
        <v>224</v>
      </c>
      <c r="AU522" s="167" t="s">
        <v>82</v>
      </c>
      <c r="AV522" s="12" t="s">
        <v>84</v>
      </c>
      <c r="AW522" s="12" t="s">
        <v>226</v>
      </c>
      <c r="AX522" s="12" t="s">
        <v>74</v>
      </c>
      <c r="AY522" s="167" t="s">
        <v>193</v>
      </c>
    </row>
    <row r="523" spans="2:65" s="13" customFormat="1" ht="11.25">
      <c r="B523" s="173"/>
      <c r="D523" s="166" t="s">
        <v>224</v>
      </c>
      <c r="E523" s="174" t="s">
        <v>1</v>
      </c>
      <c r="F523" s="175" t="s">
        <v>227</v>
      </c>
      <c r="H523" s="176">
        <v>19</v>
      </c>
      <c r="I523" s="177"/>
      <c r="L523" s="173"/>
      <c r="M523" s="178"/>
      <c r="T523" s="179"/>
      <c r="AT523" s="174" t="s">
        <v>224</v>
      </c>
      <c r="AU523" s="174" t="s">
        <v>82</v>
      </c>
      <c r="AV523" s="13" t="s">
        <v>192</v>
      </c>
      <c r="AW523" s="13" t="s">
        <v>226</v>
      </c>
      <c r="AX523" s="13" t="s">
        <v>82</v>
      </c>
      <c r="AY523" s="174" t="s">
        <v>193</v>
      </c>
    </row>
    <row r="524" spans="2:65" s="1" customFormat="1" ht="21.75" customHeight="1">
      <c r="B524" s="114"/>
      <c r="C524" s="157" t="s">
        <v>2051</v>
      </c>
      <c r="D524" s="157" t="s">
        <v>207</v>
      </c>
      <c r="E524" s="158" t="s">
        <v>2052</v>
      </c>
      <c r="F524" s="159" t="s">
        <v>2053</v>
      </c>
      <c r="G524" s="160" t="s">
        <v>199</v>
      </c>
      <c r="H524" s="161">
        <v>6</v>
      </c>
      <c r="I524" s="162"/>
      <c r="J524" s="163">
        <f>ROUND(I524*H524,2)</f>
        <v>0</v>
      </c>
      <c r="K524" s="159" t="s">
        <v>1</v>
      </c>
      <c r="L524" s="30"/>
      <c r="M524" s="164" t="s">
        <v>1</v>
      </c>
      <c r="N524" s="113" t="s">
        <v>39</v>
      </c>
      <c r="P524" s="153">
        <f>O524*H524</f>
        <v>0</v>
      </c>
      <c r="Q524" s="153">
        <v>0</v>
      </c>
      <c r="R524" s="153">
        <f>Q524*H524</f>
        <v>0</v>
      </c>
      <c r="S524" s="153">
        <v>0</v>
      </c>
      <c r="T524" s="154">
        <f>S524*H524</f>
        <v>0</v>
      </c>
      <c r="AR524" s="155" t="s">
        <v>192</v>
      </c>
      <c r="AT524" s="155" t="s">
        <v>207</v>
      </c>
      <c r="AU524" s="155" t="s">
        <v>82</v>
      </c>
      <c r="AY524" s="15" t="s">
        <v>193</v>
      </c>
      <c r="BE524" s="156">
        <f>IF(N524="základní",J524,0)</f>
        <v>0</v>
      </c>
      <c r="BF524" s="156">
        <f>IF(N524="snížená",J524,0)</f>
        <v>0</v>
      </c>
      <c r="BG524" s="156">
        <f>IF(N524="zákl. přenesená",J524,0)</f>
        <v>0</v>
      </c>
      <c r="BH524" s="156">
        <f>IF(N524="sníž. přenesená",J524,0)</f>
        <v>0</v>
      </c>
      <c r="BI524" s="156">
        <f>IF(N524="nulová",J524,0)</f>
        <v>0</v>
      </c>
      <c r="BJ524" s="15" t="s">
        <v>82</v>
      </c>
      <c r="BK524" s="156">
        <f>ROUND(I524*H524,2)</f>
        <v>0</v>
      </c>
      <c r="BL524" s="15" t="s">
        <v>192</v>
      </c>
      <c r="BM524" s="155" t="s">
        <v>2054</v>
      </c>
    </row>
    <row r="525" spans="2:65" s="12" customFormat="1" ht="11.25">
      <c r="B525" s="165"/>
      <c r="D525" s="166" t="s">
        <v>224</v>
      </c>
      <c r="E525" s="167" t="s">
        <v>1</v>
      </c>
      <c r="F525" s="168" t="s">
        <v>2055</v>
      </c>
      <c r="H525" s="169">
        <v>6</v>
      </c>
      <c r="I525" s="170"/>
      <c r="L525" s="165"/>
      <c r="M525" s="171"/>
      <c r="T525" s="172"/>
      <c r="AT525" s="167" t="s">
        <v>224</v>
      </c>
      <c r="AU525" s="167" t="s">
        <v>82</v>
      </c>
      <c r="AV525" s="12" t="s">
        <v>84</v>
      </c>
      <c r="AW525" s="12" t="s">
        <v>226</v>
      </c>
      <c r="AX525" s="12" t="s">
        <v>82</v>
      </c>
      <c r="AY525" s="167" t="s">
        <v>193</v>
      </c>
    </row>
    <row r="526" spans="2:65" s="1" customFormat="1" ht="21.75" customHeight="1">
      <c r="B526" s="114"/>
      <c r="C526" s="143" t="s">
        <v>2056</v>
      </c>
      <c r="D526" s="143" t="s">
        <v>196</v>
      </c>
      <c r="E526" s="144" t="s">
        <v>2057</v>
      </c>
      <c r="F526" s="145" t="s">
        <v>2058</v>
      </c>
      <c r="G526" s="146" t="s">
        <v>221</v>
      </c>
      <c r="H526" s="147">
        <v>176</v>
      </c>
      <c r="I526" s="148"/>
      <c r="J526" s="149">
        <f>ROUND(I526*H526,2)</f>
        <v>0</v>
      </c>
      <c r="K526" s="145" t="s">
        <v>1</v>
      </c>
      <c r="L526" s="150"/>
      <c r="M526" s="151" t="s">
        <v>1</v>
      </c>
      <c r="N526" s="152" t="s">
        <v>39</v>
      </c>
      <c r="P526" s="153">
        <f>O526*H526</f>
        <v>0</v>
      </c>
      <c r="Q526" s="153">
        <v>0</v>
      </c>
      <c r="R526" s="153">
        <f>Q526*H526</f>
        <v>0</v>
      </c>
      <c r="S526" s="153">
        <v>0</v>
      </c>
      <c r="T526" s="154">
        <f>S526*H526</f>
        <v>0</v>
      </c>
      <c r="AR526" s="155" t="s">
        <v>273</v>
      </c>
      <c r="AT526" s="155" t="s">
        <v>196</v>
      </c>
      <c r="AU526" s="155" t="s">
        <v>82</v>
      </c>
      <c r="AY526" s="15" t="s">
        <v>193</v>
      </c>
      <c r="BE526" s="156">
        <f>IF(N526="základní",J526,0)</f>
        <v>0</v>
      </c>
      <c r="BF526" s="156">
        <f>IF(N526="snížená",J526,0)</f>
        <v>0</v>
      </c>
      <c r="BG526" s="156">
        <f>IF(N526="zákl. přenesená",J526,0)</f>
        <v>0</v>
      </c>
      <c r="BH526" s="156">
        <f>IF(N526="sníž. přenesená",J526,0)</f>
        <v>0</v>
      </c>
      <c r="BI526" s="156">
        <f>IF(N526="nulová",J526,0)</f>
        <v>0</v>
      </c>
      <c r="BJ526" s="15" t="s">
        <v>82</v>
      </c>
      <c r="BK526" s="156">
        <f>ROUND(I526*H526,2)</f>
        <v>0</v>
      </c>
      <c r="BL526" s="15" t="s">
        <v>268</v>
      </c>
      <c r="BM526" s="155" t="s">
        <v>2059</v>
      </c>
    </row>
    <row r="527" spans="2:65" s="12" customFormat="1" ht="11.25">
      <c r="B527" s="165"/>
      <c r="D527" s="166" t="s">
        <v>224</v>
      </c>
      <c r="E527" s="167" t="s">
        <v>1</v>
      </c>
      <c r="F527" s="168" t="s">
        <v>2060</v>
      </c>
      <c r="H527" s="169">
        <v>108</v>
      </c>
      <c r="I527" s="170"/>
      <c r="L527" s="165"/>
      <c r="M527" s="171"/>
      <c r="T527" s="172"/>
      <c r="AT527" s="167" t="s">
        <v>224</v>
      </c>
      <c r="AU527" s="167" t="s">
        <v>82</v>
      </c>
      <c r="AV527" s="12" t="s">
        <v>84</v>
      </c>
      <c r="AW527" s="12" t="s">
        <v>226</v>
      </c>
      <c r="AX527" s="12" t="s">
        <v>74</v>
      </c>
      <c r="AY527" s="167" t="s">
        <v>193</v>
      </c>
    </row>
    <row r="528" spans="2:65" s="12" customFormat="1" ht="11.25">
      <c r="B528" s="165"/>
      <c r="D528" s="166" t="s">
        <v>224</v>
      </c>
      <c r="E528" s="167" t="s">
        <v>1</v>
      </c>
      <c r="F528" s="168" t="s">
        <v>2061</v>
      </c>
      <c r="H528" s="169">
        <v>8</v>
      </c>
      <c r="I528" s="170"/>
      <c r="L528" s="165"/>
      <c r="M528" s="171"/>
      <c r="T528" s="172"/>
      <c r="AT528" s="167" t="s">
        <v>224</v>
      </c>
      <c r="AU528" s="167" t="s">
        <v>82</v>
      </c>
      <c r="AV528" s="12" t="s">
        <v>84</v>
      </c>
      <c r="AW528" s="12" t="s">
        <v>226</v>
      </c>
      <c r="AX528" s="12" t="s">
        <v>74</v>
      </c>
      <c r="AY528" s="167" t="s">
        <v>193</v>
      </c>
    </row>
    <row r="529" spans="2:65" s="12" customFormat="1" ht="11.25">
      <c r="B529" s="165"/>
      <c r="D529" s="166" t="s">
        <v>224</v>
      </c>
      <c r="E529" s="167" t="s">
        <v>1</v>
      </c>
      <c r="F529" s="168" t="s">
        <v>2062</v>
      </c>
      <c r="H529" s="169">
        <v>60</v>
      </c>
      <c r="I529" s="170"/>
      <c r="L529" s="165"/>
      <c r="M529" s="171"/>
      <c r="T529" s="172"/>
      <c r="AT529" s="167" t="s">
        <v>224</v>
      </c>
      <c r="AU529" s="167" t="s">
        <v>82</v>
      </c>
      <c r="AV529" s="12" t="s">
        <v>84</v>
      </c>
      <c r="AW529" s="12" t="s">
        <v>226</v>
      </c>
      <c r="AX529" s="12" t="s">
        <v>74</v>
      </c>
      <c r="AY529" s="167" t="s">
        <v>193</v>
      </c>
    </row>
    <row r="530" spans="2:65" s="13" customFormat="1" ht="11.25">
      <c r="B530" s="173"/>
      <c r="D530" s="166" t="s">
        <v>224</v>
      </c>
      <c r="E530" s="174" t="s">
        <v>1</v>
      </c>
      <c r="F530" s="175" t="s">
        <v>227</v>
      </c>
      <c r="H530" s="176">
        <v>176</v>
      </c>
      <c r="I530" s="177"/>
      <c r="L530" s="173"/>
      <c r="M530" s="178"/>
      <c r="T530" s="179"/>
      <c r="AT530" s="174" t="s">
        <v>224</v>
      </c>
      <c r="AU530" s="174" t="s">
        <v>82</v>
      </c>
      <c r="AV530" s="13" t="s">
        <v>192</v>
      </c>
      <c r="AW530" s="13" t="s">
        <v>226</v>
      </c>
      <c r="AX530" s="13" t="s">
        <v>82</v>
      </c>
      <c r="AY530" s="174" t="s">
        <v>193</v>
      </c>
    </row>
    <row r="531" spans="2:65" s="1" customFormat="1" ht="24.2" customHeight="1">
      <c r="B531" s="114"/>
      <c r="C531" s="157" t="s">
        <v>2063</v>
      </c>
      <c r="D531" s="157" t="s">
        <v>207</v>
      </c>
      <c r="E531" s="158" t="s">
        <v>2064</v>
      </c>
      <c r="F531" s="159" t="s">
        <v>2065</v>
      </c>
      <c r="G531" s="160" t="s">
        <v>353</v>
      </c>
      <c r="H531" s="161">
        <v>3</v>
      </c>
      <c r="I531" s="162"/>
      <c r="J531" s="163">
        <f>ROUND(I531*H531,2)</f>
        <v>0</v>
      </c>
      <c r="K531" s="159" t="s">
        <v>1003</v>
      </c>
      <c r="L531" s="30"/>
      <c r="M531" s="164" t="s">
        <v>1</v>
      </c>
      <c r="N531" s="113" t="s">
        <v>39</v>
      </c>
      <c r="P531" s="153">
        <f>O531*H531</f>
        <v>0</v>
      </c>
      <c r="Q531" s="153">
        <v>0</v>
      </c>
      <c r="R531" s="153">
        <f>Q531*H531</f>
        <v>0</v>
      </c>
      <c r="S531" s="153">
        <v>0</v>
      </c>
      <c r="T531" s="154">
        <f>S531*H531</f>
        <v>0</v>
      </c>
      <c r="AR531" s="155" t="s">
        <v>268</v>
      </c>
      <c r="AT531" s="155" t="s">
        <v>207</v>
      </c>
      <c r="AU531" s="155" t="s">
        <v>82</v>
      </c>
      <c r="AY531" s="15" t="s">
        <v>193</v>
      </c>
      <c r="BE531" s="156">
        <f>IF(N531="základní",J531,0)</f>
        <v>0</v>
      </c>
      <c r="BF531" s="156">
        <f>IF(N531="snížená",J531,0)</f>
        <v>0</v>
      </c>
      <c r="BG531" s="156">
        <f>IF(N531="zákl. přenesená",J531,0)</f>
        <v>0</v>
      </c>
      <c r="BH531" s="156">
        <f>IF(N531="sníž. přenesená",J531,0)</f>
        <v>0</v>
      </c>
      <c r="BI531" s="156">
        <f>IF(N531="nulová",J531,0)</f>
        <v>0</v>
      </c>
      <c r="BJ531" s="15" t="s">
        <v>82</v>
      </c>
      <c r="BK531" s="156">
        <f>ROUND(I531*H531,2)</f>
        <v>0</v>
      </c>
      <c r="BL531" s="15" t="s">
        <v>268</v>
      </c>
      <c r="BM531" s="155" t="s">
        <v>2066</v>
      </c>
    </row>
    <row r="532" spans="2:65" s="1" customFormat="1" ht="11.25">
      <c r="B532" s="30"/>
      <c r="D532" s="180" t="s">
        <v>286</v>
      </c>
      <c r="F532" s="181" t="s">
        <v>2067</v>
      </c>
      <c r="I532" s="115"/>
      <c r="L532" s="30"/>
      <c r="M532" s="182"/>
      <c r="T532" s="54"/>
      <c r="AT532" s="15" t="s">
        <v>286</v>
      </c>
      <c r="AU532" s="15" t="s">
        <v>82</v>
      </c>
    </row>
    <row r="533" spans="2:65" s="1" customFormat="1" ht="37.9" customHeight="1">
      <c r="B533" s="114"/>
      <c r="C533" s="157" t="s">
        <v>2068</v>
      </c>
      <c r="D533" s="157" t="s">
        <v>207</v>
      </c>
      <c r="E533" s="158" t="s">
        <v>2069</v>
      </c>
      <c r="F533" s="159" t="s">
        <v>2070</v>
      </c>
      <c r="G533" s="160" t="s">
        <v>221</v>
      </c>
      <c r="H533" s="161">
        <v>155.4</v>
      </c>
      <c r="I533" s="162"/>
      <c r="J533" s="163">
        <f>ROUND(I533*H533,2)</f>
        <v>0</v>
      </c>
      <c r="K533" s="159" t="s">
        <v>905</v>
      </c>
      <c r="L533" s="30"/>
      <c r="M533" s="164" t="s">
        <v>1</v>
      </c>
      <c r="N533" s="113" t="s">
        <v>39</v>
      </c>
      <c r="P533" s="153">
        <f>O533*H533</f>
        <v>0</v>
      </c>
      <c r="Q533" s="153">
        <v>0</v>
      </c>
      <c r="R533" s="153">
        <f>Q533*H533</f>
        <v>0</v>
      </c>
      <c r="S533" s="153">
        <v>0</v>
      </c>
      <c r="T533" s="154">
        <f>S533*H533</f>
        <v>0</v>
      </c>
      <c r="AR533" s="155" t="s">
        <v>268</v>
      </c>
      <c r="AT533" s="155" t="s">
        <v>207</v>
      </c>
      <c r="AU533" s="155" t="s">
        <v>82</v>
      </c>
      <c r="AY533" s="15" t="s">
        <v>193</v>
      </c>
      <c r="BE533" s="156">
        <f>IF(N533="základní",J533,0)</f>
        <v>0</v>
      </c>
      <c r="BF533" s="156">
        <f>IF(N533="snížená",J533,0)</f>
        <v>0</v>
      </c>
      <c r="BG533" s="156">
        <f>IF(N533="zákl. přenesená",J533,0)</f>
        <v>0</v>
      </c>
      <c r="BH533" s="156">
        <f>IF(N533="sníž. přenesená",J533,0)</f>
        <v>0</v>
      </c>
      <c r="BI533" s="156">
        <f>IF(N533="nulová",J533,0)</f>
        <v>0</v>
      </c>
      <c r="BJ533" s="15" t="s">
        <v>82</v>
      </c>
      <c r="BK533" s="156">
        <f>ROUND(I533*H533,2)</f>
        <v>0</v>
      </c>
      <c r="BL533" s="15" t="s">
        <v>268</v>
      </c>
      <c r="BM533" s="155" t="s">
        <v>2071</v>
      </c>
    </row>
    <row r="534" spans="2:65" s="1" customFormat="1" ht="11.25">
      <c r="B534" s="30"/>
      <c r="D534" s="180" t="s">
        <v>286</v>
      </c>
      <c r="F534" s="181" t="s">
        <v>2072</v>
      </c>
      <c r="I534" s="115"/>
      <c r="L534" s="30"/>
      <c r="M534" s="182"/>
      <c r="T534" s="54"/>
      <c r="AT534" s="15" t="s">
        <v>286</v>
      </c>
      <c r="AU534" s="15" t="s">
        <v>82</v>
      </c>
    </row>
    <row r="535" spans="2:65" s="12" customFormat="1" ht="11.25">
      <c r="B535" s="165"/>
      <c r="D535" s="166" t="s">
        <v>224</v>
      </c>
      <c r="F535" s="168" t="s">
        <v>2073</v>
      </c>
      <c r="H535" s="169">
        <v>155.4</v>
      </c>
      <c r="I535" s="170"/>
      <c r="L535" s="165"/>
      <c r="M535" s="171"/>
      <c r="T535" s="172"/>
      <c r="AT535" s="167" t="s">
        <v>224</v>
      </c>
      <c r="AU535" s="167" t="s">
        <v>82</v>
      </c>
      <c r="AV535" s="12" t="s">
        <v>84</v>
      </c>
      <c r="AW535" s="12" t="s">
        <v>3</v>
      </c>
      <c r="AX535" s="12" t="s">
        <v>82</v>
      </c>
      <c r="AY535" s="167" t="s">
        <v>193</v>
      </c>
    </row>
    <row r="536" spans="2:65" s="1" customFormat="1" ht="24.2" customHeight="1">
      <c r="B536" s="114"/>
      <c r="C536" s="143" t="s">
        <v>2074</v>
      </c>
      <c r="D536" s="143" t="s">
        <v>196</v>
      </c>
      <c r="E536" s="144" t="s">
        <v>2075</v>
      </c>
      <c r="F536" s="145" t="s">
        <v>2076</v>
      </c>
      <c r="G536" s="146" t="s">
        <v>221</v>
      </c>
      <c r="H536" s="147">
        <v>155.4</v>
      </c>
      <c r="I536" s="148"/>
      <c r="J536" s="149">
        <f>ROUND(I536*H536,2)</f>
        <v>0</v>
      </c>
      <c r="K536" s="145" t="s">
        <v>905</v>
      </c>
      <c r="L536" s="150"/>
      <c r="M536" s="151" t="s">
        <v>1</v>
      </c>
      <c r="N536" s="152" t="s">
        <v>39</v>
      </c>
      <c r="P536" s="153">
        <f>O536*H536</f>
        <v>0</v>
      </c>
      <c r="Q536" s="153">
        <v>6.8999999999999997E-4</v>
      </c>
      <c r="R536" s="153">
        <f>Q536*H536</f>
        <v>0.107226</v>
      </c>
      <c r="S536" s="153">
        <v>0</v>
      </c>
      <c r="T536" s="154">
        <f>S536*H536</f>
        <v>0</v>
      </c>
      <c r="AR536" s="155" t="s">
        <v>550</v>
      </c>
      <c r="AT536" s="155" t="s">
        <v>196</v>
      </c>
      <c r="AU536" s="155" t="s">
        <v>82</v>
      </c>
      <c r="AY536" s="15" t="s">
        <v>193</v>
      </c>
      <c r="BE536" s="156">
        <f>IF(N536="základní",J536,0)</f>
        <v>0</v>
      </c>
      <c r="BF536" s="156">
        <f>IF(N536="snížená",J536,0)</f>
        <v>0</v>
      </c>
      <c r="BG536" s="156">
        <f>IF(N536="zákl. přenesená",J536,0)</f>
        <v>0</v>
      </c>
      <c r="BH536" s="156">
        <f>IF(N536="sníž. přenesená",J536,0)</f>
        <v>0</v>
      </c>
      <c r="BI536" s="156">
        <f>IF(N536="nulová",J536,0)</f>
        <v>0</v>
      </c>
      <c r="BJ536" s="15" t="s">
        <v>82</v>
      </c>
      <c r="BK536" s="156">
        <f>ROUND(I536*H536,2)</f>
        <v>0</v>
      </c>
      <c r="BL536" s="15" t="s">
        <v>550</v>
      </c>
      <c r="BM536" s="155" t="s">
        <v>2077</v>
      </c>
    </row>
    <row r="537" spans="2:65" s="12" customFormat="1" ht="11.25">
      <c r="B537" s="165"/>
      <c r="D537" s="166" t="s">
        <v>224</v>
      </c>
      <c r="E537" s="167" t="s">
        <v>1</v>
      </c>
      <c r="F537" s="168" t="s">
        <v>2078</v>
      </c>
      <c r="H537" s="169">
        <v>148</v>
      </c>
      <c r="I537" s="170"/>
      <c r="L537" s="165"/>
      <c r="M537" s="171"/>
      <c r="T537" s="172"/>
      <c r="AT537" s="167" t="s">
        <v>224</v>
      </c>
      <c r="AU537" s="167" t="s">
        <v>82</v>
      </c>
      <c r="AV537" s="12" t="s">
        <v>84</v>
      </c>
      <c r="AW537" s="12" t="s">
        <v>226</v>
      </c>
      <c r="AX537" s="12" t="s">
        <v>74</v>
      </c>
      <c r="AY537" s="167" t="s">
        <v>193</v>
      </c>
    </row>
    <row r="538" spans="2:65" s="13" customFormat="1" ht="11.25">
      <c r="B538" s="173"/>
      <c r="D538" s="166" t="s">
        <v>224</v>
      </c>
      <c r="E538" s="174" t="s">
        <v>1</v>
      </c>
      <c r="F538" s="175" t="s">
        <v>227</v>
      </c>
      <c r="H538" s="176">
        <v>148</v>
      </c>
      <c r="I538" s="177"/>
      <c r="L538" s="173"/>
      <c r="M538" s="178"/>
      <c r="T538" s="179"/>
      <c r="AT538" s="174" t="s">
        <v>224</v>
      </c>
      <c r="AU538" s="174" t="s">
        <v>82</v>
      </c>
      <c r="AV538" s="13" t="s">
        <v>192</v>
      </c>
      <c r="AW538" s="13" t="s">
        <v>226</v>
      </c>
      <c r="AX538" s="13" t="s">
        <v>82</v>
      </c>
      <c r="AY538" s="174" t="s">
        <v>193</v>
      </c>
    </row>
    <row r="539" spans="2:65" s="12" customFormat="1" ht="11.25">
      <c r="B539" s="165"/>
      <c r="D539" s="166" t="s">
        <v>224</v>
      </c>
      <c r="F539" s="168" t="s">
        <v>2073</v>
      </c>
      <c r="H539" s="169">
        <v>155.4</v>
      </c>
      <c r="I539" s="170"/>
      <c r="L539" s="165"/>
      <c r="M539" s="171"/>
      <c r="T539" s="172"/>
      <c r="AT539" s="167" t="s">
        <v>224</v>
      </c>
      <c r="AU539" s="167" t="s">
        <v>82</v>
      </c>
      <c r="AV539" s="12" t="s">
        <v>84</v>
      </c>
      <c r="AW539" s="12" t="s">
        <v>3</v>
      </c>
      <c r="AX539" s="12" t="s">
        <v>82</v>
      </c>
      <c r="AY539" s="167" t="s">
        <v>193</v>
      </c>
    </row>
    <row r="540" spans="2:65" s="1" customFormat="1" ht="16.5" customHeight="1">
      <c r="B540" s="114"/>
      <c r="C540" s="157" t="s">
        <v>2079</v>
      </c>
      <c r="D540" s="157" t="s">
        <v>207</v>
      </c>
      <c r="E540" s="158" t="s">
        <v>2080</v>
      </c>
      <c r="F540" s="159" t="s">
        <v>2081</v>
      </c>
      <c r="G540" s="160" t="s">
        <v>857</v>
      </c>
      <c r="H540" s="161">
        <v>25.411999999999999</v>
      </c>
      <c r="I540" s="162"/>
      <c r="J540" s="163">
        <f>ROUND(I540*H540,2)</f>
        <v>0</v>
      </c>
      <c r="K540" s="159" t="s">
        <v>1</v>
      </c>
      <c r="L540" s="30"/>
      <c r="M540" s="164" t="s">
        <v>1</v>
      </c>
      <c r="N540" s="113" t="s">
        <v>39</v>
      </c>
      <c r="P540" s="153">
        <f>O540*H540</f>
        <v>0</v>
      </c>
      <c r="Q540" s="153">
        <v>0</v>
      </c>
      <c r="R540" s="153">
        <f>Q540*H540</f>
        <v>0</v>
      </c>
      <c r="S540" s="153">
        <v>0</v>
      </c>
      <c r="T540" s="154">
        <f>S540*H540</f>
        <v>0</v>
      </c>
      <c r="AR540" s="155" t="s">
        <v>1004</v>
      </c>
      <c r="AT540" s="155" t="s">
        <v>207</v>
      </c>
      <c r="AU540" s="155" t="s">
        <v>82</v>
      </c>
      <c r="AY540" s="15" t="s">
        <v>193</v>
      </c>
      <c r="BE540" s="156">
        <f>IF(N540="základní",J540,0)</f>
        <v>0</v>
      </c>
      <c r="BF540" s="156">
        <f>IF(N540="snížená",J540,0)</f>
        <v>0</v>
      </c>
      <c r="BG540" s="156">
        <f>IF(N540="zákl. přenesená",J540,0)</f>
        <v>0</v>
      </c>
      <c r="BH540" s="156">
        <f>IF(N540="sníž. přenesená",J540,0)</f>
        <v>0</v>
      </c>
      <c r="BI540" s="156">
        <f>IF(N540="nulová",J540,0)</f>
        <v>0</v>
      </c>
      <c r="BJ540" s="15" t="s">
        <v>82</v>
      </c>
      <c r="BK540" s="156">
        <f>ROUND(I540*H540,2)</f>
        <v>0</v>
      </c>
      <c r="BL540" s="15" t="s">
        <v>1004</v>
      </c>
      <c r="BM540" s="155" t="s">
        <v>2082</v>
      </c>
    </row>
    <row r="541" spans="2:65" s="12" customFormat="1" ht="11.25">
      <c r="B541" s="165"/>
      <c r="D541" s="166" t="s">
        <v>224</v>
      </c>
      <c r="E541" s="167" t="s">
        <v>1</v>
      </c>
      <c r="F541" s="168" t="s">
        <v>2083</v>
      </c>
      <c r="H541" s="169">
        <v>19.085175370559298</v>
      </c>
      <c r="I541" s="170"/>
      <c r="L541" s="165"/>
      <c r="M541" s="171"/>
      <c r="T541" s="172"/>
      <c r="AT541" s="167" t="s">
        <v>224</v>
      </c>
      <c r="AU541" s="167" t="s">
        <v>82</v>
      </c>
      <c r="AV541" s="12" t="s">
        <v>84</v>
      </c>
      <c r="AW541" s="12" t="s">
        <v>226</v>
      </c>
      <c r="AX541" s="12" t="s">
        <v>74</v>
      </c>
      <c r="AY541" s="167" t="s">
        <v>193</v>
      </c>
    </row>
    <row r="542" spans="2:65" s="12" customFormat="1" ht="22.5">
      <c r="B542" s="165"/>
      <c r="D542" s="166" t="s">
        <v>224</v>
      </c>
      <c r="E542" s="167" t="s">
        <v>1</v>
      </c>
      <c r="F542" s="168" t="s">
        <v>2084</v>
      </c>
      <c r="H542" s="169">
        <v>1.0744246875277801</v>
      </c>
      <c r="I542" s="170"/>
      <c r="L542" s="165"/>
      <c r="M542" s="171"/>
      <c r="T542" s="172"/>
      <c r="AT542" s="167" t="s">
        <v>224</v>
      </c>
      <c r="AU542" s="167" t="s">
        <v>82</v>
      </c>
      <c r="AV542" s="12" t="s">
        <v>84</v>
      </c>
      <c r="AW542" s="12" t="s">
        <v>226</v>
      </c>
      <c r="AX542" s="12" t="s">
        <v>74</v>
      </c>
      <c r="AY542" s="167" t="s">
        <v>193</v>
      </c>
    </row>
    <row r="543" spans="2:65" s="12" customFormat="1" ht="22.5">
      <c r="B543" s="165"/>
      <c r="D543" s="166" t="s">
        <v>224</v>
      </c>
      <c r="E543" s="167" t="s">
        <v>1</v>
      </c>
      <c r="F543" s="168" t="s">
        <v>2085</v>
      </c>
      <c r="H543" s="169">
        <v>5.2527429168024797</v>
      </c>
      <c r="I543" s="170"/>
      <c r="L543" s="165"/>
      <c r="M543" s="171"/>
      <c r="T543" s="172"/>
      <c r="AT543" s="167" t="s">
        <v>224</v>
      </c>
      <c r="AU543" s="167" t="s">
        <v>82</v>
      </c>
      <c r="AV543" s="12" t="s">
        <v>84</v>
      </c>
      <c r="AW543" s="12" t="s">
        <v>226</v>
      </c>
      <c r="AX543" s="12" t="s">
        <v>74</v>
      </c>
      <c r="AY543" s="167" t="s">
        <v>193</v>
      </c>
    </row>
    <row r="544" spans="2:65" s="13" customFormat="1" ht="11.25">
      <c r="B544" s="173"/>
      <c r="D544" s="166" t="s">
        <v>224</v>
      </c>
      <c r="E544" s="174" t="s">
        <v>1</v>
      </c>
      <c r="F544" s="175" t="s">
        <v>227</v>
      </c>
      <c r="H544" s="176">
        <v>25.412342974889501</v>
      </c>
      <c r="I544" s="177"/>
      <c r="L544" s="173"/>
      <c r="M544" s="178"/>
      <c r="T544" s="179"/>
      <c r="AT544" s="174" t="s">
        <v>224</v>
      </c>
      <c r="AU544" s="174" t="s">
        <v>82</v>
      </c>
      <c r="AV544" s="13" t="s">
        <v>192</v>
      </c>
      <c r="AW544" s="13" t="s">
        <v>226</v>
      </c>
      <c r="AX544" s="13" t="s">
        <v>82</v>
      </c>
      <c r="AY544" s="174" t="s">
        <v>193</v>
      </c>
    </row>
    <row r="545" spans="2:65" s="1" customFormat="1" ht="16.5" customHeight="1">
      <c r="B545" s="114"/>
      <c r="C545" s="143" t="s">
        <v>2086</v>
      </c>
      <c r="D545" s="143" t="s">
        <v>196</v>
      </c>
      <c r="E545" s="144" t="s">
        <v>2087</v>
      </c>
      <c r="F545" s="145" t="s">
        <v>1008</v>
      </c>
      <c r="G545" s="146" t="s">
        <v>857</v>
      </c>
      <c r="H545" s="147">
        <v>25.411999999999999</v>
      </c>
      <c r="I545" s="148"/>
      <c r="J545" s="149">
        <f>ROUND(I545*H545,2)</f>
        <v>0</v>
      </c>
      <c r="K545" s="145" t="s">
        <v>1</v>
      </c>
      <c r="L545" s="150"/>
      <c r="M545" s="151" t="s">
        <v>1</v>
      </c>
      <c r="N545" s="152" t="s">
        <v>39</v>
      </c>
      <c r="P545" s="153">
        <f>O545*H545</f>
        <v>0</v>
      </c>
      <c r="Q545" s="153">
        <v>0</v>
      </c>
      <c r="R545" s="153">
        <f>Q545*H545</f>
        <v>0</v>
      </c>
      <c r="S545" s="153">
        <v>0</v>
      </c>
      <c r="T545" s="154">
        <f>S545*H545</f>
        <v>0</v>
      </c>
      <c r="AR545" s="155" t="s">
        <v>1004</v>
      </c>
      <c r="AT545" s="155" t="s">
        <v>196</v>
      </c>
      <c r="AU545" s="155" t="s">
        <v>82</v>
      </c>
      <c r="AY545" s="15" t="s">
        <v>193</v>
      </c>
      <c r="BE545" s="156">
        <f>IF(N545="základní",J545,0)</f>
        <v>0</v>
      </c>
      <c r="BF545" s="156">
        <f>IF(N545="snížená",J545,0)</f>
        <v>0</v>
      </c>
      <c r="BG545" s="156">
        <f>IF(N545="zákl. přenesená",J545,0)</f>
        <v>0</v>
      </c>
      <c r="BH545" s="156">
        <f>IF(N545="sníž. přenesená",J545,0)</f>
        <v>0</v>
      </c>
      <c r="BI545" s="156">
        <f>IF(N545="nulová",J545,0)</f>
        <v>0</v>
      </c>
      <c r="BJ545" s="15" t="s">
        <v>82</v>
      </c>
      <c r="BK545" s="156">
        <f>ROUND(I545*H545,2)</f>
        <v>0</v>
      </c>
      <c r="BL545" s="15" t="s">
        <v>1004</v>
      </c>
      <c r="BM545" s="155" t="s">
        <v>2088</v>
      </c>
    </row>
    <row r="546" spans="2:65" s="12" customFormat="1" ht="11.25">
      <c r="B546" s="165"/>
      <c r="D546" s="166" t="s">
        <v>224</v>
      </c>
      <c r="E546" s="167" t="s">
        <v>1</v>
      </c>
      <c r="F546" s="168" t="s">
        <v>2083</v>
      </c>
      <c r="H546" s="169">
        <v>19.085175370559298</v>
      </c>
      <c r="I546" s="170"/>
      <c r="L546" s="165"/>
      <c r="M546" s="171"/>
      <c r="T546" s="172"/>
      <c r="AT546" s="167" t="s">
        <v>224</v>
      </c>
      <c r="AU546" s="167" t="s">
        <v>82</v>
      </c>
      <c r="AV546" s="12" t="s">
        <v>84</v>
      </c>
      <c r="AW546" s="12" t="s">
        <v>226</v>
      </c>
      <c r="AX546" s="12" t="s">
        <v>74</v>
      </c>
      <c r="AY546" s="167" t="s">
        <v>193</v>
      </c>
    </row>
    <row r="547" spans="2:65" s="12" customFormat="1" ht="22.5">
      <c r="B547" s="165"/>
      <c r="D547" s="166" t="s">
        <v>224</v>
      </c>
      <c r="E547" s="167" t="s">
        <v>1</v>
      </c>
      <c r="F547" s="168" t="s">
        <v>2084</v>
      </c>
      <c r="H547" s="169">
        <v>1.0744246875277801</v>
      </c>
      <c r="I547" s="170"/>
      <c r="L547" s="165"/>
      <c r="M547" s="171"/>
      <c r="T547" s="172"/>
      <c r="AT547" s="167" t="s">
        <v>224</v>
      </c>
      <c r="AU547" s="167" t="s">
        <v>82</v>
      </c>
      <c r="AV547" s="12" t="s">
        <v>84</v>
      </c>
      <c r="AW547" s="12" t="s">
        <v>226</v>
      </c>
      <c r="AX547" s="12" t="s">
        <v>74</v>
      </c>
      <c r="AY547" s="167" t="s">
        <v>193</v>
      </c>
    </row>
    <row r="548" spans="2:65" s="12" customFormat="1" ht="22.5">
      <c r="B548" s="165"/>
      <c r="D548" s="166" t="s">
        <v>224</v>
      </c>
      <c r="E548" s="167" t="s">
        <v>1</v>
      </c>
      <c r="F548" s="168" t="s">
        <v>2085</v>
      </c>
      <c r="H548" s="169">
        <v>5.2527429168024797</v>
      </c>
      <c r="I548" s="170"/>
      <c r="L548" s="165"/>
      <c r="M548" s="171"/>
      <c r="T548" s="172"/>
      <c r="AT548" s="167" t="s">
        <v>224</v>
      </c>
      <c r="AU548" s="167" t="s">
        <v>82</v>
      </c>
      <c r="AV548" s="12" t="s">
        <v>84</v>
      </c>
      <c r="AW548" s="12" t="s">
        <v>226</v>
      </c>
      <c r="AX548" s="12" t="s">
        <v>74</v>
      </c>
      <c r="AY548" s="167" t="s">
        <v>193</v>
      </c>
    </row>
    <row r="549" spans="2:65" s="13" customFormat="1" ht="11.25">
      <c r="B549" s="173"/>
      <c r="D549" s="166" t="s">
        <v>224</v>
      </c>
      <c r="E549" s="174" t="s">
        <v>1</v>
      </c>
      <c r="F549" s="175" t="s">
        <v>227</v>
      </c>
      <c r="H549" s="176">
        <v>25.412342974889501</v>
      </c>
      <c r="I549" s="177"/>
      <c r="L549" s="173"/>
      <c r="M549" s="178"/>
      <c r="T549" s="179"/>
      <c r="AT549" s="174" t="s">
        <v>224</v>
      </c>
      <c r="AU549" s="174" t="s">
        <v>82</v>
      </c>
      <c r="AV549" s="13" t="s">
        <v>192</v>
      </c>
      <c r="AW549" s="13" t="s">
        <v>226</v>
      </c>
      <c r="AX549" s="13" t="s">
        <v>82</v>
      </c>
      <c r="AY549" s="174" t="s">
        <v>193</v>
      </c>
    </row>
    <row r="550" spans="2:65" s="1" customFormat="1" ht="33" customHeight="1">
      <c r="B550" s="114"/>
      <c r="C550" s="157" t="s">
        <v>2089</v>
      </c>
      <c r="D550" s="157" t="s">
        <v>207</v>
      </c>
      <c r="E550" s="158" t="s">
        <v>2090</v>
      </c>
      <c r="F550" s="159" t="s">
        <v>2091</v>
      </c>
      <c r="G550" s="160" t="s">
        <v>736</v>
      </c>
      <c r="H550" s="161">
        <v>62.5</v>
      </c>
      <c r="I550" s="162"/>
      <c r="J550" s="163">
        <f>ROUND(I550*H550,2)</f>
        <v>0</v>
      </c>
      <c r="K550" s="159" t="s">
        <v>239</v>
      </c>
      <c r="L550" s="30"/>
      <c r="M550" s="164" t="s">
        <v>1</v>
      </c>
      <c r="N550" s="113" t="s">
        <v>39</v>
      </c>
      <c r="P550" s="153">
        <f>O550*H550</f>
        <v>0</v>
      </c>
      <c r="Q550" s="153">
        <v>0</v>
      </c>
      <c r="R550" s="153">
        <f>Q550*H550</f>
        <v>0</v>
      </c>
      <c r="S550" s="153">
        <v>0</v>
      </c>
      <c r="T550" s="154">
        <f>S550*H550</f>
        <v>0</v>
      </c>
      <c r="AR550" s="155" t="s">
        <v>1004</v>
      </c>
      <c r="AT550" s="155" t="s">
        <v>207</v>
      </c>
      <c r="AU550" s="155" t="s">
        <v>82</v>
      </c>
      <c r="AY550" s="15" t="s">
        <v>193</v>
      </c>
      <c r="BE550" s="156">
        <f>IF(N550="základní",J550,0)</f>
        <v>0</v>
      </c>
      <c r="BF550" s="156">
        <f>IF(N550="snížená",J550,0)</f>
        <v>0</v>
      </c>
      <c r="BG550" s="156">
        <f>IF(N550="zákl. přenesená",J550,0)</f>
        <v>0</v>
      </c>
      <c r="BH550" s="156">
        <f>IF(N550="sníž. přenesená",J550,0)</f>
        <v>0</v>
      </c>
      <c r="BI550" s="156">
        <f>IF(N550="nulová",J550,0)</f>
        <v>0</v>
      </c>
      <c r="BJ550" s="15" t="s">
        <v>82</v>
      </c>
      <c r="BK550" s="156">
        <f>ROUND(I550*H550,2)</f>
        <v>0</v>
      </c>
      <c r="BL550" s="15" t="s">
        <v>1004</v>
      </c>
      <c r="BM550" s="155" t="s">
        <v>2092</v>
      </c>
    </row>
    <row r="551" spans="2:65" s="1" customFormat="1" ht="11.25">
      <c r="B551" s="30"/>
      <c r="D551" s="180" t="s">
        <v>286</v>
      </c>
      <c r="F551" s="181" t="s">
        <v>2093</v>
      </c>
      <c r="I551" s="115"/>
      <c r="L551" s="30"/>
      <c r="M551" s="182"/>
      <c r="T551" s="54"/>
      <c r="AT551" s="15" t="s">
        <v>286</v>
      </c>
      <c r="AU551" s="15" t="s">
        <v>82</v>
      </c>
    </row>
    <row r="552" spans="2:65" s="1" customFormat="1" ht="19.5">
      <c r="B552" s="30"/>
      <c r="D552" s="166" t="s">
        <v>1116</v>
      </c>
      <c r="F552" s="192" t="s">
        <v>2094</v>
      </c>
      <c r="I552" s="115"/>
      <c r="L552" s="30"/>
      <c r="M552" s="182"/>
      <c r="T552" s="54"/>
      <c r="AT552" s="15" t="s">
        <v>1116</v>
      </c>
      <c r="AU552" s="15" t="s">
        <v>82</v>
      </c>
    </row>
    <row r="553" spans="2:65" s="12" customFormat="1" ht="11.25">
      <c r="B553" s="165"/>
      <c r="D553" s="166" t="s">
        <v>224</v>
      </c>
      <c r="E553" s="167" t="s">
        <v>1</v>
      </c>
      <c r="F553" s="168" t="s">
        <v>2095</v>
      </c>
      <c r="H553" s="169">
        <v>31.25</v>
      </c>
      <c r="I553" s="170"/>
      <c r="L553" s="165"/>
      <c r="M553" s="171"/>
      <c r="T553" s="172"/>
      <c r="AT553" s="167" t="s">
        <v>224</v>
      </c>
      <c r="AU553" s="167" t="s">
        <v>82</v>
      </c>
      <c r="AV553" s="12" t="s">
        <v>84</v>
      </c>
      <c r="AW553" s="12" t="s">
        <v>226</v>
      </c>
      <c r="AX553" s="12" t="s">
        <v>82</v>
      </c>
      <c r="AY553" s="167" t="s">
        <v>193</v>
      </c>
    </row>
    <row r="554" spans="2:65" s="12" customFormat="1" ht="11.25">
      <c r="B554" s="165"/>
      <c r="D554" s="166" t="s">
        <v>224</v>
      </c>
      <c r="F554" s="168" t="s">
        <v>2096</v>
      </c>
      <c r="H554" s="169">
        <v>62.5</v>
      </c>
      <c r="I554" s="170"/>
      <c r="L554" s="165"/>
      <c r="M554" s="171"/>
      <c r="T554" s="172"/>
      <c r="AT554" s="167" t="s">
        <v>224</v>
      </c>
      <c r="AU554" s="167" t="s">
        <v>82</v>
      </c>
      <c r="AV554" s="12" t="s">
        <v>84</v>
      </c>
      <c r="AW554" s="12" t="s">
        <v>3</v>
      </c>
      <c r="AX554" s="12" t="s">
        <v>82</v>
      </c>
      <c r="AY554" s="167" t="s">
        <v>193</v>
      </c>
    </row>
    <row r="555" spans="2:65" s="1" customFormat="1" ht="16.5" customHeight="1">
      <c r="B555" s="114"/>
      <c r="C555" s="143" t="s">
        <v>2097</v>
      </c>
      <c r="D555" s="143" t="s">
        <v>196</v>
      </c>
      <c r="E555" s="144" t="s">
        <v>2098</v>
      </c>
      <c r="F555" s="145" t="s">
        <v>2099</v>
      </c>
      <c r="G555" s="146" t="s">
        <v>864</v>
      </c>
      <c r="H555" s="147">
        <v>13.5</v>
      </c>
      <c r="I555" s="148"/>
      <c r="J555" s="149">
        <f>ROUND(I555*H555,2)</f>
        <v>0</v>
      </c>
      <c r="K555" s="145" t="s">
        <v>239</v>
      </c>
      <c r="L555" s="150"/>
      <c r="M555" s="151" t="s">
        <v>1</v>
      </c>
      <c r="N555" s="152" t="s">
        <v>39</v>
      </c>
      <c r="P555" s="153">
        <f>O555*H555</f>
        <v>0</v>
      </c>
      <c r="Q555" s="153">
        <v>1</v>
      </c>
      <c r="R555" s="153">
        <f>Q555*H555</f>
        <v>13.5</v>
      </c>
      <c r="S555" s="153">
        <v>0</v>
      </c>
      <c r="T555" s="154">
        <f>S555*H555</f>
        <v>0</v>
      </c>
      <c r="AR555" s="155" t="s">
        <v>1004</v>
      </c>
      <c r="AT555" s="155" t="s">
        <v>196</v>
      </c>
      <c r="AU555" s="155" t="s">
        <v>82</v>
      </c>
      <c r="AY555" s="15" t="s">
        <v>193</v>
      </c>
      <c r="BE555" s="156">
        <f>IF(N555="základní",J555,0)</f>
        <v>0</v>
      </c>
      <c r="BF555" s="156">
        <f>IF(N555="snížená",J555,0)</f>
        <v>0</v>
      </c>
      <c r="BG555" s="156">
        <f>IF(N555="zákl. přenesená",J555,0)</f>
        <v>0</v>
      </c>
      <c r="BH555" s="156">
        <f>IF(N555="sníž. přenesená",J555,0)</f>
        <v>0</v>
      </c>
      <c r="BI555" s="156">
        <f>IF(N555="nulová",J555,0)</f>
        <v>0</v>
      </c>
      <c r="BJ555" s="15" t="s">
        <v>82</v>
      </c>
      <c r="BK555" s="156">
        <f>ROUND(I555*H555,2)</f>
        <v>0</v>
      </c>
      <c r="BL555" s="15" t="s">
        <v>1004</v>
      </c>
      <c r="BM555" s="155" t="s">
        <v>2100</v>
      </c>
    </row>
    <row r="556" spans="2:65" s="1" customFormat="1" ht="19.5">
      <c r="B556" s="30"/>
      <c r="D556" s="166" t="s">
        <v>1116</v>
      </c>
      <c r="F556" s="192" t="s">
        <v>2094</v>
      </c>
      <c r="I556" s="115"/>
      <c r="L556" s="30"/>
      <c r="M556" s="182"/>
      <c r="T556" s="54"/>
      <c r="AT556" s="15" t="s">
        <v>1116</v>
      </c>
      <c r="AU556" s="15" t="s">
        <v>82</v>
      </c>
    </row>
    <row r="557" spans="2:65" s="12" customFormat="1" ht="11.25">
      <c r="B557" s="165"/>
      <c r="D557" s="166" t="s">
        <v>224</v>
      </c>
      <c r="E557" s="167" t="s">
        <v>1</v>
      </c>
      <c r="F557" s="168" t="s">
        <v>2101</v>
      </c>
      <c r="H557" s="169">
        <v>13.5</v>
      </c>
      <c r="I557" s="170"/>
      <c r="L557" s="165"/>
      <c r="M557" s="171"/>
      <c r="T557" s="172"/>
      <c r="AT557" s="167" t="s">
        <v>224</v>
      </c>
      <c r="AU557" s="167" t="s">
        <v>82</v>
      </c>
      <c r="AV557" s="12" t="s">
        <v>84</v>
      </c>
      <c r="AW557" s="12" t="s">
        <v>226</v>
      </c>
      <c r="AX557" s="12" t="s">
        <v>82</v>
      </c>
      <c r="AY557" s="167" t="s">
        <v>193</v>
      </c>
    </row>
    <row r="558" spans="2:65" s="1" customFormat="1" ht="21.75" customHeight="1">
      <c r="B558" s="114"/>
      <c r="C558" s="157" t="s">
        <v>2102</v>
      </c>
      <c r="D558" s="157" t="s">
        <v>207</v>
      </c>
      <c r="E558" s="158" t="s">
        <v>2103</v>
      </c>
      <c r="F558" s="159" t="s">
        <v>2104</v>
      </c>
      <c r="G558" s="160" t="s">
        <v>857</v>
      </c>
      <c r="H558" s="161">
        <v>42.823999999999998</v>
      </c>
      <c r="I558" s="162"/>
      <c r="J558" s="163">
        <f>ROUND(I558*H558,2)</f>
        <v>0</v>
      </c>
      <c r="K558" s="159" t="s">
        <v>239</v>
      </c>
      <c r="L558" s="30"/>
      <c r="M558" s="164" t="s">
        <v>1</v>
      </c>
      <c r="N558" s="113" t="s">
        <v>39</v>
      </c>
      <c r="P558" s="153">
        <f>O558*H558</f>
        <v>0</v>
      </c>
      <c r="Q558" s="153">
        <v>2.16</v>
      </c>
      <c r="R558" s="153">
        <f>Q558*H558</f>
        <v>92.499840000000006</v>
      </c>
      <c r="S558" s="153">
        <v>0</v>
      </c>
      <c r="T558" s="154">
        <f>S558*H558</f>
        <v>0</v>
      </c>
      <c r="AR558" s="155" t="s">
        <v>192</v>
      </c>
      <c r="AT558" s="155" t="s">
        <v>207</v>
      </c>
      <c r="AU558" s="155" t="s">
        <v>82</v>
      </c>
      <c r="AY558" s="15" t="s">
        <v>193</v>
      </c>
      <c r="BE558" s="156">
        <f>IF(N558="základní",J558,0)</f>
        <v>0</v>
      </c>
      <c r="BF558" s="156">
        <f>IF(N558="snížená",J558,0)</f>
        <v>0</v>
      </c>
      <c r="BG558" s="156">
        <f>IF(N558="zákl. přenesená",J558,0)</f>
        <v>0</v>
      </c>
      <c r="BH558" s="156">
        <f>IF(N558="sníž. přenesená",J558,0)</f>
        <v>0</v>
      </c>
      <c r="BI558" s="156">
        <f>IF(N558="nulová",J558,0)</f>
        <v>0</v>
      </c>
      <c r="BJ558" s="15" t="s">
        <v>82</v>
      </c>
      <c r="BK558" s="156">
        <f>ROUND(I558*H558,2)</f>
        <v>0</v>
      </c>
      <c r="BL558" s="15" t="s">
        <v>192</v>
      </c>
      <c r="BM558" s="155" t="s">
        <v>2105</v>
      </c>
    </row>
    <row r="559" spans="2:65" s="1" customFormat="1" ht="11.25">
      <c r="B559" s="30"/>
      <c r="D559" s="180" t="s">
        <v>286</v>
      </c>
      <c r="F559" s="181" t="s">
        <v>2106</v>
      </c>
      <c r="I559" s="115"/>
      <c r="L559" s="30"/>
      <c r="M559" s="182"/>
      <c r="T559" s="54"/>
      <c r="AT559" s="15" t="s">
        <v>286</v>
      </c>
      <c r="AU559" s="15" t="s">
        <v>82</v>
      </c>
    </row>
    <row r="560" spans="2:65" s="1" customFormat="1" ht="19.5">
      <c r="B560" s="30"/>
      <c r="D560" s="166" t="s">
        <v>1116</v>
      </c>
      <c r="F560" s="192" t="s">
        <v>2107</v>
      </c>
      <c r="I560" s="115"/>
      <c r="L560" s="30"/>
      <c r="M560" s="182"/>
      <c r="T560" s="54"/>
      <c r="AT560" s="15" t="s">
        <v>1116</v>
      </c>
      <c r="AU560" s="15" t="s">
        <v>82</v>
      </c>
    </row>
    <row r="561" spans="2:65" s="12" customFormat="1" ht="11.25">
      <c r="B561" s="165"/>
      <c r="D561" s="166" t="s">
        <v>224</v>
      </c>
      <c r="E561" s="167" t="s">
        <v>1</v>
      </c>
      <c r="F561" s="168" t="s">
        <v>2108</v>
      </c>
      <c r="H561" s="169">
        <v>22.902210444671098</v>
      </c>
      <c r="I561" s="170"/>
      <c r="L561" s="165"/>
      <c r="M561" s="171"/>
      <c r="T561" s="172"/>
      <c r="AT561" s="167" t="s">
        <v>224</v>
      </c>
      <c r="AU561" s="167" t="s">
        <v>82</v>
      </c>
      <c r="AV561" s="12" t="s">
        <v>84</v>
      </c>
      <c r="AW561" s="12" t="s">
        <v>226</v>
      </c>
      <c r="AX561" s="12" t="s">
        <v>74</v>
      </c>
      <c r="AY561" s="167" t="s">
        <v>193</v>
      </c>
    </row>
    <row r="562" spans="2:65" s="12" customFormat="1" ht="11.25">
      <c r="B562" s="165"/>
      <c r="D562" s="166" t="s">
        <v>224</v>
      </c>
      <c r="E562" s="167" t="s">
        <v>1</v>
      </c>
      <c r="F562" s="168" t="s">
        <v>2109</v>
      </c>
      <c r="H562" s="169">
        <v>1.83783170235015</v>
      </c>
      <c r="I562" s="170"/>
      <c r="L562" s="165"/>
      <c r="M562" s="171"/>
      <c r="T562" s="172"/>
      <c r="AT562" s="167" t="s">
        <v>224</v>
      </c>
      <c r="AU562" s="167" t="s">
        <v>82</v>
      </c>
      <c r="AV562" s="12" t="s">
        <v>84</v>
      </c>
      <c r="AW562" s="12" t="s">
        <v>226</v>
      </c>
      <c r="AX562" s="12" t="s">
        <v>74</v>
      </c>
      <c r="AY562" s="167" t="s">
        <v>193</v>
      </c>
    </row>
    <row r="563" spans="2:65" s="12" customFormat="1" ht="11.25">
      <c r="B563" s="165"/>
      <c r="D563" s="166" t="s">
        <v>224</v>
      </c>
      <c r="E563" s="167" t="s">
        <v>1</v>
      </c>
      <c r="F563" s="168" t="s">
        <v>2110</v>
      </c>
      <c r="H563" s="169">
        <v>18.0842639511255</v>
      </c>
      <c r="I563" s="170"/>
      <c r="L563" s="165"/>
      <c r="M563" s="171"/>
      <c r="T563" s="172"/>
      <c r="AT563" s="167" t="s">
        <v>224</v>
      </c>
      <c r="AU563" s="167" t="s">
        <v>82</v>
      </c>
      <c r="AV563" s="12" t="s">
        <v>84</v>
      </c>
      <c r="AW563" s="12" t="s">
        <v>226</v>
      </c>
      <c r="AX563" s="12" t="s">
        <v>74</v>
      </c>
      <c r="AY563" s="167" t="s">
        <v>193</v>
      </c>
    </row>
    <row r="564" spans="2:65" s="13" customFormat="1" ht="11.25">
      <c r="B564" s="173"/>
      <c r="D564" s="166" t="s">
        <v>224</v>
      </c>
      <c r="E564" s="174" t="s">
        <v>1</v>
      </c>
      <c r="F564" s="175" t="s">
        <v>227</v>
      </c>
      <c r="H564" s="176">
        <v>42.8243060981467</v>
      </c>
      <c r="I564" s="177"/>
      <c r="L564" s="173"/>
      <c r="M564" s="178"/>
      <c r="T564" s="179"/>
      <c r="AT564" s="174" t="s">
        <v>224</v>
      </c>
      <c r="AU564" s="174" t="s">
        <v>82</v>
      </c>
      <c r="AV564" s="13" t="s">
        <v>192</v>
      </c>
      <c r="AW564" s="13" t="s">
        <v>226</v>
      </c>
      <c r="AX564" s="13" t="s">
        <v>82</v>
      </c>
      <c r="AY564" s="174" t="s">
        <v>193</v>
      </c>
    </row>
    <row r="565" spans="2:65" s="1" customFormat="1" ht="16.5" customHeight="1">
      <c r="B565" s="114"/>
      <c r="C565" s="143" t="s">
        <v>2111</v>
      </c>
      <c r="D565" s="143" t="s">
        <v>196</v>
      </c>
      <c r="E565" s="144" t="s">
        <v>2112</v>
      </c>
      <c r="F565" s="145" t="s">
        <v>2113</v>
      </c>
      <c r="G565" s="146" t="s">
        <v>864</v>
      </c>
      <c r="H565" s="147">
        <v>57.667999999999999</v>
      </c>
      <c r="I565" s="148"/>
      <c r="J565" s="149">
        <f>ROUND(I565*H565,2)</f>
        <v>0</v>
      </c>
      <c r="K565" s="145" t="s">
        <v>239</v>
      </c>
      <c r="L565" s="150"/>
      <c r="M565" s="151" t="s">
        <v>1</v>
      </c>
      <c r="N565" s="152" t="s">
        <v>39</v>
      </c>
      <c r="P565" s="153">
        <f>O565*H565</f>
        <v>0</v>
      </c>
      <c r="Q565" s="153">
        <v>1</v>
      </c>
      <c r="R565" s="153">
        <f>Q565*H565</f>
        <v>57.667999999999999</v>
      </c>
      <c r="S565" s="153">
        <v>0</v>
      </c>
      <c r="T565" s="154">
        <f>S565*H565</f>
        <v>0</v>
      </c>
      <c r="AR565" s="155" t="s">
        <v>1004</v>
      </c>
      <c r="AT565" s="155" t="s">
        <v>196</v>
      </c>
      <c r="AU565" s="155" t="s">
        <v>82</v>
      </c>
      <c r="AY565" s="15" t="s">
        <v>193</v>
      </c>
      <c r="BE565" s="156">
        <f>IF(N565="základní",J565,0)</f>
        <v>0</v>
      </c>
      <c r="BF565" s="156">
        <f>IF(N565="snížená",J565,0)</f>
        <v>0</v>
      </c>
      <c r="BG565" s="156">
        <f>IF(N565="zákl. přenesená",J565,0)</f>
        <v>0</v>
      </c>
      <c r="BH565" s="156">
        <f>IF(N565="sníž. přenesená",J565,0)</f>
        <v>0</v>
      </c>
      <c r="BI565" s="156">
        <f>IF(N565="nulová",J565,0)</f>
        <v>0</v>
      </c>
      <c r="BJ565" s="15" t="s">
        <v>82</v>
      </c>
      <c r="BK565" s="156">
        <f>ROUND(I565*H565,2)</f>
        <v>0</v>
      </c>
      <c r="BL565" s="15" t="s">
        <v>1004</v>
      </c>
      <c r="BM565" s="155" t="s">
        <v>2114</v>
      </c>
    </row>
    <row r="566" spans="2:65" s="12" customFormat="1" ht="11.25">
      <c r="B566" s="165"/>
      <c r="D566" s="166" t="s">
        <v>224</v>
      </c>
      <c r="E566" s="167" t="s">
        <v>1</v>
      </c>
      <c r="F566" s="168" t="s">
        <v>2115</v>
      </c>
      <c r="H566" s="169">
        <v>36.6435367114738</v>
      </c>
      <c r="I566" s="170"/>
      <c r="L566" s="165"/>
      <c r="M566" s="171"/>
      <c r="T566" s="172"/>
      <c r="AT566" s="167" t="s">
        <v>224</v>
      </c>
      <c r="AU566" s="167" t="s">
        <v>82</v>
      </c>
      <c r="AV566" s="12" t="s">
        <v>84</v>
      </c>
      <c r="AW566" s="12" t="s">
        <v>226</v>
      </c>
      <c r="AX566" s="12" t="s">
        <v>74</v>
      </c>
      <c r="AY566" s="167" t="s">
        <v>193</v>
      </c>
    </row>
    <row r="567" spans="2:65" s="12" customFormat="1" ht="11.25">
      <c r="B567" s="165"/>
      <c r="D567" s="166" t="s">
        <v>224</v>
      </c>
      <c r="E567" s="167" t="s">
        <v>1</v>
      </c>
      <c r="F567" s="168" t="s">
        <v>2116</v>
      </c>
      <c r="H567" s="169">
        <v>2.9405307237602401</v>
      </c>
      <c r="I567" s="170"/>
      <c r="L567" s="165"/>
      <c r="M567" s="171"/>
      <c r="T567" s="172"/>
      <c r="AT567" s="167" t="s">
        <v>224</v>
      </c>
      <c r="AU567" s="167" t="s">
        <v>82</v>
      </c>
      <c r="AV567" s="12" t="s">
        <v>84</v>
      </c>
      <c r="AW567" s="12" t="s">
        <v>226</v>
      </c>
      <c r="AX567" s="12" t="s">
        <v>74</v>
      </c>
      <c r="AY567" s="167" t="s">
        <v>193</v>
      </c>
    </row>
    <row r="568" spans="2:65" s="12" customFormat="1" ht="11.25">
      <c r="B568" s="165"/>
      <c r="D568" s="166" t="s">
        <v>224</v>
      </c>
      <c r="E568" s="167" t="s">
        <v>1</v>
      </c>
      <c r="F568" s="168" t="s">
        <v>2110</v>
      </c>
      <c r="H568" s="169">
        <v>18.0842639511255</v>
      </c>
      <c r="I568" s="170"/>
      <c r="L568" s="165"/>
      <c r="M568" s="171"/>
      <c r="T568" s="172"/>
      <c r="AT568" s="167" t="s">
        <v>224</v>
      </c>
      <c r="AU568" s="167" t="s">
        <v>82</v>
      </c>
      <c r="AV568" s="12" t="s">
        <v>84</v>
      </c>
      <c r="AW568" s="12" t="s">
        <v>226</v>
      </c>
      <c r="AX568" s="12" t="s">
        <v>74</v>
      </c>
      <c r="AY568" s="167" t="s">
        <v>193</v>
      </c>
    </row>
    <row r="569" spans="2:65" s="13" customFormat="1" ht="11.25">
      <c r="B569" s="173"/>
      <c r="D569" s="166" t="s">
        <v>224</v>
      </c>
      <c r="E569" s="174" t="s">
        <v>1</v>
      </c>
      <c r="F569" s="175" t="s">
        <v>227</v>
      </c>
      <c r="H569" s="176">
        <v>57.668331386359498</v>
      </c>
      <c r="I569" s="177"/>
      <c r="L569" s="173"/>
      <c r="M569" s="178"/>
      <c r="T569" s="179"/>
      <c r="AT569" s="174" t="s">
        <v>224</v>
      </c>
      <c r="AU569" s="174" t="s">
        <v>82</v>
      </c>
      <c r="AV569" s="13" t="s">
        <v>192</v>
      </c>
      <c r="AW569" s="13" t="s">
        <v>226</v>
      </c>
      <c r="AX569" s="13" t="s">
        <v>82</v>
      </c>
      <c r="AY569" s="174" t="s">
        <v>193</v>
      </c>
    </row>
    <row r="570" spans="2:65" s="1" customFormat="1" ht="24.2" customHeight="1">
      <c r="B570" s="114"/>
      <c r="C570" s="143" t="s">
        <v>2117</v>
      </c>
      <c r="D570" s="143" t="s">
        <v>196</v>
      </c>
      <c r="E570" s="144" t="s">
        <v>2118</v>
      </c>
      <c r="F570" s="145" t="s">
        <v>2119</v>
      </c>
      <c r="G570" s="146" t="s">
        <v>736</v>
      </c>
      <c r="H570" s="147">
        <v>37.5</v>
      </c>
      <c r="I570" s="148"/>
      <c r="J570" s="149">
        <f>ROUND(I570*H570,2)</f>
        <v>0</v>
      </c>
      <c r="K570" s="145" t="s">
        <v>239</v>
      </c>
      <c r="L570" s="150"/>
      <c r="M570" s="151" t="s">
        <v>1</v>
      </c>
      <c r="N570" s="152" t="s">
        <v>39</v>
      </c>
      <c r="P570" s="153">
        <f>O570*H570</f>
        <v>0</v>
      </c>
      <c r="Q570" s="153">
        <v>5.0000000000000001E-4</v>
      </c>
      <c r="R570" s="153">
        <f>Q570*H570</f>
        <v>1.8749999999999999E-2</v>
      </c>
      <c r="S570" s="153">
        <v>0</v>
      </c>
      <c r="T570" s="154">
        <f>S570*H570</f>
        <v>0</v>
      </c>
      <c r="AR570" s="155" t="s">
        <v>1004</v>
      </c>
      <c r="AT570" s="155" t="s">
        <v>196</v>
      </c>
      <c r="AU570" s="155" t="s">
        <v>82</v>
      </c>
      <c r="AY570" s="15" t="s">
        <v>193</v>
      </c>
      <c r="BE570" s="156">
        <f>IF(N570="základní",J570,0)</f>
        <v>0</v>
      </c>
      <c r="BF570" s="156">
        <f>IF(N570="snížená",J570,0)</f>
        <v>0</v>
      </c>
      <c r="BG570" s="156">
        <f>IF(N570="zákl. přenesená",J570,0)</f>
        <v>0</v>
      </c>
      <c r="BH570" s="156">
        <f>IF(N570="sníž. přenesená",J570,0)</f>
        <v>0</v>
      </c>
      <c r="BI570" s="156">
        <f>IF(N570="nulová",J570,0)</f>
        <v>0</v>
      </c>
      <c r="BJ570" s="15" t="s">
        <v>82</v>
      </c>
      <c r="BK570" s="156">
        <f>ROUND(I570*H570,2)</f>
        <v>0</v>
      </c>
      <c r="BL570" s="15" t="s">
        <v>1004</v>
      </c>
      <c r="BM570" s="155" t="s">
        <v>2120</v>
      </c>
    </row>
    <row r="571" spans="2:65" s="1" customFormat="1" ht="19.5">
      <c r="B571" s="30"/>
      <c r="D571" s="166" t="s">
        <v>1116</v>
      </c>
      <c r="F571" s="192" t="s">
        <v>2094</v>
      </c>
      <c r="I571" s="115"/>
      <c r="L571" s="30"/>
      <c r="M571" s="182"/>
      <c r="T571" s="54"/>
      <c r="AT571" s="15" t="s">
        <v>1116</v>
      </c>
      <c r="AU571" s="15" t="s">
        <v>82</v>
      </c>
    </row>
    <row r="572" spans="2:65" s="12" customFormat="1" ht="11.25">
      <c r="B572" s="165"/>
      <c r="D572" s="166" t="s">
        <v>224</v>
      </c>
      <c r="E572" s="167" t="s">
        <v>1</v>
      </c>
      <c r="F572" s="168" t="s">
        <v>2121</v>
      </c>
      <c r="H572" s="169">
        <v>37.5</v>
      </c>
      <c r="I572" s="170"/>
      <c r="L572" s="165"/>
      <c r="M572" s="171"/>
      <c r="T572" s="172"/>
      <c r="AT572" s="167" t="s">
        <v>224</v>
      </c>
      <c r="AU572" s="167" t="s">
        <v>82</v>
      </c>
      <c r="AV572" s="12" t="s">
        <v>84</v>
      </c>
      <c r="AW572" s="12" t="s">
        <v>226</v>
      </c>
      <c r="AX572" s="12" t="s">
        <v>82</v>
      </c>
      <c r="AY572" s="167" t="s">
        <v>193</v>
      </c>
    </row>
    <row r="573" spans="2:65" s="1" customFormat="1" ht="33" customHeight="1">
      <c r="B573" s="114"/>
      <c r="C573" s="157" t="s">
        <v>2122</v>
      </c>
      <c r="D573" s="157" t="s">
        <v>207</v>
      </c>
      <c r="E573" s="158" t="s">
        <v>2123</v>
      </c>
      <c r="F573" s="159" t="s">
        <v>2124</v>
      </c>
      <c r="G573" s="160" t="s">
        <v>736</v>
      </c>
      <c r="H573" s="161">
        <v>37.5</v>
      </c>
      <c r="I573" s="162"/>
      <c r="J573" s="163">
        <f>ROUND(I573*H573,2)</f>
        <v>0</v>
      </c>
      <c r="K573" s="159" t="s">
        <v>1085</v>
      </c>
      <c r="L573" s="30"/>
      <c r="M573" s="164" t="s">
        <v>1</v>
      </c>
      <c r="N573" s="113" t="s">
        <v>39</v>
      </c>
      <c r="P573" s="153">
        <f>O573*H573</f>
        <v>0</v>
      </c>
      <c r="Q573" s="153">
        <v>0</v>
      </c>
      <c r="R573" s="153">
        <f>Q573*H573</f>
        <v>0</v>
      </c>
      <c r="S573" s="153">
        <v>8.0000000000000004E-4</v>
      </c>
      <c r="T573" s="154">
        <f>S573*H573</f>
        <v>3.0000000000000002E-2</v>
      </c>
      <c r="AR573" s="155" t="s">
        <v>192</v>
      </c>
      <c r="AT573" s="155" t="s">
        <v>207</v>
      </c>
      <c r="AU573" s="155" t="s">
        <v>82</v>
      </c>
      <c r="AY573" s="15" t="s">
        <v>193</v>
      </c>
      <c r="BE573" s="156">
        <f>IF(N573="základní",J573,0)</f>
        <v>0</v>
      </c>
      <c r="BF573" s="156">
        <f>IF(N573="snížená",J573,0)</f>
        <v>0</v>
      </c>
      <c r="BG573" s="156">
        <f>IF(N573="zákl. přenesená",J573,0)</f>
        <v>0</v>
      </c>
      <c r="BH573" s="156">
        <f>IF(N573="sníž. přenesená",J573,0)</f>
        <v>0</v>
      </c>
      <c r="BI573" s="156">
        <f>IF(N573="nulová",J573,0)</f>
        <v>0</v>
      </c>
      <c r="BJ573" s="15" t="s">
        <v>82</v>
      </c>
      <c r="BK573" s="156">
        <f>ROUND(I573*H573,2)</f>
        <v>0</v>
      </c>
      <c r="BL573" s="15" t="s">
        <v>192</v>
      </c>
      <c r="BM573" s="155" t="s">
        <v>2125</v>
      </c>
    </row>
    <row r="574" spans="2:65" s="1" customFormat="1" ht="11.25">
      <c r="B574" s="30"/>
      <c r="D574" s="180" t="s">
        <v>286</v>
      </c>
      <c r="F574" s="181" t="s">
        <v>2126</v>
      </c>
      <c r="I574" s="115"/>
      <c r="L574" s="30"/>
      <c r="M574" s="182"/>
      <c r="T574" s="54"/>
      <c r="AT574" s="15" t="s">
        <v>286</v>
      </c>
      <c r="AU574" s="15" t="s">
        <v>82</v>
      </c>
    </row>
    <row r="575" spans="2:65" s="12" customFormat="1" ht="11.25">
      <c r="B575" s="165"/>
      <c r="D575" s="166" t="s">
        <v>224</v>
      </c>
      <c r="E575" s="167" t="s">
        <v>1</v>
      </c>
      <c r="F575" s="168" t="s">
        <v>2121</v>
      </c>
      <c r="H575" s="169">
        <v>37.5</v>
      </c>
      <c r="I575" s="170"/>
      <c r="L575" s="165"/>
      <c r="M575" s="171"/>
      <c r="T575" s="172"/>
      <c r="AT575" s="167" t="s">
        <v>224</v>
      </c>
      <c r="AU575" s="167" t="s">
        <v>82</v>
      </c>
      <c r="AV575" s="12" t="s">
        <v>84</v>
      </c>
      <c r="AW575" s="12" t="s">
        <v>226</v>
      </c>
      <c r="AX575" s="12" t="s">
        <v>82</v>
      </c>
      <c r="AY575" s="167" t="s">
        <v>193</v>
      </c>
    </row>
    <row r="576" spans="2:65" s="1" customFormat="1" ht="21.75" customHeight="1">
      <c r="B576" s="114"/>
      <c r="C576" s="157" t="s">
        <v>2127</v>
      </c>
      <c r="D576" s="157" t="s">
        <v>207</v>
      </c>
      <c r="E576" s="158" t="s">
        <v>2128</v>
      </c>
      <c r="F576" s="159" t="s">
        <v>2129</v>
      </c>
      <c r="G576" s="160" t="s">
        <v>199</v>
      </c>
      <c r="H576" s="161">
        <v>15</v>
      </c>
      <c r="I576" s="162"/>
      <c r="J576" s="163">
        <f>ROUND(I576*H576,2)</f>
        <v>0</v>
      </c>
      <c r="K576" s="159" t="s">
        <v>1</v>
      </c>
      <c r="L576" s="30"/>
      <c r="M576" s="164" t="s">
        <v>1</v>
      </c>
      <c r="N576" s="113" t="s">
        <v>39</v>
      </c>
      <c r="P576" s="153">
        <f>O576*H576</f>
        <v>0</v>
      </c>
      <c r="Q576" s="153">
        <v>0</v>
      </c>
      <c r="R576" s="153">
        <f>Q576*H576</f>
        <v>0</v>
      </c>
      <c r="S576" s="153">
        <v>0</v>
      </c>
      <c r="T576" s="154">
        <f>S576*H576</f>
        <v>0</v>
      </c>
      <c r="AR576" s="155" t="s">
        <v>1004</v>
      </c>
      <c r="AT576" s="155" t="s">
        <v>207</v>
      </c>
      <c r="AU576" s="155" t="s">
        <v>82</v>
      </c>
      <c r="AY576" s="15" t="s">
        <v>193</v>
      </c>
      <c r="BE576" s="156">
        <f>IF(N576="základní",J576,0)</f>
        <v>0</v>
      </c>
      <c r="BF576" s="156">
        <f>IF(N576="snížená",J576,0)</f>
        <v>0</v>
      </c>
      <c r="BG576" s="156">
        <f>IF(N576="zákl. přenesená",J576,0)</f>
        <v>0</v>
      </c>
      <c r="BH576" s="156">
        <f>IF(N576="sníž. přenesená",J576,0)</f>
        <v>0</v>
      </c>
      <c r="BI576" s="156">
        <f>IF(N576="nulová",J576,0)</f>
        <v>0</v>
      </c>
      <c r="BJ576" s="15" t="s">
        <v>82</v>
      </c>
      <c r="BK576" s="156">
        <f>ROUND(I576*H576,2)</f>
        <v>0</v>
      </c>
      <c r="BL576" s="15" t="s">
        <v>1004</v>
      </c>
      <c r="BM576" s="155" t="s">
        <v>2130</v>
      </c>
    </row>
    <row r="577" spans="2:65" s="1" customFormat="1" ht="16.5" customHeight="1">
      <c r="B577" s="114"/>
      <c r="C577" s="143" t="s">
        <v>2131</v>
      </c>
      <c r="D577" s="143" t="s">
        <v>196</v>
      </c>
      <c r="E577" s="144" t="s">
        <v>2132</v>
      </c>
      <c r="F577" s="145" t="s">
        <v>2133</v>
      </c>
      <c r="G577" s="146" t="s">
        <v>199</v>
      </c>
      <c r="H577" s="147">
        <v>15</v>
      </c>
      <c r="I577" s="148"/>
      <c r="J577" s="149">
        <f>ROUND(I577*H577,2)</f>
        <v>0</v>
      </c>
      <c r="K577" s="145" t="s">
        <v>1</v>
      </c>
      <c r="L577" s="150"/>
      <c r="M577" s="151" t="s">
        <v>1</v>
      </c>
      <c r="N577" s="152" t="s">
        <v>39</v>
      </c>
      <c r="P577" s="153">
        <f>O577*H577</f>
        <v>0</v>
      </c>
      <c r="Q577" s="153">
        <v>0</v>
      </c>
      <c r="R577" s="153">
        <f>Q577*H577</f>
        <v>0</v>
      </c>
      <c r="S577" s="153">
        <v>0</v>
      </c>
      <c r="T577" s="154">
        <f>S577*H577</f>
        <v>0</v>
      </c>
      <c r="AR577" s="155" t="s">
        <v>1004</v>
      </c>
      <c r="AT577" s="155" t="s">
        <v>196</v>
      </c>
      <c r="AU577" s="155" t="s">
        <v>82</v>
      </c>
      <c r="AY577" s="15" t="s">
        <v>193</v>
      </c>
      <c r="BE577" s="156">
        <f>IF(N577="základní",J577,0)</f>
        <v>0</v>
      </c>
      <c r="BF577" s="156">
        <f>IF(N577="snížená",J577,0)</f>
        <v>0</v>
      </c>
      <c r="BG577" s="156">
        <f>IF(N577="zákl. přenesená",J577,0)</f>
        <v>0</v>
      </c>
      <c r="BH577" s="156">
        <f>IF(N577="sníž. přenesená",J577,0)</f>
        <v>0</v>
      </c>
      <c r="BI577" s="156">
        <f>IF(N577="nulová",J577,0)</f>
        <v>0</v>
      </c>
      <c r="BJ577" s="15" t="s">
        <v>82</v>
      </c>
      <c r="BK577" s="156">
        <f>ROUND(I577*H577,2)</f>
        <v>0</v>
      </c>
      <c r="BL577" s="15" t="s">
        <v>1004</v>
      </c>
      <c r="BM577" s="155" t="s">
        <v>2134</v>
      </c>
    </row>
    <row r="578" spans="2:65" s="12" customFormat="1" ht="11.25">
      <c r="B578" s="165"/>
      <c r="D578" s="166" t="s">
        <v>224</v>
      </c>
      <c r="E578" s="167" t="s">
        <v>1</v>
      </c>
      <c r="F578" s="168" t="s">
        <v>2135</v>
      </c>
      <c r="H578" s="169">
        <v>9</v>
      </c>
      <c r="I578" s="170"/>
      <c r="L578" s="165"/>
      <c r="M578" s="171"/>
      <c r="T578" s="172"/>
      <c r="AT578" s="167" t="s">
        <v>224</v>
      </c>
      <c r="AU578" s="167" t="s">
        <v>82</v>
      </c>
      <c r="AV578" s="12" t="s">
        <v>84</v>
      </c>
      <c r="AW578" s="12" t="s">
        <v>226</v>
      </c>
      <c r="AX578" s="12" t="s">
        <v>74</v>
      </c>
      <c r="AY578" s="167" t="s">
        <v>193</v>
      </c>
    </row>
    <row r="579" spans="2:65" s="12" customFormat="1" ht="11.25">
      <c r="B579" s="165"/>
      <c r="D579" s="166" t="s">
        <v>224</v>
      </c>
      <c r="E579" s="167" t="s">
        <v>1</v>
      </c>
      <c r="F579" s="168" t="s">
        <v>2136</v>
      </c>
      <c r="H579" s="169">
        <v>6</v>
      </c>
      <c r="I579" s="170"/>
      <c r="L579" s="165"/>
      <c r="M579" s="171"/>
      <c r="T579" s="172"/>
      <c r="AT579" s="167" t="s">
        <v>224</v>
      </c>
      <c r="AU579" s="167" t="s">
        <v>82</v>
      </c>
      <c r="AV579" s="12" t="s">
        <v>84</v>
      </c>
      <c r="AW579" s="12" t="s">
        <v>226</v>
      </c>
      <c r="AX579" s="12" t="s">
        <v>74</v>
      </c>
      <c r="AY579" s="167" t="s">
        <v>193</v>
      </c>
    </row>
    <row r="580" spans="2:65" s="13" customFormat="1" ht="11.25">
      <c r="B580" s="173"/>
      <c r="D580" s="166" t="s">
        <v>224</v>
      </c>
      <c r="E580" s="174" t="s">
        <v>1</v>
      </c>
      <c r="F580" s="175" t="s">
        <v>227</v>
      </c>
      <c r="H580" s="176">
        <v>15</v>
      </c>
      <c r="I580" s="177"/>
      <c r="L580" s="173"/>
      <c r="M580" s="178"/>
      <c r="T580" s="179"/>
      <c r="AT580" s="174" t="s">
        <v>224</v>
      </c>
      <c r="AU580" s="174" t="s">
        <v>82</v>
      </c>
      <c r="AV580" s="13" t="s">
        <v>192</v>
      </c>
      <c r="AW580" s="13" t="s">
        <v>226</v>
      </c>
      <c r="AX580" s="13" t="s">
        <v>82</v>
      </c>
      <c r="AY580" s="174" t="s">
        <v>193</v>
      </c>
    </row>
    <row r="581" spans="2:65" s="1" customFormat="1" ht="21.75" customHeight="1">
      <c r="B581" s="114"/>
      <c r="C581" s="143" t="s">
        <v>2137</v>
      </c>
      <c r="D581" s="143" t="s">
        <v>196</v>
      </c>
      <c r="E581" s="144" t="s">
        <v>2138</v>
      </c>
      <c r="F581" s="145" t="s">
        <v>2139</v>
      </c>
      <c r="G581" s="146" t="s">
        <v>199</v>
      </c>
      <c r="H581" s="147">
        <v>5</v>
      </c>
      <c r="I581" s="148"/>
      <c r="J581" s="149">
        <f>ROUND(I581*H581,2)</f>
        <v>0</v>
      </c>
      <c r="K581" s="145" t="s">
        <v>1</v>
      </c>
      <c r="L581" s="150"/>
      <c r="M581" s="151" t="s">
        <v>1</v>
      </c>
      <c r="N581" s="152" t="s">
        <v>39</v>
      </c>
      <c r="P581" s="153">
        <f>O581*H581</f>
        <v>0</v>
      </c>
      <c r="Q581" s="153">
        <v>0</v>
      </c>
      <c r="R581" s="153">
        <f>Q581*H581</f>
        <v>0</v>
      </c>
      <c r="S581" s="153">
        <v>0</v>
      </c>
      <c r="T581" s="154">
        <f>S581*H581</f>
        <v>0</v>
      </c>
      <c r="AR581" s="155" t="s">
        <v>1004</v>
      </c>
      <c r="AT581" s="155" t="s">
        <v>196</v>
      </c>
      <c r="AU581" s="155" t="s">
        <v>82</v>
      </c>
      <c r="AY581" s="15" t="s">
        <v>193</v>
      </c>
      <c r="BE581" s="156">
        <f>IF(N581="základní",J581,0)</f>
        <v>0</v>
      </c>
      <c r="BF581" s="156">
        <f>IF(N581="snížená",J581,0)</f>
        <v>0</v>
      </c>
      <c r="BG581" s="156">
        <f>IF(N581="zákl. přenesená",J581,0)</f>
        <v>0</v>
      </c>
      <c r="BH581" s="156">
        <f>IF(N581="sníž. přenesená",J581,0)</f>
        <v>0</v>
      </c>
      <c r="BI581" s="156">
        <f>IF(N581="nulová",J581,0)</f>
        <v>0</v>
      </c>
      <c r="BJ581" s="15" t="s">
        <v>82</v>
      </c>
      <c r="BK581" s="156">
        <f>ROUND(I581*H581,2)</f>
        <v>0</v>
      </c>
      <c r="BL581" s="15" t="s">
        <v>1004</v>
      </c>
      <c r="BM581" s="155" t="s">
        <v>2140</v>
      </c>
    </row>
    <row r="582" spans="2:65" s="12" customFormat="1" ht="11.25">
      <c r="B582" s="165"/>
      <c r="D582" s="166" t="s">
        <v>224</v>
      </c>
      <c r="E582" s="167" t="s">
        <v>1</v>
      </c>
      <c r="F582" s="168" t="s">
        <v>2141</v>
      </c>
      <c r="H582" s="169">
        <v>5</v>
      </c>
      <c r="I582" s="170"/>
      <c r="L582" s="165"/>
      <c r="M582" s="171"/>
      <c r="T582" s="172"/>
      <c r="AT582" s="167" t="s">
        <v>224</v>
      </c>
      <c r="AU582" s="167" t="s">
        <v>82</v>
      </c>
      <c r="AV582" s="12" t="s">
        <v>84</v>
      </c>
      <c r="AW582" s="12" t="s">
        <v>226</v>
      </c>
      <c r="AX582" s="12" t="s">
        <v>82</v>
      </c>
      <c r="AY582" s="167" t="s">
        <v>193</v>
      </c>
    </row>
    <row r="583" spans="2:65" s="11" customFormat="1" ht="25.9" customHeight="1">
      <c r="B583" s="131"/>
      <c r="D583" s="132" t="s">
        <v>73</v>
      </c>
      <c r="E583" s="133" t="s">
        <v>993</v>
      </c>
      <c r="F583" s="133" t="s">
        <v>994</v>
      </c>
      <c r="I583" s="134"/>
      <c r="J583" s="135">
        <f>BK583</f>
        <v>0</v>
      </c>
      <c r="L583" s="131"/>
      <c r="M583" s="136"/>
      <c r="P583" s="137">
        <f>SUM(P584:P634)</f>
        <v>0</v>
      </c>
      <c r="R583" s="137">
        <f>SUM(R584:R634)</f>
        <v>45.223703</v>
      </c>
      <c r="T583" s="138">
        <f>SUM(T584:T634)</f>
        <v>210.94300000000001</v>
      </c>
      <c r="AR583" s="132" t="s">
        <v>203</v>
      </c>
      <c r="AT583" s="139" t="s">
        <v>73</v>
      </c>
      <c r="AU583" s="139" t="s">
        <v>74</v>
      </c>
      <c r="AY583" s="132" t="s">
        <v>193</v>
      </c>
      <c r="BK583" s="140">
        <f>SUM(BK584:BK634)</f>
        <v>0</v>
      </c>
    </row>
    <row r="584" spans="2:65" s="1" customFormat="1" ht="44.25" customHeight="1">
      <c r="B584" s="114"/>
      <c r="C584" s="157" t="s">
        <v>2142</v>
      </c>
      <c r="D584" s="157" t="s">
        <v>207</v>
      </c>
      <c r="E584" s="158" t="s">
        <v>734</v>
      </c>
      <c r="F584" s="159" t="s">
        <v>735</v>
      </c>
      <c r="G584" s="160" t="s">
        <v>736</v>
      </c>
      <c r="H584" s="161">
        <v>374</v>
      </c>
      <c r="I584" s="162"/>
      <c r="J584" s="163">
        <f>ROUND(I584*H584,2)</f>
        <v>0</v>
      </c>
      <c r="K584" s="159" t="s">
        <v>1003</v>
      </c>
      <c r="L584" s="30"/>
      <c r="M584" s="164" t="s">
        <v>1</v>
      </c>
      <c r="N584" s="113" t="s">
        <v>39</v>
      </c>
      <c r="P584" s="153">
        <f>O584*H584</f>
        <v>0</v>
      </c>
      <c r="Q584" s="153">
        <v>0</v>
      </c>
      <c r="R584" s="153">
        <f>Q584*H584</f>
        <v>0</v>
      </c>
      <c r="S584" s="153">
        <v>0</v>
      </c>
      <c r="T584" s="154">
        <f>S584*H584</f>
        <v>0</v>
      </c>
      <c r="AR584" s="155" t="s">
        <v>268</v>
      </c>
      <c r="AT584" s="155" t="s">
        <v>207</v>
      </c>
      <c r="AU584" s="155" t="s">
        <v>82</v>
      </c>
      <c r="AY584" s="15" t="s">
        <v>193</v>
      </c>
      <c r="BE584" s="156">
        <f>IF(N584="základní",J584,0)</f>
        <v>0</v>
      </c>
      <c r="BF584" s="156">
        <f>IF(N584="snížená",J584,0)</f>
        <v>0</v>
      </c>
      <c r="BG584" s="156">
        <f>IF(N584="zákl. přenesená",J584,0)</f>
        <v>0</v>
      </c>
      <c r="BH584" s="156">
        <f>IF(N584="sníž. přenesená",J584,0)</f>
        <v>0</v>
      </c>
      <c r="BI584" s="156">
        <f>IF(N584="nulová",J584,0)</f>
        <v>0</v>
      </c>
      <c r="BJ584" s="15" t="s">
        <v>82</v>
      </c>
      <c r="BK584" s="156">
        <f>ROUND(I584*H584,2)</f>
        <v>0</v>
      </c>
      <c r="BL584" s="15" t="s">
        <v>268</v>
      </c>
      <c r="BM584" s="155" t="s">
        <v>2143</v>
      </c>
    </row>
    <row r="585" spans="2:65" s="1" customFormat="1" ht="11.25">
      <c r="B585" s="30"/>
      <c r="D585" s="180" t="s">
        <v>286</v>
      </c>
      <c r="F585" s="181" t="s">
        <v>2144</v>
      </c>
      <c r="I585" s="115"/>
      <c r="L585" s="30"/>
      <c r="M585" s="182"/>
      <c r="T585" s="54"/>
      <c r="AT585" s="15" t="s">
        <v>286</v>
      </c>
      <c r="AU585" s="15" t="s">
        <v>82</v>
      </c>
    </row>
    <row r="586" spans="2:65" s="12" customFormat="1" ht="11.25">
      <c r="B586" s="165"/>
      <c r="D586" s="166" t="s">
        <v>224</v>
      </c>
      <c r="E586" s="167" t="s">
        <v>1</v>
      </c>
      <c r="F586" s="168" t="s">
        <v>2145</v>
      </c>
      <c r="H586" s="169">
        <v>374</v>
      </c>
      <c r="I586" s="170"/>
      <c r="L586" s="165"/>
      <c r="M586" s="171"/>
      <c r="T586" s="172"/>
      <c r="AT586" s="167" t="s">
        <v>224</v>
      </c>
      <c r="AU586" s="167" t="s">
        <v>82</v>
      </c>
      <c r="AV586" s="12" t="s">
        <v>84</v>
      </c>
      <c r="AW586" s="12" t="s">
        <v>226</v>
      </c>
      <c r="AX586" s="12" t="s">
        <v>82</v>
      </c>
      <c r="AY586" s="167" t="s">
        <v>193</v>
      </c>
    </row>
    <row r="587" spans="2:65" s="1" customFormat="1" ht="24.2" customHeight="1">
      <c r="B587" s="114"/>
      <c r="C587" s="157" t="s">
        <v>2146</v>
      </c>
      <c r="D587" s="157" t="s">
        <v>207</v>
      </c>
      <c r="E587" s="158" t="s">
        <v>2147</v>
      </c>
      <c r="F587" s="159" t="s">
        <v>745</v>
      </c>
      <c r="G587" s="160" t="s">
        <v>736</v>
      </c>
      <c r="H587" s="161">
        <v>430.1</v>
      </c>
      <c r="I587" s="162"/>
      <c r="J587" s="163">
        <f>ROUND(I587*H587,2)</f>
        <v>0</v>
      </c>
      <c r="K587" s="159" t="s">
        <v>1003</v>
      </c>
      <c r="L587" s="30"/>
      <c r="M587" s="164" t="s">
        <v>1</v>
      </c>
      <c r="N587" s="113" t="s">
        <v>39</v>
      </c>
      <c r="P587" s="153">
        <f>O587*H587</f>
        <v>0</v>
      </c>
      <c r="Q587" s="153">
        <v>3.0000000000000001E-5</v>
      </c>
      <c r="R587" s="153">
        <f>Q587*H587</f>
        <v>1.2903000000000001E-2</v>
      </c>
      <c r="S587" s="153">
        <v>0</v>
      </c>
      <c r="T587" s="154">
        <f>S587*H587</f>
        <v>0</v>
      </c>
      <c r="AR587" s="155" t="s">
        <v>268</v>
      </c>
      <c r="AT587" s="155" t="s">
        <v>207</v>
      </c>
      <c r="AU587" s="155" t="s">
        <v>82</v>
      </c>
      <c r="AY587" s="15" t="s">
        <v>193</v>
      </c>
      <c r="BE587" s="156">
        <f>IF(N587="základní",J587,0)</f>
        <v>0</v>
      </c>
      <c r="BF587" s="156">
        <f>IF(N587="snížená",J587,0)</f>
        <v>0</v>
      </c>
      <c r="BG587" s="156">
        <f>IF(N587="zákl. přenesená",J587,0)</f>
        <v>0</v>
      </c>
      <c r="BH587" s="156">
        <f>IF(N587="sníž. přenesená",J587,0)</f>
        <v>0</v>
      </c>
      <c r="BI587" s="156">
        <f>IF(N587="nulová",J587,0)</f>
        <v>0</v>
      </c>
      <c r="BJ587" s="15" t="s">
        <v>82</v>
      </c>
      <c r="BK587" s="156">
        <f>ROUND(I587*H587,2)</f>
        <v>0</v>
      </c>
      <c r="BL587" s="15" t="s">
        <v>268</v>
      </c>
      <c r="BM587" s="155" t="s">
        <v>2148</v>
      </c>
    </row>
    <row r="588" spans="2:65" s="1" customFormat="1" ht="11.25">
      <c r="B588" s="30"/>
      <c r="D588" s="180" t="s">
        <v>286</v>
      </c>
      <c r="F588" s="181" t="s">
        <v>2149</v>
      </c>
      <c r="I588" s="115"/>
      <c r="L588" s="30"/>
      <c r="M588" s="182"/>
      <c r="T588" s="54"/>
      <c r="AT588" s="15" t="s">
        <v>286</v>
      </c>
      <c r="AU588" s="15" t="s">
        <v>82</v>
      </c>
    </row>
    <row r="589" spans="2:65" s="12" customFormat="1" ht="11.25">
      <c r="B589" s="165"/>
      <c r="D589" s="166" t="s">
        <v>224</v>
      </c>
      <c r="E589" s="167" t="s">
        <v>1</v>
      </c>
      <c r="F589" s="168" t="s">
        <v>2145</v>
      </c>
      <c r="H589" s="169">
        <v>374</v>
      </c>
      <c r="I589" s="170"/>
      <c r="L589" s="165"/>
      <c r="M589" s="171"/>
      <c r="T589" s="172"/>
      <c r="AT589" s="167" t="s">
        <v>224</v>
      </c>
      <c r="AU589" s="167" t="s">
        <v>82</v>
      </c>
      <c r="AV589" s="12" t="s">
        <v>84</v>
      </c>
      <c r="AW589" s="12" t="s">
        <v>226</v>
      </c>
      <c r="AX589" s="12" t="s">
        <v>82</v>
      </c>
      <c r="AY589" s="167" t="s">
        <v>193</v>
      </c>
    </row>
    <row r="590" spans="2:65" s="12" customFormat="1" ht="11.25">
      <c r="B590" s="165"/>
      <c r="D590" s="166" t="s">
        <v>224</v>
      </c>
      <c r="F590" s="168" t="s">
        <v>2150</v>
      </c>
      <c r="H590" s="169">
        <v>430.1</v>
      </c>
      <c r="I590" s="170"/>
      <c r="L590" s="165"/>
      <c r="M590" s="171"/>
      <c r="T590" s="172"/>
      <c r="AT590" s="167" t="s">
        <v>224</v>
      </c>
      <c r="AU590" s="167" t="s">
        <v>82</v>
      </c>
      <c r="AV590" s="12" t="s">
        <v>84</v>
      </c>
      <c r="AW590" s="12" t="s">
        <v>3</v>
      </c>
      <c r="AX590" s="12" t="s">
        <v>82</v>
      </c>
      <c r="AY590" s="167" t="s">
        <v>193</v>
      </c>
    </row>
    <row r="591" spans="2:65" s="1" customFormat="1" ht="24.2" customHeight="1">
      <c r="B591" s="114"/>
      <c r="C591" s="157" t="s">
        <v>748</v>
      </c>
      <c r="D591" s="157" t="s">
        <v>207</v>
      </c>
      <c r="E591" s="158" t="s">
        <v>1026</v>
      </c>
      <c r="F591" s="159" t="s">
        <v>1027</v>
      </c>
      <c r="G591" s="160" t="s">
        <v>221</v>
      </c>
      <c r="H591" s="161">
        <v>19</v>
      </c>
      <c r="I591" s="162"/>
      <c r="J591" s="163">
        <f>ROUND(I591*H591,2)</f>
        <v>0</v>
      </c>
      <c r="K591" s="159" t="s">
        <v>905</v>
      </c>
      <c r="L591" s="30"/>
      <c r="M591" s="164" t="s">
        <v>1</v>
      </c>
      <c r="N591" s="113" t="s">
        <v>39</v>
      </c>
      <c r="P591" s="153">
        <f>O591*H591</f>
        <v>0</v>
      </c>
      <c r="Q591" s="153">
        <v>0</v>
      </c>
      <c r="R591" s="153">
        <f>Q591*H591</f>
        <v>0</v>
      </c>
      <c r="S591" s="153">
        <v>0</v>
      </c>
      <c r="T591" s="154">
        <f>S591*H591</f>
        <v>0</v>
      </c>
      <c r="AR591" s="155" t="s">
        <v>268</v>
      </c>
      <c r="AT591" s="155" t="s">
        <v>207</v>
      </c>
      <c r="AU591" s="155" t="s">
        <v>82</v>
      </c>
      <c r="AY591" s="15" t="s">
        <v>193</v>
      </c>
      <c r="BE591" s="156">
        <f>IF(N591="základní",J591,0)</f>
        <v>0</v>
      </c>
      <c r="BF591" s="156">
        <f>IF(N591="snížená",J591,0)</f>
        <v>0</v>
      </c>
      <c r="BG591" s="156">
        <f>IF(N591="zákl. přenesená",J591,0)</f>
        <v>0</v>
      </c>
      <c r="BH591" s="156">
        <f>IF(N591="sníž. přenesená",J591,0)</f>
        <v>0</v>
      </c>
      <c r="BI591" s="156">
        <f>IF(N591="nulová",J591,0)</f>
        <v>0</v>
      </c>
      <c r="BJ591" s="15" t="s">
        <v>82</v>
      </c>
      <c r="BK591" s="156">
        <f>ROUND(I591*H591,2)</f>
        <v>0</v>
      </c>
      <c r="BL591" s="15" t="s">
        <v>268</v>
      </c>
      <c r="BM591" s="155" t="s">
        <v>2151</v>
      </c>
    </row>
    <row r="592" spans="2:65" s="1" customFormat="1" ht="11.25">
      <c r="B592" s="30"/>
      <c r="D592" s="180" t="s">
        <v>286</v>
      </c>
      <c r="F592" s="181" t="s">
        <v>1029</v>
      </c>
      <c r="I592" s="115"/>
      <c r="L592" s="30"/>
      <c r="M592" s="182"/>
      <c r="T592" s="54"/>
      <c r="AT592" s="15" t="s">
        <v>286</v>
      </c>
      <c r="AU592" s="15" t="s">
        <v>82</v>
      </c>
    </row>
    <row r="593" spans="2:65" s="12" customFormat="1" ht="11.25">
      <c r="B593" s="165"/>
      <c r="D593" s="166" t="s">
        <v>224</v>
      </c>
      <c r="E593" s="167" t="s">
        <v>1</v>
      </c>
      <c r="F593" s="168" t="s">
        <v>2152</v>
      </c>
      <c r="H593" s="169">
        <v>19</v>
      </c>
      <c r="I593" s="170"/>
      <c r="L593" s="165"/>
      <c r="M593" s="171"/>
      <c r="T593" s="172"/>
      <c r="AT593" s="167" t="s">
        <v>224</v>
      </c>
      <c r="AU593" s="167" t="s">
        <v>82</v>
      </c>
      <c r="AV593" s="12" t="s">
        <v>84</v>
      </c>
      <c r="AW593" s="12" t="s">
        <v>226</v>
      </c>
      <c r="AX593" s="12" t="s">
        <v>82</v>
      </c>
      <c r="AY593" s="167" t="s">
        <v>193</v>
      </c>
    </row>
    <row r="594" spans="2:65" s="1" customFormat="1" ht="37.9" customHeight="1">
      <c r="B594" s="114"/>
      <c r="C594" s="157" t="s">
        <v>2153</v>
      </c>
      <c r="D594" s="157" t="s">
        <v>207</v>
      </c>
      <c r="E594" s="158" t="s">
        <v>1031</v>
      </c>
      <c r="F594" s="159" t="s">
        <v>1032</v>
      </c>
      <c r="G594" s="160" t="s">
        <v>736</v>
      </c>
      <c r="H594" s="161">
        <v>7</v>
      </c>
      <c r="I594" s="162"/>
      <c r="J594" s="163">
        <f>ROUND(I594*H594,2)</f>
        <v>0</v>
      </c>
      <c r="K594" s="159" t="s">
        <v>905</v>
      </c>
      <c r="L594" s="30"/>
      <c r="M594" s="164" t="s">
        <v>1</v>
      </c>
      <c r="N594" s="113" t="s">
        <v>39</v>
      </c>
      <c r="P594" s="153">
        <f>O594*H594</f>
        <v>0</v>
      </c>
      <c r="Q594" s="153">
        <v>0</v>
      </c>
      <c r="R594" s="153">
        <f>Q594*H594</f>
        <v>0</v>
      </c>
      <c r="S594" s="153">
        <v>0.316</v>
      </c>
      <c r="T594" s="154">
        <f>S594*H594</f>
        <v>2.2120000000000002</v>
      </c>
      <c r="AR594" s="155" t="s">
        <v>268</v>
      </c>
      <c r="AT594" s="155" t="s">
        <v>207</v>
      </c>
      <c r="AU594" s="155" t="s">
        <v>82</v>
      </c>
      <c r="AY594" s="15" t="s">
        <v>193</v>
      </c>
      <c r="BE594" s="156">
        <f>IF(N594="základní",J594,0)</f>
        <v>0</v>
      </c>
      <c r="BF594" s="156">
        <f>IF(N594="snížená",J594,0)</f>
        <v>0</v>
      </c>
      <c r="BG594" s="156">
        <f>IF(N594="zákl. přenesená",J594,0)</f>
        <v>0</v>
      </c>
      <c r="BH594" s="156">
        <f>IF(N594="sníž. přenesená",J594,0)</f>
        <v>0</v>
      </c>
      <c r="BI594" s="156">
        <f>IF(N594="nulová",J594,0)</f>
        <v>0</v>
      </c>
      <c r="BJ594" s="15" t="s">
        <v>82</v>
      </c>
      <c r="BK594" s="156">
        <f>ROUND(I594*H594,2)</f>
        <v>0</v>
      </c>
      <c r="BL594" s="15" t="s">
        <v>268</v>
      </c>
      <c r="BM594" s="155" t="s">
        <v>2154</v>
      </c>
    </row>
    <row r="595" spans="2:65" s="1" customFormat="1" ht="11.25">
      <c r="B595" s="30"/>
      <c r="D595" s="180" t="s">
        <v>286</v>
      </c>
      <c r="F595" s="181" t="s">
        <v>1034</v>
      </c>
      <c r="I595" s="115"/>
      <c r="L595" s="30"/>
      <c r="M595" s="182"/>
      <c r="T595" s="54"/>
      <c r="AT595" s="15" t="s">
        <v>286</v>
      </c>
      <c r="AU595" s="15" t="s">
        <v>82</v>
      </c>
    </row>
    <row r="596" spans="2:65" s="12" customFormat="1" ht="11.25">
      <c r="B596" s="165"/>
      <c r="D596" s="166" t="s">
        <v>224</v>
      </c>
      <c r="E596" s="167" t="s">
        <v>1</v>
      </c>
      <c r="F596" s="168" t="s">
        <v>2155</v>
      </c>
      <c r="H596" s="169">
        <v>7</v>
      </c>
      <c r="I596" s="170"/>
      <c r="L596" s="165"/>
      <c r="M596" s="171"/>
      <c r="T596" s="172"/>
      <c r="AT596" s="167" t="s">
        <v>224</v>
      </c>
      <c r="AU596" s="167" t="s">
        <v>82</v>
      </c>
      <c r="AV596" s="12" t="s">
        <v>84</v>
      </c>
      <c r="AW596" s="12" t="s">
        <v>226</v>
      </c>
      <c r="AX596" s="12" t="s">
        <v>82</v>
      </c>
      <c r="AY596" s="167" t="s">
        <v>193</v>
      </c>
    </row>
    <row r="597" spans="2:65" s="1" customFormat="1" ht="44.25" customHeight="1">
      <c r="B597" s="114"/>
      <c r="C597" s="157" t="s">
        <v>2156</v>
      </c>
      <c r="D597" s="157" t="s">
        <v>207</v>
      </c>
      <c r="E597" s="158" t="s">
        <v>1036</v>
      </c>
      <c r="F597" s="159" t="s">
        <v>1037</v>
      </c>
      <c r="G597" s="160" t="s">
        <v>736</v>
      </c>
      <c r="H597" s="161">
        <v>236</v>
      </c>
      <c r="I597" s="162"/>
      <c r="J597" s="163">
        <f>ROUND(I597*H597,2)</f>
        <v>0</v>
      </c>
      <c r="K597" s="159" t="s">
        <v>1003</v>
      </c>
      <c r="L597" s="30"/>
      <c r="M597" s="164" t="s">
        <v>1</v>
      </c>
      <c r="N597" s="113" t="s">
        <v>39</v>
      </c>
      <c r="P597" s="153">
        <f>O597*H597</f>
        <v>0</v>
      </c>
      <c r="Q597" s="153">
        <v>0</v>
      </c>
      <c r="R597" s="153">
        <f>Q597*H597</f>
        <v>0</v>
      </c>
      <c r="S597" s="153">
        <v>0.44</v>
      </c>
      <c r="T597" s="154">
        <f>S597*H597</f>
        <v>103.84</v>
      </c>
      <c r="AR597" s="155" t="s">
        <v>268</v>
      </c>
      <c r="AT597" s="155" t="s">
        <v>207</v>
      </c>
      <c r="AU597" s="155" t="s">
        <v>82</v>
      </c>
      <c r="AY597" s="15" t="s">
        <v>193</v>
      </c>
      <c r="BE597" s="156">
        <f>IF(N597="základní",J597,0)</f>
        <v>0</v>
      </c>
      <c r="BF597" s="156">
        <f>IF(N597="snížená",J597,0)</f>
        <v>0</v>
      </c>
      <c r="BG597" s="156">
        <f>IF(N597="zákl. přenesená",J597,0)</f>
        <v>0</v>
      </c>
      <c r="BH597" s="156">
        <f>IF(N597="sníž. přenesená",J597,0)</f>
        <v>0</v>
      </c>
      <c r="BI597" s="156">
        <f>IF(N597="nulová",J597,0)</f>
        <v>0</v>
      </c>
      <c r="BJ597" s="15" t="s">
        <v>82</v>
      </c>
      <c r="BK597" s="156">
        <f>ROUND(I597*H597,2)</f>
        <v>0</v>
      </c>
      <c r="BL597" s="15" t="s">
        <v>268</v>
      </c>
      <c r="BM597" s="155" t="s">
        <v>2157</v>
      </c>
    </row>
    <row r="598" spans="2:65" s="1" customFormat="1" ht="11.25">
      <c r="B598" s="30"/>
      <c r="D598" s="180" t="s">
        <v>286</v>
      </c>
      <c r="F598" s="181" t="s">
        <v>1039</v>
      </c>
      <c r="I598" s="115"/>
      <c r="L598" s="30"/>
      <c r="M598" s="182"/>
      <c r="T598" s="54"/>
      <c r="AT598" s="15" t="s">
        <v>286</v>
      </c>
      <c r="AU598" s="15" t="s">
        <v>82</v>
      </c>
    </row>
    <row r="599" spans="2:65" s="12" customFormat="1" ht="11.25">
      <c r="B599" s="165"/>
      <c r="D599" s="166" t="s">
        <v>224</v>
      </c>
      <c r="E599" s="167" t="s">
        <v>1</v>
      </c>
      <c r="F599" s="168" t="s">
        <v>2158</v>
      </c>
      <c r="H599" s="169">
        <v>229</v>
      </c>
      <c r="I599" s="170"/>
      <c r="L599" s="165"/>
      <c r="M599" s="171"/>
      <c r="T599" s="172"/>
      <c r="AT599" s="167" t="s">
        <v>224</v>
      </c>
      <c r="AU599" s="167" t="s">
        <v>82</v>
      </c>
      <c r="AV599" s="12" t="s">
        <v>84</v>
      </c>
      <c r="AW599" s="12" t="s">
        <v>226</v>
      </c>
      <c r="AX599" s="12" t="s">
        <v>74</v>
      </c>
      <c r="AY599" s="167" t="s">
        <v>193</v>
      </c>
    </row>
    <row r="600" spans="2:65" s="12" customFormat="1" ht="11.25">
      <c r="B600" s="165"/>
      <c r="D600" s="166" t="s">
        <v>224</v>
      </c>
      <c r="E600" s="167" t="s">
        <v>1</v>
      </c>
      <c r="F600" s="168" t="s">
        <v>2159</v>
      </c>
      <c r="H600" s="169">
        <v>7</v>
      </c>
      <c r="I600" s="170"/>
      <c r="L600" s="165"/>
      <c r="M600" s="171"/>
      <c r="T600" s="172"/>
      <c r="AT600" s="167" t="s">
        <v>224</v>
      </c>
      <c r="AU600" s="167" t="s">
        <v>82</v>
      </c>
      <c r="AV600" s="12" t="s">
        <v>84</v>
      </c>
      <c r="AW600" s="12" t="s">
        <v>226</v>
      </c>
      <c r="AX600" s="12" t="s">
        <v>74</v>
      </c>
      <c r="AY600" s="167" t="s">
        <v>193</v>
      </c>
    </row>
    <row r="601" spans="2:65" s="13" customFormat="1" ht="11.25">
      <c r="B601" s="173"/>
      <c r="D601" s="166" t="s">
        <v>224</v>
      </c>
      <c r="E601" s="174" t="s">
        <v>1</v>
      </c>
      <c r="F601" s="175" t="s">
        <v>227</v>
      </c>
      <c r="H601" s="176">
        <v>236</v>
      </c>
      <c r="I601" s="177"/>
      <c r="L601" s="173"/>
      <c r="M601" s="178"/>
      <c r="T601" s="179"/>
      <c r="AT601" s="174" t="s">
        <v>224</v>
      </c>
      <c r="AU601" s="174" t="s">
        <v>82</v>
      </c>
      <c r="AV601" s="13" t="s">
        <v>192</v>
      </c>
      <c r="AW601" s="13" t="s">
        <v>226</v>
      </c>
      <c r="AX601" s="13" t="s">
        <v>82</v>
      </c>
      <c r="AY601" s="174" t="s">
        <v>193</v>
      </c>
    </row>
    <row r="602" spans="2:65" s="1" customFormat="1" ht="37.9" customHeight="1">
      <c r="B602" s="114"/>
      <c r="C602" s="157" t="s">
        <v>2160</v>
      </c>
      <c r="D602" s="157" t="s">
        <v>207</v>
      </c>
      <c r="E602" s="158" t="s">
        <v>1040</v>
      </c>
      <c r="F602" s="159" t="s">
        <v>1041</v>
      </c>
      <c r="G602" s="160" t="s">
        <v>736</v>
      </c>
      <c r="H602" s="161">
        <v>236</v>
      </c>
      <c r="I602" s="162"/>
      <c r="J602" s="163">
        <f>ROUND(I602*H602,2)</f>
        <v>0</v>
      </c>
      <c r="K602" s="159" t="s">
        <v>1003</v>
      </c>
      <c r="L602" s="30"/>
      <c r="M602" s="164" t="s">
        <v>1</v>
      </c>
      <c r="N602" s="113" t="s">
        <v>39</v>
      </c>
      <c r="P602" s="153">
        <f>O602*H602</f>
        <v>0</v>
      </c>
      <c r="Q602" s="153">
        <v>0</v>
      </c>
      <c r="R602" s="153">
        <f>Q602*H602</f>
        <v>0</v>
      </c>
      <c r="S602" s="153">
        <v>0</v>
      </c>
      <c r="T602" s="154">
        <f>S602*H602</f>
        <v>0</v>
      </c>
      <c r="AR602" s="155" t="s">
        <v>268</v>
      </c>
      <c r="AT602" s="155" t="s">
        <v>207</v>
      </c>
      <c r="AU602" s="155" t="s">
        <v>82</v>
      </c>
      <c r="AY602" s="15" t="s">
        <v>193</v>
      </c>
      <c r="BE602" s="156">
        <f>IF(N602="základní",J602,0)</f>
        <v>0</v>
      </c>
      <c r="BF602" s="156">
        <f>IF(N602="snížená",J602,0)</f>
        <v>0</v>
      </c>
      <c r="BG602" s="156">
        <f>IF(N602="zákl. přenesená",J602,0)</f>
        <v>0</v>
      </c>
      <c r="BH602" s="156">
        <f>IF(N602="sníž. přenesená",J602,0)</f>
        <v>0</v>
      </c>
      <c r="BI602" s="156">
        <f>IF(N602="nulová",J602,0)</f>
        <v>0</v>
      </c>
      <c r="BJ602" s="15" t="s">
        <v>82</v>
      </c>
      <c r="BK602" s="156">
        <f>ROUND(I602*H602,2)</f>
        <v>0</v>
      </c>
      <c r="BL602" s="15" t="s">
        <v>268</v>
      </c>
      <c r="BM602" s="155" t="s">
        <v>2161</v>
      </c>
    </row>
    <row r="603" spans="2:65" s="1" customFormat="1" ht="11.25">
      <c r="B603" s="30"/>
      <c r="D603" s="180" t="s">
        <v>286</v>
      </c>
      <c r="F603" s="181" t="s">
        <v>1043</v>
      </c>
      <c r="I603" s="115"/>
      <c r="L603" s="30"/>
      <c r="M603" s="182"/>
      <c r="T603" s="54"/>
      <c r="AT603" s="15" t="s">
        <v>286</v>
      </c>
      <c r="AU603" s="15" t="s">
        <v>82</v>
      </c>
    </row>
    <row r="604" spans="2:65" s="12" customFormat="1" ht="11.25">
      <c r="B604" s="165"/>
      <c r="D604" s="166" t="s">
        <v>224</v>
      </c>
      <c r="E604" s="167" t="s">
        <v>1</v>
      </c>
      <c r="F604" s="168" t="s">
        <v>1035</v>
      </c>
      <c r="H604" s="169">
        <v>7</v>
      </c>
      <c r="I604" s="170"/>
      <c r="L604" s="165"/>
      <c r="M604" s="171"/>
      <c r="T604" s="172"/>
      <c r="AT604" s="167" t="s">
        <v>224</v>
      </c>
      <c r="AU604" s="167" t="s">
        <v>82</v>
      </c>
      <c r="AV604" s="12" t="s">
        <v>84</v>
      </c>
      <c r="AW604" s="12" t="s">
        <v>226</v>
      </c>
      <c r="AX604" s="12" t="s">
        <v>74</v>
      </c>
      <c r="AY604" s="167" t="s">
        <v>193</v>
      </c>
    </row>
    <row r="605" spans="2:65" s="12" customFormat="1" ht="11.25">
      <c r="B605" s="165"/>
      <c r="D605" s="166" t="s">
        <v>224</v>
      </c>
      <c r="E605" s="167" t="s">
        <v>1</v>
      </c>
      <c r="F605" s="168" t="s">
        <v>2158</v>
      </c>
      <c r="H605" s="169">
        <v>229</v>
      </c>
      <c r="I605" s="170"/>
      <c r="L605" s="165"/>
      <c r="M605" s="171"/>
      <c r="T605" s="172"/>
      <c r="AT605" s="167" t="s">
        <v>224</v>
      </c>
      <c r="AU605" s="167" t="s">
        <v>82</v>
      </c>
      <c r="AV605" s="12" t="s">
        <v>84</v>
      </c>
      <c r="AW605" s="12" t="s">
        <v>226</v>
      </c>
      <c r="AX605" s="12" t="s">
        <v>74</v>
      </c>
      <c r="AY605" s="167" t="s">
        <v>193</v>
      </c>
    </row>
    <row r="606" spans="2:65" s="13" customFormat="1" ht="11.25">
      <c r="B606" s="173"/>
      <c r="D606" s="166" t="s">
        <v>224</v>
      </c>
      <c r="E606" s="174" t="s">
        <v>1</v>
      </c>
      <c r="F606" s="175" t="s">
        <v>227</v>
      </c>
      <c r="H606" s="176">
        <v>236</v>
      </c>
      <c r="I606" s="177"/>
      <c r="L606" s="173"/>
      <c r="M606" s="178"/>
      <c r="T606" s="179"/>
      <c r="AT606" s="174" t="s">
        <v>224</v>
      </c>
      <c r="AU606" s="174" t="s">
        <v>82</v>
      </c>
      <c r="AV606" s="13" t="s">
        <v>192</v>
      </c>
      <c r="AW606" s="13" t="s">
        <v>226</v>
      </c>
      <c r="AX606" s="13" t="s">
        <v>82</v>
      </c>
      <c r="AY606" s="174" t="s">
        <v>193</v>
      </c>
    </row>
    <row r="607" spans="2:65" s="1" customFormat="1" ht="24.2" customHeight="1">
      <c r="B607" s="114"/>
      <c r="C607" s="157" t="s">
        <v>2162</v>
      </c>
      <c r="D607" s="157" t="s">
        <v>207</v>
      </c>
      <c r="E607" s="158" t="s">
        <v>2163</v>
      </c>
      <c r="F607" s="159" t="s">
        <v>2164</v>
      </c>
      <c r="G607" s="160" t="s">
        <v>736</v>
      </c>
      <c r="H607" s="161">
        <v>7</v>
      </c>
      <c r="I607" s="162"/>
      <c r="J607" s="163">
        <f>ROUND(I607*H607,2)</f>
        <v>0</v>
      </c>
      <c r="K607" s="159" t="s">
        <v>905</v>
      </c>
      <c r="L607" s="30"/>
      <c r="M607" s="164" t="s">
        <v>1</v>
      </c>
      <c r="N607" s="113" t="s">
        <v>39</v>
      </c>
      <c r="P607" s="153">
        <f>O607*H607</f>
        <v>0</v>
      </c>
      <c r="Q607" s="153">
        <v>0</v>
      </c>
      <c r="R607" s="153">
        <f>Q607*H607</f>
        <v>0</v>
      </c>
      <c r="S607" s="153">
        <v>0</v>
      </c>
      <c r="T607" s="154">
        <f>S607*H607</f>
        <v>0</v>
      </c>
      <c r="AR607" s="155" t="s">
        <v>268</v>
      </c>
      <c r="AT607" s="155" t="s">
        <v>207</v>
      </c>
      <c r="AU607" s="155" t="s">
        <v>82</v>
      </c>
      <c r="AY607" s="15" t="s">
        <v>193</v>
      </c>
      <c r="BE607" s="156">
        <f>IF(N607="základní",J607,0)</f>
        <v>0</v>
      </c>
      <c r="BF607" s="156">
        <f>IF(N607="snížená",J607,0)</f>
        <v>0</v>
      </c>
      <c r="BG607" s="156">
        <f>IF(N607="zákl. přenesená",J607,0)</f>
        <v>0</v>
      </c>
      <c r="BH607" s="156">
        <f>IF(N607="sníž. přenesená",J607,0)</f>
        <v>0</v>
      </c>
      <c r="BI607" s="156">
        <f>IF(N607="nulová",J607,0)</f>
        <v>0</v>
      </c>
      <c r="BJ607" s="15" t="s">
        <v>82</v>
      </c>
      <c r="BK607" s="156">
        <f>ROUND(I607*H607,2)</f>
        <v>0</v>
      </c>
      <c r="BL607" s="15" t="s">
        <v>268</v>
      </c>
      <c r="BM607" s="155" t="s">
        <v>2165</v>
      </c>
    </row>
    <row r="608" spans="2:65" s="1" customFormat="1" ht="11.25">
      <c r="B608" s="30"/>
      <c r="D608" s="180" t="s">
        <v>286</v>
      </c>
      <c r="F608" s="181" t="s">
        <v>2166</v>
      </c>
      <c r="I608" s="115"/>
      <c r="L608" s="30"/>
      <c r="M608" s="182"/>
      <c r="T608" s="54"/>
      <c r="AT608" s="15" t="s">
        <v>286</v>
      </c>
      <c r="AU608" s="15" t="s">
        <v>82</v>
      </c>
    </row>
    <row r="609" spans="2:65" s="12" customFormat="1" ht="11.25">
      <c r="B609" s="165"/>
      <c r="D609" s="166" t="s">
        <v>224</v>
      </c>
      <c r="E609" s="167" t="s">
        <v>1</v>
      </c>
      <c r="F609" s="168" t="s">
        <v>228</v>
      </c>
      <c r="H609" s="169">
        <v>7</v>
      </c>
      <c r="I609" s="170"/>
      <c r="L609" s="165"/>
      <c r="M609" s="171"/>
      <c r="T609" s="172"/>
      <c r="AT609" s="167" t="s">
        <v>224</v>
      </c>
      <c r="AU609" s="167" t="s">
        <v>82</v>
      </c>
      <c r="AV609" s="12" t="s">
        <v>84</v>
      </c>
      <c r="AW609" s="12" t="s">
        <v>226</v>
      </c>
      <c r="AX609" s="12" t="s">
        <v>82</v>
      </c>
      <c r="AY609" s="167" t="s">
        <v>193</v>
      </c>
    </row>
    <row r="610" spans="2:65" s="1" customFormat="1" ht="55.5" customHeight="1">
      <c r="B610" s="114"/>
      <c r="C610" s="157" t="s">
        <v>2167</v>
      </c>
      <c r="D610" s="157" t="s">
        <v>207</v>
      </c>
      <c r="E610" s="158" t="s">
        <v>2168</v>
      </c>
      <c r="F610" s="159" t="s">
        <v>2169</v>
      </c>
      <c r="G610" s="160" t="s">
        <v>736</v>
      </c>
      <c r="H610" s="161">
        <v>229</v>
      </c>
      <c r="I610" s="162"/>
      <c r="J610" s="163">
        <f>ROUND(I610*H610,2)</f>
        <v>0</v>
      </c>
      <c r="K610" s="159" t="s">
        <v>2170</v>
      </c>
      <c r="L610" s="30"/>
      <c r="M610" s="164" t="s">
        <v>1</v>
      </c>
      <c r="N610" s="113" t="s">
        <v>39</v>
      </c>
      <c r="P610" s="153">
        <f>O610*H610</f>
        <v>0</v>
      </c>
      <c r="Q610" s="153">
        <v>0</v>
      </c>
      <c r="R610" s="153">
        <f>Q610*H610</f>
        <v>0</v>
      </c>
      <c r="S610" s="153">
        <v>0.29499999999999998</v>
      </c>
      <c r="T610" s="154">
        <f>S610*H610</f>
        <v>67.554999999999993</v>
      </c>
      <c r="AR610" s="155" t="s">
        <v>268</v>
      </c>
      <c r="AT610" s="155" t="s">
        <v>207</v>
      </c>
      <c r="AU610" s="155" t="s">
        <v>82</v>
      </c>
      <c r="AY610" s="15" t="s">
        <v>193</v>
      </c>
      <c r="BE610" s="156">
        <f>IF(N610="základní",J610,0)</f>
        <v>0</v>
      </c>
      <c r="BF610" s="156">
        <f>IF(N610="snížená",J610,0)</f>
        <v>0</v>
      </c>
      <c r="BG610" s="156">
        <f>IF(N610="zákl. přenesená",J610,0)</f>
        <v>0</v>
      </c>
      <c r="BH610" s="156">
        <f>IF(N610="sníž. přenesená",J610,0)</f>
        <v>0</v>
      </c>
      <c r="BI610" s="156">
        <f>IF(N610="nulová",J610,0)</f>
        <v>0</v>
      </c>
      <c r="BJ610" s="15" t="s">
        <v>82</v>
      </c>
      <c r="BK610" s="156">
        <f>ROUND(I610*H610,2)</f>
        <v>0</v>
      </c>
      <c r="BL610" s="15" t="s">
        <v>268</v>
      </c>
      <c r="BM610" s="155" t="s">
        <v>2171</v>
      </c>
    </row>
    <row r="611" spans="2:65" s="1" customFormat="1" ht="11.25">
      <c r="B611" s="30"/>
      <c r="D611" s="180" t="s">
        <v>286</v>
      </c>
      <c r="F611" s="181" t="s">
        <v>2172</v>
      </c>
      <c r="I611" s="115"/>
      <c r="L611" s="30"/>
      <c r="M611" s="182"/>
      <c r="T611" s="54"/>
      <c r="AT611" s="15" t="s">
        <v>286</v>
      </c>
      <c r="AU611" s="15" t="s">
        <v>82</v>
      </c>
    </row>
    <row r="612" spans="2:65" s="12" customFormat="1" ht="11.25">
      <c r="B612" s="165"/>
      <c r="D612" s="166" t="s">
        <v>224</v>
      </c>
      <c r="E612" s="167" t="s">
        <v>1</v>
      </c>
      <c r="F612" s="168" t="s">
        <v>2173</v>
      </c>
      <c r="H612" s="169">
        <v>229</v>
      </c>
      <c r="I612" s="170"/>
      <c r="L612" s="165"/>
      <c r="M612" s="171"/>
      <c r="T612" s="172"/>
      <c r="AT612" s="167" t="s">
        <v>224</v>
      </c>
      <c r="AU612" s="167" t="s">
        <v>82</v>
      </c>
      <c r="AV612" s="12" t="s">
        <v>84</v>
      </c>
      <c r="AW612" s="12" t="s">
        <v>226</v>
      </c>
      <c r="AX612" s="12" t="s">
        <v>82</v>
      </c>
      <c r="AY612" s="167" t="s">
        <v>193</v>
      </c>
    </row>
    <row r="613" spans="2:65" s="1" customFormat="1" ht="49.15" customHeight="1">
      <c r="B613" s="114"/>
      <c r="C613" s="157" t="s">
        <v>273</v>
      </c>
      <c r="D613" s="157" t="s">
        <v>207</v>
      </c>
      <c r="E613" s="158" t="s">
        <v>1049</v>
      </c>
      <c r="F613" s="159" t="s">
        <v>1050</v>
      </c>
      <c r="G613" s="160" t="s">
        <v>736</v>
      </c>
      <c r="H613" s="161">
        <v>229</v>
      </c>
      <c r="I613" s="162"/>
      <c r="J613" s="163">
        <f>ROUND(I613*H613,2)</f>
        <v>0</v>
      </c>
      <c r="K613" s="159" t="s">
        <v>1003</v>
      </c>
      <c r="L613" s="30"/>
      <c r="M613" s="164" t="s">
        <v>1</v>
      </c>
      <c r="N613" s="113" t="s">
        <v>39</v>
      </c>
      <c r="P613" s="153">
        <f>O613*H613</f>
        <v>0</v>
      </c>
      <c r="Q613" s="153">
        <v>8.4250000000000005E-2</v>
      </c>
      <c r="R613" s="153">
        <f>Q613*H613</f>
        <v>19.29325</v>
      </c>
      <c r="S613" s="153">
        <v>0</v>
      </c>
      <c r="T613" s="154">
        <f>S613*H613</f>
        <v>0</v>
      </c>
      <c r="AR613" s="155" t="s">
        <v>268</v>
      </c>
      <c r="AT613" s="155" t="s">
        <v>207</v>
      </c>
      <c r="AU613" s="155" t="s">
        <v>82</v>
      </c>
      <c r="AY613" s="15" t="s">
        <v>193</v>
      </c>
      <c r="BE613" s="156">
        <f>IF(N613="základní",J613,0)</f>
        <v>0</v>
      </c>
      <c r="BF613" s="156">
        <f>IF(N613="snížená",J613,0)</f>
        <v>0</v>
      </c>
      <c r="BG613" s="156">
        <f>IF(N613="zákl. přenesená",J613,0)</f>
        <v>0</v>
      </c>
      <c r="BH613" s="156">
        <f>IF(N613="sníž. přenesená",J613,0)</f>
        <v>0</v>
      </c>
      <c r="BI613" s="156">
        <f>IF(N613="nulová",J613,0)</f>
        <v>0</v>
      </c>
      <c r="BJ613" s="15" t="s">
        <v>82</v>
      </c>
      <c r="BK613" s="156">
        <f>ROUND(I613*H613,2)</f>
        <v>0</v>
      </c>
      <c r="BL613" s="15" t="s">
        <v>268</v>
      </c>
      <c r="BM613" s="155" t="s">
        <v>2174</v>
      </c>
    </row>
    <row r="614" spans="2:65" s="1" customFormat="1" ht="11.25">
      <c r="B614" s="30"/>
      <c r="D614" s="180" t="s">
        <v>286</v>
      </c>
      <c r="F614" s="181" t="s">
        <v>1052</v>
      </c>
      <c r="I614" s="115"/>
      <c r="L614" s="30"/>
      <c r="M614" s="182"/>
      <c r="T614" s="54"/>
      <c r="AT614" s="15" t="s">
        <v>286</v>
      </c>
      <c r="AU614" s="15" t="s">
        <v>82</v>
      </c>
    </row>
    <row r="615" spans="2:65" s="12" customFormat="1" ht="11.25">
      <c r="B615" s="165"/>
      <c r="D615" s="166" t="s">
        <v>224</v>
      </c>
      <c r="E615" s="167" t="s">
        <v>1</v>
      </c>
      <c r="F615" s="168" t="s">
        <v>2173</v>
      </c>
      <c r="H615" s="169">
        <v>229</v>
      </c>
      <c r="I615" s="170"/>
      <c r="L615" s="165"/>
      <c r="M615" s="171"/>
      <c r="T615" s="172"/>
      <c r="AT615" s="167" t="s">
        <v>224</v>
      </c>
      <c r="AU615" s="167" t="s">
        <v>82</v>
      </c>
      <c r="AV615" s="12" t="s">
        <v>84</v>
      </c>
      <c r="AW615" s="12" t="s">
        <v>226</v>
      </c>
      <c r="AX615" s="12" t="s">
        <v>82</v>
      </c>
      <c r="AY615" s="167" t="s">
        <v>193</v>
      </c>
    </row>
    <row r="616" spans="2:65" s="1" customFormat="1" ht="24.2" customHeight="1">
      <c r="B616" s="114"/>
      <c r="C616" s="143" t="s">
        <v>2175</v>
      </c>
      <c r="D616" s="143" t="s">
        <v>196</v>
      </c>
      <c r="E616" s="144" t="s">
        <v>2176</v>
      </c>
      <c r="F616" s="145" t="s">
        <v>2177</v>
      </c>
      <c r="G616" s="146" t="s">
        <v>736</v>
      </c>
      <c r="H616" s="147">
        <v>57.25</v>
      </c>
      <c r="I616" s="148"/>
      <c r="J616" s="149">
        <f>ROUND(I616*H616,2)</f>
        <v>0</v>
      </c>
      <c r="K616" s="145" t="s">
        <v>1003</v>
      </c>
      <c r="L616" s="150"/>
      <c r="M616" s="151" t="s">
        <v>1</v>
      </c>
      <c r="N616" s="152" t="s">
        <v>39</v>
      </c>
      <c r="P616" s="153">
        <f>O616*H616</f>
        <v>0</v>
      </c>
      <c r="Q616" s="153">
        <v>6.7000000000000004E-2</v>
      </c>
      <c r="R616" s="153">
        <f>Q616*H616</f>
        <v>3.8357500000000004</v>
      </c>
      <c r="S616" s="153">
        <v>0</v>
      </c>
      <c r="T616" s="154">
        <f>S616*H616</f>
        <v>0</v>
      </c>
      <c r="AR616" s="155" t="s">
        <v>273</v>
      </c>
      <c r="AT616" s="155" t="s">
        <v>196</v>
      </c>
      <c r="AU616" s="155" t="s">
        <v>82</v>
      </c>
      <c r="AY616" s="15" t="s">
        <v>193</v>
      </c>
      <c r="BE616" s="156">
        <f>IF(N616="základní",J616,0)</f>
        <v>0</v>
      </c>
      <c r="BF616" s="156">
        <f>IF(N616="snížená",J616,0)</f>
        <v>0</v>
      </c>
      <c r="BG616" s="156">
        <f>IF(N616="zákl. přenesená",J616,0)</f>
        <v>0</v>
      </c>
      <c r="BH616" s="156">
        <f>IF(N616="sníž. přenesená",J616,0)</f>
        <v>0</v>
      </c>
      <c r="BI616" s="156">
        <f>IF(N616="nulová",J616,0)</f>
        <v>0</v>
      </c>
      <c r="BJ616" s="15" t="s">
        <v>82</v>
      </c>
      <c r="BK616" s="156">
        <f>ROUND(I616*H616,2)</f>
        <v>0</v>
      </c>
      <c r="BL616" s="15" t="s">
        <v>268</v>
      </c>
      <c r="BM616" s="155" t="s">
        <v>2178</v>
      </c>
    </row>
    <row r="617" spans="2:65" s="12" customFormat="1" ht="11.25">
      <c r="B617" s="165"/>
      <c r="D617" s="166" t="s">
        <v>224</v>
      </c>
      <c r="E617" s="167" t="s">
        <v>1</v>
      </c>
      <c r="F617" s="168" t="s">
        <v>2179</v>
      </c>
      <c r="H617" s="169">
        <v>57.25</v>
      </c>
      <c r="I617" s="170"/>
      <c r="L617" s="165"/>
      <c r="M617" s="171"/>
      <c r="T617" s="172"/>
      <c r="AT617" s="167" t="s">
        <v>224</v>
      </c>
      <c r="AU617" s="167" t="s">
        <v>82</v>
      </c>
      <c r="AV617" s="12" t="s">
        <v>84</v>
      </c>
      <c r="AW617" s="12" t="s">
        <v>226</v>
      </c>
      <c r="AX617" s="12" t="s">
        <v>82</v>
      </c>
      <c r="AY617" s="167" t="s">
        <v>193</v>
      </c>
    </row>
    <row r="618" spans="2:65" s="1" customFormat="1" ht="37.9" customHeight="1">
      <c r="B618" s="114"/>
      <c r="C618" s="157" t="s">
        <v>2180</v>
      </c>
      <c r="D618" s="157" t="s">
        <v>207</v>
      </c>
      <c r="E618" s="158" t="s">
        <v>2181</v>
      </c>
      <c r="F618" s="159" t="s">
        <v>2182</v>
      </c>
      <c r="G618" s="160" t="s">
        <v>221</v>
      </c>
      <c r="H618" s="161">
        <v>182</v>
      </c>
      <c r="I618" s="162"/>
      <c r="J618" s="163">
        <f>ROUND(I618*H618,2)</f>
        <v>0</v>
      </c>
      <c r="K618" s="159" t="s">
        <v>2183</v>
      </c>
      <c r="L618" s="30"/>
      <c r="M618" s="164" t="s">
        <v>1</v>
      </c>
      <c r="N618" s="113" t="s">
        <v>39</v>
      </c>
      <c r="P618" s="153">
        <f>O618*H618</f>
        <v>0</v>
      </c>
      <c r="Q618" s="153">
        <v>0</v>
      </c>
      <c r="R618" s="153">
        <f>Q618*H618</f>
        <v>0</v>
      </c>
      <c r="S618" s="153">
        <v>0.2</v>
      </c>
      <c r="T618" s="154">
        <f>S618*H618</f>
        <v>36.4</v>
      </c>
      <c r="AR618" s="155" t="s">
        <v>268</v>
      </c>
      <c r="AT618" s="155" t="s">
        <v>207</v>
      </c>
      <c r="AU618" s="155" t="s">
        <v>82</v>
      </c>
      <c r="AY618" s="15" t="s">
        <v>193</v>
      </c>
      <c r="BE618" s="156">
        <f>IF(N618="základní",J618,0)</f>
        <v>0</v>
      </c>
      <c r="BF618" s="156">
        <f>IF(N618="snížená",J618,0)</f>
        <v>0</v>
      </c>
      <c r="BG618" s="156">
        <f>IF(N618="zákl. přenesená",J618,0)</f>
        <v>0</v>
      </c>
      <c r="BH618" s="156">
        <f>IF(N618="sníž. přenesená",J618,0)</f>
        <v>0</v>
      </c>
      <c r="BI618" s="156">
        <f>IF(N618="nulová",J618,0)</f>
        <v>0</v>
      </c>
      <c r="BJ618" s="15" t="s">
        <v>82</v>
      </c>
      <c r="BK618" s="156">
        <f>ROUND(I618*H618,2)</f>
        <v>0</v>
      </c>
      <c r="BL618" s="15" t="s">
        <v>268</v>
      </c>
      <c r="BM618" s="155" t="s">
        <v>2184</v>
      </c>
    </row>
    <row r="619" spans="2:65" s="1" customFormat="1" ht="11.25">
      <c r="B619" s="30"/>
      <c r="D619" s="180" t="s">
        <v>286</v>
      </c>
      <c r="F619" s="181" t="s">
        <v>2185</v>
      </c>
      <c r="I619" s="115"/>
      <c r="L619" s="30"/>
      <c r="M619" s="182"/>
      <c r="T619" s="54"/>
      <c r="AT619" s="15" t="s">
        <v>286</v>
      </c>
      <c r="AU619" s="15" t="s">
        <v>82</v>
      </c>
    </row>
    <row r="620" spans="2:65" s="12" customFormat="1" ht="11.25">
      <c r="B620" s="165"/>
      <c r="D620" s="166" t="s">
        <v>224</v>
      </c>
      <c r="E620" s="167" t="s">
        <v>1</v>
      </c>
      <c r="F620" s="168" t="s">
        <v>1783</v>
      </c>
      <c r="H620" s="169">
        <v>182</v>
      </c>
      <c r="I620" s="170"/>
      <c r="L620" s="165"/>
      <c r="M620" s="171"/>
      <c r="T620" s="172"/>
      <c r="AT620" s="167" t="s">
        <v>224</v>
      </c>
      <c r="AU620" s="167" t="s">
        <v>82</v>
      </c>
      <c r="AV620" s="12" t="s">
        <v>84</v>
      </c>
      <c r="AW620" s="12" t="s">
        <v>226</v>
      </c>
      <c r="AX620" s="12" t="s">
        <v>82</v>
      </c>
      <c r="AY620" s="167" t="s">
        <v>193</v>
      </c>
    </row>
    <row r="621" spans="2:65" s="1" customFormat="1" ht="49.15" customHeight="1">
      <c r="B621" s="114"/>
      <c r="C621" s="157" t="s">
        <v>2186</v>
      </c>
      <c r="D621" s="157" t="s">
        <v>207</v>
      </c>
      <c r="E621" s="158" t="s">
        <v>2187</v>
      </c>
      <c r="F621" s="159" t="s">
        <v>2188</v>
      </c>
      <c r="G621" s="160" t="s">
        <v>221</v>
      </c>
      <c r="H621" s="161">
        <v>185</v>
      </c>
      <c r="I621" s="162"/>
      <c r="J621" s="163">
        <f>ROUND(I621*H621,2)</f>
        <v>0</v>
      </c>
      <c r="K621" s="159" t="s">
        <v>1003</v>
      </c>
      <c r="L621" s="30"/>
      <c r="M621" s="164" t="s">
        <v>1</v>
      </c>
      <c r="N621" s="113" t="s">
        <v>39</v>
      </c>
      <c r="P621" s="153">
        <f>O621*H621</f>
        <v>0</v>
      </c>
      <c r="Q621" s="153">
        <v>0</v>
      </c>
      <c r="R621" s="153">
        <f>Q621*H621</f>
        <v>0</v>
      </c>
      <c r="S621" s="153">
        <v>0</v>
      </c>
      <c r="T621" s="154">
        <f>S621*H621</f>
        <v>0</v>
      </c>
      <c r="AR621" s="155" t="s">
        <v>268</v>
      </c>
      <c r="AT621" s="155" t="s">
        <v>207</v>
      </c>
      <c r="AU621" s="155" t="s">
        <v>82</v>
      </c>
      <c r="AY621" s="15" t="s">
        <v>193</v>
      </c>
      <c r="BE621" s="156">
        <f>IF(N621="základní",J621,0)</f>
        <v>0</v>
      </c>
      <c r="BF621" s="156">
        <f>IF(N621="snížená",J621,0)</f>
        <v>0</v>
      </c>
      <c r="BG621" s="156">
        <f>IF(N621="zákl. přenesená",J621,0)</f>
        <v>0</v>
      </c>
      <c r="BH621" s="156">
        <f>IF(N621="sníž. přenesená",J621,0)</f>
        <v>0</v>
      </c>
      <c r="BI621" s="156">
        <f>IF(N621="nulová",J621,0)</f>
        <v>0</v>
      </c>
      <c r="BJ621" s="15" t="s">
        <v>82</v>
      </c>
      <c r="BK621" s="156">
        <f>ROUND(I621*H621,2)</f>
        <v>0</v>
      </c>
      <c r="BL621" s="15" t="s">
        <v>268</v>
      </c>
      <c r="BM621" s="155" t="s">
        <v>2189</v>
      </c>
    </row>
    <row r="622" spans="2:65" s="1" customFormat="1" ht="11.25">
      <c r="B622" s="30"/>
      <c r="D622" s="180" t="s">
        <v>286</v>
      </c>
      <c r="F622" s="181" t="s">
        <v>2190</v>
      </c>
      <c r="I622" s="115"/>
      <c r="L622" s="30"/>
      <c r="M622" s="182"/>
      <c r="T622" s="54"/>
      <c r="AT622" s="15" t="s">
        <v>286</v>
      </c>
      <c r="AU622" s="15" t="s">
        <v>82</v>
      </c>
    </row>
    <row r="623" spans="2:65" s="12" customFormat="1" ht="22.5">
      <c r="B623" s="165"/>
      <c r="D623" s="166" t="s">
        <v>224</v>
      </c>
      <c r="E623" s="167" t="s">
        <v>1</v>
      </c>
      <c r="F623" s="168" t="s">
        <v>2191</v>
      </c>
      <c r="H623" s="169">
        <v>3</v>
      </c>
      <c r="I623" s="170"/>
      <c r="L623" s="165"/>
      <c r="M623" s="171"/>
      <c r="T623" s="172"/>
      <c r="AT623" s="167" t="s">
        <v>224</v>
      </c>
      <c r="AU623" s="167" t="s">
        <v>82</v>
      </c>
      <c r="AV623" s="12" t="s">
        <v>84</v>
      </c>
      <c r="AW623" s="12" t="s">
        <v>226</v>
      </c>
      <c r="AX623" s="12" t="s">
        <v>74</v>
      </c>
      <c r="AY623" s="167" t="s">
        <v>193</v>
      </c>
    </row>
    <row r="624" spans="2:65" s="12" customFormat="1" ht="11.25">
      <c r="B624" s="165"/>
      <c r="D624" s="166" t="s">
        <v>224</v>
      </c>
      <c r="E624" s="167" t="s">
        <v>1</v>
      </c>
      <c r="F624" s="168" t="s">
        <v>1783</v>
      </c>
      <c r="H624" s="169">
        <v>182</v>
      </c>
      <c r="I624" s="170"/>
      <c r="L624" s="165"/>
      <c r="M624" s="171"/>
      <c r="T624" s="172"/>
      <c r="AT624" s="167" t="s">
        <v>224</v>
      </c>
      <c r="AU624" s="167" t="s">
        <v>82</v>
      </c>
      <c r="AV624" s="12" t="s">
        <v>84</v>
      </c>
      <c r="AW624" s="12" t="s">
        <v>226</v>
      </c>
      <c r="AX624" s="12" t="s">
        <v>74</v>
      </c>
      <c r="AY624" s="167" t="s">
        <v>193</v>
      </c>
    </row>
    <row r="625" spans="2:65" s="13" customFormat="1" ht="11.25">
      <c r="B625" s="173"/>
      <c r="D625" s="166" t="s">
        <v>224</v>
      </c>
      <c r="E625" s="174" t="s">
        <v>1</v>
      </c>
      <c r="F625" s="175" t="s">
        <v>227</v>
      </c>
      <c r="H625" s="176">
        <v>185</v>
      </c>
      <c r="I625" s="177"/>
      <c r="L625" s="173"/>
      <c r="M625" s="178"/>
      <c r="T625" s="179"/>
      <c r="AT625" s="174" t="s">
        <v>224</v>
      </c>
      <c r="AU625" s="174" t="s">
        <v>82</v>
      </c>
      <c r="AV625" s="13" t="s">
        <v>192</v>
      </c>
      <c r="AW625" s="13" t="s">
        <v>226</v>
      </c>
      <c r="AX625" s="13" t="s">
        <v>82</v>
      </c>
      <c r="AY625" s="174" t="s">
        <v>193</v>
      </c>
    </row>
    <row r="626" spans="2:65" s="1" customFormat="1" ht="37.9" customHeight="1">
      <c r="B626" s="114"/>
      <c r="C626" s="157" t="s">
        <v>2192</v>
      </c>
      <c r="D626" s="157" t="s">
        <v>207</v>
      </c>
      <c r="E626" s="158" t="s">
        <v>1070</v>
      </c>
      <c r="F626" s="159" t="s">
        <v>1071</v>
      </c>
      <c r="G626" s="160" t="s">
        <v>221</v>
      </c>
      <c r="H626" s="161">
        <v>182</v>
      </c>
      <c r="I626" s="162"/>
      <c r="J626" s="163">
        <f>ROUND(I626*H626,2)</f>
        <v>0</v>
      </c>
      <c r="K626" s="159" t="s">
        <v>1003</v>
      </c>
      <c r="L626" s="30"/>
      <c r="M626" s="164" t="s">
        <v>1</v>
      </c>
      <c r="N626" s="113" t="s">
        <v>39</v>
      </c>
      <c r="P626" s="153">
        <f>O626*H626</f>
        <v>0</v>
      </c>
      <c r="Q626" s="153">
        <v>0.11934</v>
      </c>
      <c r="R626" s="153">
        <f>Q626*H626</f>
        <v>21.71988</v>
      </c>
      <c r="S626" s="153">
        <v>0</v>
      </c>
      <c r="T626" s="154">
        <f>S626*H626</f>
        <v>0</v>
      </c>
      <c r="AR626" s="155" t="s">
        <v>268</v>
      </c>
      <c r="AT626" s="155" t="s">
        <v>207</v>
      </c>
      <c r="AU626" s="155" t="s">
        <v>82</v>
      </c>
      <c r="AY626" s="15" t="s">
        <v>193</v>
      </c>
      <c r="BE626" s="156">
        <f>IF(N626="základní",J626,0)</f>
        <v>0</v>
      </c>
      <c r="BF626" s="156">
        <f>IF(N626="snížená",J626,0)</f>
        <v>0</v>
      </c>
      <c r="BG626" s="156">
        <f>IF(N626="zákl. přenesená",J626,0)</f>
        <v>0</v>
      </c>
      <c r="BH626" s="156">
        <f>IF(N626="sníž. přenesená",J626,0)</f>
        <v>0</v>
      </c>
      <c r="BI626" s="156">
        <f>IF(N626="nulová",J626,0)</f>
        <v>0</v>
      </c>
      <c r="BJ626" s="15" t="s">
        <v>82</v>
      </c>
      <c r="BK626" s="156">
        <f>ROUND(I626*H626,2)</f>
        <v>0</v>
      </c>
      <c r="BL626" s="15" t="s">
        <v>268</v>
      </c>
      <c r="BM626" s="155" t="s">
        <v>2193</v>
      </c>
    </row>
    <row r="627" spans="2:65" s="1" customFormat="1" ht="11.25">
      <c r="B627" s="30"/>
      <c r="D627" s="180" t="s">
        <v>286</v>
      </c>
      <c r="F627" s="181" t="s">
        <v>1073</v>
      </c>
      <c r="I627" s="115"/>
      <c r="L627" s="30"/>
      <c r="M627" s="182"/>
      <c r="T627" s="54"/>
      <c r="AT627" s="15" t="s">
        <v>286</v>
      </c>
      <c r="AU627" s="15" t="s">
        <v>82</v>
      </c>
    </row>
    <row r="628" spans="2:65" s="12" customFormat="1" ht="11.25">
      <c r="B628" s="165"/>
      <c r="D628" s="166" t="s">
        <v>224</v>
      </c>
      <c r="E628" s="167" t="s">
        <v>1</v>
      </c>
      <c r="F628" s="168" t="s">
        <v>1783</v>
      </c>
      <c r="H628" s="169">
        <v>182</v>
      </c>
      <c r="I628" s="170"/>
      <c r="L628" s="165"/>
      <c r="M628" s="171"/>
      <c r="T628" s="172"/>
      <c r="AT628" s="167" t="s">
        <v>224</v>
      </c>
      <c r="AU628" s="167" t="s">
        <v>82</v>
      </c>
      <c r="AV628" s="12" t="s">
        <v>84</v>
      </c>
      <c r="AW628" s="12" t="s">
        <v>226</v>
      </c>
      <c r="AX628" s="12" t="s">
        <v>82</v>
      </c>
      <c r="AY628" s="167" t="s">
        <v>193</v>
      </c>
    </row>
    <row r="629" spans="2:65" s="1" customFormat="1" ht="16.5" customHeight="1">
      <c r="B629" s="114"/>
      <c r="C629" s="157" t="s">
        <v>2194</v>
      </c>
      <c r="D629" s="157" t="s">
        <v>207</v>
      </c>
      <c r="E629" s="158" t="s">
        <v>2195</v>
      </c>
      <c r="F629" s="159" t="s">
        <v>2196</v>
      </c>
      <c r="G629" s="160" t="s">
        <v>857</v>
      </c>
      <c r="H629" s="161">
        <v>0.36</v>
      </c>
      <c r="I629" s="162"/>
      <c r="J629" s="163">
        <f>ROUND(I629*H629,2)</f>
        <v>0</v>
      </c>
      <c r="K629" s="159" t="s">
        <v>239</v>
      </c>
      <c r="L629" s="30"/>
      <c r="M629" s="164" t="s">
        <v>1</v>
      </c>
      <c r="N629" s="113" t="s">
        <v>39</v>
      </c>
      <c r="P629" s="153">
        <f>O629*H629</f>
        <v>0</v>
      </c>
      <c r="Q629" s="153">
        <v>0</v>
      </c>
      <c r="R629" s="153">
        <f>Q629*H629</f>
        <v>0</v>
      </c>
      <c r="S629" s="153">
        <v>2.6</v>
      </c>
      <c r="T629" s="154">
        <f>S629*H629</f>
        <v>0.93599999999999994</v>
      </c>
      <c r="AR629" s="155" t="s">
        <v>268</v>
      </c>
      <c r="AT629" s="155" t="s">
        <v>207</v>
      </c>
      <c r="AU629" s="155" t="s">
        <v>82</v>
      </c>
      <c r="AY629" s="15" t="s">
        <v>193</v>
      </c>
      <c r="BE629" s="156">
        <f>IF(N629="základní",J629,0)</f>
        <v>0</v>
      </c>
      <c r="BF629" s="156">
        <f>IF(N629="snížená",J629,0)</f>
        <v>0</v>
      </c>
      <c r="BG629" s="156">
        <f>IF(N629="zákl. přenesená",J629,0)</f>
        <v>0</v>
      </c>
      <c r="BH629" s="156">
        <f>IF(N629="sníž. přenesená",J629,0)</f>
        <v>0</v>
      </c>
      <c r="BI629" s="156">
        <f>IF(N629="nulová",J629,0)</f>
        <v>0</v>
      </c>
      <c r="BJ629" s="15" t="s">
        <v>82</v>
      </c>
      <c r="BK629" s="156">
        <f>ROUND(I629*H629,2)</f>
        <v>0</v>
      </c>
      <c r="BL629" s="15" t="s">
        <v>268</v>
      </c>
      <c r="BM629" s="155" t="s">
        <v>2197</v>
      </c>
    </row>
    <row r="630" spans="2:65" s="1" customFormat="1" ht="11.25">
      <c r="B630" s="30"/>
      <c r="D630" s="180" t="s">
        <v>286</v>
      </c>
      <c r="F630" s="181" t="s">
        <v>2198</v>
      </c>
      <c r="I630" s="115"/>
      <c r="L630" s="30"/>
      <c r="M630" s="182"/>
      <c r="T630" s="54"/>
      <c r="AT630" s="15" t="s">
        <v>286</v>
      </c>
      <c r="AU630" s="15" t="s">
        <v>82</v>
      </c>
    </row>
    <row r="631" spans="2:65" s="12" customFormat="1" ht="22.5">
      <c r="B631" s="165"/>
      <c r="D631" s="166" t="s">
        <v>224</v>
      </c>
      <c r="E631" s="167" t="s">
        <v>1</v>
      </c>
      <c r="F631" s="168" t="s">
        <v>2199</v>
      </c>
      <c r="H631" s="169">
        <v>0.36</v>
      </c>
      <c r="I631" s="170"/>
      <c r="L631" s="165"/>
      <c r="M631" s="171"/>
      <c r="T631" s="172"/>
      <c r="AT631" s="167" t="s">
        <v>224</v>
      </c>
      <c r="AU631" s="167" t="s">
        <v>82</v>
      </c>
      <c r="AV631" s="12" t="s">
        <v>84</v>
      </c>
      <c r="AW631" s="12" t="s">
        <v>226</v>
      </c>
      <c r="AX631" s="12" t="s">
        <v>82</v>
      </c>
      <c r="AY631" s="167" t="s">
        <v>193</v>
      </c>
    </row>
    <row r="632" spans="2:65" s="1" customFormat="1" ht="24.2" customHeight="1">
      <c r="B632" s="114"/>
      <c r="C632" s="157" t="s">
        <v>2200</v>
      </c>
      <c r="D632" s="157" t="s">
        <v>207</v>
      </c>
      <c r="E632" s="158" t="s">
        <v>2201</v>
      </c>
      <c r="F632" s="159" t="s">
        <v>2202</v>
      </c>
      <c r="G632" s="160" t="s">
        <v>221</v>
      </c>
      <c r="H632" s="161">
        <v>3</v>
      </c>
      <c r="I632" s="162"/>
      <c r="J632" s="163">
        <f>ROUND(I632*H632,2)</f>
        <v>0</v>
      </c>
      <c r="K632" s="159" t="s">
        <v>239</v>
      </c>
      <c r="L632" s="30"/>
      <c r="M632" s="164" t="s">
        <v>1</v>
      </c>
      <c r="N632" s="113" t="s">
        <v>39</v>
      </c>
      <c r="P632" s="153">
        <f>O632*H632</f>
        <v>0</v>
      </c>
      <c r="Q632" s="153">
        <v>0.12064</v>
      </c>
      <c r="R632" s="153">
        <f>Q632*H632</f>
        <v>0.36192000000000002</v>
      </c>
      <c r="S632" s="153">
        <v>0</v>
      </c>
      <c r="T632" s="154">
        <f>S632*H632</f>
        <v>0</v>
      </c>
      <c r="AR632" s="155" t="s">
        <v>268</v>
      </c>
      <c r="AT632" s="155" t="s">
        <v>207</v>
      </c>
      <c r="AU632" s="155" t="s">
        <v>82</v>
      </c>
      <c r="AY632" s="15" t="s">
        <v>193</v>
      </c>
      <c r="BE632" s="156">
        <f>IF(N632="základní",J632,0)</f>
        <v>0</v>
      </c>
      <c r="BF632" s="156">
        <f>IF(N632="snížená",J632,0)</f>
        <v>0</v>
      </c>
      <c r="BG632" s="156">
        <f>IF(N632="zákl. přenesená",J632,0)</f>
        <v>0</v>
      </c>
      <c r="BH632" s="156">
        <f>IF(N632="sníž. přenesená",J632,0)</f>
        <v>0</v>
      </c>
      <c r="BI632" s="156">
        <f>IF(N632="nulová",J632,0)</f>
        <v>0</v>
      </c>
      <c r="BJ632" s="15" t="s">
        <v>82</v>
      </c>
      <c r="BK632" s="156">
        <f>ROUND(I632*H632,2)</f>
        <v>0</v>
      </c>
      <c r="BL632" s="15" t="s">
        <v>268</v>
      </c>
      <c r="BM632" s="155" t="s">
        <v>2203</v>
      </c>
    </row>
    <row r="633" spans="2:65" s="1" customFormat="1" ht="11.25">
      <c r="B633" s="30"/>
      <c r="D633" s="180" t="s">
        <v>286</v>
      </c>
      <c r="F633" s="181" t="s">
        <v>2204</v>
      </c>
      <c r="I633" s="115"/>
      <c r="L633" s="30"/>
      <c r="M633" s="182"/>
      <c r="T633" s="54"/>
      <c r="AT633" s="15" t="s">
        <v>286</v>
      </c>
      <c r="AU633" s="15" t="s">
        <v>82</v>
      </c>
    </row>
    <row r="634" spans="2:65" s="12" customFormat="1" ht="22.5">
      <c r="B634" s="165"/>
      <c r="D634" s="166" t="s">
        <v>224</v>
      </c>
      <c r="E634" s="167" t="s">
        <v>1</v>
      </c>
      <c r="F634" s="168" t="s">
        <v>2191</v>
      </c>
      <c r="H634" s="169">
        <v>3</v>
      </c>
      <c r="I634" s="170"/>
      <c r="L634" s="165"/>
      <c r="M634" s="194"/>
      <c r="N634" s="195"/>
      <c r="O634" s="195"/>
      <c r="P634" s="195"/>
      <c r="Q634" s="195"/>
      <c r="R634" s="195"/>
      <c r="S634" s="195"/>
      <c r="T634" s="196"/>
      <c r="AT634" s="167" t="s">
        <v>224</v>
      </c>
      <c r="AU634" s="167" t="s">
        <v>82</v>
      </c>
      <c r="AV634" s="12" t="s">
        <v>84</v>
      </c>
      <c r="AW634" s="12" t="s">
        <v>226</v>
      </c>
      <c r="AX634" s="12" t="s">
        <v>82</v>
      </c>
      <c r="AY634" s="167" t="s">
        <v>193</v>
      </c>
    </row>
    <row r="635" spans="2:65" s="1" customFormat="1" ht="6.95" customHeight="1">
      <c r="B635" s="42"/>
      <c r="C635" s="43"/>
      <c r="D635" s="43"/>
      <c r="E635" s="43"/>
      <c r="F635" s="43"/>
      <c r="G635" s="43"/>
      <c r="H635" s="43"/>
      <c r="I635" s="43"/>
      <c r="J635" s="43"/>
      <c r="K635" s="43"/>
      <c r="L635" s="30"/>
    </row>
  </sheetData>
  <autoFilter ref="C136:K634" xr:uid="{00000000-0009-0000-0000-00000B000000}"/>
  <mergeCells count="14">
    <mergeCell ref="D115:F115"/>
    <mergeCell ref="E127:H127"/>
    <mergeCell ref="E129:H129"/>
    <mergeCell ref="L2:V2"/>
    <mergeCell ref="E87:H87"/>
    <mergeCell ref="D111:F111"/>
    <mergeCell ref="D112:F112"/>
    <mergeCell ref="D113:F113"/>
    <mergeCell ref="D114:F114"/>
    <mergeCell ref="E7:H7"/>
    <mergeCell ref="E9:H9"/>
    <mergeCell ref="E18:H18"/>
    <mergeCell ref="E27:H27"/>
    <mergeCell ref="E85:H85"/>
  </mergeCells>
  <hyperlinks>
    <hyperlink ref="F160" r:id="rId1" xr:uid="{00000000-0004-0000-0B00-000000000000}"/>
    <hyperlink ref="F176" r:id="rId2" xr:uid="{00000000-0004-0000-0B00-000001000000}"/>
    <hyperlink ref="F218" r:id="rId3" xr:uid="{00000000-0004-0000-0B00-000002000000}"/>
    <hyperlink ref="F221" r:id="rId4" xr:uid="{00000000-0004-0000-0B00-000003000000}"/>
    <hyperlink ref="F223" r:id="rId5" xr:uid="{00000000-0004-0000-0B00-000004000000}"/>
    <hyperlink ref="F231" r:id="rId6" xr:uid="{00000000-0004-0000-0B00-000005000000}"/>
    <hyperlink ref="F358" r:id="rId7" xr:uid="{00000000-0004-0000-0B00-000006000000}"/>
    <hyperlink ref="F373" r:id="rId8" xr:uid="{00000000-0004-0000-0B00-000007000000}"/>
    <hyperlink ref="F398" r:id="rId9" xr:uid="{00000000-0004-0000-0B00-000008000000}"/>
    <hyperlink ref="F400" r:id="rId10" xr:uid="{00000000-0004-0000-0B00-000009000000}"/>
    <hyperlink ref="F402" r:id="rId11" xr:uid="{00000000-0004-0000-0B00-00000A000000}"/>
    <hyperlink ref="F407" r:id="rId12" xr:uid="{00000000-0004-0000-0B00-00000B000000}"/>
    <hyperlink ref="F412" r:id="rId13" xr:uid="{00000000-0004-0000-0B00-00000C000000}"/>
    <hyperlink ref="F418" r:id="rId14" xr:uid="{00000000-0004-0000-0B00-00000D000000}"/>
    <hyperlink ref="F421" r:id="rId15" xr:uid="{00000000-0004-0000-0B00-00000E000000}"/>
    <hyperlink ref="F437" r:id="rId16" xr:uid="{00000000-0004-0000-0B00-00000F000000}"/>
    <hyperlink ref="F444" r:id="rId17" xr:uid="{00000000-0004-0000-0B00-000010000000}"/>
    <hyperlink ref="F449" r:id="rId18" xr:uid="{00000000-0004-0000-0B00-000011000000}"/>
    <hyperlink ref="F453" r:id="rId19" xr:uid="{00000000-0004-0000-0B00-000012000000}"/>
    <hyperlink ref="F456" r:id="rId20" xr:uid="{00000000-0004-0000-0B00-000013000000}"/>
    <hyperlink ref="F459" r:id="rId21" xr:uid="{00000000-0004-0000-0B00-000014000000}"/>
    <hyperlink ref="F462" r:id="rId22" xr:uid="{00000000-0004-0000-0B00-000015000000}"/>
    <hyperlink ref="F465" r:id="rId23" xr:uid="{00000000-0004-0000-0B00-000016000000}"/>
    <hyperlink ref="F469" r:id="rId24" xr:uid="{00000000-0004-0000-0B00-000017000000}"/>
    <hyperlink ref="F472" r:id="rId25" xr:uid="{00000000-0004-0000-0B00-000018000000}"/>
    <hyperlink ref="F475" r:id="rId26" xr:uid="{00000000-0004-0000-0B00-000019000000}"/>
    <hyperlink ref="F483" r:id="rId27" xr:uid="{00000000-0004-0000-0B00-00001A000000}"/>
    <hyperlink ref="F492" r:id="rId28" xr:uid="{00000000-0004-0000-0B00-00001B000000}"/>
    <hyperlink ref="F498" r:id="rId29" xr:uid="{00000000-0004-0000-0B00-00001C000000}"/>
    <hyperlink ref="F501" r:id="rId30" xr:uid="{00000000-0004-0000-0B00-00001D000000}"/>
    <hyperlink ref="F532" r:id="rId31" xr:uid="{00000000-0004-0000-0B00-00001E000000}"/>
    <hyperlink ref="F534" r:id="rId32" xr:uid="{00000000-0004-0000-0B00-00001F000000}"/>
    <hyperlink ref="F551" r:id="rId33" xr:uid="{00000000-0004-0000-0B00-000020000000}"/>
    <hyperlink ref="F559" r:id="rId34" xr:uid="{00000000-0004-0000-0B00-000021000000}"/>
    <hyperlink ref="F574" r:id="rId35" xr:uid="{00000000-0004-0000-0B00-000022000000}"/>
    <hyperlink ref="F585" r:id="rId36" xr:uid="{00000000-0004-0000-0B00-000023000000}"/>
    <hyperlink ref="F588" r:id="rId37" xr:uid="{00000000-0004-0000-0B00-000024000000}"/>
    <hyperlink ref="F592" r:id="rId38" xr:uid="{00000000-0004-0000-0B00-000025000000}"/>
    <hyperlink ref="F595" r:id="rId39" xr:uid="{00000000-0004-0000-0B00-000026000000}"/>
    <hyperlink ref="F598" r:id="rId40" xr:uid="{00000000-0004-0000-0B00-000027000000}"/>
    <hyperlink ref="F603" r:id="rId41" xr:uid="{00000000-0004-0000-0B00-000028000000}"/>
    <hyperlink ref="F608" r:id="rId42" xr:uid="{00000000-0004-0000-0B00-000029000000}"/>
    <hyperlink ref="F611" r:id="rId43" xr:uid="{00000000-0004-0000-0B00-00002A000000}"/>
    <hyperlink ref="F614" r:id="rId44" xr:uid="{00000000-0004-0000-0B00-00002B000000}"/>
    <hyperlink ref="F619" r:id="rId45" xr:uid="{00000000-0004-0000-0B00-00002C000000}"/>
    <hyperlink ref="F622" r:id="rId46" xr:uid="{00000000-0004-0000-0B00-00002D000000}"/>
    <hyperlink ref="F627" r:id="rId47" xr:uid="{00000000-0004-0000-0B00-00002E000000}"/>
    <hyperlink ref="F630" r:id="rId48" xr:uid="{00000000-0004-0000-0B00-00002F000000}"/>
    <hyperlink ref="F633" r:id="rId49" xr:uid="{00000000-0004-0000-0B00-00003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44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117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30" customHeight="1">
      <c r="B9" s="30"/>
      <c r="E9" s="201" t="s">
        <v>2205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J105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ROUND((SUM(BE105:BE112) + SUM(BE132:BE443)),  2)</f>
        <v>0</v>
      </c>
      <c r="I35" s="92">
        <v>0.21</v>
      </c>
      <c r="J35" s="91">
        <f>ROUND(((SUM(BE105:BE112) + SUM(BE132:BE443))*I35),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ROUND((SUM(BF105:BF112) + SUM(BF132:BF443)),  2)</f>
        <v>0</v>
      </c>
      <c r="I36" s="92">
        <v>0.15</v>
      </c>
      <c r="J36" s="91">
        <f>ROUND(((SUM(BF105:BF112) + SUM(BF132:BF443))*I36),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ROUND((SUM(BG105:BG112) + SUM(BG132:BG443)),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ROUND((SUM(BH105:BH112) + SUM(BH132:BH443)),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ROUND((SUM(BI105:BI112) + SUM(BI132:BI443)),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30" customHeight="1">
      <c r="B87" s="30"/>
      <c r="E87" s="201" t="str">
        <f>E9</f>
        <v>SO 652 - Trolejové vedení TBUS - Žižkova-Seifertova-Ke Skalce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J132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J133</f>
        <v>0</v>
      </c>
      <c r="L97" s="104"/>
    </row>
    <row r="98" spans="2:65" s="9" customFormat="1" ht="19.899999999999999" customHeight="1">
      <c r="B98" s="108"/>
      <c r="D98" s="109" t="s">
        <v>1119</v>
      </c>
      <c r="E98" s="110"/>
      <c r="F98" s="110"/>
      <c r="G98" s="110"/>
      <c r="H98" s="110"/>
      <c r="I98" s="110"/>
      <c r="J98" s="111">
        <f>J134</f>
        <v>0</v>
      </c>
      <c r="L98" s="108"/>
    </row>
    <row r="99" spans="2:65" s="9" customFormat="1" ht="19.899999999999999" customHeight="1">
      <c r="B99" s="108"/>
      <c r="D99" s="109" t="s">
        <v>1121</v>
      </c>
      <c r="E99" s="110"/>
      <c r="F99" s="110"/>
      <c r="G99" s="110"/>
      <c r="H99" s="110"/>
      <c r="I99" s="110"/>
      <c r="J99" s="111">
        <f>J138</f>
        <v>0</v>
      </c>
      <c r="L99" s="108"/>
    </row>
    <row r="100" spans="2:65" s="9" customFormat="1" ht="19.899999999999999" customHeight="1">
      <c r="B100" s="108"/>
      <c r="D100" s="109" t="s">
        <v>1123</v>
      </c>
      <c r="E100" s="110"/>
      <c r="F100" s="110"/>
      <c r="G100" s="110"/>
      <c r="H100" s="110"/>
      <c r="I100" s="110"/>
      <c r="J100" s="111">
        <f>J163</f>
        <v>0</v>
      </c>
      <c r="L100" s="108"/>
    </row>
    <row r="101" spans="2:65" s="8" customFormat="1" ht="24.95" customHeight="1">
      <c r="B101" s="104"/>
      <c r="D101" s="105" t="s">
        <v>1127</v>
      </c>
      <c r="E101" s="106"/>
      <c r="F101" s="106"/>
      <c r="G101" s="106"/>
      <c r="H101" s="106"/>
      <c r="I101" s="106"/>
      <c r="J101" s="107">
        <f>J285</f>
        <v>0</v>
      </c>
      <c r="L101" s="104"/>
    </row>
    <row r="102" spans="2:65" s="8" customFormat="1" ht="24.95" customHeight="1">
      <c r="B102" s="104"/>
      <c r="D102" s="105" t="s">
        <v>1128</v>
      </c>
      <c r="E102" s="106"/>
      <c r="F102" s="106"/>
      <c r="G102" s="106"/>
      <c r="H102" s="106"/>
      <c r="I102" s="106"/>
      <c r="J102" s="107">
        <f>J403</f>
        <v>0</v>
      </c>
      <c r="L102" s="104"/>
    </row>
    <row r="103" spans="2:65" s="1" customFormat="1" ht="21.75" customHeight="1">
      <c r="B103" s="30"/>
      <c r="L103" s="30"/>
    </row>
    <row r="104" spans="2:65" s="1" customFormat="1" ht="6.95" customHeight="1">
      <c r="B104" s="30"/>
      <c r="L104" s="30"/>
    </row>
    <row r="105" spans="2:65" s="1" customFormat="1" ht="29.25" customHeight="1">
      <c r="B105" s="30"/>
      <c r="C105" s="103" t="s">
        <v>168</v>
      </c>
      <c r="J105" s="112">
        <f>ROUND(J106 + J107 + J108 + J109 + J110 + J111,2)</f>
        <v>0</v>
      </c>
      <c r="L105" s="30"/>
      <c r="N105" s="113" t="s">
        <v>38</v>
      </c>
    </row>
    <row r="106" spans="2:65" s="1" customFormat="1" ht="18" customHeight="1">
      <c r="B106" s="114"/>
      <c r="C106" s="115"/>
      <c r="D106" s="240" t="s">
        <v>169</v>
      </c>
      <c r="E106" s="241"/>
      <c r="F106" s="241"/>
      <c r="G106" s="115"/>
      <c r="H106" s="115"/>
      <c r="I106" s="115"/>
      <c r="J106" s="117">
        <v>0</v>
      </c>
      <c r="K106" s="115"/>
      <c r="L106" s="114"/>
      <c r="M106" s="115"/>
      <c r="N106" s="118" t="s">
        <v>39</v>
      </c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9" t="s">
        <v>144</v>
      </c>
      <c r="AZ106" s="115"/>
      <c r="BA106" s="115"/>
      <c r="BB106" s="115"/>
      <c r="BC106" s="115"/>
      <c r="BD106" s="115"/>
      <c r="BE106" s="120">
        <f t="shared" ref="BE106:BE111" si="0">IF(N106="základní",J106,0)</f>
        <v>0</v>
      </c>
      <c r="BF106" s="120">
        <f t="shared" ref="BF106:BF111" si="1">IF(N106="snížená",J106,0)</f>
        <v>0</v>
      </c>
      <c r="BG106" s="120">
        <f t="shared" ref="BG106:BG111" si="2">IF(N106="zákl. přenesená",J106,0)</f>
        <v>0</v>
      </c>
      <c r="BH106" s="120">
        <f t="shared" ref="BH106:BH111" si="3">IF(N106="sníž. přenesená",J106,0)</f>
        <v>0</v>
      </c>
      <c r="BI106" s="120">
        <f t="shared" ref="BI106:BI111" si="4">IF(N106="nulová",J106,0)</f>
        <v>0</v>
      </c>
      <c r="BJ106" s="119" t="s">
        <v>82</v>
      </c>
      <c r="BK106" s="115"/>
      <c r="BL106" s="115"/>
      <c r="BM106" s="115"/>
    </row>
    <row r="107" spans="2:65" s="1" customFormat="1" ht="18" customHeight="1">
      <c r="B107" s="114"/>
      <c r="C107" s="115"/>
      <c r="D107" s="240" t="s">
        <v>170</v>
      </c>
      <c r="E107" s="241"/>
      <c r="F107" s="241"/>
      <c r="G107" s="115"/>
      <c r="H107" s="115"/>
      <c r="I107" s="115"/>
      <c r="J107" s="117"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144</v>
      </c>
      <c r="AZ107" s="115"/>
      <c r="BA107" s="115"/>
      <c r="BB107" s="115"/>
      <c r="BC107" s="115"/>
      <c r="BD107" s="115"/>
      <c r="BE107" s="120">
        <f t="shared" si="0"/>
        <v>0</v>
      </c>
      <c r="BF107" s="120">
        <f t="shared" si="1"/>
        <v>0</v>
      </c>
      <c r="BG107" s="120">
        <f t="shared" si="2"/>
        <v>0</v>
      </c>
      <c r="BH107" s="120">
        <f t="shared" si="3"/>
        <v>0</v>
      </c>
      <c r="BI107" s="120">
        <f t="shared" si="4"/>
        <v>0</v>
      </c>
      <c r="BJ107" s="119" t="s">
        <v>82</v>
      </c>
      <c r="BK107" s="115"/>
      <c r="BL107" s="115"/>
      <c r="BM107" s="115"/>
    </row>
    <row r="108" spans="2:65" s="1" customFormat="1" ht="18" customHeight="1">
      <c r="B108" s="114"/>
      <c r="C108" s="115"/>
      <c r="D108" s="240" t="s">
        <v>171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si="0"/>
        <v>0</v>
      </c>
      <c r="BF108" s="120">
        <f t="shared" si="1"/>
        <v>0</v>
      </c>
      <c r="BG108" s="120">
        <f t="shared" si="2"/>
        <v>0</v>
      </c>
      <c r="BH108" s="120">
        <f t="shared" si="3"/>
        <v>0</v>
      </c>
      <c r="BI108" s="120">
        <f t="shared" si="4"/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240" t="s">
        <v>172</v>
      </c>
      <c r="E109" s="241"/>
      <c r="F109" s="241"/>
      <c r="G109" s="115"/>
      <c r="H109" s="115"/>
      <c r="I109" s="115"/>
      <c r="J109" s="117"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144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8" customHeight="1">
      <c r="B110" s="114"/>
      <c r="C110" s="115"/>
      <c r="D110" s="240" t="s">
        <v>173</v>
      </c>
      <c r="E110" s="241"/>
      <c r="F110" s="241"/>
      <c r="G110" s="115"/>
      <c r="H110" s="115"/>
      <c r="I110" s="115"/>
      <c r="J110" s="117">
        <v>0</v>
      </c>
      <c r="K110" s="115"/>
      <c r="L110" s="114"/>
      <c r="M110" s="115"/>
      <c r="N110" s="118" t="s">
        <v>39</v>
      </c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9" t="s">
        <v>144</v>
      </c>
      <c r="AZ110" s="115"/>
      <c r="BA110" s="115"/>
      <c r="BB110" s="115"/>
      <c r="BC110" s="115"/>
      <c r="BD110" s="115"/>
      <c r="BE110" s="120">
        <f t="shared" si="0"/>
        <v>0</v>
      </c>
      <c r="BF110" s="120">
        <f t="shared" si="1"/>
        <v>0</v>
      </c>
      <c r="BG110" s="120">
        <f t="shared" si="2"/>
        <v>0</v>
      </c>
      <c r="BH110" s="120">
        <f t="shared" si="3"/>
        <v>0</v>
      </c>
      <c r="BI110" s="120">
        <f t="shared" si="4"/>
        <v>0</v>
      </c>
      <c r="BJ110" s="119" t="s">
        <v>82</v>
      </c>
      <c r="BK110" s="115"/>
      <c r="BL110" s="115"/>
      <c r="BM110" s="115"/>
    </row>
    <row r="111" spans="2:65" s="1" customFormat="1" ht="18" customHeight="1">
      <c r="B111" s="114"/>
      <c r="C111" s="115"/>
      <c r="D111" s="116" t="s">
        <v>174</v>
      </c>
      <c r="E111" s="115"/>
      <c r="F111" s="115"/>
      <c r="G111" s="115"/>
      <c r="H111" s="115"/>
      <c r="I111" s="115"/>
      <c r="J111" s="117">
        <f>ROUND(J30*T111,2)</f>
        <v>0</v>
      </c>
      <c r="K111" s="115"/>
      <c r="L111" s="114"/>
      <c r="M111" s="115"/>
      <c r="N111" s="118" t="s">
        <v>39</v>
      </c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9" t="s">
        <v>175</v>
      </c>
      <c r="AZ111" s="115"/>
      <c r="BA111" s="115"/>
      <c r="BB111" s="115"/>
      <c r="BC111" s="115"/>
      <c r="BD111" s="115"/>
      <c r="BE111" s="120">
        <f t="shared" si="0"/>
        <v>0</v>
      </c>
      <c r="BF111" s="120">
        <f t="shared" si="1"/>
        <v>0</v>
      </c>
      <c r="BG111" s="120">
        <f t="shared" si="2"/>
        <v>0</v>
      </c>
      <c r="BH111" s="120">
        <f t="shared" si="3"/>
        <v>0</v>
      </c>
      <c r="BI111" s="120">
        <f t="shared" si="4"/>
        <v>0</v>
      </c>
      <c r="BJ111" s="119" t="s">
        <v>82</v>
      </c>
      <c r="BK111" s="115"/>
      <c r="BL111" s="115"/>
      <c r="BM111" s="115"/>
    </row>
    <row r="112" spans="2:65" s="1" customFormat="1" ht="11.25">
      <c r="B112" s="30"/>
      <c r="L112" s="30"/>
    </row>
    <row r="113" spans="2:12" s="1" customFormat="1" ht="29.25" customHeight="1">
      <c r="B113" s="30"/>
      <c r="C113" s="121" t="s">
        <v>176</v>
      </c>
      <c r="D113" s="93"/>
      <c r="E113" s="93"/>
      <c r="F113" s="93"/>
      <c r="G113" s="93"/>
      <c r="H113" s="93"/>
      <c r="I113" s="93"/>
      <c r="J113" s="122">
        <f>ROUND(J96+J105,2)</f>
        <v>0</v>
      </c>
      <c r="K113" s="93"/>
      <c r="L113" s="30"/>
    </row>
    <row r="114" spans="2:12" s="1" customFormat="1" ht="6.95" customHeight="1">
      <c r="B114" s="42"/>
      <c r="C114" s="43"/>
      <c r="D114" s="43"/>
      <c r="E114" s="43"/>
      <c r="F114" s="43"/>
      <c r="G114" s="43"/>
      <c r="H114" s="43"/>
      <c r="I114" s="43"/>
      <c r="J114" s="43"/>
      <c r="K114" s="43"/>
      <c r="L114" s="30"/>
    </row>
    <row r="118" spans="2:12" s="1" customFormat="1" ht="6.95" customHeight="1">
      <c r="B118" s="44"/>
      <c r="C118" s="45"/>
      <c r="D118" s="45"/>
      <c r="E118" s="45"/>
      <c r="F118" s="45"/>
      <c r="G118" s="45"/>
      <c r="H118" s="45"/>
      <c r="I118" s="45"/>
      <c r="J118" s="45"/>
      <c r="K118" s="45"/>
      <c r="L118" s="30"/>
    </row>
    <row r="119" spans="2:12" s="1" customFormat="1" ht="24.95" customHeight="1">
      <c r="B119" s="30"/>
      <c r="C119" s="19" t="s">
        <v>177</v>
      </c>
      <c r="L119" s="30"/>
    </row>
    <row r="120" spans="2:12" s="1" customFormat="1" ht="6.95" customHeight="1">
      <c r="B120" s="30"/>
      <c r="L120" s="30"/>
    </row>
    <row r="121" spans="2:12" s="1" customFormat="1" ht="12" customHeight="1">
      <c r="B121" s="30"/>
      <c r="C121" s="25" t="s">
        <v>16</v>
      </c>
      <c r="L121" s="30"/>
    </row>
    <row r="122" spans="2:12" s="1" customFormat="1" ht="16.5" customHeight="1">
      <c r="B122" s="30"/>
      <c r="E122" s="236" t="str">
        <f>E7</f>
        <v>Jihozápadní trolejbusová tangenta Jihlava</v>
      </c>
      <c r="F122" s="237"/>
      <c r="G122" s="237"/>
      <c r="H122" s="237"/>
      <c r="L122" s="30"/>
    </row>
    <row r="123" spans="2:12" s="1" customFormat="1" ht="12" customHeight="1">
      <c r="B123" s="30"/>
      <c r="C123" s="25" t="s">
        <v>148</v>
      </c>
      <c r="L123" s="30"/>
    </row>
    <row r="124" spans="2:12" s="1" customFormat="1" ht="30" customHeight="1">
      <c r="B124" s="30"/>
      <c r="E124" s="201" t="str">
        <f>E9</f>
        <v>SO 652 - Trolejové vedení TBUS - Žižkova-Seifertova-Ke Skalce</v>
      </c>
      <c r="F124" s="238"/>
      <c r="G124" s="238"/>
      <c r="H124" s="238"/>
      <c r="L124" s="30"/>
    </row>
    <row r="125" spans="2:12" s="1" customFormat="1" ht="6.95" customHeight="1">
      <c r="B125" s="30"/>
      <c r="L125" s="30"/>
    </row>
    <row r="126" spans="2:12" s="1" customFormat="1" ht="12" customHeight="1">
      <c r="B126" s="30"/>
      <c r="C126" s="25" t="s">
        <v>20</v>
      </c>
      <c r="F126" s="23" t="str">
        <f>F12</f>
        <v>Jihlava</v>
      </c>
      <c r="I126" s="25" t="s">
        <v>22</v>
      </c>
      <c r="J126" s="50" t="str">
        <f>IF(J12="","",J12)</f>
        <v>26. 10. 2023</v>
      </c>
      <c r="L126" s="30"/>
    </row>
    <row r="127" spans="2:12" s="1" customFormat="1" ht="6.95" customHeight="1">
      <c r="B127" s="30"/>
      <c r="L127" s="30"/>
    </row>
    <row r="128" spans="2:12" s="1" customFormat="1" ht="15.2" customHeight="1">
      <c r="B128" s="30"/>
      <c r="C128" s="25" t="s">
        <v>24</v>
      </c>
      <c r="F128" s="23" t="str">
        <f>E15</f>
        <v>Dopravní podnik města Jihlavy, a.s.</v>
      </c>
      <c r="I128" s="25" t="s">
        <v>30</v>
      </c>
      <c r="J128" s="28" t="str">
        <f>E21</f>
        <v xml:space="preserve"> </v>
      </c>
      <c r="L128" s="30"/>
    </row>
    <row r="129" spans="2:65" s="1" customFormat="1" ht="15.2" customHeight="1">
      <c r="B129" s="30"/>
      <c r="C129" s="25" t="s">
        <v>28</v>
      </c>
      <c r="F129" s="23" t="str">
        <f>IF(E18="","",E18)</f>
        <v>Vyplň údaj</v>
      </c>
      <c r="I129" s="25" t="s">
        <v>32</v>
      </c>
      <c r="J129" s="28" t="str">
        <f>E24</f>
        <v xml:space="preserve"> </v>
      </c>
      <c r="L129" s="30"/>
    </row>
    <row r="130" spans="2:65" s="1" customFormat="1" ht="10.35" customHeight="1">
      <c r="B130" s="30"/>
      <c r="L130" s="30"/>
    </row>
    <row r="131" spans="2:65" s="10" customFormat="1" ht="29.25" customHeight="1">
      <c r="B131" s="123"/>
      <c r="C131" s="124" t="s">
        <v>178</v>
      </c>
      <c r="D131" s="125" t="s">
        <v>59</v>
      </c>
      <c r="E131" s="125" t="s">
        <v>55</v>
      </c>
      <c r="F131" s="125" t="s">
        <v>56</v>
      </c>
      <c r="G131" s="125" t="s">
        <v>179</v>
      </c>
      <c r="H131" s="125" t="s">
        <v>180</v>
      </c>
      <c r="I131" s="125" t="s">
        <v>181</v>
      </c>
      <c r="J131" s="125" t="s">
        <v>154</v>
      </c>
      <c r="K131" s="126" t="s">
        <v>182</v>
      </c>
      <c r="L131" s="123"/>
      <c r="M131" s="57" t="s">
        <v>1</v>
      </c>
      <c r="N131" s="58" t="s">
        <v>38</v>
      </c>
      <c r="O131" s="58" t="s">
        <v>183</v>
      </c>
      <c r="P131" s="58" t="s">
        <v>184</v>
      </c>
      <c r="Q131" s="58" t="s">
        <v>185</v>
      </c>
      <c r="R131" s="58" t="s">
        <v>186</v>
      </c>
      <c r="S131" s="58" t="s">
        <v>187</v>
      </c>
      <c r="T131" s="59" t="s">
        <v>188</v>
      </c>
    </row>
    <row r="132" spans="2:65" s="1" customFormat="1" ht="22.9" customHeight="1">
      <c r="B132" s="30"/>
      <c r="C132" s="62" t="s">
        <v>189</v>
      </c>
      <c r="J132" s="127">
        <f>BK132</f>
        <v>0</v>
      </c>
      <c r="L132" s="30"/>
      <c r="M132" s="60"/>
      <c r="N132" s="51"/>
      <c r="O132" s="51"/>
      <c r="P132" s="128">
        <f>P133+P285+P403</f>
        <v>0</v>
      </c>
      <c r="Q132" s="51"/>
      <c r="R132" s="128">
        <f>R133+R285+R403</f>
        <v>55.0491404801</v>
      </c>
      <c r="S132" s="51"/>
      <c r="T132" s="129">
        <f>T133+T285+T403</f>
        <v>432.30250000000001</v>
      </c>
      <c r="AT132" s="15" t="s">
        <v>73</v>
      </c>
      <c r="AU132" s="15" t="s">
        <v>156</v>
      </c>
      <c r="BK132" s="130">
        <f>BK133+BK285+BK403</f>
        <v>0</v>
      </c>
    </row>
    <row r="133" spans="2:65" s="11" customFormat="1" ht="25.9" customHeight="1">
      <c r="B133" s="131"/>
      <c r="D133" s="132" t="s">
        <v>73</v>
      </c>
      <c r="E133" s="133" t="s">
        <v>849</v>
      </c>
      <c r="F133" s="133" t="s">
        <v>850</v>
      </c>
      <c r="I133" s="134"/>
      <c r="J133" s="135">
        <f>BK133</f>
        <v>0</v>
      </c>
      <c r="L133" s="131"/>
      <c r="M133" s="136"/>
      <c r="P133" s="137">
        <f>P134+P138+P163</f>
        <v>0</v>
      </c>
      <c r="R133" s="137">
        <f>R134+R138+R163</f>
        <v>0</v>
      </c>
      <c r="T133" s="138">
        <f>T134+T138+T163</f>
        <v>0</v>
      </c>
      <c r="AR133" s="132" t="s">
        <v>82</v>
      </c>
      <c r="AT133" s="139" t="s">
        <v>73</v>
      </c>
      <c r="AU133" s="139" t="s">
        <v>74</v>
      </c>
      <c r="AY133" s="132" t="s">
        <v>193</v>
      </c>
      <c r="BK133" s="140">
        <f>BK134+BK138+BK163</f>
        <v>0</v>
      </c>
    </row>
    <row r="134" spans="2:65" s="11" customFormat="1" ht="22.9" customHeight="1">
      <c r="B134" s="131"/>
      <c r="D134" s="132" t="s">
        <v>73</v>
      </c>
      <c r="E134" s="141" t="s">
        <v>1129</v>
      </c>
      <c r="F134" s="141" t="s">
        <v>1130</v>
      </c>
      <c r="I134" s="134"/>
      <c r="J134" s="142">
        <f>BK134</f>
        <v>0</v>
      </c>
      <c r="L134" s="131"/>
      <c r="M134" s="136"/>
      <c r="P134" s="137">
        <f>SUM(P135:P137)</f>
        <v>0</v>
      </c>
      <c r="R134" s="137">
        <f>SUM(R135:R137)</f>
        <v>0</v>
      </c>
      <c r="T134" s="138">
        <f>SUM(T135:T137)</f>
        <v>0</v>
      </c>
      <c r="AR134" s="132" t="s">
        <v>82</v>
      </c>
      <c r="AT134" s="139" t="s">
        <v>73</v>
      </c>
      <c r="AU134" s="139" t="s">
        <v>82</v>
      </c>
      <c r="AY134" s="132" t="s">
        <v>193</v>
      </c>
      <c r="BK134" s="140">
        <f>SUM(BK135:BK137)</f>
        <v>0</v>
      </c>
    </row>
    <row r="135" spans="2:65" s="1" customFormat="1" ht="16.5" customHeight="1">
      <c r="B135" s="114"/>
      <c r="C135" s="157" t="s">
        <v>82</v>
      </c>
      <c r="D135" s="157" t="s">
        <v>207</v>
      </c>
      <c r="E135" s="158" t="s">
        <v>1131</v>
      </c>
      <c r="F135" s="159" t="s">
        <v>1132</v>
      </c>
      <c r="G135" s="160" t="s">
        <v>199</v>
      </c>
      <c r="H135" s="161">
        <v>37</v>
      </c>
      <c r="I135" s="162"/>
      <c r="J135" s="163">
        <f>ROUND(I135*H135,2)</f>
        <v>0</v>
      </c>
      <c r="K135" s="159" t="s">
        <v>1</v>
      </c>
      <c r="L135" s="30"/>
      <c r="M135" s="164" t="s">
        <v>1</v>
      </c>
      <c r="N135" s="113" t="s">
        <v>39</v>
      </c>
      <c r="P135" s="153">
        <f>O135*H135</f>
        <v>0</v>
      </c>
      <c r="Q135" s="153">
        <v>0</v>
      </c>
      <c r="R135" s="153">
        <f>Q135*H135</f>
        <v>0</v>
      </c>
      <c r="S135" s="153">
        <v>0</v>
      </c>
      <c r="T135" s="154">
        <f>S135*H135</f>
        <v>0</v>
      </c>
      <c r="AR135" s="155" t="s">
        <v>192</v>
      </c>
      <c r="AT135" s="155" t="s">
        <v>207</v>
      </c>
      <c r="AU135" s="155" t="s">
        <v>84</v>
      </c>
      <c r="AY135" s="15" t="s">
        <v>193</v>
      </c>
      <c r="BE135" s="156">
        <f>IF(N135="základní",J135,0)</f>
        <v>0</v>
      </c>
      <c r="BF135" s="156">
        <f>IF(N135="snížená",J135,0)</f>
        <v>0</v>
      </c>
      <c r="BG135" s="156">
        <f>IF(N135="zákl. přenesená",J135,0)</f>
        <v>0</v>
      </c>
      <c r="BH135" s="156">
        <f>IF(N135="sníž. přenesená",J135,0)</f>
        <v>0</v>
      </c>
      <c r="BI135" s="156">
        <f>IF(N135="nulová",J135,0)</f>
        <v>0</v>
      </c>
      <c r="BJ135" s="15" t="s">
        <v>82</v>
      </c>
      <c r="BK135" s="156">
        <f>ROUND(I135*H135,2)</f>
        <v>0</v>
      </c>
      <c r="BL135" s="15" t="s">
        <v>192</v>
      </c>
      <c r="BM135" s="155" t="s">
        <v>2206</v>
      </c>
    </row>
    <row r="136" spans="2:65" s="1" customFormat="1" ht="19.5">
      <c r="B136" s="30"/>
      <c r="D136" s="166" t="s">
        <v>1116</v>
      </c>
      <c r="F136" s="192" t="s">
        <v>2207</v>
      </c>
      <c r="I136" s="115"/>
      <c r="L136" s="30"/>
      <c r="M136" s="182"/>
      <c r="T136" s="54"/>
      <c r="AT136" s="15" t="s">
        <v>1116</v>
      </c>
      <c r="AU136" s="15" t="s">
        <v>84</v>
      </c>
    </row>
    <row r="137" spans="2:65" s="1" customFormat="1" ht="16.5" customHeight="1">
      <c r="B137" s="114"/>
      <c r="C137" s="157" t="s">
        <v>84</v>
      </c>
      <c r="D137" s="157" t="s">
        <v>207</v>
      </c>
      <c r="E137" s="158" t="s">
        <v>2208</v>
      </c>
      <c r="F137" s="159" t="s">
        <v>2209</v>
      </c>
      <c r="G137" s="160" t="s">
        <v>199</v>
      </c>
      <c r="H137" s="161">
        <v>2</v>
      </c>
      <c r="I137" s="162"/>
      <c r="J137" s="163">
        <f>ROUND(I137*H137,2)</f>
        <v>0</v>
      </c>
      <c r="K137" s="159" t="s">
        <v>1</v>
      </c>
      <c r="L137" s="30"/>
      <c r="M137" s="164" t="s">
        <v>1</v>
      </c>
      <c r="N137" s="113" t="s">
        <v>39</v>
      </c>
      <c r="P137" s="153">
        <f>O137*H137</f>
        <v>0</v>
      </c>
      <c r="Q137" s="153">
        <v>0</v>
      </c>
      <c r="R137" s="153">
        <f>Q137*H137</f>
        <v>0</v>
      </c>
      <c r="S137" s="153">
        <v>0</v>
      </c>
      <c r="T137" s="154">
        <f>S137*H137</f>
        <v>0</v>
      </c>
      <c r="AR137" s="155" t="s">
        <v>192</v>
      </c>
      <c r="AT137" s="155" t="s">
        <v>207</v>
      </c>
      <c r="AU137" s="155" t="s">
        <v>84</v>
      </c>
      <c r="AY137" s="15" t="s">
        <v>193</v>
      </c>
      <c r="BE137" s="156">
        <f>IF(N137="základní",J137,0)</f>
        <v>0</v>
      </c>
      <c r="BF137" s="156">
        <f>IF(N137="snížená",J137,0)</f>
        <v>0</v>
      </c>
      <c r="BG137" s="156">
        <f>IF(N137="zákl. přenesená",J137,0)</f>
        <v>0</v>
      </c>
      <c r="BH137" s="156">
        <f>IF(N137="sníž. přenesená",J137,0)</f>
        <v>0</v>
      </c>
      <c r="BI137" s="156">
        <f>IF(N137="nulová",J137,0)</f>
        <v>0</v>
      </c>
      <c r="BJ137" s="15" t="s">
        <v>82</v>
      </c>
      <c r="BK137" s="156">
        <f>ROUND(I137*H137,2)</f>
        <v>0</v>
      </c>
      <c r="BL137" s="15" t="s">
        <v>192</v>
      </c>
      <c r="BM137" s="155" t="s">
        <v>2210</v>
      </c>
    </row>
    <row r="138" spans="2:65" s="11" customFormat="1" ht="22.9" customHeight="1">
      <c r="B138" s="131"/>
      <c r="D138" s="132" t="s">
        <v>73</v>
      </c>
      <c r="E138" s="141" t="s">
        <v>1191</v>
      </c>
      <c r="F138" s="141" t="s">
        <v>1192</v>
      </c>
      <c r="I138" s="134"/>
      <c r="J138" s="142">
        <f>BK138</f>
        <v>0</v>
      </c>
      <c r="L138" s="131"/>
      <c r="M138" s="136"/>
      <c r="P138" s="137">
        <f>SUM(P139:P162)</f>
        <v>0</v>
      </c>
      <c r="R138" s="137">
        <f>SUM(R139:R162)</f>
        <v>0</v>
      </c>
      <c r="T138" s="138">
        <f>SUM(T139:T162)</f>
        <v>0</v>
      </c>
      <c r="AR138" s="132" t="s">
        <v>82</v>
      </c>
      <c r="AT138" s="139" t="s">
        <v>73</v>
      </c>
      <c r="AU138" s="139" t="s">
        <v>82</v>
      </c>
      <c r="AY138" s="132" t="s">
        <v>193</v>
      </c>
      <c r="BK138" s="140">
        <f>SUM(BK139:BK162)</f>
        <v>0</v>
      </c>
    </row>
    <row r="139" spans="2:65" s="1" customFormat="1" ht="16.5" customHeight="1">
      <c r="B139" s="114"/>
      <c r="C139" s="157" t="s">
        <v>203</v>
      </c>
      <c r="D139" s="157" t="s">
        <v>207</v>
      </c>
      <c r="E139" s="158" t="s">
        <v>1193</v>
      </c>
      <c r="F139" s="159" t="s">
        <v>1194</v>
      </c>
      <c r="G139" s="160" t="s">
        <v>199</v>
      </c>
      <c r="H139" s="161">
        <v>36</v>
      </c>
      <c r="I139" s="162"/>
      <c r="J139" s="163">
        <f>ROUND(I139*H139,2)</f>
        <v>0</v>
      </c>
      <c r="K139" s="159" t="s">
        <v>1</v>
      </c>
      <c r="L139" s="30"/>
      <c r="M139" s="164" t="s">
        <v>1</v>
      </c>
      <c r="N139" s="113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1004</v>
      </c>
      <c r="AT139" s="155" t="s">
        <v>207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1004</v>
      </c>
      <c r="BM139" s="155" t="s">
        <v>2211</v>
      </c>
    </row>
    <row r="140" spans="2:65" s="1" customFormat="1" ht="16.5" customHeight="1">
      <c r="B140" s="114"/>
      <c r="C140" s="157" t="s">
        <v>192</v>
      </c>
      <c r="D140" s="157" t="s">
        <v>207</v>
      </c>
      <c r="E140" s="158" t="s">
        <v>1196</v>
      </c>
      <c r="F140" s="159" t="s">
        <v>1197</v>
      </c>
      <c r="G140" s="160" t="s">
        <v>199</v>
      </c>
      <c r="H140" s="161">
        <v>8</v>
      </c>
      <c r="I140" s="162"/>
      <c r="J140" s="163">
        <f>ROUND(I140*H140,2)</f>
        <v>0</v>
      </c>
      <c r="K140" s="159" t="s">
        <v>1</v>
      </c>
      <c r="L140" s="30"/>
      <c r="M140" s="164" t="s">
        <v>1</v>
      </c>
      <c r="N140" s="113" t="s">
        <v>39</v>
      </c>
      <c r="P140" s="153">
        <f>O140*H140</f>
        <v>0</v>
      </c>
      <c r="Q140" s="153">
        <v>0</v>
      </c>
      <c r="R140" s="153">
        <f>Q140*H140</f>
        <v>0</v>
      </c>
      <c r="S140" s="153">
        <v>0</v>
      </c>
      <c r="T140" s="154">
        <f>S140*H140</f>
        <v>0</v>
      </c>
      <c r="AR140" s="155" t="s">
        <v>192</v>
      </c>
      <c r="AT140" s="155" t="s">
        <v>207</v>
      </c>
      <c r="AU140" s="155" t="s">
        <v>84</v>
      </c>
      <c r="AY140" s="15" t="s">
        <v>193</v>
      </c>
      <c r="BE140" s="156">
        <f>IF(N140="základní",J140,0)</f>
        <v>0</v>
      </c>
      <c r="BF140" s="156">
        <f>IF(N140="snížená",J140,0)</f>
        <v>0</v>
      </c>
      <c r="BG140" s="156">
        <f>IF(N140="zákl. přenesená",J140,0)</f>
        <v>0</v>
      </c>
      <c r="BH140" s="156">
        <f>IF(N140="sníž. přenesená",J140,0)</f>
        <v>0</v>
      </c>
      <c r="BI140" s="156">
        <f>IF(N140="nulová",J140,0)</f>
        <v>0</v>
      </c>
      <c r="BJ140" s="15" t="s">
        <v>82</v>
      </c>
      <c r="BK140" s="156">
        <f>ROUND(I140*H140,2)</f>
        <v>0</v>
      </c>
      <c r="BL140" s="15" t="s">
        <v>192</v>
      </c>
      <c r="BM140" s="155" t="s">
        <v>2212</v>
      </c>
    </row>
    <row r="141" spans="2:65" s="1" customFormat="1" ht="39">
      <c r="B141" s="30"/>
      <c r="D141" s="166" t="s">
        <v>1116</v>
      </c>
      <c r="F141" s="192" t="s">
        <v>1199</v>
      </c>
      <c r="I141" s="115"/>
      <c r="L141" s="30"/>
      <c r="M141" s="182"/>
      <c r="T141" s="54"/>
      <c r="AT141" s="15" t="s">
        <v>1116</v>
      </c>
      <c r="AU141" s="15" t="s">
        <v>84</v>
      </c>
    </row>
    <row r="142" spans="2:65" s="1" customFormat="1" ht="24.2" customHeight="1">
      <c r="B142" s="114"/>
      <c r="C142" s="157" t="s">
        <v>211</v>
      </c>
      <c r="D142" s="157" t="s">
        <v>207</v>
      </c>
      <c r="E142" s="158" t="s">
        <v>1172</v>
      </c>
      <c r="F142" s="159" t="s">
        <v>1173</v>
      </c>
      <c r="G142" s="160" t="s">
        <v>258</v>
      </c>
      <c r="H142" s="161">
        <v>28</v>
      </c>
      <c r="I142" s="162"/>
      <c r="J142" s="163">
        <f>ROUND(I142*H142,2)</f>
        <v>0</v>
      </c>
      <c r="K142" s="159" t="s">
        <v>239</v>
      </c>
      <c r="L142" s="30"/>
      <c r="M142" s="164" t="s">
        <v>1</v>
      </c>
      <c r="N142" s="113" t="s">
        <v>39</v>
      </c>
      <c r="P142" s="153">
        <f>O142*H142</f>
        <v>0</v>
      </c>
      <c r="Q142" s="153">
        <v>0</v>
      </c>
      <c r="R142" s="153">
        <f>Q142*H142</f>
        <v>0</v>
      </c>
      <c r="S142" s="153">
        <v>0</v>
      </c>
      <c r="T142" s="154">
        <f>S142*H142</f>
        <v>0</v>
      </c>
      <c r="AR142" s="155" t="s">
        <v>268</v>
      </c>
      <c r="AT142" s="155" t="s">
        <v>207</v>
      </c>
      <c r="AU142" s="155" t="s">
        <v>84</v>
      </c>
      <c r="AY142" s="15" t="s">
        <v>193</v>
      </c>
      <c r="BE142" s="156">
        <f>IF(N142="základní",J142,0)</f>
        <v>0</v>
      </c>
      <c r="BF142" s="156">
        <f>IF(N142="snížená",J142,0)</f>
        <v>0</v>
      </c>
      <c r="BG142" s="156">
        <f>IF(N142="zákl. přenesená",J142,0)</f>
        <v>0</v>
      </c>
      <c r="BH142" s="156">
        <f>IF(N142="sníž. přenesená",J142,0)</f>
        <v>0</v>
      </c>
      <c r="BI142" s="156">
        <f>IF(N142="nulová",J142,0)</f>
        <v>0</v>
      </c>
      <c r="BJ142" s="15" t="s">
        <v>82</v>
      </c>
      <c r="BK142" s="156">
        <f>ROUND(I142*H142,2)</f>
        <v>0</v>
      </c>
      <c r="BL142" s="15" t="s">
        <v>268</v>
      </c>
      <c r="BM142" s="155" t="s">
        <v>2213</v>
      </c>
    </row>
    <row r="143" spans="2:65" s="1" customFormat="1" ht="11.25">
      <c r="B143" s="30"/>
      <c r="D143" s="180" t="s">
        <v>286</v>
      </c>
      <c r="F143" s="181" t="s">
        <v>1175</v>
      </c>
      <c r="I143" s="115"/>
      <c r="L143" s="30"/>
      <c r="M143" s="182"/>
      <c r="T143" s="54"/>
      <c r="AT143" s="15" t="s">
        <v>286</v>
      </c>
      <c r="AU143" s="15" t="s">
        <v>84</v>
      </c>
    </row>
    <row r="144" spans="2:65" s="1" customFormat="1" ht="21.75" customHeight="1">
      <c r="B144" s="114"/>
      <c r="C144" s="157" t="s">
        <v>206</v>
      </c>
      <c r="D144" s="157" t="s">
        <v>207</v>
      </c>
      <c r="E144" s="158" t="s">
        <v>1166</v>
      </c>
      <c r="F144" s="159" t="s">
        <v>1167</v>
      </c>
      <c r="G144" s="160" t="s">
        <v>199</v>
      </c>
      <c r="H144" s="161">
        <v>11</v>
      </c>
      <c r="I144" s="162"/>
      <c r="J144" s="163">
        <f t="shared" ref="J144:J161" si="5">ROUND(I144*H144,2)</f>
        <v>0</v>
      </c>
      <c r="K144" s="159" t="s">
        <v>1</v>
      </c>
      <c r="L144" s="30"/>
      <c r="M144" s="164" t="s">
        <v>1</v>
      </c>
      <c r="N144" s="113" t="s">
        <v>39</v>
      </c>
      <c r="P144" s="153">
        <f t="shared" ref="P144:P161" si="6">O144*H144</f>
        <v>0</v>
      </c>
      <c r="Q144" s="153">
        <v>0</v>
      </c>
      <c r="R144" s="153">
        <f t="shared" ref="R144:R161" si="7">Q144*H144</f>
        <v>0</v>
      </c>
      <c r="S144" s="153">
        <v>0</v>
      </c>
      <c r="T144" s="154">
        <f t="shared" ref="T144:T161" si="8">S144*H144</f>
        <v>0</v>
      </c>
      <c r="AR144" s="155" t="s">
        <v>268</v>
      </c>
      <c r="AT144" s="155" t="s">
        <v>207</v>
      </c>
      <c r="AU144" s="155" t="s">
        <v>84</v>
      </c>
      <c r="AY144" s="15" t="s">
        <v>193</v>
      </c>
      <c r="BE144" s="156">
        <f t="shared" ref="BE144:BE161" si="9">IF(N144="základní",J144,0)</f>
        <v>0</v>
      </c>
      <c r="BF144" s="156">
        <f t="shared" ref="BF144:BF161" si="10">IF(N144="snížená",J144,0)</f>
        <v>0</v>
      </c>
      <c r="BG144" s="156">
        <f t="shared" ref="BG144:BG161" si="11">IF(N144="zákl. přenesená",J144,0)</f>
        <v>0</v>
      </c>
      <c r="BH144" s="156">
        <f t="shared" ref="BH144:BH161" si="12">IF(N144="sníž. přenesená",J144,0)</f>
        <v>0</v>
      </c>
      <c r="BI144" s="156">
        <f t="shared" ref="BI144:BI161" si="13">IF(N144="nulová",J144,0)</f>
        <v>0</v>
      </c>
      <c r="BJ144" s="15" t="s">
        <v>82</v>
      </c>
      <c r="BK144" s="156">
        <f t="shared" ref="BK144:BK161" si="14">ROUND(I144*H144,2)</f>
        <v>0</v>
      </c>
      <c r="BL144" s="15" t="s">
        <v>268</v>
      </c>
      <c r="BM144" s="155" t="s">
        <v>2214</v>
      </c>
    </row>
    <row r="145" spans="2:65" s="1" customFormat="1" ht="24.2" customHeight="1">
      <c r="B145" s="114"/>
      <c r="C145" s="157" t="s">
        <v>228</v>
      </c>
      <c r="D145" s="157" t="s">
        <v>207</v>
      </c>
      <c r="E145" s="158" t="s">
        <v>1212</v>
      </c>
      <c r="F145" s="159" t="s">
        <v>1213</v>
      </c>
      <c r="G145" s="160" t="s">
        <v>199</v>
      </c>
      <c r="H145" s="161">
        <v>8</v>
      </c>
      <c r="I145" s="162"/>
      <c r="J145" s="163">
        <f t="shared" si="5"/>
        <v>0</v>
      </c>
      <c r="K145" s="159" t="s">
        <v>1</v>
      </c>
      <c r="L145" s="30"/>
      <c r="M145" s="164" t="s">
        <v>1</v>
      </c>
      <c r="N145" s="113" t="s">
        <v>39</v>
      </c>
      <c r="P145" s="153">
        <f t="shared" si="6"/>
        <v>0</v>
      </c>
      <c r="Q145" s="153">
        <v>0</v>
      </c>
      <c r="R145" s="153">
        <f t="shared" si="7"/>
        <v>0</v>
      </c>
      <c r="S145" s="153">
        <v>0</v>
      </c>
      <c r="T145" s="154">
        <f t="shared" si="8"/>
        <v>0</v>
      </c>
      <c r="AR145" s="155" t="s">
        <v>192</v>
      </c>
      <c r="AT145" s="155" t="s">
        <v>207</v>
      </c>
      <c r="AU145" s="155" t="s">
        <v>84</v>
      </c>
      <c r="AY145" s="15" t="s">
        <v>193</v>
      </c>
      <c r="BE145" s="156">
        <f t="shared" si="9"/>
        <v>0</v>
      </c>
      <c r="BF145" s="156">
        <f t="shared" si="10"/>
        <v>0</v>
      </c>
      <c r="BG145" s="156">
        <f t="shared" si="11"/>
        <v>0</v>
      </c>
      <c r="BH145" s="156">
        <f t="shared" si="12"/>
        <v>0</v>
      </c>
      <c r="BI145" s="156">
        <f t="shared" si="13"/>
        <v>0</v>
      </c>
      <c r="BJ145" s="15" t="s">
        <v>82</v>
      </c>
      <c r="BK145" s="156">
        <f t="shared" si="14"/>
        <v>0</v>
      </c>
      <c r="BL145" s="15" t="s">
        <v>192</v>
      </c>
      <c r="BM145" s="155" t="s">
        <v>2215</v>
      </c>
    </row>
    <row r="146" spans="2:65" s="1" customFormat="1" ht="24.2" customHeight="1">
      <c r="B146" s="114"/>
      <c r="C146" s="143" t="s">
        <v>200</v>
      </c>
      <c r="D146" s="143" t="s">
        <v>196</v>
      </c>
      <c r="E146" s="144" t="s">
        <v>1218</v>
      </c>
      <c r="F146" s="145" t="s">
        <v>2216</v>
      </c>
      <c r="G146" s="146" t="s">
        <v>199</v>
      </c>
      <c r="H146" s="147">
        <v>6</v>
      </c>
      <c r="I146" s="148"/>
      <c r="J146" s="149">
        <f t="shared" si="5"/>
        <v>0</v>
      </c>
      <c r="K146" s="145" t="s">
        <v>1</v>
      </c>
      <c r="L146" s="150"/>
      <c r="M146" s="151" t="s">
        <v>1</v>
      </c>
      <c r="N146" s="152" t="s">
        <v>39</v>
      </c>
      <c r="P146" s="153">
        <f t="shared" si="6"/>
        <v>0</v>
      </c>
      <c r="Q146" s="153">
        <v>0</v>
      </c>
      <c r="R146" s="153">
        <f t="shared" si="7"/>
        <v>0</v>
      </c>
      <c r="S146" s="153">
        <v>0</v>
      </c>
      <c r="T146" s="154">
        <f t="shared" si="8"/>
        <v>0</v>
      </c>
      <c r="AR146" s="155" t="s">
        <v>550</v>
      </c>
      <c r="AT146" s="155" t="s">
        <v>196</v>
      </c>
      <c r="AU146" s="155" t="s">
        <v>84</v>
      </c>
      <c r="AY146" s="15" t="s">
        <v>193</v>
      </c>
      <c r="BE146" s="156">
        <f t="shared" si="9"/>
        <v>0</v>
      </c>
      <c r="BF146" s="156">
        <f t="shared" si="10"/>
        <v>0</v>
      </c>
      <c r="BG146" s="156">
        <f t="shared" si="11"/>
        <v>0</v>
      </c>
      <c r="BH146" s="156">
        <f t="shared" si="12"/>
        <v>0</v>
      </c>
      <c r="BI146" s="156">
        <f t="shared" si="13"/>
        <v>0</v>
      </c>
      <c r="BJ146" s="15" t="s">
        <v>82</v>
      </c>
      <c r="BK146" s="156">
        <f t="shared" si="14"/>
        <v>0</v>
      </c>
      <c r="BL146" s="15" t="s">
        <v>550</v>
      </c>
      <c r="BM146" s="155" t="s">
        <v>2217</v>
      </c>
    </row>
    <row r="147" spans="2:65" s="1" customFormat="1" ht="24.2" customHeight="1">
      <c r="B147" s="114"/>
      <c r="C147" s="143" t="s">
        <v>236</v>
      </c>
      <c r="D147" s="143" t="s">
        <v>196</v>
      </c>
      <c r="E147" s="144" t="s">
        <v>1227</v>
      </c>
      <c r="F147" s="145" t="s">
        <v>1228</v>
      </c>
      <c r="G147" s="146" t="s">
        <v>199</v>
      </c>
      <c r="H147" s="147">
        <v>2</v>
      </c>
      <c r="I147" s="148"/>
      <c r="J147" s="149">
        <f t="shared" si="5"/>
        <v>0</v>
      </c>
      <c r="K147" s="145" t="s">
        <v>1</v>
      </c>
      <c r="L147" s="150"/>
      <c r="M147" s="151" t="s">
        <v>1</v>
      </c>
      <c r="N147" s="152" t="s">
        <v>39</v>
      </c>
      <c r="P147" s="153">
        <f t="shared" si="6"/>
        <v>0</v>
      </c>
      <c r="Q147" s="153">
        <v>0</v>
      </c>
      <c r="R147" s="153">
        <f t="shared" si="7"/>
        <v>0</v>
      </c>
      <c r="S147" s="153">
        <v>0</v>
      </c>
      <c r="T147" s="154">
        <f t="shared" si="8"/>
        <v>0</v>
      </c>
      <c r="AR147" s="155" t="s">
        <v>550</v>
      </c>
      <c r="AT147" s="155" t="s">
        <v>196</v>
      </c>
      <c r="AU147" s="155" t="s">
        <v>84</v>
      </c>
      <c r="AY147" s="15" t="s">
        <v>193</v>
      </c>
      <c r="BE147" s="156">
        <f t="shared" si="9"/>
        <v>0</v>
      </c>
      <c r="BF147" s="156">
        <f t="shared" si="10"/>
        <v>0</v>
      </c>
      <c r="BG147" s="156">
        <f t="shared" si="11"/>
        <v>0</v>
      </c>
      <c r="BH147" s="156">
        <f t="shared" si="12"/>
        <v>0</v>
      </c>
      <c r="BI147" s="156">
        <f t="shared" si="13"/>
        <v>0</v>
      </c>
      <c r="BJ147" s="15" t="s">
        <v>82</v>
      </c>
      <c r="BK147" s="156">
        <f t="shared" si="14"/>
        <v>0</v>
      </c>
      <c r="BL147" s="15" t="s">
        <v>550</v>
      </c>
      <c r="BM147" s="155" t="s">
        <v>2218</v>
      </c>
    </row>
    <row r="148" spans="2:65" s="1" customFormat="1" ht="24.2" customHeight="1">
      <c r="B148" s="114"/>
      <c r="C148" s="157" t="s">
        <v>214</v>
      </c>
      <c r="D148" s="157" t="s">
        <v>207</v>
      </c>
      <c r="E148" s="158" t="s">
        <v>1248</v>
      </c>
      <c r="F148" s="159" t="s">
        <v>1249</v>
      </c>
      <c r="G148" s="160" t="s">
        <v>199</v>
      </c>
      <c r="H148" s="161">
        <v>28</v>
      </c>
      <c r="I148" s="162"/>
      <c r="J148" s="163">
        <f t="shared" si="5"/>
        <v>0</v>
      </c>
      <c r="K148" s="159" t="s">
        <v>1</v>
      </c>
      <c r="L148" s="30"/>
      <c r="M148" s="164" t="s">
        <v>1</v>
      </c>
      <c r="N148" s="113" t="s">
        <v>39</v>
      </c>
      <c r="P148" s="153">
        <f t="shared" si="6"/>
        <v>0</v>
      </c>
      <c r="Q148" s="153">
        <v>0</v>
      </c>
      <c r="R148" s="153">
        <f t="shared" si="7"/>
        <v>0</v>
      </c>
      <c r="S148" s="153">
        <v>0</v>
      </c>
      <c r="T148" s="154">
        <f t="shared" si="8"/>
        <v>0</v>
      </c>
      <c r="AR148" s="155" t="s">
        <v>192</v>
      </c>
      <c r="AT148" s="155" t="s">
        <v>207</v>
      </c>
      <c r="AU148" s="155" t="s">
        <v>84</v>
      </c>
      <c r="AY148" s="15" t="s">
        <v>193</v>
      </c>
      <c r="BE148" s="156">
        <f t="shared" si="9"/>
        <v>0</v>
      </c>
      <c r="BF148" s="156">
        <f t="shared" si="10"/>
        <v>0</v>
      </c>
      <c r="BG148" s="156">
        <f t="shared" si="11"/>
        <v>0</v>
      </c>
      <c r="BH148" s="156">
        <f t="shared" si="12"/>
        <v>0</v>
      </c>
      <c r="BI148" s="156">
        <f t="shared" si="13"/>
        <v>0</v>
      </c>
      <c r="BJ148" s="15" t="s">
        <v>82</v>
      </c>
      <c r="BK148" s="156">
        <f t="shared" si="14"/>
        <v>0</v>
      </c>
      <c r="BL148" s="15" t="s">
        <v>192</v>
      </c>
      <c r="BM148" s="155" t="s">
        <v>2219</v>
      </c>
    </row>
    <row r="149" spans="2:65" s="1" customFormat="1" ht="21.75" customHeight="1">
      <c r="B149" s="114"/>
      <c r="C149" s="143" t="s">
        <v>244</v>
      </c>
      <c r="D149" s="143" t="s">
        <v>196</v>
      </c>
      <c r="E149" s="144" t="s">
        <v>1254</v>
      </c>
      <c r="F149" s="145" t="s">
        <v>1255</v>
      </c>
      <c r="G149" s="146" t="s">
        <v>199</v>
      </c>
      <c r="H149" s="147">
        <v>7</v>
      </c>
      <c r="I149" s="148"/>
      <c r="J149" s="149">
        <f t="shared" si="5"/>
        <v>0</v>
      </c>
      <c r="K149" s="145" t="s">
        <v>1</v>
      </c>
      <c r="L149" s="150"/>
      <c r="M149" s="151" t="s">
        <v>1</v>
      </c>
      <c r="N149" s="152" t="s">
        <v>39</v>
      </c>
      <c r="P149" s="153">
        <f t="shared" si="6"/>
        <v>0</v>
      </c>
      <c r="Q149" s="153">
        <v>0</v>
      </c>
      <c r="R149" s="153">
        <f t="shared" si="7"/>
        <v>0</v>
      </c>
      <c r="S149" s="153">
        <v>0</v>
      </c>
      <c r="T149" s="154">
        <f t="shared" si="8"/>
        <v>0</v>
      </c>
      <c r="AR149" s="155" t="s">
        <v>550</v>
      </c>
      <c r="AT149" s="155" t="s">
        <v>196</v>
      </c>
      <c r="AU149" s="155" t="s">
        <v>84</v>
      </c>
      <c r="AY149" s="15" t="s">
        <v>193</v>
      </c>
      <c r="BE149" s="156">
        <f t="shared" si="9"/>
        <v>0</v>
      </c>
      <c r="BF149" s="156">
        <f t="shared" si="10"/>
        <v>0</v>
      </c>
      <c r="BG149" s="156">
        <f t="shared" si="11"/>
        <v>0</v>
      </c>
      <c r="BH149" s="156">
        <f t="shared" si="12"/>
        <v>0</v>
      </c>
      <c r="BI149" s="156">
        <f t="shared" si="13"/>
        <v>0</v>
      </c>
      <c r="BJ149" s="15" t="s">
        <v>82</v>
      </c>
      <c r="BK149" s="156">
        <f t="shared" si="14"/>
        <v>0</v>
      </c>
      <c r="BL149" s="15" t="s">
        <v>550</v>
      </c>
      <c r="BM149" s="155" t="s">
        <v>2220</v>
      </c>
    </row>
    <row r="150" spans="2:65" s="1" customFormat="1" ht="21.75" customHeight="1">
      <c r="B150" s="114"/>
      <c r="C150" s="143" t="s">
        <v>223</v>
      </c>
      <c r="D150" s="143" t="s">
        <v>196</v>
      </c>
      <c r="E150" s="144" t="s">
        <v>1257</v>
      </c>
      <c r="F150" s="145" t="s">
        <v>1258</v>
      </c>
      <c r="G150" s="146" t="s">
        <v>199</v>
      </c>
      <c r="H150" s="147">
        <v>1</v>
      </c>
      <c r="I150" s="148"/>
      <c r="J150" s="149">
        <f t="shared" si="5"/>
        <v>0</v>
      </c>
      <c r="K150" s="145" t="s">
        <v>1</v>
      </c>
      <c r="L150" s="150"/>
      <c r="M150" s="151" t="s">
        <v>1</v>
      </c>
      <c r="N150" s="152" t="s">
        <v>39</v>
      </c>
      <c r="P150" s="153">
        <f t="shared" si="6"/>
        <v>0</v>
      </c>
      <c r="Q150" s="153">
        <v>0</v>
      </c>
      <c r="R150" s="153">
        <f t="shared" si="7"/>
        <v>0</v>
      </c>
      <c r="S150" s="153">
        <v>0</v>
      </c>
      <c r="T150" s="154">
        <f t="shared" si="8"/>
        <v>0</v>
      </c>
      <c r="AR150" s="155" t="s">
        <v>550</v>
      </c>
      <c r="AT150" s="155" t="s">
        <v>196</v>
      </c>
      <c r="AU150" s="155" t="s">
        <v>84</v>
      </c>
      <c r="AY150" s="15" t="s">
        <v>193</v>
      </c>
      <c r="BE150" s="156">
        <f t="shared" si="9"/>
        <v>0</v>
      </c>
      <c r="BF150" s="156">
        <f t="shared" si="10"/>
        <v>0</v>
      </c>
      <c r="BG150" s="156">
        <f t="shared" si="11"/>
        <v>0</v>
      </c>
      <c r="BH150" s="156">
        <f t="shared" si="12"/>
        <v>0</v>
      </c>
      <c r="BI150" s="156">
        <f t="shared" si="13"/>
        <v>0</v>
      </c>
      <c r="BJ150" s="15" t="s">
        <v>82</v>
      </c>
      <c r="BK150" s="156">
        <f t="shared" si="14"/>
        <v>0</v>
      </c>
      <c r="BL150" s="15" t="s">
        <v>550</v>
      </c>
      <c r="BM150" s="155" t="s">
        <v>2221</v>
      </c>
    </row>
    <row r="151" spans="2:65" s="1" customFormat="1" ht="21.75" customHeight="1">
      <c r="B151" s="114"/>
      <c r="C151" s="143" t="s">
        <v>252</v>
      </c>
      <c r="D151" s="143" t="s">
        <v>196</v>
      </c>
      <c r="E151" s="144" t="s">
        <v>1266</v>
      </c>
      <c r="F151" s="145" t="s">
        <v>1267</v>
      </c>
      <c r="G151" s="146" t="s">
        <v>199</v>
      </c>
      <c r="H151" s="147">
        <v>7</v>
      </c>
      <c r="I151" s="148"/>
      <c r="J151" s="149">
        <f t="shared" si="5"/>
        <v>0</v>
      </c>
      <c r="K151" s="145" t="s">
        <v>1</v>
      </c>
      <c r="L151" s="150"/>
      <c r="M151" s="151" t="s">
        <v>1</v>
      </c>
      <c r="N151" s="152" t="s">
        <v>39</v>
      </c>
      <c r="P151" s="153">
        <f t="shared" si="6"/>
        <v>0</v>
      </c>
      <c r="Q151" s="153">
        <v>0</v>
      </c>
      <c r="R151" s="153">
        <f t="shared" si="7"/>
        <v>0</v>
      </c>
      <c r="S151" s="153">
        <v>0</v>
      </c>
      <c r="T151" s="154">
        <f t="shared" si="8"/>
        <v>0</v>
      </c>
      <c r="AR151" s="155" t="s">
        <v>550</v>
      </c>
      <c r="AT151" s="155" t="s">
        <v>196</v>
      </c>
      <c r="AU151" s="155" t="s">
        <v>84</v>
      </c>
      <c r="AY151" s="15" t="s">
        <v>193</v>
      </c>
      <c r="BE151" s="156">
        <f t="shared" si="9"/>
        <v>0</v>
      </c>
      <c r="BF151" s="156">
        <f t="shared" si="10"/>
        <v>0</v>
      </c>
      <c r="BG151" s="156">
        <f t="shared" si="11"/>
        <v>0</v>
      </c>
      <c r="BH151" s="156">
        <f t="shared" si="12"/>
        <v>0</v>
      </c>
      <c r="BI151" s="156">
        <f t="shared" si="13"/>
        <v>0</v>
      </c>
      <c r="BJ151" s="15" t="s">
        <v>82</v>
      </c>
      <c r="BK151" s="156">
        <f t="shared" si="14"/>
        <v>0</v>
      </c>
      <c r="BL151" s="15" t="s">
        <v>550</v>
      </c>
      <c r="BM151" s="155" t="s">
        <v>2222</v>
      </c>
    </row>
    <row r="152" spans="2:65" s="1" customFormat="1" ht="21.75" customHeight="1">
      <c r="B152" s="114"/>
      <c r="C152" s="143" t="s">
        <v>232</v>
      </c>
      <c r="D152" s="143" t="s">
        <v>196</v>
      </c>
      <c r="E152" s="144" t="s">
        <v>1272</v>
      </c>
      <c r="F152" s="145" t="s">
        <v>1273</v>
      </c>
      <c r="G152" s="146" t="s">
        <v>199</v>
      </c>
      <c r="H152" s="147">
        <v>3</v>
      </c>
      <c r="I152" s="148"/>
      <c r="J152" s="149">
        <f t="shared" si="5"/>
        <v>0</v>
      </c>
      <c r="K152" s="145" t="s">
        <v>1</v>
      </c>
      <c r="L152" s="150"/>
      <c r="M152" s="151" t="s">
        <v>1</v>
      </c>
      <c r="N152" s="152" t="s">
        <v>39</v>
      </c>
      <c r="P152" s="153">
        <f t="shared" si="6"/>
        <v>0</v>
      </c>
      <c r="Q152" s="153">
        <v>0</v>
      </c>
      <c r="R152" s="153">
        <f t="shared" si="7"/>
        <v>0</v>
      </c>
      <c r="S152" s="153">
        <v>0</v>
      </c>
      <c r="T152" s="154">
        <f t="shared" si="8"/>
        <v>0</v>
      </c>
      <c r="AR152" s="155" t="s">
        <v>550</v>
      </c>
      <c r="AT152" s="155" t="s">
        <v>196</v>
      </c>
      <c r="AU152" s="155" t="s">
        <v>84</v>
      </c>
      <c r="AY152" s="15" t="s">
        <v>193</v>
      </c>
      <c r="BE152" s="156">
        <f t="shared" si="9"/>
        <v>0</v>
      </c>
      <c r="BF152" s="156">
        <f t="shared" si="10"/>
        <v>0</v>
      </c>
      <c r="BG152" s="156">
        <f t="shared" si="11"/>
        <v>0</v>
      </c>
      <c r="BH152" s="156">
        <f t="shared" si="12"/>
        <v>0</v>
      </c>
      <c r="BI152" s="156">
        <f t="shared" si="13"/>
        <v>0</v>
      </c>
      <c r="BJ152" s="15" t="s">
        <v>82</v>
      </c>
      <c r="BK152" s="156">
        <f t="shared" si="14"/>
        <v>0</v>
      </c>
      <c r="BL152" s="15" t="s">
        <v>550</v>
      </c>
      <c r="BM152" s="155" t="s">
        <v>2223</v>
      </c>
    </row>
    <row r="153" spans="2:65" s="1" customFormat="1" ht="21.75" customHeight="1">
      <c r="B153" s="114"/>
      <c r="C153" s="143" t="s">
        <v>8</v>
      </c>
      <c r="D153" s="143" t="s">
        <v>196</v>
      </c>
      <c r="E153" s="144" t="s">
        <v>1287</v>
      </c>
      <c r="F153" s="145" t="s">
        <v>1288</v>
      </c>
      <c r="G153" s="146" t="s">
        <v>199</v>
      </c>
      <c r="H153" s="147">
        <v>2</v>
      </c>
      <c r="I153" s="148"/>
      <c r="J153" s="149">
        <f t="shared" si="5"/>
        <v>0</v>
      </c>
      <c r="K153" s="145" t="s">
        <v>1</v>
      </c>
      <c r="L153" s="150"/>
      <c r="M153" s="151" t="s">
        <v>1</v>
      </c>
      <c r="N153" s="152" t="s">
        <v>39</v>
      </c>
      <c r="P153" s="153">
        <f t="shared" si="6"/>
        <v>0</v>
      </c>
      <c r="Q153" s="153">
        <v>0</v>
      </c>
      <c r="R153" s="153">
        <f t="shared" si="7"/>
        <v>0</v>
      </c>
      <c r="S153" s="153">
        <v>0</v>
      </c>
      <c r="T153" s="154">
        <f t="shared" si="8"/>
        <v>0</v>
      </c>
      <c r="AR153" s="155" t="s">
        <v>550</v>
      </c>
      <c r="AT153" s="155" t="s">
        <v>196</v>
      </c>
      <c r="AU153" s="155" t="s">
        <v>84</v>
      </c>
      <c r="AY153" s="15" t="s">
        <v>193</v>
      </c>
      <c r="BE153" s="156">
        <f t="shared" si="9"/>
        <v>0</v>
      </c>
      <c r="BF153" s="156">
        <f t="shared" si="10"/>
        <v>0</v>
      </c>
      <c r="BG153" s="156">
        <f t="shared" si="11"/>
        <v>0</v>
      </c>
      <c r="BH153" s="156">
        <f t="shared" si="12"/>
        <v>0</v>
      </c>
      <c r="BI153" s="156">
        <f t="shared" si="13"/>
        <v>0</v>
      </c>
      <c r="BJ153" s="15" t="s">
        <v>82</v>
      </c>
      <c r="BK153" s="156">
        <f t="shared" si="14"/>
        <v>0</v>
      </c>
      <c r="BL153" s="15" t="s">
        <v>550</v>
      </c>
      <c r="BM153" s="155" t="s">
        <v>2224</v>
      </c>
    </row>
    <row r="154" spans="2:65" s="1" customFormat="1" ht="21.75" customHeight="1">
      <c r="B154" s="114"/>
      <c r="C154" s="143" t="s">
        <v>222</v>
      </c>
      <c r="D154" s="143" t="s">
        <v>196</v>
      </c>
      <c r="E154" s="144" t="s">
        <v>1290</v>
      </c>
      <c r="F154" s="145" t="s">
        <v>1291</v>
      </c>
      <c r="G154" s="146" t="s">
        <v>199</v>
      </c>
      <c r="H154" s="147">
        <v>1</v>
      </c>
      <c r="I154" s="148"/>
      <c r="J154" s="149">
        <f t="shared" si="5"/>
        <v>0</v>
      </c>
      <c r="K154" s="145" t="s">
        <v>1</v>
      </c>
      <c r="L154" s="150"/>
      <c r="M154" s="151" t="s">
        <v>1</v>
      </c>
      <c r="N154" s="152" t="s">
        <v>39</v>
      </c>
      <c r="P154" s="153">
        <f t="shared" si="6"/>
        <v>0</v>
      </c>
      <c r="Q154" s="153">
        <v>0</v>
      </c>
      <c r="R154" s="153">
        <f t="shared" si="7"/>
        <v>0</v>
      </c>
      <c r="S154" s="153">
        <v>0</v>
      </c>
      <c r="T154" s="154">
        <f t="shared" si="8"/>
        <v>0</v>
      </c>
      <c r="AR154" s="155" t="s">
        <v>550</v>
      </c>
      <c r="AT154" s="155" t="s">
        <v>196</v>
      </c>
      <c r="AU154" s="155" t="s">
        <v>84</v>
      </c>
      <c r="AY154" s="15" t="s">
        <v>193</v>
      </c>
      <c r="BE154" s="156">
        <f t="shared" si="9"/>
        <v>0</v>
      </c>
      <c r="BF154" s="156">
        <f t="shared" si="10"/>
        <v>0</v>
      </c>
      <c r="BG154" s="156">
        <f t="shared" si="11"/>
        <v>0</v>
      </c>
      <c r="BH154" s="156">
        <f t="shared" si="12"/>
        <v>0</v>
      </c>
      <c r="BI154" s="156">
        <f t="shared" si="13"/>
        <v>0</v>
      </c>
      <c r="BJ154" s="15" t="s">
        <v>82</v>
      </c>
      <c r="BK154" s="156">
        <f t="shared" si="14"/>
        <v>0</v>
      </c>
      <c r="BL154" s="15" t="s">
        <v>550</v>
      </c>
      <c r="BM154" s="155" t="s">
        <v>2225</v>
      </c>
    </row>
    <row r="155" spans="2:65" s="1" customFormat="1" ht="21.75" customHeight="1">
      <c r="B155" s="114"/>
      <c r="C155" s="143" t="s">
        <v>269</v>
      </c>
      <c r="D155" s="143" t="s">
        <v>196</v>
      </c>
      <c r="E155" s="144" t="s">
        <v>1296</v>
      </c>
      <c r="F155" s="145" t="s">
        <v>1297</v>
      </c>
      <c r="G155" s="146" t="s">
        <v>199</v>
      </c>
      <c r="H155" s="147">
        <v>2</v>
      </c>
      <c r="I155" s="148"/>
      <c r="J155" s="149">
        <f t="shared" si="5"/>
        <v>0</v>
      </c>
      <c r="K155" s="145" t="s">
        <v>1</v>
      </c>
      <c r="L155" s="150"/>
      <c r="M155" s="151" t="s">
        <v>1</v>
      </c>
      <c r="N155" s="152" t="s">
        <v>39</v>
      </c>
      <c r="P155" s="153">
        <f t="shared" si="6"/>
        <v>0</v>
      </c>
      <c r="Q155" s="153">
        <v>0</v>
      </c>
      <c r="R155" s="153">
        <f t="shared" si="7"/>
        <v>0</v>
      </c>
      <c r="S155" s="153">
        <v>0</v>
      </c>
      <c r="T155" s="154">
        <f t="shared" si="8"/>
        <v>0</v>
      </c>
      <c r="AR155" s="155" t="s">
        <v>550</v>
      </c>
      <c r="AT155" s="155" t="s">
        <v>196</v>
      </c>
      <c r="AU155" s="155" t="s">
        <v>84</v>
      </c>
      <c r="AY155" s="15" t="s">
        <v>193</v>
      </c>
      <c r="BE155" s="156">
        <f t="shared" si="9"/>
        <v>0</v>
      </c>
      <c r="BF155" s="156">
        <f t="shared" si="10"/>
        <v>0</v>
      </c>
      <c r="BG155" s="156">
        <f t="shared" si="11"/>
        <v>0</v>
      </c>
      <c r="BH155" s="156">
        <f t="shared" si="12"/>
        <v>0</v>
      </c>
      <c r="BI155" s="156">
        <f t="shared" si="13"/>
        <v>0</v>
      </c>
      <c r="BJ155" s="15" t="s">
        <v>82</v>
      </c>
      <c r="BK155" s="156">
        <f t="shared" si="14"/>
        <v>0</v>
      </c>
      <c r="BL155" s="15" t="s">
        <v>550</v>
      </c>
      <c r="BM155" s="155" t="s">
        <v>2226</v>
      </c>
    </row>
    <row r="156" spans="2:65" s="1" customFormat="1" ht="21.75" customHeight="1">
      <c r="B156" s="114"/>
      <c r="C156" s="143" t="s">
        <v>240</v>
      </c>
      <c r="D156" s="143" t="s">
        <v>196</v>
      </c>
      <c r="E156" s="144" t="s">
        <v>1299</v>
      </c>
      <c r="F156" s="145" t="s">
        <v>1300</v>
      </c>
      <c r="G156" s="146" t="s">
        <v>199</v>
      </c>
      <c r="H156" s="147">
        <v>1</v>
      </c>
      <c r="I156" s="148"/>
      <c r="J156" s="149">
        <f t="shared" si="5"/>
        <v>0</v>
      </c>
      <c r="K156" s="145" t="s">
        <v>1</v>
      </c>
      <c r="L156" s="150"/>
      <c r="M156" s="151" t="s">
        <v>1</v>
      </c>
      <c r="N156" s="152" t="s">
        <v>39</v>
      </c>
      <c r="P156" s="153">
        <f t="shared" si="6"/>
        <v>0</v>
      </c>
      <c r="Q156" s="153">
        <v>0</v>
      </c>
      <c r="R156" s="153">
        <f t="shared" si="7"/>
        <v>0</v>
      </c>
      <c r="S156" s="153">
        <v>0</v>
      </c>
      <c r="T156" s="154">
        <f t="shared" si="8"/>
        <v>0</v>
      </c>
      <c r="AR156" s="155" t="s">
        <v>550</v>
      </c>
      <c r="AT156" s="155" t="s">
        <v>196</v>
      </c>
      <c r="AU156" s="155" t="s">
        <v>84</v>
      </c>
      <c r="AY156" s="15" t="s">
        <v>193</v>
      </c>
      <c r="BE156" s="156">
        <f t="shared" si="9"/>
        <v>0</v>
      </c>
      <c r="BF156" s="156">
        <f t="shared" si="10"/>
        <v>0</v>
      </c>
      <c r="BG156" s="156">
        <f t="shared" si="11"/>
        <v>0</v>
      </c>
      <c r="BH156" s="156">
        <f t="shared" si="12"/>
        <v>0</v>
      </c>
      <c r="BI156" s="156">
        <f t="shared" si="13"/>
        <v>0</v>
      </c>
      <c r="BJ156" s="15" t="s">
        <v>82</v>
      </c>
      <c r="BK156" s="156">
        <f t="shared" si="14"/>
        <v>0</v>
      </c>
      <c r="BL156" s="15" t="s">
        <v>550</v>
      </c>
      <c r="BM156" s="155" t="s">
        <v>2227</v>
      </c>
    </row>
    <row r="157" spans="2:65" s="1" customFormat="1" ht="21.75" customHeight="1">
      <c r="B157" s="114"/>
      <c r="C157" s="143" t="s">
        <v>279</v>
      </c>
      <c r="D157" s="143" t="s">
        <v>196</v>
      </c>
      <c r="E157" s="144" t="s">
        <v>1305</v>
      </c>
      <c r="F157" s="145" t="s">
        <v>1306</v>
      </c>
      <c r="G157" s="146" t="s">
        <v>199</v>
      </c>
      <c r="H157" s="147">
        <v>2</v>
      </c>
      <c r="I157" s="148"/>
      <c r="J157" s="149">
        <f t="shared" si="5"/>
        <v>0</v>
      </c>
      <c r="K157" s="145" t="s">
        <v>1</v>
      </c>
      <c r="L157" s="150"/>
      <c r="M157" s="151" t="s">
        <v>1</v>
      </c>
      <c r="N157" s="152" t="s">
        <v>39</v>
      </c>
      <c r="P157" s="153">
        <f t="shared" si="6"/>
        <v>0</v>
      </c>
      <c r="Q157" s="153">
        <v>0</v>
      </c>
      <c r="R157" s="153">
        <f t="shared" si="7"/>
        <v>0</v>
      </c>
      <c r="S157" s="153">
        <v>0</v>
      </c>
      <c r="T157" s="154">
        <f t="shared" si="8"/>
        <v>0</v>
      </c>
      <c r="AR157" s="155" t="s">
        <v>550</v>
      </c>
      <c r="AT157" s="155" t="s">
        <v>196</v>
      </c>
      <c r="AU157" s="155" t="s">
        <v>84</v>
      </c>
      <c r="AY157" s="15" t="s">
        <v>193</v>
      </c>
      <c r="BE157" s="156">
        <f t="shared" si="9"/>
        <v>0</v>
      </c>
      <c r="BF157" s="156">
        <f t="shared" si="10"/>
        <v>0</v>
      </c>
      <c r="BG157" s="156">
        <f t="shared" si="11"/>
        <v>0</v>
      </c>
      <c r="BH157" s="156">
        <f t="shared" si="12"/>
        <v>0</v>
      </c>
      <c r="BI157" s="156">
        <f t="shared" si="13"/>
        <v>0</v>
      </c>
      <c r="BJ157" s="15" t="s">
        <v>82</v>
      </c>
      <c r="BK157" s="156">
        <f t="shared" si="14"/>
        <v>0</v>
      </c>
      <c r="BL157" s="15" t="s">
        <v>550</v>
      </c>
      <c r="BM157" s="155" t="s">
        <v>2228</v>
      </c>
    </row>
    <row r="158" spans="2:65" s="1" customFormat="1" ht="21.75" customHeight="1">
      <c r="B158" s="114"/>
      <c r="C158" s="143" t="s">
        <v>243</v>
      </c>
      <c r="D158" s="143" t="s">
        <v>196</v>
      </c>
      <c r="E158" s="144" t="s">
        <v>1245</v>
      </c>
      <c r="F158" s="145" t="s">
        <v>2229</v>
      </c>
      <c r="G158" s="146" t="s">
        <v>199</v>
      </c>
      <c r="H158" s="147">
        <v>1</v>
      </c>
      <c r="I158" s="148"/>
      <c r="J158" s="149">
        <f t="shared" si="5"/>
        <v>0</v>
      </c>
      <c r="K158" s="145" t="s">
        <v>1</v>
      </c>
      <c r="L158" s="150"/>
      <c r="M158" s="151" t="s">
        <v>1</v>
      </c>
      <c r="N158" s="152" t="s">
        <v>39</v>
      </c>
      <c r="P158" s="153">
        <f t="shared" si="6"/>
        <v>0</v>
      </c>
      <c r="Q158" s="153">
        <v>0</v>
      </c>
      <c r="R158" s="153">
        <f t="shared" si="7"/>
        <v>0</v>
      </c>
      <c r="S158" s="153">
        <v>0</v>
      </c>
      <c r="T158" s="154">
        <f t="shared" si="8"/>
        <v>0</v>
      </c>
      <c r="AR158" s="155" t="s">
        <v>550</v>
      </c>
      <c r="AT158" s="155" t="s">
        <v>196</v>
      </c>
      <c r="AU158" s="155" t="s">
        <v>84</v>
      </c>
      <c r="AY158" s="15" t="s">
        <v>193</v>
      </c>
      <c r="BE158" s="156">
        <f t="shared" si="9"/>
        <v>0</v>
      </c>
      <c r="BF158" s="156">
        <f t="shared" si="10"/>
        <v>0</v>
      </c>
      <c r="BG158" s="156">
        <f t="shared" si="11"/>
        <v>0</v>
      </c>
      <c r="BH158" s="156">
        <f t="shared" si="12"/>
        <v>0</v>
      </c>
      <c r="BI158" s="156">
        <f t="shared" si="13"/>
        <v>0</v>
      </c>
      <c r="BJ158" s="15" t="s">
        <v>82</v>
      </c>
      <c r="BK158" s="156">
        <f t="shared" si="14"/>
        <v>0</v>
      </c>
      <c r="BL158" s="15" t="s">
        <v>550</v>
      </c>
      <c r="BM158" s="155" t="s">
        <v>2230</v>
      </c>
    </row>
    <row r="159" spans="2:65" s="1" customFormat="1" ht="21.75" customHeight="1">
      <c r="B159" s="114"/>
      <c r="C159" s="143" t="s">
        <v>7</v>
      </c>
      <c r="D159" s="143" t="s">
        <v>196</v>
      </c>
      <c r="E159" s="144" t="s">
        <v>1311</v>
      </c>
      <c r="F159" s="145" t="s">
        <v>2231</v>
      </c>
      <c r="G159" s="146" t="s">
        <v>199</v>
      </c>
      <c r="H159" s="147">
        <v>1</v>
      </c>
      <c r="I159" s="148"/>
      <c r="J159" s="149">
        <f t="shared" si="5"/>
        <v>0</v>
      </c>
      <c r="K159" s="145" t="s">
        <v>1</v>
      </c>
      <c r="L159" s="150"/>
      <c r="M159" s="151" t="s">
        <v>1</v>
      </c>
      <c r="N159" s="152" t="s">
        <v>39</v>
      </c>
      <c r="P159" s="153">
        <f t="shared" si="6"/>
        <v>0</v>
      </c>
      <c r="Q159" s="153">
        <v>0</v>
      </c>
      <c r="R159" s="153">
        <f t="shared" si="7"/>
        <v>0</v>
      </c>
      <c r="S159" s="153">
        <v>0</v>
      </c>
      <c r="T159" s="154">
        <f t="shared" si="8"/>
        <v>0</v>
      </c>
      <c r="AR159" s="155" t="s">
        <v>550</v>
      </c>
      <c r="AT159" s="155" t="s">
        <v>196</v>
      </c>
      <c r="AU159" s="155" t="s">
        <v>84</v>
      </c>
      <c r="AY159" s="15" t="s">
        <v>193</v>
      </c>
      <c r="BE159" s="156">
        <f t="shared" si="9"/>
        <v>0</v>
      </c>
      <c r="BF159" s="156">
        <f t="shared" si="10"/>
        <v>0</v>
      </c>
      <c r="BG159" s="156">
        <f t="shared" si="11"/>
        <v>0</v>
      </c>
      <c r="BH159" s="156">
        <f t="shared" si="12"/>
        <v>0</v>
      </c>
      <c r="BI159" s="156">
        <f t="shared" si="13"/>
        <v>0</v>
      </c>
      <c r="BJ159" s="15" t="s">
        <v>82</v>
      </c>
      <c r="BK159" s="156">
        <f t="shared" si="14"/>
        <v>0</v>
      </c>
      <c r="BL159" s="15" t="s">
        <v>550</v>
      </c>
      <c r="BM159" s="155" t="s">
        <v>2232</v>
      </c>
    </row>
    <row r="160" spans="2:65" s="1" customFormat="1" ht="16.5" customHeight="1">
      <c r="B160" s="114"/>
      <c r="C160" s="157" t="s">
        <v>247</v>
      </c>
      <c r="D160" s="157" t="s">
        <v>207</v>
      </c>
      <c r="E160" s="158" t="s">
        <v>1766</v>
      </c>
      <c r="F160" s="159" t="s">
        <v>1767</v>
      </c>
      <c r="G160" s="160" t="s">
        <v>199</v>
      </c>
      <c r="H160" s="161">
        <v>1</v>
      </c>
      <c r="I160" s="162"/>
      <c r="J160" s="163">
        <f t="shared" si="5"/>
        <v>0</v>
      </c>
      <c r="K160" s="159" t="s">
        <v>1</v>
      </c>
      <c r="L160" s="30"/>
      <c r="M160" s="164" t="s">
        <v>1</v>
      </c>
      <c r="N160" s="113" t="s">
        <v>39</v>
      </c>
      <c r="P160" s="153">
        <f t="shared" si="6"/>
        <v>0</v>
      </c>
      <c r="Q160" s="153">
        <v>0</v>
      </c>
      <c r="R160" s="153">
        <f t="shared" si="7"/>
        <v>0</v>
      </c>
      <c r="S160" s="153">
        <v>0</v>
      </c>
      <c r="T160" s="154">
        <f t="shared" si="8"/>
        <v>0</v>
      </c>
      <c r="AR160" s="155" t="s">
        <v>268</v>
      </c>
      <c r="AT160" s="155" t="s">
        <v>207</v>
      </c>
      <c r="AU160" s="155" t="s">
        <v>84</v>
      </c>
      <c r="AY160" s="15" t="s">
        <v>193</v>
      </c>
      <c r="BE160" s="156">
        <f t="shared" si="9"/>
        <v>0</v>
      </c>
      <c r="BF160" s="156">
        <f t="shared" si="10"/>
        <v>0</v>
      </c>
      <c r="BG160" s="156">
        <f t="shared" si="11"/>
        <v>0</v>
      </c>
      <c r="BH160" s="156">
        <f t="shared" si="12"/>
        <v>0</v>
      </c>
      <c r="BI160" s="156">
        <f t="shared" si="13"/>
        <v>0</v>
      </c>
      <c r="BJ160" s="15" t="s">
        <v>82</v>
      </c>
      <c r="BK160" s="156">
        <f t="shared" si="14"/>
        <v>0</v>
      </c>
      <c r="BL160" s="15" t="s">
        <v>268</v>
      </c>
      <c r="BM160" s="155" t="s">
        <v>2233</v>
      </c>
    </row>
    <row r="161" spans="2:65" s="1" customFormat="1" ht="16.5" customHeight="1">
      <c r="B161" s="114"/>
      <c r="C161" s="143" t="s">
        <v>295</v>
      </c>
      <c r="D161" s="143" t="s">
        <v>196</v>
      </c>
      <c r="E161" s="144" t="s">
        <v>1770</v>
      </c>
      <c r="F161" s="145" t="s">
        <v>1771</v>
      </c>
      <c r="G161" s="146" t="s">
        <v>199</v>
      </c>
      <c r="H161" s="147">
        <v>1</v>
      </c>
      <c r="I161" s="148"/>
      <c r="J161" s="149">
        <f t="shared" si="5"/>
        <v>0</v>
      </c>
      <c r="K161" s="145" t="s">
        <v>1</v>
      </c>
      <c r="L161" s="150"/>
      <c r="M161" s="151" t="s">
        <v>1</v>
      </c>
      <c r="N161" s="152" t="s">
        <v>39</v>
      </c>
      <c r="P161" s="153">
        <f t="shared" si="6"/>
        <v>0</v>
      </c>
      <c r="Q161" s="153">
        <v>0</v>
      </c>
      <c r="R161" s="153">
        <f t="shared" si="7"/>
        <v>0</v>
      </c>
      <c r="S161" s="153">
        <v>0</v>
      </c>
      <c r="T161" s="154">
        <f t="shared" si="8"/>
        <v>0</v>
      </c>
      <c r="AR161" s="155" t="s">
        <v>273</v>
      </c>
      <c r="AT161" s="155" t="s">
        <v>196</v>
      </c>
      <c r="AU161" s="155" t="s">
        <v>84</v>
      </c>
      <c r="AY161" s="15" t="s">
        <v>193</v>
      </c>
      <c r="BE161" s="156">
        <f t="shared" si="9"/>
        <v>0</v>
      </c>
      <c r="BF161" s="156">
        <f t="shared" si="10"/>
        <v>0</v>
      </c>
      <c r="BG161" s="156">
        <f t="shared" si="11"/>
        <v>0</v>
      </c>
      <c r="BH161" s="156">
        <f t="shared" si="12"/>
        <v>0</v>
      </c>
      <c r="BI161" s="156">
        <f t="shared" si="13"/>
        <v>0</v>
      </c>
      <c r="BJ161" s="15" t="s">
        <v>82</v>
      </c>
      <c r="BK161" s="156">
        <f t="shared" si="14"/>
        <v>0</v>
      </c>
      <c r="BL161" s="15" t="s">
        <v>268</v>
      </c>
      <c r="BM161" s="155" t="s">
        <v>2234</v>
      </c>
    </row>
    <row r="162" spans="2:65" s="1" customFormat="1" ht="29.25">
      <c r="B162" s="30"/>
      <c r="D162" s="166" t="s">
        <v>1116</v>
      </c>
      <c r="F162" s="192" t="s">
        <v>1773</v>
      </c>
      <c r="I162" s="115"/>
      <c r="L162" s="30"/>
      <c r="M162" s="182"/>
      <c r="T162" s="54"/>
      <c r="AT162" s="15" t="s">
        <v>1116</v>
      </c>
      <c r="AU162" s="15" t="s">
        <v>84</v>
      </c>
    </row>
    <row r="163" spans="2:65" s="11" customFormat="1" ht="22.9" customHeight="1">
      <c r="B163" s="131"/>
      <c r="D163" s="132" t="s">
        <v>73</v>
      </c>
      <c r="E163" s="141" t="s">
        <v>1350</v>
      </c>
      <c r="F163" s="141" t="s">
        <v>1351</v>
      </c>
      <c r="I163" s="134"/>
      <c r="J163" s="142">
        <f>BK163</f>
        <v>0</v>
      </c>
      <c r="L163" s="131"/>
      <c r="M163" s="136"/>
      <c r="P163" s="137">
        <f>SUM(P164:P284)</f>
        <v>0</v>
      </c>
      <c r="R163" s="137">
        <f>SUM(R164:R284)</f>
        <v>0</v>
      </c>
      <c r="T163" s="138">
        <f>SUM(T164:T284)</f>
        <v>0</v>
      </c>
      <c r="AR163" s="132" t="s">
        <v>82</v>
      </c>
      <c r="AT163" s="139" t="s">
        <v>73</v>
      </c>
      <c r="AU163" s="139" t="s">
        <v>82</v>
      </c>
      <c r="AY163" s="132" t="s">
        <v>193</v>
      </c>
      <c r="BK163" s="140">
        <f>SUM(BK164:BK284)</f>
        <v>0</v>
      </c>
    </row>
    <row r="164" spans="2:65" s="1" customFormat="1" ht="16.5" customHeight="1">
      <c r="B164" s="114"/>
      <c r="C164" s="157" t="s">
        <v>251</v>
      </c>
      <c r="D164" s="157" t="s">
        <v>207</v>
      </c>
      <c r="E164" s="158" t="s">
        <v>1368</v>
      </c>
      <c r="F164" s="159" t="s">
        <v>2235</v>
      </c>
      <c r="G164" s="160" t="s">
        <v>199</v>
      </c>
      <c r="H164" s="161">
        <v>1</v>
      </c>
      <c r="I164" s="162"/>
      <c r="J164" s="163">
        <f t="shared" ref="J164:J170" si="15">ROUND(I164*H164,2)</f>
        <v>0</v>
      </c>
      <c r="K164" s="159" t="s">
        <v>1</v>
      </c>
      <c r="L164" s="30"/>
      <c r="M164" s="164" t="s">
        <v>1</v>
      </c>
      <c r="N164" s="113" t="s">
        <v>39</v>
      </c>
      <c r="P164" s="153">
        <f t="shared" ref="P164:P170" si="16">O164*H164</f>
        <v>0</v>
      </c>
      <c r="Q164" s="153">
        <v>0</v>
      </c>
      <c r="R164" s="153">
        <f t="shared" ref="R164:R170" si="17">Q164*H164</f>
        <v>0</v>
      </c>
      <c r="S164" s="153">
        <v>0</v>
      </c>
      <c r="T164" s="154">
        <f t="shared" ref="T164:T170" si="18">S164*H164</f>
        <v>0</v>
      </c>
      <c r="AR164" s="155" t="s">
        <v>268</v>
      </c>
      <c r="AT164" s="155" t="s">
        <v>207</v>
      </c>
      <c r="AU164" s="155" t="s">
        <v>84</v>
      </c>
      <c r="AY164" s="15" t="s">
        <v>193</v>
      </c>
      <c r="BE164" s="156">
        <f t="shared" ref="BE164:BE170" si="19">IF(N164="základní",J164,0)</f>
        <v>0</v>
      </c>
      <c r="BF164" s="156">
        <f t="shared" ref="BF164:BF170" si="20">IF(N164="snížená",J164,0)</f>
        <v>0</v>
      </c>
      <c r="BG164" s="156">
        <f t="shared" ref="BG164:BG170" si="21">IF(N164="zákl. přenesená",J164,0)</f>
        <v>0</v>
      </c>
      <c r="BH164" s="156">
        <f t="shared" ref="BH164:BH170" si="22">IF(N164="sníž. přenesená",J164,0)</f>
        <v>0</v>
      </c>
      <c r="BI164" s="156">
        <f t="shared" ref="BI164:BI170" si="23">IF(N164="nulová",J164,0)</f>
        <v>0</v>
      </c>
      <c r="BJ164" s="15" t="s">
        <v>82</v>
      </c>
      <c r="BK164" s="156">
        <f t="shared" ref="BK164:BK170" si="24">ROUND(I164*H164,2)</f>
        <v>0</v>
      </c>
      <c r="BL164" s="15" t="s">
        <v>268</v>
      </c>
      <c r="BM164" s="155" t="s">
        <v>2236</v>
      </c>
    </row>
    <row r="165" spans="2:65" s="1" customFormat="1" ht="16.5" customHeight="1">
      <c r="B165" s="114"/>
      <c r="C165" s="143" t="s">
        <v>302</v>
      </c>
      <c r="D165" s="143" t="s">
        <v>196</v>
      </c>
      <c r="E165" s="144" t="s">
        <v>1371</v>
      </c>
      <c r="F165" s="145" t="s">
        <v>2237</v>
      </c>
      <c r="G165" s="146" t="s">
        <v>199</v>
      </c>
      <c r="H165" s="147">
        <v>1</v>
      </c>
      <c r="I165" s="148"/>
      <c r="J165" s="149">
        <f t="shared" si="15"/>
        <v>0</v>
      </c>
      <c r="K165" s="145" t="s">
        <v>1</v>
      </c>
      <c r="L165" s="150"/>
      <c r="M165" s="151" t="s">
        <v>1</v>
      </c>
      <c r="N165" s="152" t="s">
        <v>39</v>
      </c>
      <c r="P165" s="153">
        <f t="shared" si="16"/>
        <v>0</v>
      </c>
      <c r="Q165" s="153">
        <v>0</v>
      </c>
      <c r="R165" s="153">
        <f t="shared" si="17"/>
        <v>0</v>
      </c>
      <c r="S165" s="153">
        <v>0</v>
      </c>
      <c r="T165" s="154">
        <f t="shared" si="18"/>
        <v>0</v>
      </c>
      <c r="AR165" s="155" t="s">
        <v>273</v>
      </c>
      <c r="AT165" s="155" t="s">
        <v>196</v>
      </c>
      <c r="AU165" s="155" t="s">
        <v>84</v>
      </c>
      <c r="AY165" s="15" t="s">
        <v>193</v>
      </c>
      <c r="BE165" s="156">
        <f t="shared" si="19"/>
        <v>0</v>
      </c>
      <c r="BF165" s="156">
        <f t="shared" si="20"/>
        <v>0</v>
      </c>
      <c r="BG165" s="156">
        <f t="shared" si="21"/>
        <v>0</v>
      </c>
      <c r="BH165" s="156">
        <f t="shared" si="22"/>
        <v>0</v>
      </c>
      <c r="BI165" s="156">
        <f t="shared" si="23"/>
        <v>0</v>
      </c>
      <c r="BJ165" s="15" t="s">
        <v>82</v>
      </c>
      <c r="BK165" s="156">
        <f t="shared" si="24"/>
        <v>0</v>
      </c>
      <c r="BL165" s="15" t="s">
        <v>268</v>
      </c>
      <c r="BM165" s="155" t="s">
        <v>2238</v>
      </c>
    </row>
    <row r="166" spans="2:65" s="1" customFormat="1" ht="16.5" customHeight="1">
      <c r="B166" s="114"/>
      <c r="C166" s="157" t="s">
        <v>255</v>
      </c>
      <c r="D166" s="157" t="s">
        <v>207</v>
      </c>
      <c r="E166" s="158" t="s">
        <v>2239</v>
      </c>
      <c r="F166" s="159" t="s">
        <v>2240</v>
      </c>
      <c r="G166" s="160" t="s">
        <v>199</v>
      </c>
      <c r="H166" s="161">
        <v>1</v>
      </c>
      <c r="I166" s="162"/>
      <c r="J166" s="163">
        <f t="shared" si="15"/>
        <v>0</v>
      </c>
      <c r="K166" s="159" t="s">
        <v>1</v>
      </c>
      <c r="L166" s="30"/>
      <c r="M166" s="164" t="s">
        <v>1</v>
      </c>
      <c r="N166" s="113" t="s">
        <v>39</v>
      </c>
      <c r="P166" s="153">
        <f t="shared" si="16"/>
        <v>0</v>
      </c>
      <c r="Q166" s="153">
        <v>0</v>
      </c>
      <c r="R166" s="153">
        <f t="shared" si="17"/>
        <v>0</v>
      </c>
      <c r="S166" s="153">
        <v>0</v>
      </c>
      <c r="T166" s="154">
        <f t="shared" si="18"/>
        <v>0</v>
      </c>
      <c r="AR166" s="155" t="s">
        <v>268</v>
      </c>
      <c r="AT166" s="155" t="s">
        <v>207</v>
      </c>
      <c r="AU166" s="155" t="s">
        <v>84</v>
      </c>
      <c r="AY166" s="15" t="s">
        <v>193</v>
      </c>
      <c r="BE166" s="156">
        <f t="shared" si="19"/>
        <v>0</v>
      </c>
      <c r="BF166" s="156">
        <f t="shared" si="20"/>
        <v>0</v>
      </c>
      <c r="BG166" s="156">
        <f t="shared" si="21"/>
        <v>0</v>
      </c>
      <c r="BH166" s="156">
        <f t="shared" si="22"/>
        <v>0</v>
      </c>
      <c r="BI166" s="156">
        <f t="shared" si="23"/>
        <v>0</v>
      </c>
      <c r="BJ166" s="15" t="s">
        <v>82</v>
      </c>
      <c r="BK166" s="156">
        <f t="shared" si="24"/>
        <v>0</v>
      </c>
      <c r="BL166" s="15" t="s">
        <v>268</v>
      </c>
      <c r="BM166" s="155" t="s">
        <v>2241</v>
      </c>
    </row>
    <row r="167" spans="2:65" s="1" customFormat="1" ht="16.5" customHeight="1">
      <c r="B167" s="114"/>
      <c r="C167" s="143" t="s">
        <v>310</v>
      </c>
      <c r="D167" s="143" t="s">
        <v>196</v>
      </c>
      <c r="E167" s="144" t="s">
        <v>2242</v>
      </c>
      <c r="F167" s="145" t="s">
        <v>2243</v>
      </c>
      <c r="G167" s="146" t="s">
        <v>199</v>
      </c>
      <c r="H167" s="147">
        <v>1</v>
      </c>
      <c r="I167" s="148"/>
      <c r="J167" s="149">
        <f t="shared" si="15"/>
        <v>0</v>
      </c>
      <c r="K167" s="145" t="s">
        <v>1</v>
      </c>
      <c r="L167" s="150"/>
      <c r="M167" s="151" t="s">
        <v>1</v>
      </c>
      <c r="N167" s="152" t="s">
        <v>39</v>
      </c>
      <c r="P167" s="153">
        <f t="shared" si="16"/>
        <v>0</v>
      </c>
      <c r="Q167" s="153">
        <v>0</v>
      </c>
      <c r="R167" s="153">
        <f t="shared" si="17"/>
        <v>0</v>
      </c>
      <c r="S167" s="153">
        <v>0</v>
      </c>
      <c r="T167" s="154">
        <f t="shared" si="18"/>
        <v>0</v>
      </c>
      <c r="AR167" s="155" t="s">
        <v>273</v>
      </c>
      <c r="AT167" s="155" t="s">
        <v>196</v>
      </c>
      <c r="AU167" s="155" t="s">
        <v>84</v>
      </c>
      <c r="AY167" s="15" t="s">
        <v>193</v>
      </c>
      <c r="BE167" s="156">
        <f t="shared" si="19"/>
        <v>0</v>
      </c>
      <c r="BF167" s="156">
        <f t="shared" si="20"/>
        <v>0</v>
      </c>
      <c r="BG167" s="156">
        <f t="shared" si="21"/>
        <v>0</v>
      </c>
      <c r="BH167" s="156">
        <f t="shared" si="22"/>
        <v>0</v>
      </c>
      <c r="BI167" s="156">
        <f t="shared" si="23"/>
        <v>0</v>
      </c>
      <c r="BJ167" s="15" t="s">
        <v>82</v>
      </c>
      <c r="BK167" s="156">
        <f t="shared" si="24"/>
        <v>0</v>
      </c>
      <c r="BL167" s="15" t="s">
        <v>268</v>
      </c>
      <c r="BM167" s="155" t="s">
        <v>2244</v>
      </c>
    </row>
    <row r="168" spans="2:65" s="1" customFormat="1" ht="16.5" customHeight="1">
      <c r="B168" s="114"/>
      <c r="C168" s="157" t="s">
        <v>259</v>
      </c>
      <c r="D168" s="157" t="s">
        <v>207</v>
      </c>
      <c r="E168" s="158" t="s">
        <v>1353</v>
      </c>
      <c r="F168" s="159" t="s">
        <v>1354</v>
      </c>
      <c r="G168" s="160" t="s">
        <v>199</v>
      </c>
      <c r="H168" s="161">
        <v>1</v>
      </c>
      <c r="I168" s="162"/>
      <c r="J168" s="163">
        <f t="shared" si="15"/>
        <v>0</v>
      </c>
      <c r="K168" s="159" t="s">
        <v>1</v>
      </c>
      <c r="L168" s="30"/>
      <c r="M168" s="164" t="s">
        <v>1</v>
      </c>
      <c r="N168" s="113" t="s">
        <v>39</v>
      </c>
      <c r="P168" s="153">
        <f t="shared" si="16"/>
        <v>0</v>
      </c>
      <c r="Q168" s="153">
        <v>0</v>
      </c>
      <c r="R168" s="153">
        <f t="shared" si="17"/>
        <v>0</v>
      </c>
      <c r="S168" s="153">
        <v>0</v>
      </c>
      <c r="T168" s="154">
        <f t="shared" si="18"/>
        <v>0</v>
      </c>
      <c r="AR168" s="155" t="s">
        <v>268</v>
      </c>
      <c r="AT168" s="155" t="s">
        <v>207</v>
      </c>
      <c r="AU168" s="155" t="s">
        <v>84</v>
      </c>
      <c r="AY168" s="15" t="s">
        <v>193</v>
      </c>
      <c r="BE168" s="156">
        <f t="shared" si="19"/>
        <v>0</v>
      </c>
      <c r="BF168" s="156">
        <f t="shared" si="20"/>
        <v>0</v>
      </c>
      <c r="BG168" s="156">
        <f t="shared" si="21"/>
        <v>0</v>
      </c>
      <c r="BH168" s="156">
        <f t="shared" si="22"/>
        <v>0</v>
      </c>
      <c r="BI168" s="156">
        <f t="shared" si="23"/>
        <v>0</v>
      </c>
      <c r="BJ168" s="15" t="s">
        <v>82</v>
      </c>
      <c r="BK168" s="156">
        <f t="shared" si="24"/>
        <v>0</v>
      </c>
      <c r="BL168" s="15" t="s">
        <v>268</v>
      </c>
      <c r="BM168" s="155" t="s">
        <v>2245</v>
      </c>
    </row>
    <row r="169" spans="2:65" s="1" customFormat="1" ht="16.5" customHeight="1">
      <c r="B169" s="114"/>
      <c r="C169" s="143" t="s">
        <v>318</v>
      </c>
      <c r="D169" s="143" t="s">
        <v>196</v>
      </c>
      <c r="E169" s="144" t="s">
        <v>1356</v>
      </c>
      <c r="F169" s="145" t="s">
        <v>1357</v>
      </c>
      <c r="G169" s="146" t="s">
        <v>199</v>
      </c>
      <c r="H169" s="147">
        <v>1</v>
      </c>
      <c r="I169" s="148"/>
      <c r="J169" s="149">
        <f t="shared" si="15"/>
        <v>0</v>
      </c>
      <c r="K169" s="145" t="s">
        <v>1</v>
      </c>
      <c r="L169" s="150"/>
      <c r="M169" s="151" t="s">
        <v>1</v>
      </c>
      <c r="N169" s="152" t="s">
        <v>39</v>
      </c>
      <c r="P169" s="153">
        <f t="shared" si="16"/>
        <v>0</v>
      </c>
      <c r="Q169" s="153">
        <v>0</v>
      </c>
      <c r="R169" s="153">
        <f t="shared" si="17"/>
        <v>0</v>
      </c>
      <c r="S169" s="153">
        <v>0</v>
      </c>
      <c r="T169" s="154">
        <f t="shared" si="18"/>
        <v>0</v>
      </c>
      <c r="AR169" s="155" t="s">
        <v>273</v>
      </c>
      <c r="AT169" s="155" t="s">
        <v>196</v>
      </c>
      <c r="AU169" s="155" t="s">
        <v>84</v>
      </c>
      <c r="AY169" s="15" t="s">
        <v>193</v>
      </c>
      <c r="BE169" s="156">
        <f t="shared" si="19"/>
        <v>0</v>
      </c>
      <c r="BF169" s="156">
        <f t="shared" si="20"/>
        <v>0</v>
      </c>
      <c r="BG169" s="156">
        <f t="shared" si="21"/>
        <v>0</v>
      </c>
      <c r="BH169" s="156">
        <f t="shared" si="22"/>
        <v>0</v>
      </c>
      <c r="BI169" s="156">
        <f t="shared" si="23"/>
        <v>0</v>
      </c>
      <c r="BJ169" s="15" t="s">
        <v>82</v>
      </c>
      <c r="BK169" s="156">
        <f t="shared" si="24"/>
        <v>0</v>
      </c>
      <c r="BL169" s="15" t="s">
        <v>268</v>
      </c>
      <c r="BM169" s="155" t="s">
        <v>2246</v>
      </c>
    </row>
    <row r="170" spans="2:65" s="1" customFormat="1" ht="49.15" customHeight="1">
      <c r="B170" s="114"/>
      <c r="C170" s="157" t="s">
        <v>262</v>
      </c>
      <c r="D170" s="157" t="s">
        <v>207</v>
      </c>
      <c r="E170" s="158" t="s">
        <v>803</v>
      </c>
      <c r="F170" s="159" t="s">
        <v>804</v>
      </c>
      <c r="G170" s="160" t="s">
        <v>221</v>
      </c>
      <c r="H170" s="161">
        <v>8</v>
      </c>
      <c r="I170" s="162"/>
      <c r="J170" s="163">
        <f t="shared" si="15"/>
        <v>0</v>
      </c>
      <c r="K170" s="159" t="s">
        <v>239</v>
      </c>
      <c r="L170" s="30"/>
      <c r="M170" s="164" t="s">
        <v>1</v>
      </c>
      <c r="N170" s="113" t="s">
        <v>39</v>
      </c>
      <c r="P170" s="153">
        <f t="shared" si="16"/>
        <v>0</v>
      </c>
      <c r="Q170" s="153">
        <v>0</v>
      </c>
      <c r="R170" s="153">
        <f t="shared" si="17"/>
        <v>0</v>
      </c>
      <c r="S170" s="153">
        <v>0</v>
      </c>
      <c r="T170" s="154">
        <f t="shared" si="18"/>
        <v>0</v>
      </c>
      <c r="AR170" s="155" t="s">
        <v>192</v>
      </c>
      <c r="AT170" s="155" t="s">
        <v>207</v>
      </c>
      <c r="AU170" s="155" t="s">
        <v>84</v>
      </c>
      <c r="AY170" s="15" t="s">
        <v>193</v>
      </c>
      <c r="BE170" s="156">
        <f t="shared" si="19"/>
        <v>0</v>
      </c>
      <c r="BF170" s="156">
        <f t="shared" si="20"/>
        <v>0</v>
      </c>
      <c r="BG170" s="156">
        <f t="shared" si="21"/>
        <v>0</v>
      </c>
      <c r="BH170" s="156">
        <f t="shared" si="22"/>
        <v>0</v>
      </c>
      <c r="BI170" s="156">
        <f t="shared" si="23"/>
        <v>0</v>
      </c>
      <c r="BJ170" s="15" t="s">
        <v>82</v>
      </c>
      <c r="BK170" s="156">
        <f t="shared" si="24"/>
        <v>0</v>
      </c>
      <c r="BL170" s="15" t="s">
        <v>192</v>
      </c>
      <c r="BM170" s="155" t="s">
        <v>2247</v>
      </c>
    </row>
    <row r="171" spans="2:65" s="1" customFormat="1" ht="11.25">
      <c r="B171" s="30"/>
      <c r="D171" s="180" t="s">
        <v>286</v>
      </c>
      <c r="F171" s="181" t="s">
        <v>1361</v>
      </c>
      <c r="I171" s="115"/>
      <c r="L171" s="30"/>
      <c r="M171" s="182"/>
      <c r="T171" s="54"/>
      <c r="AT171" s="15" t="s">
        <v>286</v>
      </c>
      <c r="AU171" s="15" t="s">
        <v>84</v>
      </c>
    </row>
    <row r="172" spans="2:65" s="12" customFormat="1" ht="11.25">
      <c r="B172" s="165"/>
      <c r="D172" s="166" t="s">
        <v>224</v>
      </c>
      <c r="F172" s="168" t="s">
        <v>2248</v>
      </c>
      <c r="H172" s="169">
        <v>8</v>
      </c>
      <c r="I172" s="170"/>
      <c r="L172" s="165"/>
      <c r="M172" s="171"/>
      <c r="T172" s="172"/>
      <c r="AT172" s="167" t="s">
        <v>224</v>
      </c>
      <c r="AU172" s="167" t="s">
        <v>84</v>
      </c>
      <c r="AV172" s="12" t="s">
        <v>84</v>
      </c>
      <c r="AW172" s="12" t="s">
        <v>3</v>
      </c>
      <c r="AX172" s="12" t="s">
        <v>82</v>
      </c>
      <c r="AY172" s="167" t="s">
        <v>193</v>
      </c>
    </row>
    <row r="173" spans="2:65" s="1" customFormat="1" ht="21.75" customHeight="1">
      <c r="B173" s="114"/>
      <c r="C173" s="143" t="s">
        <v>326</v>
      </c>
      <c r="D173" s="143" t="s">
        <v>196</v>
      </c>
      <c r="E173" s="144" t="s">
        <v>1363</v>
      </c>
      <c r="F173" s="145" t="s">
        <v>1364</v>
      </c>
      <c r="G173" s="146" t="s">
        <v>221</v>
      </c>
      <c r="H173" s="147">
        <v>8</v>
      </c>
      <c r="I173" s="148"/>
      <c r="J173" s="149">
        <f>ROUND(I173*H173,2)</f>
        <v>0</v>
      </c>
      <c r="K173" s="145" t="s">
        <v>1</v>
      </c>
      <c r="L173" s="150"/>
      <c r="M173" s="151" t="s">
        <v>1</v>
      </c>
      <c r="N173" s="152" t="s">
        <v>39</v>
      </c>
      <c r="P173" s="153">
        <f>O173*H173</f>
        <v>0</v>
      </c>
      <c r="Q173" s="153">
        <v>0</v>
      </c>
      <c r="R173" s="153">
        <f>Q173*H173</f>
        <v>0</v>
      </c>
      <c r="S173" s="153">
        <v>0</v>
      </c>
      <c r="T173" s="154">
        <f>S173*H173</f>
        <v>0</v>
      </c>
      <c r="AR173" s="155" t="s">
        <v>273</v>
      </c>
      <c r="AT173" s="155" t="s">
        <v>196</v>
      </c>
      <c r="AU173" s="155" t="s">
        <v>84</v>
      </c>
      <c r="AY173" s="15" t="s">
        <v>193</v>
      </c>
      <c r="BE173" s="156">
        <f>IF(N173="základní",J173,0)</f>
        <v>0</v>
      </c>
      <c r="BF173" s="156">
        <f>IF(N173="snížená",J173,0)</f>
        <v>0</v>
      </c>
      <c r="BG173" s="156">
        <f>IF(N173="zákl. přenesená",J173,0)</f>
        <v>0</v>
      </c>
      <c r="BH173" s="156">
        <f>IF(N173="sníž. přenesená",J173,0)</f>
        <v>0</v>
      </c>
      <c r="BI173" s="156">
        <f>IF(N173="nulová",J173,0)</f>
        <v>0</v>
      </c>
      <c r="BJ173" s="15" t="s">
        <v>82</v>
      </c>
      <c r="BK173" s="156">
        <f>ROUND(I173*H173,2)</f>
        <v>0</v>
      </c>
      <c r="BL173" s="15" t="s">
        <v>268</v>
      </c>
      <c r="BM173" s="155" t="s">
        <v>2249</v>
      </c>
    </row>
    <row r="174" spans="2:65" s="1" customFormat="1" ht="19.5">
      <c r="B174" s="30"/>
      <c r="D174" s="166" t="s">
        <v>1116</v>
      </c>
      <c r="F174" s="192" t="s">
        <v>1366</v>
      </c>
      <c r="I174" s="115"/>
      <c r="L174" s="30"/>
      <c r="M174" s="182"/>
      <c r="T174" s="54"/>
      <c r="AT174" s="15" t="s">
        <v>1116</v>
      </c>
      <c r="AU174" s="15" t="s">
        <v>84</v>
      </c>
    </row>
    <row r="175" spans="2:65" s="12" customFormat="1" ht="11.25">
      <c r="B175" s="165"/>
      <c r="D175" s="166" t="s">
        <v>224</v>
      </c>
      <c r="F175" s="168" t="s">
        <v>2248</v>
      </c>
      <c r="H175" s="169">
        <v>8</v>
      </c>
      <c r="I175" s="170"/>
      <c r="L175" s="165"/>
      <c r="M175" s="171"/>
      <c r="T175" s="172"/>
      <c r="AT175" s="167" t="s">
        <v>224</v>
      </c>
      <c r="AU175" s="167" t="s">
        <v>84</v>
      </c>
      <c r="AV175" s="12" t="s">
        <v>84</v>
      </c>
      <c r="AW175" s="12" t="s">
        <v>3</v>
      </c>
      <c r="AX175" s="12" t="s">
        <v>82</v>
      </c>
      <c r="AY175" s="167" t="s">
        <v>193</v>
      </c>
    </row>
    <row r="176" spans="2:65" s="1" customFormat="1" ht="33" customHeight="1">
      <c r="B176" s="114"/>
      <c r="C176" s="157" t="s">
        <v>231</v>
      </c>
      <c r="D176" s="157" t="s">
        <v>207</v>
      </c>
      <c r="E176" s="158" t="s">
        <v>1410</v>
      </c>
      <c r="F176" s="159" t="s">
        <v>1411</v>
      </c>
      <c r="G176" s="160" t="s">
        <v>199</v>
      </c>
      <c r="H176" s="161">
        <v>2</v>
      </c>
      <c r="I176" s="162"/>
      <c r="J176" s="163">
        <f>ROUND(I176*H176,2)</f>
        <v>0</v>
      </c>
      <c r="K176" s="159" t="s">
        <v>1</v>
      </c>
      <c r="L176" s="30"/>
      <c r="M176" s="164" t="s">
        <v>1</v>
      </c>
      <c r="N176" s="113" t="s">
        <v>39</v>
      </c>
      <c r="P176" s="153">
        <f>O176*H176</f>
        <v>0</v>
      </c>
      <c r="Q176" s="153">
        <v>0</v>
      </c>
      <c r="R176" s="153">
        <f>Q176*H176</f>
        <v>0</v>
      </c>
      <c r="S176" s="153">
        <v>0</v>
      </c>
      <c r="T176" s="154">
        <f>S176*H176</f>
        <v>0</v>
      </c>
      <c r="AR176" s="155" t="s">
        <v>192</v>
      </c>
      <c r="AT176" s="155" t="s">
        <v>207</v>
      </c>
      <c r="AU176" s="155" t="s">
        <v>84</v>
      </c>
      <c r="AY176" s="15" t="s">
        <v>193</v>
      </c>
      <c r="BE176" s="156">
        <f>IF(N176="základní",J176,0)</f>
        <v>0</v>
      </c>
      <c r="BF176" s="156">
        <f>IF(N176="snížená",J176,0)</f>
        <v>0</v>
      </c>
      <c r="BG176" s="156">
        <f>IF(N176="zákl. přenesená",J176,0)</f>
        <v>0</v>
      </c>
      <c r="BH176" s="156">
        <f>IF(N176="sníž. přenesená",J176,0)</f>
        <v>0</v>
      </c>
      <c r="BI176" s="156">
        <f>IF(N176="nulová",J176,0)</f>
        <v>0</v>
      </c>
      <c r="BJ176" s="15" t="s">
        <v>82</v>
      </c>
      <c r="BK176" s="156">
        <f>ROUND(I176*H176,2)</f>
        <v>0</v>
      </c>
      <c r="BL176" s="15" t="s">
        <v>192</v>
      </c>
      <c r="BM176" s="155" t="s">
        <v>2250</v>
      </c>
    </row>
    <row r="177" spans="2:65" s="1" customFormat="1" ht="24.2" customHeight="1">
      <c r="B177" s="114"/>
      <c r="C177" s="143" t="s">
        <v>337</v>
      </c>
      <c r="D177" s="143" t="s">
        <v>196</v>
      </c>
      <c r="E177" s="144" t="s">
        <v>1413</v>
      </c>
      <c r="F177" s="145" t="s">
        <v>1414</v>
      </c>
      <c r="G177" s="146" t="s">
        <v>199</v>
      </c>
      <c r="H177" s="147">
        <v>2</v>
      </c>
      <c r="I177" s="148"/>
      <c r="J177" s="149">
        <f>ROUND(I177*H177,2)</f>
        <v>0</v>
      </c>
      <c r="K177" s="145" t="s">
        <v>1</v>
      </c>
      <c r="L177" s="150"/>
      <c r="M177" s="151" t="s">
        <v>1</v>
      </c>
      <c r="N177" s="152" t="s">
        <v>39</v>
      </c>
      <c r="P177" s="153">
        <f>O177*H177</f>
        <v>0</v>
      </c>
      <c r="Q177" s="153">
        <v>0</v>
      </c>
      <c r="R177" s="153">
        <f>Q177*H177</f>
        <v>0</v>
      </c>
      <c r="S177" s="153">
        <v>0</v>
      </c>
      <c r="T177" s="154">
        <f>S177*H177</f>
        <v>0</v>
      </c>
      <c r="AR177" s="155" t="s">
        <v>200</v>
      </c>
      <c r="AT177" s="155" t="s">
        <v>196</v>
      </c>
      <c r="AU177" s="155" t="s">
        <v>84</v>
      </c>
      <c r="AY177" s="15" t="s">
        <v>193</v>
      </c>
      <c r="BE177" s="156">
        <f>IF(N177="základní",J177,0)</f>
        <v>0</v>
      </c>
      <c r="BF177" s="156">
        <f>IF(N177="snížená",J177,0)</f>
        <v>0</v>
      </c>
      <c r="BG177" s="156">
        <f>IF(N177="zákl. přenesená",J177,0)</f>
        <v>0</v>
      </c>
      <c r="BH177" s="156">
        <f>IF(N177="sníž. přenesená",J177,0)</f>
        <v>0</v>
      </c>
      <c r="BI177" s="156">
        <f>IF(N177="nulová",J177,0)</f>
        <v>0</v>
      </c>
      <c r="BJ177" s="15" t="s">
        <v>82</v>
      </c>
      <c r="BK177" s="156">
        <f>ROUND(I177*H177,2)</f>
        <v>0</v>
      </c>
      <c r="BL177" s="15" t="s">
        <v>192</v>
      </c>
      <c r="BM177" s="155" t="s">
        <v>2251</v>
      </c>
    </row>
    <row r="178" spans="2:65" s="1" customFormat="1" ht="19.5">
      <c r="B178" s="30"/>
      <c r="D178" s="166" t="s">
        <v>1116</v>
      </c>
      <c r="F178" s="192" t="s">
        <v>1416</v>
      </c>
      <c r="I178" s="115"/>
      <c r="L178" s="30"/>
      <c r="M178" s="182"/>
      <c r="T178" s="54"/>
      <c r="AT178" s="15" t="s">
        <v>1116</v>
      </c>
      <c r="AU178" s="15" t="s">
        <v>84</v>
      </c>
    </row>
    <row r="179" spans="2:65" s="1" customFormat="1" ht="16.5" customHeight="1">
      <c r="B179" s="114"/>
      <c r="C179" s="143" t="s">
        <v>274</v>
      </c>
      <c r="D179" s="143" t="s">
        <v>196</v>
      </c>
      <c r="E179" s="144" t="s">
        <v>1418</v>
      </c>
      <c r="F179" s="145" t="s">
        <v>1419</v>
      </c>
      <c r="G179" s="146" t="s">
        <v>199</v>
      </c>
      <c r="H179" s="147">
        <v>2</v>
      </c>
      <c r="I179" s="148"/>
      <c r="J179" s="149">
        <f>ROUND(I179*H179,2)</f>
        <v>0</v>
      </c>
      <c r="K179" s="145" t="s">
        <v>1</v>
      </c>
      <c r="L179" s="150"/>
      <c r="M179" s="151" t="s">
        <v>1</v>
      </c>
      <c r="N179" s="152" t="s">
        <v>39</v>
      </c>
      <c r="P179" s="153">
        <f>O179*H179</f>
        <v>0</v>
      </c>
      <c r="Q179" s="153">
        <v>0</v>
      </c>
      <c r="R179" s="153">
        <f>Q179*H179</f>
        <v>0</v>
      </c>
      <c r="S179" s="153">
        <v>0</v>
      </c>
      <c r="T179" s="154">
        <f>S179*H179</f>
        <v>0</v>
      </c>
      <c r="AR179" s="155" t="s">
        <v>273</v>
      </c>
      <c r="AT179" s="155" t="s">
        <v>196</v>
      </c>
      <c r="AU179" s="155" t="s">
        <v>84</v>
      </c>
      <c r="AY179" s="15" t="s">
        <v>193</v>
      </c>
      <c r="BE179" s="156">
        <f>IF(N179="základní",J179,0)</f>
        <v>0</v>
      </c>
      <c r="BF179" s="156">
        <f>IF(N179="snížená",J179,0)</f>
        <v>0</v>
      </c>
      <c r="BG179" s="156">
        <f>IF(N179="zákl. přenesená",J179,0)</f>
        <v>0</v>
      </c>
      <c r="BH179" s="156">
        <f>IF(N179="sníž. přenesená",J179,0)</f>
        <v>0</v>
      </c>
      <c r="BI179" s="156">
        <f>IF(N179="nulová",J179,0)</f>
        <v>0</v>
      </c>
      <c r="BJ179" s="15" t="s">
        <v>82</v>
      </c>
      <c r="BK179" s="156">
        <f>ROUND(I179*H179,2)</f>
        <v>0</v>
      </c>
      <c r="BL179" s="15" t="s">
        <v>268</v>
      </c>
      <c r="BM179" s="155" t="s">
        <v>2252</v>
      </c>
    </row>
    <row r="180" spans="2:65" s="1" customFormat="1" ht="19.5">
      <c r="B180" s="30"/>
      <c r="D180" s="166" t="s">
        <v>1116</v>
      </c>
      <c r="F180" s="192" t="s">
        <v>1421</v>
      </c>
      <c r="I180" s="115"/>
      <c r="L180" s="30"/>
      <c r="M180" s="182"/>
      <c r="T180" s="54"/>
      <c r="AT180" s="15" t="s">
        <v>1116</v>
      </c>
      <c r="AU180" s="15" t="s">
        <v>84</v>
      </c>
    </row>
    <row r="181" spans="2:65" s="1" customFormat="1" ht="24.2" customHeight="1">
      <c r="B181" s="114"/>
      <c r="C181" s="157" t="s">
        <v>346</v>
      </c>
      <c r="D181" s="157" t="s">
        <v>207</v>
      </c>
      <c r="E181" s="158" t="s">
        <v>1422</v>
      </c>
      <c r="F181" s="159" t="s">
        <v>1423</v>
      </c>
      <c r="G181" s="160" t="s">
        <v>199</v>
      </c>
      <c r="H181" s="161">
        <v>2</v>
      </c>
      <c r="I181" s="162"/>
      <c r="J181" s="163">
        <f t="shared" ref="J181:J187" si="25">ROUND(I181*H181,2)</f>
        <v>0</v>
      </c>
      <c r="K181" s="159" t="s">
        <v>1</v>
      </c>
      <c r="L181" s="30"/>
      <c r="M181" s="164" t="s">
        <v>1</v>
      </c>
      <c r="N181" s="113" t="s">
        <v>39</v>
      </c>
      <c r="P181" s="153">
        <f t="shared" ref="P181:P187" si="26">O181*H181</f>
        <v>0</v>
      </c>
      <c r="Q181" s="153">
        <v>0</v>
      </c>
      <c r="R181" s="153">
        <f t="shared" ref="R181:R187" si="27">Q181*H181</f>
        <v>0</v>
      </c>
      <c r="S181" s="153">
        <v>0</v>
      </c>
      <c r="T181" s="154">
        <f t="shared" ref="T181:T187" si="28">S181*H181</f>
        <v>0</v>
      </c>
      <c r="AR181" s="155" t="s">
        <v>268</v>
      </c>
      <c r="AT181" s="155" t="s">
        <v>207</v>
      </c>
      <c r="AU181" s="155" t="s">
        <v>84</v>
      </c>
      <c r="AY181" s="15" t="s">
        <v>193</v>
      </c>
      <c r="BE181" s="156">
        <f t="shared" ref="BE181:BE187" si="29">IF(N181="základní",J181,0)</f>
        <v>0</v>
      </c>
      <c r="BF181" s="156">
        <f t="shared" ref="BF181:BF187" si="30">IF(N181="snížená",J181,0)</f>
        <v>0</v>
      </c>
      <c r="BG181" s="156">
        <f t="shared" ref="BG181:BG187" si="31">IF(N181="zákl. přenesená",J181,0)</f>
        <v>0</v>
      </c>
      <c r="BH181" s="156">
        <f t="shared" ref="BH181:BH187" si="32">IF(N181="sníž. přenesená",J181,0)</f>
        <v>0</v>
      </c>
      <c r="BI181" s="156">
        <f t="shared" ref="BI181:BI187" si="33">IF(N181="nulová",J181,0)</f>
        <v>0</v>
      </c>
      <c r="BJ181" s="15" t="s">
        <v>82</v>
      </c>
      <c r="BK181" s="156">
        <f t="shared" ref="BK181:BK187" si="34">ROUND(I181*H181,2)</f>
        <v>0</v>
      </c>
      <c r="BL181" s="15" t="s">
        <v>268</v>
      </c>
      <c r="BM181" s="155" t="s">
        <v>2253</v>
      </c>
    </row>
    <row r="182" spans="2:65" s="1" customFormat="1" ht="16.5" customHeight="1">
      <c r="B182" s="114"/>
      <c r="C182" s="143" t="s">
        <v>278</v>
      </c>
      <c r="D182" s="143" t="s">
        <v>196</v>
      </c>
      <c r="E182" s="144" t="s">
        <v>1426</v>
      </c>
      <c r="F182" s="145" t="s">
        <v>1427</v>
      </c>
      <c r="G182" s="146" t="s">
        <v>199</v>
      </c>
      <c r="H182" s="147">
        <v>2</v>
      </c>
      <c r="I182" s="148"/>
      <c r="J182" s="149">
        <f t="shared" si="25"/>
        <v>0</v>
      </c>
      <c r="K182" s="145" t="s">
        <v>1</v>
      </c>
      <c r="L182" s="150"/>
      <c r="M182" s="151" t="s">
        <v>1</v>
      </c>
      <c r="N182" s="152" t="s">
        <v>39</v>
      </c>
      <c r="P182" s="153">
        <f t="shared" si="26"/>
        <v>0</v>
      </c>
      <c r="Q182" s="153">
        <v>0</v>
      </c>
      <c r="R182" s="153">
        <f t="shared" si="27"/>
        <v>0</v>
      </c>
      <c r="S182" s="153">
        <v>0</v>
      </c>
      <c r="T182" s="154">
        <f t="shared" si="28"/>
        <v>0</v>
      </c>
      <c r="AR182" s="155" t="s">
        <v>273</v>
      </c>
      <c r="AT182" s="155" t="s">
        <v>196</v>
      </c>
      <c r="AU182" s="155" t="s">
        <v>84</v>
      </c>
      <c r="AY182" s="15" t="s">
        <v>193</v>
      </c>
      <c r="BE182" s="156">
        <f t="shared" si="29"/>
        <v>0</v>
      </c>
      <c r="BF182" s="156">
        <f t="shared" si="30"/>
        <v>0</v>
      </c>
      <c r="BG182" s="156">
        <f t="shared" si="31"/>
        <v>0</v>
      </c>
      <c r="BH182" s="156">
        <f t="shared" si="32"/>
        <v>0</v>
      </c>
      <c r="BI182" s="156">
        <f t="shared" si="33"/>
        <v>0</v>
      </c>
      <c r="BJ182" s="15" t="s">
        <v>82</v>
      </c>
      <c r="BK182" s="156">
        <f t="shared" si="34"/>
        <v>0</v>
      </c>
      <c r="BL182" s="15" t="s">
        <v>268</v>
      </c>
      <c r="BM182" s="155" t="s">
        <v>2254</v>
      </c>
    </row>
    <row r="183" spans="2:65" s="1" customFormat="1" ht="24.2" customHeight="1">
      <c r="B183" s="114"/>
      <c r="C183" s="157" t="s">
        <v>451</v>
      </c>
      <c r="D183" s="157" t="s">
        <v>207</v>
      </c>
      <c r="E183" s="158" t="s">
        <v>1429</v>
      </c>
      <c r="F183" s="159" t="s">
        <v>1430</v>
      </c>
      <c r="G183" s="160" t="s">
        <v>199</v>
      </c>
      <c r="H183" s="161">
        <v>1</v>
      </c>
      <c r="I183" s="162"/>
      <c r="J183" s="163">
        <f t="shared" si="25"/>
        <v>0</v>
      </c>
      <c r="K183" s="159" t="s">
        <v>1</v>
      </c>
      <c r="L183" s="30"/>
      <c r="M183" s="164" t="s">
        <v>1</v>
      </c>
      <c r="N183" s="113" t="s">
        <v>39</v>
      </c>
      <c r="P183" s="153">
        <f t="shared" si="26"/>
        <v>0</v>
      </c>
      <c r="Q183" s="153">
        <v>0</v>
      </c>
      <c r="R183" s="153">
        <f t="shared" si="27"/>
        <v>0</v>
      </c>
      <c r="S183" s="153">
        <v>0</v>
      </c>
      <c r="T183" s="154">
        <f t="shared" si="28"/>
        <v>0</v>
      </c>
      <c r="AR183" s="155" t="s">
        <v>268</v>
      </c>
      <c r="AT183" s="155" t="s">
        <v>207</v>
      </c>
      <c r="AU183" s="155" t="s">
        <v>84</v>
      </c>
      <c r="AY183" s="15" t="s">
        <v>193</v>
      </c>
      <c r="BE183" s="156">
        <f t="shared" si="29"/>
        <v>0</v>
      </c>
      <c r="BF183" s="156">
        <f t="shared" si="30"/>
        <v>0</v>
      </c>
      <c r="BG183" s="156">
        <f t="shared" si="31"/>
        <v>0</v>
      </c>
      <c r="BH183" s="156">
        <f t="shared" si="32"/>
        <v>0</v>
      </c>
      <c r="BI183" s="156">
        <f t="shared" si="33"/>
        <v>0</v>
      </c>
      <c r="BJ183" s="15" t="s">
        <v>82</v>
      </c>
      <c r="BK183" s="156">
        <f t="shared" si="34"/>
        <v>0</v>
      </c>
      <c r="BL183" s="15" t="s">
        <v>268</v>
      </c>
      <c r="BM183" s="155" t="s">
        <v>2255</v>
      </c>
    </row>
    <row r="184" spans="2:65" s="1" customFormat="1" ht="16.5" customHeight="1">
      <c r="B184" s="114"/>
      <c r="C184" s="143" t="s">
        <v>282</v>
      </c>
      <c r="D184" s="143" t="s">
        <v>196</v>
      </c>
      <c r="E184" s="144" t="s">
        <v>1433</v>
      </c>
      <c r="F184" s="145" t="s">
        <v>1434</v>
      </c>
      <c r="G184" s="146" t="s">
        <v>199</v>
      </c>
      <c r="H184" s="147">
        <v>1</v>
      </c>
      <c r="I184" s="148"/>
      <c r="J184" s="149">
        <f t="shared" si="25"/>
        <v>0</v>
      </c>
      <c r="K184" s="145" t="s">
        <v>1</v>
      </c>
      <c r="L184" s="150"/>
      <c r="M184" s="151" t="s">
        <v>1</v>
      </c>
      <c r="N184" s="152" t="s">
        <v>39</v>
      </c>
      <c r="P184" s="153">
        <f t="shared" si="26"/>
        <v>0</v>
      </c>
      <c r="Q184" s="153">
        <v>0</v>
      </c>
      <c r="R184" s="153">
        <f t="shared" si="27"/>
        <v>0</v>
      </c>
      <c r="S184" s="153">
        <v>0</v>
      </c>
      <c r="T184" s="154">
        <f t="shared" si="28"/>
        <v>0</v>
      </c>
      <c r="AR184" s="155" t="s">
        <v>273</v>
      </c>
      <c r="AT184" s="155" t="s">
        <v>196</v>
      </c>
      <c r="AU184" s="155" t="s">
        <v>84</v>
      </c>
      <c r="AY184" s="15" t="s">
        <v>193</v>
      </c>
      <c r="BE184" s="156">
        <f t="shared" si="29"/>
        <v>0</v>
      </c>
      <c r="BF184" s="156">
        <f t="shared" si="30"/>
        <v>0</v>
      </c>
      <c r="BG184" s="156">
        <f t="shared" si="31"/>
        <v>0</v>
      </c>
      <c r="BH184" s="156">
        <f t="shared" si="32"/>
        <v>0</v>
      </c>
      <c r="BI184" s="156">
        <f t="shared" si="33"/>
        <v>0</v>
      </c>
      <c r="BJ184" s="15" t="s">
        <v>82</v>
      </c>
      <c r="BK184" s="156">
        <f t="shared" si="34"/>
        <v>0</v>
      </c>
      <c r="BL184" s="15" t="s">
        <v>268</v>
      </c>
      <c r="BM184" s="155" t="s">
        <v>2256</v>
      </c>
    </row>
    <row r="185" spans="2:65" s="1" customFormat="1" ht="21.75" customHeight="1">
      <c r="B185" s="114"/>
      <c r="C185" s="157" t="s">
        <v>458</v>
      </c>
      <c r="D185" s="157" t="s">
        <v>207</v>
      </c>
      <c r="E185" s="158" t="s">
        <v>1436</v>
      </c>
      <c r="F185" s="159" t="s">
        <v>1437</v>
      </c>
      <c r="G185" s="160" t="s">
        <v>199</v>
      </c>
      <c r="H185" s="161">
        <v>1</v>
      </c>
      <c r="I185" s="162"/>
      <c r="J185" s="163">
        <f t="shared" si="25"/>
        <v>0</v>
      </c>
      <c r="K185" s="159" t="s">
        <v>1</v>
      </c>
      <c r="L185" s="30"/>
      <c r="M185" s="164" t="s">
        <v>1</v>
      </c>
      <c r="N185" s="113" t="s">
        <v>39</v>
      </c>
      <c r="P185" s="153">
        <f t="shared" si="26"/>
        <v>0</v>
      </c>
      <c r="Q185" s="153">
        <v>0</v>
      </c>
      <c r="R185" s="153">
        <f t="shared" si="27"/>
        <v>0</v>
      </c>
      <c r="S185" s="153">
        <v>0</v>
      </c>
      <c r="T185" s="154">
        <f t="shared" si="28"/>
        <v>0</v>
      </c>
      <c r="AR185" s="155" t="s">
        <v>268</v>
      </c>
      <c r="AT185" s="155" t="s">
        <v>207</v>
      </c>
      <c r="AU185" s="155" t="s">
        <v>84</v>
      </c>
      <c r="AY185" s="15" t="s">
        <v>193</v>
      </c>
      <c r="BE185" s="156">
        <f t="shared" si="29"/>
        <v>0</v>
      </c>
      <c r="BF185" s="156">
        <f t="shared" si="30"/>
        <v>0</v>
      </c>
      <c r="BG185" s="156">
        <f t="shared" si="31"/>
        <v>0</v>
      </c>
      <c r="BH185" s="156">
        <f t="shared" si="32"/>
        <v>0</v>
      </c>
      <c r="BI185" s="156">
        <f t="shared" si="33"/>
        <v>0</v>
      </c>
      <c r="BJ185" s="15" t="s">
        <v>82</v>
      </c>
      <c r="BK185" s="156">
        <f t="shared" si="34"/>
        <v>0</v>
      </c>
      <c r="BL185" s="15" t="s">
        <v>268</v>
      </c>
      <c r="BM185" s="155" t="s">
        <v>2257</v>
      </c>
    </row>
    <row r="186" spans="2:65" s="1" customFormat="1" ht="16.5" customHeight="1">
      <c r="B186" s="114"/>
      <c r="C186" s="143" t="s">
        <v>285</v>
      </c>
      <c r="D186" s="143" t="s">
        <v>196</v>
      </c>
      <c r="E186" s="144" t="s">
        <v>1440</v>
      </c>
      <c r="F186" s="145" t="s">
        <v>1441</v>
      </c>
      <c r="G186" s="146" t="s">
        <v>199</v>
      </c>
      <c r="H186" s="147">
        <v>1</v>
      </c>
      <c r="I186" s="148"/>
      <c r="J186" s="149">
        <f t="shared" si="25"/>
        <v>0</v>
      </c>
      <c r="K186" s="145" t="s">
        <v>1</v>
      </c>
      <c r="L186" s="150"/>
      <c r="M186" s="151" t="s">
        <v>1</v>
      </c>
      <c r="N186" s="152" t="s">
        <v>39</v>
      </c>
      <c r="P186" s="153">
        <f t="shared" si="26"/>
        <v>0</v>
      </c>
      <c r="Q186" s="153">
        <v>0</v>
      </c>
      <c r="R186" s="153">
        <f t="shared" si="27"/>
        <v>0</v>
      </c>
      <c r="S186" s="153">
        <v>0</v>
      </c>
      <c r="T186" s="154">
        <f t="shared" si="28"/>
        <v>0</v>
      </c>
      <c r="AR186" s="155" t="s">
        <v>273</v>
      </c>
      <c r="AT186" s="155" t="s">
        <v>196</v>
      </c>
      <c r="AU186" s="155" t="s">
        <v>84</v>
      </c>
      <c r="AY186" s="15" t="s">
        <v>193</v>
      </c>
      <c r="BE186" s="156">
        <f t="shared" si="29"/>
        <v>0</v>
      </c>
      <c r="BF186" s="156">
        <f t="shared" si="30"/>
        <v>0</v>
      </c>
      <c r="BG186" s="156">
        <f t="shared" si="31"/>
        <v>0</v>
      </c>
      <c r="BH186" s="156">
        <f t="shared" si="32"/>
        <v>0</v>
      </c>
      <c r="BI186" s="156">
        <f t="shared" si="33"/>
        <v>0</v>
      </c>
      <c r="BJ186" s="15" t="s">
        <v>82</v>
      </c>
      <c r="BK186" s="156">
        <f t="shared" si="34"/>
        <v>0</v>
      </c>
      <c r="BL186" s="15" t="s">
        <v>268</v>
      </c>
      <c r="BM186" s="155" t="s">
        <v>2258</v>
      </c>
    </row>
    <row r="187" spans="2:65" s="1" customFormat="1" ht="16.5" customHeight="1">
      <c r="B187" s="114"/>
      <c r="C187" s="157" t="s">
        <v>467</v>
      </c>
      <c r="D187" s="157" t="s">
        <v>207</v>
      </c>
      <c r="E187" s="158" t="s">
        <v>1467</v>
      </c>
      <c r="F187" s="159" t="s">
        <v>1468</v>
      </c>
      <c r="G187" s="160" t="s">
        <v>221</v>
      </c>
      <c r="H187" s="161">
        <v>3753.2</v>
      </c>
      <c r="I187" s="162"/>
      <c r="J187" s="163">
        <f t="shared" si="25"/>
        <v>0</v>
      </c>
      <c r="K187" s="159" t="s">
        <v>1</v>
      </c>
      <c r="L187" s="30"/>
      <c r="M187" s="164" t="s">
        <v>1</v>
      </c>
      <c r="N187" s="113" t="s">
        <v>39</v>
      </c>
      <c r="P187" s="153">
        <f t="shared" si="26"/>
        <v>0</v>
      </c>
      <c r="Q187" s="153">
        <v>0</v>
      </c>
      <c r="R187" s="153">
        <f t="shared" si="27"/>
        <v>0</v>
      </c>
      <c r="S187" s="153">
        <v>0</v>
      </c>
      <c r="T187" s="154">
        <f t="shared" si="28"/>
        <v>0</v>
      </c>
      <c r="AR187" s="155" t="s">
        <v>192</v>
      </c>
      <c r="AT187" s="155" t="s">
        <v>207</v>
      </c>
      <c r="AU187" s="155" t="s">
        <v>84</v>
      </c>
      <c r="AY187" s="15" t="s">
        <v>193</v>
      </c>
      <c r="BE187" s="156">
        <f t="shared" si="29"/>
        <v>0</v>
      </c>
      <c r="BF187" s="156">
        <f t="shared" si="30"/>
        <v>0</v>
      </c>
      <c r="BG187" s="156">
        <f t="shared" si="31"/>
        <v>0</v>
      </c>
      <c r="BH187" s="156">
        <f t="shared" si="32"/>
        <v>0</v>
      </c>
      <c r="BI187" s="156">
        <f t="shared" si="33"/>
        <v>0</v>
      </c>
      <c r="BJ187" s="15" t="s">
        <v>82</v>
      </c>
      <c r="BK187" s="156">
        <f t="shared" si="34"/>
        <v>0</v>
      </c>
      <c r="BL187" s="15" t="s">
        <v>192</v>
      </c>
      <c r="BM187" s="155" t="s">
        <v>2259</v>
      </c>
    </row>
    <row r="188" spans="2:65" s="12" customFormat="1" ht="11.25">
      <c r="B188" s="165"/>
      <c r="D188" s="166" t="s">
        <v>224</v>
      </c>
      <c r="F188" s="168" t="s">
        <v>2260</v>
      </c>
      <c r="H188" s="169">
        <v>3753.2</v>
      </c>
      <c r="I188" s="170"/>
      <c r="L188" s="165"/>
      <c r="M188" s="171"/>
      <c r="T188" s="172"/>
      <c r="AT188" s="167" t="s">
        <v>224</v>
      </c>
      <c r="AU188" s="167" t="s">
        <v>84</v>
      </c>
      <c r="AV188" s="12" t="s">
        <v>84</v>
      </c>
      <c r="AW188" s="12" t="s">
        <v>3</v>
      </c>
      <c r="AX188" s="12" t="s">
        <v>82</v>
      </c>
      <c r="AY188" s="167" t="s">
        <v>193</v>
      </c>
    </row>
    <row r="189" spans="2:65" s="1" customFormat="1" ht="16.5" customHeight="1">
      <c r="B189" s="114"/>
      <c r="C189" s="143" t="s">
        <v>290</v>
      </c>
      <c r="D189" s="143" t="s">
        <v>196</v>
      </c>
      <c r="E189" s="144" t="s">
        <v>1474</v>
      </c>
      <c r="F189" s="145" t="s">
        <v>1475</v>
      </c>
      <c r="G189" s="146" t="s">
        <v>221</v>
      </c>
      <c r="H189" s="147">
        <v>3753.2</v>
      </c>
      <c r="I189" s="148"/>
      <c r="J189" s="149">
        <f>ROUND(I189*H189,2)</f>
        <v>0</v>
      </c>
      <c r="K189" s="145" t="s">
        <v>1</v>
      </c>
      <c r="L189" s="150"/>
      <c r="M189" s="151" t="s">
        <v>1</v>
      </c>
      <c r="N189" s="152" t="s">
        <v>39</v>
      </c>
      <c r="P189" s="153">
        <f>O189*H189</f>
        <v>0</v>
      </c>
      <c r="Q189" s="153">
        <v>0</v>
      </c>
      <c r="R189" s="153">
        <f>Q189*H189</f>
        <v>0</v>
      </c>
      <c r="S189" s="153">
        <v>0</v>
      </c>
      <c r="T189" s="154">
        <f>S189*H189</f>
        <v>0</v>
      </c>
      <c r="AR189" s="155" t="s">
        <v>200</v>
      </c>
      <c r="AT189" s="155" t="s">
        <v>196</v>
      </c>
      <c r="AU189" s="155" t="s">
        <v>84</v>
      </c>
      <c r="AY189" s="15" t="s">
        <v>193</v>
      </c>
      <c r="BE189" s="156">
        <f>IF(N189="základní",J189,0)</f>
        <v>0</v>
      </c>
      <c r="BF189" s="156">
        <f>IF(N189="snížená",J189,0)</f>
        <v>0</v>
      </c>
      <c r="BG189" s="156">
        <f>IF(N189="zákl. přenesená",J189,0)</f>
        <v>0</v>
      </c>
      <c r="BH189" s="156">
        <f>IF(N189="sníž. přenesená",J189,0)</f>
        <v>0</v>
      </c>
      <c r="BI189" s="156">
        <f>IF(N189="nulová",J189,0)</f>
        <v>0</v>
      </c>
      <c r="BJ189" s="15" t="s">
        <v>82</v>
      </c>
      <c r="BK189" s="156">
        <f>ROUND(I189*H189,2)</f>
        <v>0</v>
      </c>
      <c r="BL189" s="15" t="s">
        <v>192</v>
      </c>
      <c r="BM189" s="155" t="s">
        <v>2261</v>
      </c>
    </row>
    <row r="190" spans="2:65" s="12" customFormat="1" ht="11.25">
      <c r="B190" s="165"/>
      <c r="D190" s="166" t="s">
        <v>224</v>
      </c>
      <c r="E190" s="167" t="s">
        <v>1</v>
      </c>
      <c r="F190" s="168" t="s">
        <v>2262</v>
      </c>
      <c r="H190" s="169">
        <v>3412</v>
      </c>
      <c r="I190" s="170"/>
      <c r="L190" s="165"/>
      <c r="M190" s="171"/>
      <c r="T190" s="172"/>
      <c r="AT190" s="167" t="s">
        <v>224</v>
      </c>
      <c r="AU190" s="167" t="s">
        <v>84</v>
      </c>
      <c r="AV190" s="12" t="s">
        <v>84</v>
      </c>
      <c r="AW190" s="12" t="s">
        <v>226</v>
      </c>
      <c r="AX190" s="12" t="s">
        <v>82</v>
      </c>
      <c r="AY190" s="167" t="s">
        <v>193</v>
      </c>
    </row>
    <row r="191" spans="2:65" s="12" customFormat="1" ht="11.25">
      <c r="B191" s="165"/>
      <c r="D191" s="166" t="s">
        <v>224</v>
      </c>
      <c r="F191" s="168" t="s">
        <v>2260</v>
      </c>
      <c r="H191" s="169">
        <v>3753.2</v>
      </c>
      <c r="I191" s="170"/>
      <c r="L191" s="165"/>
      <c r="M191" s="171"/>
      <c r="T191" s="172"/>
      <c r="AT191" s="167" t="s">
        <v>224</v>
      </c>
      <c r="AU191" s="167" t="s">
        <v>84</v>
      </c>
      <c r="AV191" s="12" t="s">
        <v>84</v>
      </c>
      <c r="AW191" s="12" t="s">
        <v>3</v>
      </c>
      <c r="AX191" s="12" t="s">
        <v>82</v>
      </c>
      <c r="AY191" s="167" t="s">
        <v>193</v>
      </c>
    </row>
    <row r="192" spans="2:65" s="1" customFormat="1" ht="24.2" customHeight="1">
      <c r="B192" s="114"/>
      <c r="C192" s="157" t="s">
        <v>477</v>
      </c>
      <c r="D192" s="157" t="s">
        <v>207</v>
      </c>
      <c r="E192" s="158" t="s">
        <v>1477</v>
      </c>
      <c r="F192" s="159" t="s">
        <v>1478</v>
      </c>
      <c r="G192" s="160" t="s">
        <v>199</v>
      </c>
      <c r="H192" s="161">
        <v>12</v>
      </c>
      <c r="I192" s="162"/>
      <c r="J192" s="163">
        <f>ROUND(I192*H192,2)</f>
        <v>0</v>
      </c>
      <c r="K192" s="159" t="s">
        <v>1</v>
      </c>
      <c r="L192" s="30"/>
      <c r="M192" s="164" t="s">
        <v>1</v>
      </c>
      <c r="N192" s="113" t="s">
        <v>39</v>
      </c>
      <c r="P192" s="153">
        <f>O192*H192</f>
        <v>0</v>
      </c>
      <c r="Q192" s="153">
        <v>0</v>
      </c>
      <c r="R192" s="153">
        <f>Q192*H192</f>
        <v>0</v>
      </c>
      <c r="S192" s="153">
        <v>0</v>
      </c>
      <c r="T192" s="154">
        <f>S192*H192</f>
        <v>0</v>
      </c>
      <c r="AR192" s="155" t="s">
        <v>192</v>
      </c>
      <c r="AT192" s="155" t="s">
        <v>207</v>
      </c>
      <c r="AU192" s="155" t="s">
        <v>84</v>
      </c>
      <c r="AY192" s="15" t="s">
        <v>193</v>
      </c>
      <c r="BE192" s="156">
        <f>IF(N192="základní",J192,0)</f>
        <v>0</v>
      </c>
      <c r="BF192" s="156">
        <f>IF(N192="snížená",J192,0)</f>
        <v>0</v>
      </c>
      <c r="BG192" s="156">
        <f>IF(N192="zákl. přenesená",J192,0)</f>
        <v>0</v>
      </c>
      <c r="BH192" s="156">
        <f>IF(N192="sníž. přenesená",J192,0)</f>
        <v>0</v>
      </c>
      <c r="BI192" s="156">
        <f>IF(N192="nulová",J192,0)</f>
        <v>0</v>
      </c>
      <c r="BJ192" s="15" t="s">
        <v>82</v>
      </c>
      <c r="BK192" s="156">
        <f>ROUND(I192*H192,2)</f>
        <v>0</v>
      </c>
      <c r="BL192" s="15" t="s">
        <v>192</v>
      </c>
      <c r="BM192" s="155" t="s">
        <v>2263</v>
      </c>
    </row>
    <row r="193" spans="2:65" s="1" customFormat="1" ht="21.75" customHeight="1">
      <c r="B193" s="114"/>
      <c r="C193" s="143" t="s">
        <v>294</v>
      </c>
      <c r="D193" s="143" t="s">
        <v>196</v>
      </c>
      <c r="E193" s="144" t="s">
        <v>1481</v>
      </c>
      <c r="F193" s="145" t="s">
        <v>1482</v>
      </c>
      <c r="G193" s="146" t="s">
        <v>199</v>
      </c>
      <c r="H193" s="147">
        <v>12</v>
      </c>
      <c r="I193" s="148"/>
      <c r="J193" s="149">
        <f>ROUND(I193*H193,2)</f>
        <v>0</v>
      </c>
      <c r="K193" s="145" t="s">
        <v>1</v>
      </c>
      <c r="L193" s="150"/>
      <c r="M193" s="151" t="s">
        <v>1</v>
      </c>
      <c r="N193" s="152" t="s">
        <v>39</v>
      </c>
      <c r="P193" s="153">
        <f>O193*H193</f>
        <v>0</v>
      </c>
      <c r="Q193" s="153">
        <v>0</v>
      </c>
      <c r="R193" s="153">
        <f>Q193*H193</f>
        <v>0</v>
      </c>
      <c r="S193" s="153">
        <v>0</v>
      </c>
      <c r="T193" s="154">
        <f>S193*H193</f>
        <v>0</v>
      </c>
      <c r="AR193" s="155" t="s">
        <v>200</v>
      </c>
      <c r="AT193" s="155" t="s">
        <v>196</v>
      </c>
      <c r="AU193" s="155" t="s">
        <v>84</v>
      </c>
      <c r="AY193" s="15" t="s">
        <v>193</v>
      </c>
      <c r="BE193" s="156">
        <f>IF(N193="základní",J193,0)</f>
        <v>0</v>
      </c>
      <c r="BF193" s="156">
        <f>IF(N193="snížená",J193,0)</f>
        <v>0</v>
      </c>
      <c r="BG193" s="156">
        <f>IF(N193="zákl. přenesená",J193,0)</f>
        <v>0</v>
      </c>
      <c r="BH193" s="156">
        <f>IF(N193="sníž. přenesená",J193,0)</f>
        <v>0</v>
      </c>
      <c r="BI193" s="156">
        <f>IF(N193="nulová",J193,0)</f>
        <v>0</v>
      </c>
      <c r="BJ193" s="15" t="s">
        <v>82</v>
      </c>
      <c r="BK193" s="156">
        <f>ROUND(I193*H193,2)</f>
        <v>0</v>
      </c>
      <c r="BL193" s="15" t="s">
        <v>192</v>
      </c>
      <c r="BM193" s="155" t="s">
        <v>2264</v>
      </c>
    </row>
    <row r="194" spans="2:65" s="1" customFormat="1" ht="24.2" customHeight="1">
      <c r="B194" s="114"/>
      <c r="C194" s="157" t="s">
        <v>484</v>
      </c>
      <c r="D194" s="157" t="s">
        <v>207</v>
      </c>
      <c r="E194" s="158" t="s">
        <v>1484</v>
      </c>
      <c r="F194" s="159" t="s">
        <v>1485</v>
      </c>
      <c r="G194" s="160" t="s">
        <v>199</v>
      </c>
      <c r="H194" s="161">
        <v>129</v>
      </c>
      <c r="I194" s="162"/>
      <c r="J194" s="163">
        <f>ROUND(I194*H194,2)</f>
        <v>0</v>
      </c>
      <c r="K194" s="159" t="s">
        <v>1</v>
      </c>
      <c r="L194" s="30"/>
      <c r="M194" s="164" t="s">
        <v>1</v>
      </c>
      <c r="N194" s="113" t="s">
        <v>39</v>
      </c>
      <c r="P194" s="153">
        <f>O194*H194</f>
        <v>0</v>
      </c>
      <c r="Q194" s="153">
        <v>0</v>
      </c>
      <c r="R194" s="153">
        <f>Q194*H194</f>
        <v>0</v>
      </c>
      <c r="S194" s="153">
        <v>0</v>
      </c>
      <c r="T194" s="154">
        <f>S194*H194</f>
        <v>0</v>
      </c>
      <c r="AR194" s="155" t="s">
        <v>192</v>
      </c>
      <c r="AT194" s="155" t="s">
        <v>207</v>
      </c>
      <c r="AU194" s="155" t="s">
        <v>84</v>
      </c>
      <c r="AY194" s="15" t="s">
        <v>193</v>
      </c>
      <c r="BE194" s="156">
        <f>IF(N194="základní",J194,0)</f>
        <v>0</v>
      </c>
      <c r="BF194" s="156">
        <f>IF(N194="snížená",J194,0)</f>
        <v>0</v>
      </c>
      <c r="BG194" s="156">
        <f>IF(N194="zákl. přenesená",J194,0)</f>
        <v>0</v>
      </c>
      <c r="BH194" s="156">
        <f>IF(N194="sníž. přenesená",J194,0)</f>
        <v>0</v>
      </c>
      <c r="BI194" s="156">
        <f>IF(N194="nulová",J194,0)</f>
        <v>0</v>
      </c>
      <c r="BJ194" s="15" t="s">
        <v>82</v>
      </c>
      <c r="BK194" s="156">
        <f>ROUND(I194*H194,2)</f>
        <v>0</v>
      </c>
      <c r="BL194" s="15" t="s">
        <v>192</v>
      </c>
      <c r="BM194" s="155" t="s">
        <v>2265</v>
      </c>
    </row>
    <row r="195" spans="2:65" s="1" customFormat="1" ht="21.75" customHeight="1">
      <c r="B195" s="114"/>
      <c r="C195" s="143" t="s">
        <v>298</v>
      </c>
      <c r="D195" s="143" t="s">
        <v>196</v>
      </c>
      <c r="E195" s="144" t="s">
        <v>1488</v>
      </c>
      <c r="F195" s="145" t="s">
        <v>1489</v>
      </c>
      <c r="G195" s="146" t="s">
        <v>199</v>
      </c>
      <c r="H195" s="147">
        <v>129</v>
      </c>
      <c r="I195" s="148"/>
      <c r="J195" s="149">
        <f>ROUND(I195*H195,2)</f>
        <v>0</v>
      </c>
      <c r="K195" s="145" t="s">
        <v>1</v>
      </c>
      <c r="L195" s="150"/>
      <c r="M195" s="151" t="s">
        <v>1</v>
      </c>
      <c r="N195" s="152" t="s">
        <v>39</v>
      </c>
      <c r="P195" s="153">
        <f>O195*H195</f>
        <v>0</v>
      </c>
      <c r="Q195" s="153">
        <v>0</v>
      </c>
      <c r="R195" s="153">
        <f>Q195*H195</f>
        <v>0</v>
      </c>
      <c r="S195" s="153">
        <v>0</v>
      </c>
      <c r="T195" s="154">
        <f>S195*H195</f>
        <v>0</v>
      </c>
      <c r="AR195" s="155" t="s">
        <v>200</v>
      </c>
      <c r="AT195" s="155" t="s">
        <v>196</v>
      </c>
      <c r="AU195" s="155" t="s">
        <v>84</v>
      </c>
      <c r="AY195" s="15" t="s">
        <v>193</v>
      </c>
      <c r="BE195" s="156">
        <f>IF(N195="základní",J195,0)</f>
        <v>0</v>
      </c>
      <c r="BF195" s="156">
        <f>IF(N195="snížená",J195,0)</f>
        <v>0</v>
      </c>
      <c r="BG195" s="156">
        <f>IF(N195="zákl. přenesená",J195,0)</f>
        <v>0</v>
      </c>
      <c r="BH195" s="156">
        <f>IF(N195="sníž. přenesená",J195,0)</f>
        <v>0</v>
      </c>
      <c r="BI195" s="156">
        <f>IF(N195="nulová",J195,0)</f>
        <v>0</v>
      </c>
      <c r="BJ195" s="15" t="s">
        <v>82</v>
      </c>
      <c r="BK195" s="156">
        <f>ROUND(I195*H195,2)</f>
        <v>0</v>
      </c>
      <c r="BL195" s="15" t="s">
        <v>192</v>
      </c>
      <c r="BM195" s="155" t="s">
        <v>2266</v>
      </c>
    </row>
    <row r="196" spans="2:65" s="1" customFormat="1" ht="16.5" customHeight="1">
      <c r="B196" s="114"/>
      <c r="C196" s="157" t="s">
        <v>491</v>
      </c>
      <c r="D196" s="157" t="s">
        <v>207</v>
      </c>
      <c r="E196" s="158" t="s">
        <v>1443</v>
      </c>
      <c r="F196" s="159" t="s">
        <v>2267</v>
      </c>
      <c r="G196" s="160" t="s">
        <v>221</v>
      </c>
      <c r="H196" s="161">
        <v>554.4</v>
      </c>
      <c r="I196" s="162"/>
      <c r="J196" s="163">
        <f>ROUND(I196*H196,2)</f>
        <v>0</v>
      </c>
      <c r="K196" s="159" t="s">
        <v>1</v>
      </c>
      <c r="L196" s="30"/>
      <c r="M196" s="164" t="s">
        <v>1</v>
      </c>
      <c r="N196" s="113" t="s">
        <v>39</v>
      </c>
      <c r="P196" s="153">
        <f>O196*H196</f>
        <v>0</v>
      </c>
      <c r="Q196" s="153">
        <v>0</v>
      </c>
      <c r="R196" s="153">
        <f>Q196*H196</f>
        <v>0</v>
      </c>
      <c r="S196" s="153">
        <v>0</v>
      </c>
      <c r="T196" s="154">
        <f>S196*H196</f>
        <v>0</v>
      </c>
      <c r="AR196" s="155" t="s">
        <v>1004</v>
      </c>
      <c r="AT196" s="155" t="s">
        <v>207</v>
      </c>
      <c r="AU196" s="155" t="s">
        <v>84</v>
      </c>
      <c r="AY196" s="15" t="s">
        <v>193</v>
      </c>
      <c r="BE196" s="156">
        <f>IF(N196="základní",J196,0)</f>
        <v>0</v>
      </c>
      <c r="BF196" s="156">
        <f>IF(N196="snížená",J196,0)</f>
        <v>0</v>
      </c>
      <c r="BG196" s="156">
        <f>IF(N196="zákl. přenesená",J196,0)</f>
        <v>0</v>
      </c>
      <c r="BH196" s="156">
        <f>IF(N196="sníž. přenesená",J196,0)</f>
        <v>0</v>
      </c>
      <c r="BI196" s="156">
        <f>IF(N196="nulová",J196,0)</f>
        <v>0</v>
      </c>
      <c r="BJ196" s="15" t="s">
        <v>82</v>
      </c>
      <c r="BK196" s="156">
        <f>ROUND(I196*H196,2)</f>
        <v>0</v>
      </c>
      <c r="BL196" s="15" t="s">
        <v>1004</v>
      </c>
      <c r="BM196" s="155" t="s">
        <v>2268</v>
      </c>
    </row>
    <row r="197" spans="2:65" s="12" customFormat="1" ht="11.25">
      <c r="B197" s="165"/>
      <c r="D197" s="166" t="s">
        <v>224</v>
      </c>
      <c r="F197" s="168" t="s">
        <v>2269</v>
      </c>
      <c r="H197" s="169">
        <v>554.4</v>
      </c>
      <c r="I197" s="170"/>
      <c r="L197" s="165"/>
      <c r="M197" s="171"/>
      <c r="T197" s="172"/>
      <c r="AT197" s="167" t="s">
        <v>224</v>
      </c>
      <c r="AU197" s="167" t="s">
        <v>84</v>
      </c>
      <c r="AV197" s="12" t="s">
        <v>84</v>
      </c>
      <c r="AW197" s="12" t="s">
        <v>3</v>
      </c>
      <c r="AX197" s="12" t="s">
        <v>82</v>
      </c>
      <c r="AY197" s="167" t="s">
        <v>193</v>
      </c>
    </row>
    <row r="198" spans="2:65" s="1" customFormat="1" ht="16.5" customHeight="1">
      <c r="B198" s="114"/>
      <c r="C198" s="143" t="s">
        <v>301</v>
      </c>
      <c r="D198" s="143" t="s">
        <v>196</v>
      </c>
      <c r="E198" s="144" t="s">
        <v>1448</v>
      </c>
      <c r="F198" s="145" t="s">
        <v>1449</v>
      </c>
      <c r="G198" s="146" t="s">
        <v>221</v>
      </c>
      <c r="H198" s="147">
        <v>554.4</v>
      </c>
      <c r="I198" s="148"/>
      <c r="J198" s="149">
        <f>ROUND(I198*H198,2)</f>
        <v>0</v>
      </c>
      <c r="K198" s="145" t="s">
        <v>1</v>
      </c>
      <c r="L198" s="150"/>
      <c r="M198" s="151" t="s">
        <v>1</v>
      </c>
      <c r="N198" s="152" t="s">
        <v>39</v>
      </c>
      <c r="P198" s="153">
        <f>O198*H198</f>
        <v>0</v>
      </c>
      <c r="Q198" s="153">
        <v>0</v>
      </c>
      <c r="R198" s="153">
        <f>Q198*H198</f>
        <v>0</v>
      </c>
      <c r="S198" s="153">
        <v>0</v>
      </c>
      <c r="T198" s="154">
        <f>S198*H198</f>
        <v>0</v>
      </c>
      <c r="AR198" s="155" t="s">
        <v>1004</v>
      </c>
      <c r="AT198" s="155" t="s">
        <v>196</v>
      </c>
      <c r="AU198" s="155" t="s">
        <v>84</v>
      </c>
      <c r="AY198" s="15" t="s">
        <v>193</v>
      </c>
      <c r="BE198" s="156">
        <f>IF(N198="základní",J198,0)</f>
        <v>0</v>
      </c>
      <c r="BF198" s="156">
        <f>IF(N198="snížená",J198,0)</f>
        <v>0</v>
      </c>
      <c r="BG198" s="156">
        <f>IF(N198="zákl. přenesená",J198,0)</f>
        <v>0</v>
      </c>
      <c r="BH198" s="156">
        <f>IF(N198="sníž. přenesená",J198,0)</f>
        <v>0</v>
      </c>
      <c r="BI198" s="156">
        <f>IF(N198="nulová",J198,0)</f>
        <v>0</v>
      </c>
      <c r="BJ198" s="15" t="s">
        <v>82</v>
      </c>
      <c r="BK198" s="156">
        <f>ROUND(I198*H198,2)</f>
        <v>0</v>
      </c>
      <c r="BL198" s="15" t="s">
        <v>1004</v>
      </c>
      <c r="BM198" s="155" t="s">
        <v>2270</v>
      </c>
    </row>
    <row r="199" spans="2:65" s="12" customFormat="1" ht="11.25">
      <c r="B199" s="165"/>
      <c r="D199" s="166" t="s">
        <v>224</v>
      </c>
      <c r="F199" s="168" t="s">
        <v>2269</v>
      </c>
      <c r="H199" s="169">
        <v>554.4</v>
      </c>
      <c r="I199" s="170"/>
      <c r="L199" s="165"/>
      <c r="M199" s="171"/>
      <c r="T199" s="172"/>
      <c r="AT199" s="167" t="s">
        <v>224</v>
      </c>
      <c r="AU199" s="167" t="s">
        <v>84</v>
      </c>
      <c r="AV199" s="12" t="s">
        <v>84</v>
      </c>
      <c r="AW199" s="12" t="s">
        <v>3</v>
      </c>
      <c r="AX199" s="12" t="s">
        <v>82</v>
      </c>
      <c r="AY199" s="167" t="s">
        <v>193</v>
      </c>
    </row>
    <row r="200" spans="2:65" s="1" customFormat="1" ht="16.5" customHeight="1">
      <c r="B200" s="114"/>
      <c r="C200" s="157" t="s">
        <v>500</v>
      </c>
      <c r="D200" s="157" t="s">
        <v>207</v>
      </c>
      <c r="E200" s="158" t="s">
        <v>1451</v>
      </c>
      <c r="F200" s="159" t="s">
        <v>1452</v>
      </c>
      <c r="G200" s="160" t="s">
        <v>221</v>
      </c>
      <c r="H200" s="161">
        <v>1192.4000000000001</v>
      </c>
      <c r="I200" s="162"/>
      <c r="J200" s="163">
        <f>ROUND(I200*H200,2)</f>
        <v>0</v>
      </c>
      <c r="K200" s="159" t="s">
        <v>1</v>
      </c>
      <c r="L200" s="30"/>
      <c r="M200" s="164" t="s">
        <v>1</v>
      </c>
      <c r="N200" s="113" t="s">
        <v>39</v>
      </c>
      <c r="P200" s="153">
        <f>O200*H200</f>
        <v>0</v>
      </c>
      <c r="Q200" s="153">
        <v>0</v>
      </c>
      <c r="R200" s="153">
        <f>Q200*H200</f>
        <v>0</v>
      </c>
      <c r="S200" s="153">
        <v>0</v>
      </c>
      <c r="T200" s="154">
        <f>S200*H200</f>
        <v>0</v>
      </c>
      <c r="AR200" s="155" t="s">
        <v>192</v>
      </c>
      <c r="AT200" s="155" t="s">
        <v>207</v>
      </c>
      <c r="AU200" s="155" t="s">
        <v>84</v>
      </c>
      <c r="AY200" s="15" t="s">
        <v>193</v>
      </c>
      <c r="BE200" s="156">
        <f>IF(N200="základní",J200,0)</f>
        <v>0</v>
      </c>
      <c r="BF200" s="156">
        <f>IF(N200="snížená",J200,0)</f>
        <v>0</v>
      </c>
      <c r="BG200" s="156">
        <f>IF(N200="zákl. přenesená",J200,0)</f>
        <v>0</v>
      </c>
      <c r="BH200" s="156">
        <f>IF(N200="sníž. přenesená",J200,0)</f>
        <v>0</v>
      </c>
      <c r="BI200" s="156">
        <f>IF(N200="nulová",J200,0)</f>
        <v>0</v>
      </c>
      <c r="BJ200" s="15" t="s">
        <v>82</v>
      </c>
      <c r="BK200" s="156">
        <f>ROUND(I200*H200,2)</f>
        <v>0</v>
      </c>
      <c r="BL200" s="15" t="s">
        <v>192</v>
      </c>
      <c r="BM200" s="155" t="s">
        <v>2271</v>
      </c>
    </row>
    <row r="201" spans="2:65" s="12" customFormat="1" ht="11.25">
      <c r="B201" s="165"/>
      <c r="D201" s="166" t="s">
        <v>224</v>
      </c>
      <c r="F201" s="168" t="s">
        <v>2272</v>
      </c>
      <c r="H201" s="169">
        <v>1192.4000000000001</v>
      </c>
      <c r="I201" s="170"/>
      <c r="L201" s="165"/>
      <c r="M201" s="171"/>
      <c r="T201" s="172"/>
      <c r="AT201" s="167" t="s">
        <v>224</v>
      </c>
      <c r="AU201" s="167" t="s">
        <v>84</v>
      </c>
      <c r="AV201" s="12" t="s">
        <v>84</v>
      </c>
      <c r="AW201" s="12" t="s">
        <v>3</v>
      </c>
      <c r="AX201" s="12" t="s">
        <v>82</v>
      </c>
      <c r="AY201" s="167" t="s">
        <v>193</v>
      </c>
    </row>
    <row r="202" spans="2:65" s="1" customFormat="1" ht="16.5" customHeight="1">
      <c r="B202" s="114"/>
      <c r="C202" s="143" t="s">
        <v>306</v>
      </c>
      <c r="D202" s="143" t="s">
        <v>196</v>
      </c>
      <c r="E202" s="144" t="s">
        <v>1456</v>
      </c>
      <c r="F202" s="145" t="s">
        <v>1457</v>
      </c>
      <c r="G202" s="146" t="s">
        <v>221</v>
      </c>
      <c r="H202" s="147">
        <v>1192.4000000000001</v>
      </c>
      <c r="I202" s="148"/>
      <c r="J202" s="149">
        <f>ROUND(I202*H202,2)</f>
        <v>0</v>
      </c>
      <c r="K202" s="145" t="s">
        <v>1</v>
      </c>
      <c r="L202" s="150"/>
      <c r="M202" s="151" t="s">
        <v>1</v>
      </c>
      <c r="N202" s="152" t="s">
        <v>39</v>
      </c>
      <c r="P202" s="153">
        <f>O202*H202</f>
        <v>0</v>
      </c>
      <c r="Q202" s="153">
        <v>0</v>
      </c>
      <c r="R202" s="153">
        <f>Q202*H202</f>
        <v>0</v>
      </c>
      <c r="S202" s="153">
        <v>0</v>
      </c>
      <c r="T202" s="154">
        <f>S202*H202</f>
        <v>0</v>
      </c>
      <c r="AR202" s="155" t="s">
        <v>200</v>
      </c>
      <c r="AT202" s="155" t="s">
        <v>196</v>
      </c>
      <c r="AU202" s="155" t="s">
        <v>84</v>
      </c>
      <c r="AY202" s="15" t="s">
        <v>193</v>
      </c>
      <c r="BE202" s="156">
        <f>IF(N202="základní",J202,0)</f>
        <v>0</v>
      </c>
      <c r="BF202" s="156">
        <f>IF(N202="snížená",J202,0)</f>
        <v>0</v>
      </c>
      <c r="BG202" s="156">
        <f>IF(N202="zákl. přenesená",J202,0)</f>
        <v>0</v>
      </c>
      <c r="BH202" s="156">
        <f>IF(N202="sníž. přenesená",J202,0)</f>
        <v>0</v>
      </c>
      <c r="BI202" s="156">
        <f>IF(N202="nulová",J202,0)</f>
        <v>0</v>
      </c>
      <c r="BJ202" s="15" t="s">
        <v>82</v>
      </c>
      <c r="BK202" s="156">
        <f>ROUND(I202*H202,2)</f>
        <v>0</v>
      </c>
      <c r="BL202" s="15" t="s">
        <v>192</v>
      </c>
      <c r="BM202" s="155" t="s">
        <v>2273</v>
      </c>
    </row>
    <row r="203" spans="2:65" s="12" customFormat="1" ht="11.25">
      <c r="B203" s="165"/>
      <c r="D203" s="166" t="s">
        <v>224</v>
      </c>
      <c r="F203" s="168" t="s">
        <v>2272</v>
      </c>
      <c r="H203" s="169">
        <v>1192.4000000000001</v>
      </c>
      <c r="I203" s="170"/>
      <c r="L203" s="165"/>
      <c r="M203" s="171"/>
      <c r="T203" s="172"/>
      <c r="AT203" s="167" t="s">
        <v>224</v>
      </c>
      <c r="AU203" s="167" t="s">
        <v>84</v>
      </c>
      <c r="AV203" s="12" t="s">
        <v>84</v>
      </c>
      <c r="AW203" s="12" t="s">
        <v>3</v>
      </c>
      <c r="AX203" s="12" t="s">
        <v>82</v>
      </c>
      <c r="AY203" s="167" t="s">
        <v>193</v>
      </c>
    </row>
    <row r="204" spans="2:65" s="1" customFormat="1" ht="16.5" customHeight="1">
      <c r="B204" s="114"/>
      <c r="C204" s="157" t="s">
        <v>507</v>
      </c>
      <c r="D204" s="157" t="s">
        <v>207</v>
      </c>
      <c r="E204" s="158" t="s">
        <v>1459</v>
      </c>
      <c r="F204" s="159" t="s">
        <v>2274</v>
      </c>
      <c r="G204" s="160" t="s">
        <v>221</v>
      </c>
      <c r="H204" s="161">
        <v>174.9</v>
      </c>
      <c r="I204" s="162"/>
      <c r="J204" s="163">
        <f>ROUND(I204*H204,2)</f>
        <v>0</v>
      </c>
      <c r="K204" s="159" t="s">
        <v>1</v>
      </c>
      <c r="L204" s="30"/>
      <c r="M204" s="164" t="s">
        <v>1</v>
      </c>
      <c r="N204" s="113" t="s">
        <v>39</v>
      </c>
      <c r="P204" s="153">
        <f>O204*H204</f>
        <v>0</v>
      </c>
      <c r="Q204" s="153">
        <v>0</v>
      </c>
      <c r="R204" s="153">
        <f>Q204*H204</f>
        <v>0</v>
      </c>
      <c r="S204" s="153">
        <v>0</v>
      </c>
      <c r="T204" s="154">
        <f>S204*H204</f>
        <v>0</v>
      </c>
      <c r="AR204" s="155" t="s">
        <v>1004</v>
      </c>
      <c r="AT204" s="155" t="s">
        <v>207</v>
      </c>
      <c r="AU204" s="155" t="s">
        <v>84</v>
      </c>
      <c r="AY204" s="15" t="s">
        <v>193</v>
      </c>
      <c r="BE204" s="156">
        <f>IF(N204="základní",J204,0)</f>
        <v>0</v>
      </c>
      <c r="BF204" s="156">
        <f>IF(N204="snížená",J204,0)</f>
        <v>0</v>
      </c>
      <c r="BG204" s="156">
        <f>IF(N204="zákl. přenesená",J204,0)</f>
        <v>0</v>
      </c>
      <c r="BH204" s="156">
        <f>IF(N204="sníž. přenesená",J204,0)</f>
        <v>0</v>
      </c>
      <c r="BI204" s="156">
        <f>IF(N204="nulová",J204,0)</f>
        <v>0</v>
      </c>
      <c r="BJ204" s="15" t="s">
        <v>82</v>
      </c>
      <c r="BK204" s="156">
        <f>ROUND(I204*H204,2)</f>
        <v>0</v>
      </c>
      <c r="BL204" s="15" t="s">
        <v>1004</v>
      </c>
      <c r="BM204" s="155" t="s">
        <v>2275</v>
      </c>
    </row>
    <row r="205" spans="2:65" s="12" customFormat="1" ht="11.25">
      <c r="B205" s="165"/>
      <c r="D205" s="166" t="s">
        <v>224</v>
      </c>
      <c r="F205" s="168" t="s">
        <v>2276</v>
      </c>
      <c r="H205" s="169">
        <v>174.9</v>
      </c>
      <c r="I205" s="170"/>
      <c r="L205" s="165"/>
      <c r="M205" s="171"/>
      <c r="T205" s="172"/>
      <c r="AT205" s="167" t="s">
        <v>224</v>
      </c>
      <c r="AU205" s="167" t="s">
        <v>84</v>
      </c>
      <c r="AV205" s="12" t="s">
        <v>84</v>
      </c>
      <c r="AW205" s="12" t="s">
        <v>3</v>
      </c>
      <c r="AX205" s="12" t="s">
        <v>82</v>
      </c>
      <c r="AY205" s="167" t="s">
        <v>193</v>
      </c>
    </row>
    <row r="206" spans="2:65" s="1" customFormat="1" ht="16.5" customHeight="1">
      <c r="B206" s="114"/>
      <c r="C206" s="143" t="s">
        <v>309</v>
      </c>
      <c r="D206" s="143" t="s">
        <v>196</v>
      </c>
      <c r="E206" s="144" t="s">
        <v>1464</v>
      </c>
      <c r="F206" s="145" t="s">
        <v>1465</v>
      </c>
      <c r="G206" s="146" t="s">
        <v>221</v>
      </c>
      <c r="H206" s="147">
        <v>174.9</v>
      </c>
      <c r="I206" s="148"/>
      <c r="J206" s="149">
        <f>ROUND(I206*H206,2)</f>
        <v>0</v>
      </c>
      <c r="K206" s="145" t="s">
        <v>1</v>
      </c>
      <c r="L206" s="150"/>
      <c r="M206" s="151" t="s">
        <v>1</v>
      </c>
      <c r="N206" s="152" t="s">
        <v>39</v>
      </c>
      <c r="P206" s="153">
        <f>O206*H206</f>
        <v>0</v>
      </c>
      <c r="Q206" s="153">
        <v>0</v>
      </c>
      <c r="R206" s="153">
        <f>Q206*H206</f>
        <v>0</v>
      </c>
      <c r="S206" s="153">
        <v>0</v>
      </c>
      <c r="T206" s="154">
        <f>S206*H206</f>
        <v>0</v>
      </c>
      <c r="AR206" s="155" t="s">
        <v>1004</v>
      </c>
      <c r="AT206" s="155" t="s">
        <v>196</v>
      </c>
      <c r="AU206" s="155" t="s">
        <v>84</v>
      </c>
      <c r="AY206" s="15" t="s">
        <v>193</v>
      </c>
      <c r="BE206" s="156">
        <f>IF(N206="základní",J206,0)</f>
        <v>0</v>
      </c>
      <c r="BF206" s="156">
        <f>IF(N206="snížená",J206,0)</f>
        <v>0</v>
      </c>
      <c r="BG206" s="156">
        <f>IF(N206="zákl. přenesená",J206,0)</f>
        <v>0</v>
      </c>
      <c r="BH206" s="156">
        <f>IF(N206="sníž. přenesená",J206,0)</f>
        <v>0</v>
      </c>
      <c r="BI206" s="156">
        <f>IF(N206="nulová",J206,0)</f>
        <v>0</v>
      </c>
      <c r="BJ206" s="15" t="s">
        <v>82</v>
      </c>
      <c r="BK206" s="156">
        <f>ROUND(I206*H206,2)</f>
        <v>0</v>
      </c>
      <c r="BL206" s="15" t="s">
        <v>1004</v>
      </c>
      <c r="BM206" s="155" t="s">
        <v>2277</v>
      </c>
    </row>
    <row r="207" spans="2:65" s="12" customFormat="1" ht="11.25">
      <c r="B207" s="165"/>
      <c r="D207" s="166" t="s">
        <v>224</v>
      </c>
      <c r="F207" s="168" t="s">
        <v>2276</v>
      </c>
      <c r="H207" s="169">
        <v>174.9</v>
      </c>
      <c r="I207" s="170"/>
      <c r="L207" s="165"/>
      <c r="M207" s="171"/>
      <c r="T207" s="172"/>
      <c r="AT207" s="167" t="s">
        <v>224</v>
      </c>
      <c r="AU207" s="167" t="s">
        <v>84</v>
      </c>
      <c r="AV207" s="12" t="s">
        <v>84</v>
      </c>
      <c r="AW207" s="12" t="s">
        <v>3</v>
      </c>
      <c r="AX207" s="12" t="s">
        <v>82</v>
      </c>
      <c r="AY207" s="167" t="s">
        <v>193</v>
      </c>
    </row>
    <row r="208" spans="2:65" s="1" customFormat="1" ht="16.5" customHeight="1">
      <c r="B208" s="114"/>
      <c r="C208" s="157" t="s">
        <v>514</v>
      </c>
      <c r="D208" s="157" t="s">
        <v>207</v>
      </c>
      <c r="E208" s="158" t="s">
        <v>1498</v>
      </c>
      <c r="F208" s="159" t="s">
        <v>1499</v>
      </c>
      <c r="G208" s="160" t="s">
        <v>199</v>
      </c>
      <c r="H208" s="161">
        <v>4</v>
      </c>
      <c r="I208" s="162"/>
      <c r="J208" s="163">
        <f t="shared" ref="J208:J234" si="35">ROUND(I208*H208,2)</f>
        <v>0</v>
      </c>
      <c r="K208" s="159" t="s">
        <v>1</v>
      </c>
      <c r="L208" s="30"/>
      <c r="M208" s="164" t="s">
        <v>1</v>
      </c>
      <c r="N208" s="113" t="s">
        <v>39</v>
      </c>
      <c r="P208" s="153">
        <f t="shared" ref="P208:P234" si="36">O208*H208</f>
        <v>0</v>
      </c>
      <c r="Q208" s="153">
        <v>0</v>
      </c>
      <c r="R208" s="153">
        <f t="shared" ref="R208:R234" si="37">Q208*H208</f>
        <v>0</v>
      </c>
      <c r="S208" s="153">
        <v>0</v>
      </c>
      <c r="T208" s="154">
        <f t="shared" ref="T208:T234" si="38">S208*H208</f>
        <v>0</v>
      </c>
      <c r="AR208" s="155" t="s">
        <v>1004</v>
      </c>
      <c r="AT208" s="155" t="s">
        <v>207</v>
      </c>
      <c r="AU208" s="155" t="s">
        <v>84</v>
      </c>
      <c r="AY208" s="15" t="s">
        <v>193</v>
      </c>
      <c r="BE208" s="156">
        <f t="shared" ref="BE208:BE234" si="39">IF(N208="základní",J208,0)</f>
        <v>0</v>
      </c>
      <c r="BF208" s="156">
        <f t="shared" ref="BF208:BF234" si="40">IF(N208="snížená",J208,0)</f>
        <v>0</v>
      </c>
      <c r="BG208" s="156">
        <f t="shared" ref="BG208:BG234" si="41">IF(N208="zákl. přenesená",J208,0)</f>
        <v>0</v>
      </c>
      <c r="BH208" s="156">
        <f t="shared" ref="BH208:BH234" si="42">IF(N208="sníž. přenesená",J208,0)</f>
        <v>0</v>
      </c>
      <c r="BI208" s="156">
        <f t="shared" ref="BI208:BI234" si="43">IF(N208="nulová",J208,0)</f>
        <v>0</v>
      </c>
      <c r="BJ208" s="15" t="s">
        <v>82</v>
      </c>
      <c r="BK208" s="156">
        <f t="shared" ref="BK208:BK234" si="44">ROUND(I208*H208,2)</f>
        <v>0</v>
      </c>
      <c r="BL208" s="15" t="s">
        <v>1004</v>
      </c>
      <c r="BM208" s="155" t="s">
        <v>2278</v>
      </c>
    </row>
    <row r="209" spans="2:65" s="1" customFormat="1" ht="16.5" customHeight="1">
      <c r="B209" s="114"/>
      <c r="C209" s="143" t="s">
        <v>313</v>
      </c>
      <c r="D209" s="143" t="s">
        <v>196</v>
      </c>
      <c r="E209" s="144" t="s">
        <v>1502</v>
      </c>
      <c r="F209" s="145" t="s">
        <v>1503</v>
      </c>
      <c r="G209" s="146" t="s">
        <v>199</v>
      </c>
      <c r="H209" s="147">
        <v>4</v>
      </c>
      <c r="I209" s="148"/>
      <c r="J209" s="149">
        <f t="shared" si="35"/>
        <v>0</v>
      </c>
      <c r="K209" s="145" t="s">
        <v>1</v>
      </c>
      <c r="L209" s="150"/>
      <c r="M209" s="151" t="s">
        <v>1</v>
      </c>
      <c r="N209" s="152" t="s">
        <v>39</v>
      </c>
      <c r="P209" s="153">
        <f t="shared" si="36"/>
        <v>0</v>
      </c>
      <c r="Q209" s="153">
        <v>0</v>
      </c>
      <c r="R209" s="153">
        <f t="shared" si="37"/>
        <v>0</v>
      </c>
      <c r="S209" s="153">
        <v>0</v>
      </c>
      <c r="T209" s="154">
        <f t="shared" si="38"/>
        <v>0</v>
      </c>
      <c r="AR209" s="155" t="s">
        <v>1004</v>
      </c>
      <c r="AT209" s="155" t="s">
        <v>196</v>
      </c>
      <c r="AU209" s="155" t="s">
        <v>84</v>
      </c>
      <c r="AY209" s="15" t="s">
        <v>193</v>
      </c>
      <c r="BE209" s="156">
        <f t="shared" si="39"/>
        <v>0</v>
      </c>
      <c r="BF209" s="156">
        <f t="shared" si="40"/>
        <v>0</v>
      </c>
      <c r="BG209" s="156">
        <f t="shared" si="41"/>
        <v>0</v>
      </c>
      <c r="BH209" s="156">
        <f t="shared" si="42"/>
        <v>0</v>
      </c>
      <c r="BI209" s="156">
        <f t="shared" si="43"/>
        <v>0</v>
      </c>
      <c r="BJ209" s="15" t="s">
        <v>82</v>
      </c>
      <c r="BK209" s="156">
        <f t="shared" si="44"/>
        <v>0</v>
      </c>
      <c r="BL209" s="15" t="s">
        <v>1004</v>
      </c>
      <c r="BM209" s="155" t="s">
        <v>2279</v>
      </c>
    </row>
    <row r="210" spans="2:65" s="1" customFormat="1" ht="16.5" customHeight="1">
      <c r="B210" s="114"/>
      <c r="C210" s="157" t="s">
        <v>519</v>
      </c>
      <c r="D210" s="157" t="s">
        <v>207</v>
      </c>
      <c r="E210" s="158" t="s">
        <v>1505</v>
      </c>
      <c r="F210" s="159" t="s">
        <v>1506</v>
      </c>
      <c r="G210" s="160" t="s">
        <v>199</v>
      </c>
      <c r="H210" s="161">
        <v>5</v>
      </c>
      <c r="I210" s="162"/>
      <c r="J210" s="163">
        <f t="shared" si="35"/>
        <v>0</v>
      </c>
      <c r="K210" s="159" t="s">
        <v>1</v>
      </c>
      <c r="L210" s="30"/>
      <c r="M210" s="164" t="s">
        <v>1</v>
      </c>
      <c r="N210" s="113" t="s">
        <v>39</v>
      </c>
      <c r="P210" s="153">
        <f t="shared" si="36"/>
        <v>0</v>
      </c>
      <c r="Q210" s="153">
        <v>0</v>
      </c>
      <c r="R210" s="153">
        <f t="shared" si="37"/>
        <v>0</v>
      </c>
      <c r="S210" s="153">
        <v>0</v>
      </c>
      <c r="T210" s="154">
        <f t="shared" si="38"/>
        <v>0</v>
      </c>
      <c r="AR210" s="155" t="s">
        <v>1004</v>
      </c>
      <c r="AT210" s="155" t="s">
        <v>207</v>
      </c>
      <c r="AU210" s="155" t="s">
        <v>84</v>
      </c>
      <c r="AY210" s="15" t="s">
        <v>193</v>
      </c>
      <c r="BE210" s="156">
        <f t="shared" si="39"/>
        <v>0</v>
      </c>
      <c r="BF210" s="156">
        <f t="shared" si="40"/>
        <v>0</v>
      </c>
      <c r="BG210" s="156">
        <f t="shared" si="41"/>
        <v>0</v>
      </c>
      <c r="BH210" s="156">
        <f t="shared" si="42"/>
        <v>0</v>
      </c>
      <c r="BI210" s="156">
        <f t="shared" si="43"/>
        <v>0</v>
      </c>
      <c r="BJ210" s="15" t="s">
        <v>82</v>
      </c>
      <c r="BK210" s="156">
        <f t="shared" si="44"/>
        <v>0</v>
      </c>
      <c r="BL210" s="15" t="s">
        <v>1004</v>
      </c>
      <c r="BM210" s="155" t="s">
        <v>2280</v>
      </c>
    </row>
    <row r="211" spans="2:65" s="1" customFormat="1" ht="16.5" customHeight="1">
      <c r="B211" s="114"/>
      <c r="C211" s="143" t="s">
        <v>316</v>
      </c>
      <c r="D211" s="143" t="s">
        <v>196</v>
      </c>
      <c r="E211" s="144" t="s">
        <v>1509</v>
      </c>
      <c r="F211" s="145" t="s">
        <v>1510</v>
      </c>
      <c r="G211" s="146" t="s">
        <v>199</v>
      </c>
      <c r="H211" s="147">
        <v>5</v>
      </c>
      <c r="I211" s="148"/>
      <c r="J211" s="149">
        <f t="shared" si="35"/>
        <v>0</v>
      </c>
      <c r="K211" s="145" t="s">
        <v>1</v>
      </c>
      <c r="L211" s="150"/>
      <c r="M211" s="151" t="s">
        <v>1</v>
      </c>
      <c r="N211" s="152" t="s">
        <v>39</v>
      </c>
      <c r="P211" s="153">
        <f t="shared" si="36"/>
        <v>0</v>
      </c>
      <c r="Q211" s="153">
        <v>0</v>
      </c>
      <c r="R211" s="153">
        <f t="shared" si="37"/>
        <v>0</v>
      </c>
      <c r="S211" s="153">
        <v>0</v>
      </c>
      <c r="T211" s="154">
        <f t="shared" si="38"/>
        <v>0</v>
      </c>
      <c r="AR211" s="155" t="s">
        <v>1004</v>
      </c>
      <c r="AT211" s="155" t="s">
        <v>196</v>
      </c>
      <c r="AU211" s="155" t="s">
        <v>84</v>
      </c>
      <c r="AY211" s="15" t="s">
        <v>193</v>
      </c>
      <c r="BE211" s="156">
        <f t="shared" si="39"/>
        <v>0</v>
      </c>
      <c r="BF211" s="156">
        <f t="shared" si="40"/>
        <v>0</v>
      </c>
      <c r="BG211" s="156">
        <f t="shared" si="41"/>
        <v>0</v>
      </c>
      <c r="BH211" s="156">
        <f t="shared" si="42"/>
        <v>0</v>
      </c>
      <c r="BI211" s="156">
        <f t="shared" si="43"/>
        <v>0</v>
      </c>
      <c r="BJ211" s="15" t="s">
        <v>82</v>
      </c>
      <c r="BK211" s="156">
        <f t="shared" si="44"/>
        <v>0</v>
      </c>
      <c r="BL211" s="15" t="s">
        <v>1004</v>
      </c>
      <c r="BM211" s="155" t="s">
        <v>2281</v>
      </c>
    </row>
    <row r="212" spans="2:65" s="1" customFormat="1" ht="16.5" customHeight="1">
      <c r="B212" s="114"/>
      <c r="C212" s="157" t="s">
        <v>526</v>
      </c>
      <c r="D212" s="157" t="s">
        <v>207</v>
      </c>
      <c r="E212" s="158" t="s">
        <v>1512</v>
      </c>
      <c r="F212" s="159" t="s">
        <v>1513</v>
      </c>
      <c r="G212" s="160" t="s">
        <v>199</v>
      </c>
      <c r="H212" s="161">
        <v>3</v>
      </c>
      <c r="I212" s="162"/>
      <c r="J212" s="163">
        <f t="shared" si="35"/>
        <v>0</v>
      </c>
      <c r="K212" s="159" t="s">
        <v>1</v>
      </c>
      <c r="L212" s="30"/>
      <c r="M212" s="164" t="s">
        <v>1</v>
      </c>
      <c r="N212" s="113" t="s">
        <v>39</v>
      </c>
      <c r="P212" s="153">
        <f t="shared" si="36"/>
        <v>0</v>
      </c>
      <c r="Q212" s="153">
        <v>0</v>
      </c>
      <c r="R212" s="153">
        <f t="shared" si="37"/>
        <v>0</v>
      </c>
      <c r="S212" s="153">
        <v>0</v>
      </c>
      <c r="T212" s="154">
        <f t="shared" si="38"/>
        <v>0</v>
      </c>
      <c r="AR212" s="155" t="s">
        <v>1004</v>
      </c>
      <c r="AT212" s="155" t="s">
        <v>207</v>
      </c>
      <c r="AU212" s="155" t="s">
        <v>84</v>
      </c>
      <c r="AY212" s="15" t="s">
        <v>193</v>
      </c>
      <c r="BE212" s="156">
        <f t="shared" si="39"/>
        <v>0</v>
      </c>
      <c r="BF212" s="156">
        <f t="shared" si="40"/>
        <v>0</v>
      </c>
      <c r="BG212" s="156">
        <f t="shared" si="41"/>
        <v>0</v>
      </c>
      <c r="BH212" s="156">
        <f t="shared" si="42"/>
        <v>0</v>
      </c>
      <c r="BI212" s="156">
        <f t="shared" si="43"/>
        <v>0</v>
      </c>
      <c r="BJ212" s="15" t="s">
        <v>82</v>
      </c>
      <c r="BK212" s="156">
        <f t="shared" si="44"/>
        <v>0</v>
      </c>
      <c r="BL212" s="15" t="s">
        <v>1004</v>
      </c>
      <c r="BM212" s="155" t="s">
        <v>2282</v>
      </c>
    </row>
    <row r="213" spans="2:65" s="1" customFormat="1" ht="16.5" customHeight="1">
      <c r="B213" s="114"/>
      <c r="C213" s="143" t="s">
        <v>321</v>
      </c>
      <c r="D213" s="143" t="s">
        <v>196</v>
      </c>
      <c r="E213" s="144" t="s">
        <v>1516</v>
      </c>
      <c r="F213" s="145" t="s">
        <v>1517</v>
      </c>
      <c r="G213" s="146" t="s">
        <v>199</v>
      </c>
      <c r="H213" s="147">
        <v>3</v>
      </c>
      <c r="I213" s="148"/>
      <c r="J213" s="149">
        <f t="shared" si="35"/>
        <v>0</v>
      </c>
      <c r="K213" s="145" t="s">
        <v>1</v>
      </c>
      <c r="L213" s="150"/>
      <c r="M213" s="151" t="s">
        <v>1</v>
      </c>
      <c r="N213" s="152" t="s">
        <v>39</v>
      </c>
      <c r="P213" s="153">
        <f t="shared" si="36"/>
        <v>0</v>
      </c>
      <c r="Q213" s="153">
        <v>0</v>
      </c>
      <c r="R213" s="153">
        <f t="shared" si="37"/>
        <v>0</v>
      </c>
      <c r="S213" s="153">
        <v>0</v>
      </c>
      <c r="T213" s="154">
        <f t="shared" si="38"/>
        <v>0</v>
      </c>
      <c r="AR213" s="155" t="s">
        <v>1004</v>
      </c>
      <c r="AT213" s="155" t="s">
        <v>196</v>
      </c>
      <c r="AU213" s="155" t="s">
        <v>84</v>
      </c>
      <c r="AY213" s="15" t="s">
        <v>193</v>
      </c>
      <c r="BE213" s="156">
        <f t="shared" si="39"/>
        <v>0</v>
      </c>
      <c r="BF213" s="156">
        <f t="shared" si="40"/>
        <v>0</v>
      </c>
      <c r="BG213" s="156">
        <f t="shared" si="41"/>
        <v>0</v>
      </c>
      <c r="BH213" s="156">
        <f t="shared" si="42"/>
        <v>0</v>
      </c>
      <c r="BI213" s="156">
        <f t="shared" si="43"/>
        <v>0</v>
      </c>
      <c r="BJ213" s="15" t="s">
        <v>82</v>
      </c>
      <c r="BK213" s="156">
        <f t="shared" si="44"/>
        <v>0</v>
      </c>
      <c r="BL213" s="15" t="s">
        <v>1004</v>
      </c>
      <c r="BM213" s="155" t="s">
        <v>2283</v>
      </c>
    </row>
    <row r="214" spans="2:65" s="1" customFormat="1" ht="16.5" customHeight="1">
      <c r="B214" s="114"/>
      <c r="C214" s="157" t="s">
        <v>533</v>
      </c>
      <c r="D214" s="157" t="s">
        <v>207</v>
      </c>
      <c r="E214" s="158" t="s">
        <v>1519</v>
      </c>
      <c r="F214" s="159" t="s">
        <v>2284</v>
      </c>
      <c r="G214" s="160" t="s">
        <v>199</v>
      </c>
      <c r="H214" s="161">
        <v>10</v>
      </c>
      <c r="I214" s="162"/>
      <c r="J214" s="163">
        <f t="shared" si="35"/>
        <v>0</v>
      </c>
      <c r="K214" s="159" t="s">
        <v>1</v>
      </c>
      <c r="L214" s="30"/>
      <c r="M214" s="164" t="s">
        <v>1</v>
      </c>
      <c r="N214" s="113" t="s">
        <v>39</v>
      </c>
      <c r="P214" s="153">
        <f t="shared" si="36"/>
        <v>0</v>
      </c>
      <c r="Q214" s="153">
        <v>0</v>
      </c>
      <c r="R214" s="153">
        <f t="shared" si="37"/>
        <v>0</v>
      </c>
      <c r="S214" s="153">
        <v>0</v>
      </c>
      <c r="T214" s="154">
        <f t="shared" si="38"/>
        <v>0</v>
      </c>
      <c r="AR214" s="155" t="s">
        <v>1004</v>
      </c>
      <c r="AT214" s="155" t="s">
        <v>207</v>
      </c>
      <c r="AU214" s="155" t="s">
        <v>84</v>
      </c>
      <c r="AY214" s="15" t="s">
        <v>193</v>
      </c>
      <c r="BE214" s="156">
        <f t="shared" si="39"/>
        <v>0</v>
      </c>
      <c r="BF214" s="156">
        <f t="shared" si="40"/>
        <v>0</v>
      </c>
      <c r="BG214" s="156">
        <f t="shared" si="41"/>
        <v>0</v>
      </c>
      <c r="BH214" s="156">
        <f t="shared" si="42"/>
        <v>0</v>
      </c>
      <c r="BI214" s="156">
        <f t="shared" si="43"/>
        <v>0</v>
      </c>
      <c r="BJ214" s="15" t="s">
        <v>82</v>
      </c>
      <c r="BK214" s="156">
        <f t="shared" si="44"/>
        <v>0</v>
      </c>
      <c r="BL214" s="15" t="s">
        <v>1004</v>
      </c>
      <c r="BM214" s="155" t="s">
        <v>2285</v>
      </c>
    </row>
    <row r="215" spans="2:65" s="1" customFormat="1" ht="16.5" customHeight="1">
      <c r="B215" s="114"/>
      <c r="C215" s="143" t="s">
        <v>325</v>
      </c>
      <c r="D215" s="143" t="s">
        <v>196</v>
      </c>
      <c r="E215" s="144" t="s">
        <v>1523</v>
      </c>
      <c r="F215" s="145" t="s">
        <v>1524</v>
      </c>
      <c r="G215" s="146" t="s">
        <v>199</v>
      </c>
      <c r="H215" s="147">
        <v>10</v>
      </c>
      <c r="I215" s="148"/>
      <c r="J215" s="149">
        <f t="shared" si="35"/>
        <v>0</v>
      </c>
      <c r="K215" s="145" t="s">
        <v>1</v>
      </c>
      <c r="L215" s="150"/>
      <c r="M215" s="151" t="s">
        <v>1</v>
      </c>
      <c r="N215" s="152" t="s">
        <v>39</v>
      </c>
      <c r="P215" s="153">
        <f t="shared" si="36"/>
        <v>0</v>
      </c>
      <c r="Q215" s="153">
        <v>0</v>
      </c>
      <c r="R215" s="153">
        <f t="shared" si="37"/>
        <v>0</v>
      </c>
      <c r="S215" s="153">
        <v>0</v>
      </c>
      <c r="T215" s="154">
        <f t="shared" si="38"/>
        <v>0</v>
      </c>
      <c r="AR215" s="155" t="s">
        <v>1004</v>
      </c>
      <c r="AT215" s="155" t="s">
        <v>196</v>
      </c>
      <c r="AU215" s="155" t="s">
        <v>84</v>
      </c>
      <c r="AY215" s="15" t="s">
        <v>193</v>
      </c>
      <c r="BE215" s="156">
        <f t="shared" si="39"/>
        <v>0</v>
      </c>
      <c r="BF215" s="156">
        <f t="shared" si="40"/>
        <v>0</v>
      </c>
      <c r="BG215" s="156">
        <f t="shared" si="41"/>
        <v>0</v>
      </c>
      <c r="BH215" s="156">
        <f t="shared" si="42"/>
        <v>0</v>
      </c>
      <c r="BI215" s="156">
        <f t="shared" si="43"/>
        <v>0</v>
      </c>
      <c r="BJ215" s="15" t="s">
        <v>82</v>
      </c>
      <c r="BK215" s="156">
        <f t="shared" si="44"/>
        <v>0</v>
      </c>
      <c r="BL215" s="15" t="s">
        <v>1004</v>
      </c>
      <c r="BM215" s="155" t="s">
        <v>2286</v>
      </c>
    </row>
    <row r="216" spans="2:65" s="1" customFormat="1" ht="16.5" customHeight="1">
      <c r="B216" s="114"/>
      <c r="C216" s="157" t="s">
        <v>539</v>
      </c>
      <c r="D216" s="157" t="s">
        <v>207</v>
      </c>
      <c r="E216" s="158" t="s">
        <v>1526</v>
      </c>
      <c r="F216" s="159" t="s">
        <v>1527</v>
      </c>
      <c r="G216" s="160" t="s">
        <v>199</v>
      </c>
      <c r="H216" s="161">
        <v>21</v>
      </c>
      <c r="I216" s="162"/>
      <c r="J216" s="163">
        <f t="shared" si="35"/>
        <v>0</v>
      </c>
      <c r="K216" s="159" t="s">
        <v>1</v>
      </c>
      <c r="L216" s="30"/>
      <c r="M216" s="164" t="s">
        <v>1</v>
      </c>
      <c r="N216" s="113" t="s">
        <v>39</v>
      </c>
      <c r="P216" s="153">
        <f t="shared" si="36"/>
        <v>0</v>
      </c>
      <c r="Q216" s="153">
        <v>0</v>
      </c>
      <c r="R216" s="153">
        <f t="shared" si="37"/>
        <v>0</v>
      </c>
      <c r="S216" s="153">
        <v>0</v>
      </c>
      <c r="T216" s="154">
        <f t="shared" si="38"/>
        <v>0</v>
      </c>
      <c r="AR216" s="155" t="s">
        <v>1004</v>
      </c>
      <c r="AT216" s="155" t="s">
        <v>207</v>
      </c>
      <c r="AU216" s="155" t="s">
        <v>84</v>
      </c>
      <c r="AY216" s="15" t="s">
        <v>193</v>
      </c>
      <c r="BE216" s="156">
        <f t="shared" si="39"/>
        <v>0</v>
      </c>
      <c r="BF216" s="156">
        <f t="shared" si="40"/>
        <v>0</v>
      </c>
      <c r="BG216" s="156">
        <f t="shared" si="41"/>
        <v>0</v>
      </c>
      <c r="BH216" s="156">
        <f t="shared" si="42"/>
        <v>0</v>
      </c>
      <c r="BI216" s="156">
        <f t="shared" si="43"/>
        <v>0</v>
      </c>
      <c r="BJ216" s="15" t="s">
        <v>82</v>
      </c>
      <c r="BK216" s="156">
        <f t="shared" si="44"/>
        <v>0</v>
      </c>
      <c r="BL216" s="15" t="s">
        <v>1004</v>
      </c>
      <c r="BM216" s="155" t="s">
        <v>2287</v>
      </c>
    </row>
    <row r="217" spans="2:65" s="1" customFormat="1" ht="16.5" customHeight="1">
      <c r="B217" s="114"/>
      <c r="C217" s="143" t="s">
        <v>329</v>
      </c>
      <c r="D217" s="143" t="s">
        <v>196</v>
      </c>
      <c r="E217" s="144" t="s">
        <v>1530</v>
      </c>
      <c r="F217" s="145" t="s">
        <v>1531</v>
      </c>
      <c r="G217" s="146" t="s">
        <v>199</v>
      </c>
      <c r="H217" s="147">
        <v>21</v>
      </c>
      <c r="I217" s="148"/>
      <c r="J217" s="149">
        <f t="shared" si="35"/>
        <v>0</v>
      </c>
      <c r="K217" s="145" t="s">
        <v>1</v>
      </c>
      <c r="L217" s="150"/>
      <c r="M217" s="151" t="s">
        <v>1</v>
      </c>
      <c r="N217" s="152" t="s">
        <v>39</v>
      </c>
      <c r="P217" s="153">
        <f t="shared" si="36"/>
        <v>0</v>
      </c>
      <c r="Q217" s="153">
        <v>0</v>
      </c>
      <c r="R217" s="153">
        <f t="shared" si="37"/>
        <v>0</v>
      </c>
      <c r="S217" s="153">
        <v>0</v>
      </c>
      <c r="T217" s="154">
        <f t="shared" si="38"/>
        <v>0</v>
      </c>
      <c r="AR217" s="155" t="s">
        <v>1004</v>
      </c>
      <c r="AT217" s="155" t="s">
        <v>196</v>
      </c>
      <c r="AU217" s="155" t="s">
        <v>84</v>
      </c>
      <c r="AY217" s="15" t="s">
        <v>193</v>
      </c>
      <c r="BE217" s="156">
        <f t="shared" si="39"/>
        <v>0</v>
      </c>
      <c r="BF217" s="156">
        <f t="shared" si="40"/>
        <v>0</v>
      </c>
      <c r="BG217" s="156">
        <f t="shared" si="41"/>
        <v>0</v>
      </c>
      <c r="BH217" s="156">
        <f t="shared" si="42"/>
        <v>0</v>
      </c>
      <c r="BI217" s="156">
        <f t="shared" si="43"/>
        <v>0</v>
      </c>
      <c r="BJ217" s="15" t="s">
        <v>82</v>
      </c>
      <c r="BK217" s="156">
        <f t="shared" si="44"/>
        <v>0</v>
      </c>
      <c r="BL217" s="15" t="s">
        <v>1004</v>
      </c>
      <c r="BM217" s="155" t="s">
        <v>2288</v>
      </c>
    </row>
    <row r="218" spans="2:65" s="1" customFormat="1" ht="21.75" customHeight="1">
      <c r="B218" s="114"/>
      <c r="C218" s="157" t="s">
        <v>546</v>
      </c>
      <c r="D218" s="157" t="s">
        <v>207</v>
      </c>
      <c r="E218" s="158" t="s">
        <v>1533</v>
      </c>
      <c r="F218" s="159" t="s">
        <v>1534</v>
      </c>
      <c r="G218" s="160" t="s">
        <v>199</v>
      </c>
      <c r="H218" s="161">
        <v>3</v>
      </c>
      <c r="I218" s="162"/>
      <c r="J218" s="163">
        <f t="shared" si="35"/>
        <v>0</v>
      </c>
      <c r="K218" s="159" t="s">
        <v>1</v>
      </c>
      <c r="L218" s="30"/>
      <c r="M218" s="164" t="s">
        <v>1</v>
      </c>
      <c r="N218" s="113" t="s">
        <v>39</v>
      </c>
      <c r="P218" s="153">
        <f t="shared" si="36"/>
        <v>0</v>
      </c>
      <c r="Q218" s="153">
        <v>0</v>
      </c>
      <c r="R218" s="153">
        <f t="shared" si="37"/>
        <v>0</v>
      </c>
      <c r="S218" s="153">
        <v>0</v>
      </c>
      <c r="T218" s="154">
        <f t="shared" si="38"/>
        <v>0</v>
      </c>
      <c r="AR218" s="155" t="s">
        <v>1004</v>
      </c>
      <c r="AT218" s="155" t="s">
        <v>207</v>
      </c>
      <c r="AU218" s="155" t="s">
        <v>84</v>
      </c>
      <c r="AY218" s="15" t="s">
        <v>193</v>
      </c>
      <c r="BE218" s="156">
        <f t="shared" si="39"/>
        <v>0</v>
      </c>
      <c r="BF218" s="156">
        <f t="shared" si="40"/>
        <v>0</v>
      </c>
      <c r="BG218" s="156">
        <f t="shared" si="41"/>
        <v>0</v>
      </c>
      <c r="BH218" s="156">
        <f t="shared" si="42"/>
        <v>0</v>
      </c>
      <c r="BI218" s="156">
        <f t="shared" si="43"/>
        <v>0</v>
      </c>
      <c r="BJ218" s="15" t="s">
        <v>82</v>
      </c>
      <c r="BK218" s="156">
        <f t="shared" si="44"/>
        <v>0</v>
      </c>
      <c r="BL218" s="15" t="s">
        <v>1004</v>
      </c>
      <c r="BM218" s="155" t="s">
        <v>2289</v>
      </c>
    </row>
    <row r="219" spans="2:65" s="1" customFormat="1" ht="16.5" customHeight="1">
      <c r="B219" s="114"/>
      <c r="C219" s="143" t="s">
        <v>268</v>
      </c>
      <c r="D219" s="143" t="s">
        <v>196</v>
      </c>
      <c r="E219" s="144" t="s">
        <v>1537</v>
      </c>
      <c r="F219" s="145" t="s">
        <v>1538</v>
      </c>
      <c r="G219" s="146" t="s">
        <v>199</v>
      </c>
      <c r="H219" s="147">
        <v>3</v>
      </c>
      <c r="I219" s="148"/>
      <c r="J219" s="149">
        <f t="shared" si="35"/>
        <v>0</v>
      </c>
      <c r="K219" s="145" t="s">
        <v>1</v>
      </c>
      <c r="L219" s="150"/>
      <c r="M219" s="151" t="s">
        <v>1</v>
      </c>
      <c r="N219" s="152" t="s">
        <v>39</v>
      </c>
      <c r="P219" s="153">
        <f t="shared" si="36"/>
        <v>0</v>
      </c>
      <c r="Q219" s="153">
        <v>0</v>
      </c>
      <c r="R219" s="153">
        <f t="shared" si="37"/>
        <v>0</v>
      </c>
      <c r="S219" s="153">
        <v>0</v>
      </c>
      <c r="T219" s="154">
        <f t="shared" si="38"/>
        <v>0</v>
      </c>
      <c r="AR219" s="155" t="s">
        <v>1004</v>
      </c>
      <c r="AT219" s="155" t="s">
        <v>196</v>
      </c>
      <c r="AU219" s="155" t="s">
        <v>84</v>
      </c>
      <c r="AY219" s="15" t="s">
        <v>193</v>
      </c>
      <c r="BE219" s="156">
        <f t="shared" si="39"/>
        <v>0</v>
      </c>
      <c r="BF219" s="156">
        <f t="shared" si="40"/>
        <v>0</v>
      </c>
      <c r="BG219" s="156">
        <f t="shared" si="41"/>
        <v>0</v>
      </c>
      <c r="BH219" s="156">
        <f t="shared" si="42"/>
        <v>0</v>
      </c>
      <c r="BI219" s="156">
        <f t="shared" si="43"/>
        <v>0</v>
      </c>
      <c r="BJ219" s="15" t="s">
        <v>82</v>
      </c>
      <c r="BK219" s="156">
        <f t="shared" si="44"/>
        <v>0</v>
      </c>
      <c r="BL219" s="15" t="s">
        <v>1004</v>
      </c>
      <c r="BM219" s="155" t="s">
        <v>2290</v>
      </c>
    </row>
    <row r="220" spans="2:65" s="1" customFormat="1" ht="16.5" customHeight="1">
      <c r="B220" s="114"/>
      <c r="C220" s="157" t="s">
        <v>551</v>
      </c>
      <c r="D220" s="157" t="s">
        <v>207</v>
      </c>
      <c r="E220" s="158" t="s">
        <v>1540</v>
      </c>
      <c r="F220" s="159" t="s">
        <v>1541</v>
      </c>
      <c r="G220" s="160" t="s">
        <v>199</v>
      </c>
      <c r="H220" s="161">
        <v>10</v>
      </c>
      <c r="I220" s="162"/>
      <c r="J220" s="163">
        <f t="shared" si="35"/>
        <v>0</v>
      </c>
      <c r="K220" s="159" t="s">
        <v>1</v>
      </c>
      <c r="L220" s="30"/>
      <c r="M220" s="164" t="s">
        <v>1</v>
      </c>
      <c r="N220" s="113" t="s">
        <v>39</v>
      </c>
      <c r="P220" s="153">
        <f t="shared" si="36"/>
        <v>0</v>
      </c>
      <c r="Q220" s="153">
        <v>0</v>
      </c>
      <c r="R220" s="153">
        <f t="shared" si="37"/>
        <v>0</v>
      </c>
      <c r="S220" s="153">
        <v>0</v>
      </c>
      <c r="T220" s="154">
        <f t="shared" si="38"/>
        <v>0</v>
      </c>
      <c r="AR220" s="155" t="s">
        <v>1004</v>
      </c>
      <c r="AT220" s="155" t="s">
        <v>207</v>
      </c>
      <c r="AU220" s="155" t="s">
        <v>84</v>
      </c>
      <c r="AY220" s="15" t="s">
        <v>193</v>
      </c>
      <c r="BE220" s="156">
        <f t="shared" si="39"/>
        <v>0</v>
      </c>
      <c r="BF220" s="156">
        <f t="shared" si="40"/>
        <v>0</v>
      </c>
      <c r="BG220" s="156">
        <f t="shared" si="41"/>
        <v>0</v>
      </c>
      <c r="BH220" s="156">
        <f t="shared" si="42"/>
        <v>0</v>
      </c>
      <c r="BI220" s="156">
        <f t="shared" si="43"/>
        <v>0</v>
      </c>
      <c r="BJ220" s="15" t="s">
        <v>82</v>
      </c>
      <c r="BK220" s="156">
        <f t="shared" si="44"/>
        <v>0</v>
      </c>
      <c r="BL220" s="15" t="s">
        <v>1004</v>
      </c>
      <c r="BM220" s="155" t="s">
        <v>2291</v>
      </c>
    </row>
    <row r="221" spans="2:65" s="1" customFormat="1" ht="16.5" customHeight="1">
      <c r="B221" s="114"/>
      <c r="C221" s="143" t="s">
        <v>340</v>
      </c>
      <c r="D221" s="143" t="s">
        <v>196</v>
      </c>
      <c r="E221" s="144" t="s">
        <v>1544</v>
      </c>
      <c r="F221" s="145" t="s">
        <v>1545</v>
      </c>
      <c r="G221" s="146" t="s">
        <v>199</v>
      </c>
      <c r="H221" s="147">
        <v>10</v>
      </c>
      <c r="I221" s="148"/>
      <c r="J221" s="149">
        <f t="shared" si="35"/>
        <v>0</v>
      </c>
      <c r="K221" s="145" t="s">
        <v>1</v>
      </c>
      <c r="L221" s="150"/>
      <c r="M221" s="151" t="s">
        <v>1</v>
      </c>
      <c r="N221" s="152" t="s">
        <v>39</v>
      </c>
      <c r="P221" s="153">
        <f t="shared" si="36"/>
        <v>0</v>
      </c>
      <c r="Q221" s="153">
        <v>0</v>
      </c>
      <c r="R221" s="153">
        <f t="shared" si="37"/>
        <v>0</v>
      </c>
      <c r="S221" s="153">
        <v>0</v>
      </c>
      <c r="T221" s="154">
        <f t="shared" si="38"/>
        <v>0</v>
      </c>
      <c r="AR221" s="155" t="s">
        <v>1004</v>
      </c>
      <c r="AT221" s="155" t="s">
        <v>196</v>
      </c>
      <c r="AU221" s="155" t="s">
        <v>84</v>
      </c>
      <c r="AY221" s="15" t="s">
        <v>193</v>
      </c>
      <c r="BE221" s="156">
        <f t="shared" si="39"/>
        <v>0</v>
      </c>
      <c r="BF221" s="156">
        <f t="shared" si="40"/>
        <v>0</v>
      </c>
      <c r="BG221" s="156">
        <f t="shared" si="41"/>
        <v>0</v>
      </c>
      <c r="BH221" s="156">
        <f t="shared" si="42"/>
        <v>0</v>
      </c>
      <c r="BI221" s="156">
        <f t="shared" si="43"/>
        <v>0</v>
      </c>
      <c r="BJ221" s="15" t="s">
        <v>82</v>
      </c>
      <c r="BK221" s="156">
        <f t="shared" si="44"/>
        <v>0</v>
      </c>
      <c r="BL221" s="15" t="s">
        <v>1004</v>
      </c>
      <c r="BM221" s="155" t="s">
        <v>2292</v>
      </c>
    </row>
    <row r="222" spans="2:65" s="1" customFormat="1" ht="21.75" customHeight="1">
      <c r="B222" s="114"/>
      <c r="C222" s="157" t="s">
        <v>1352</v>
      </c>
      <c r="D222" s="157" t="s">
        <v>207</v>
      </c>
      <c r="E222" s="158" t="s">
        <v>1554</v>
      </c>
      <c r="F222" s="159" t="s">
        <v>1555</v>
      </c>
      <c r="G222" s="160" t="s">
        <v>199</v>
      </c>
      <c r="H222" s="161">
        <v>1</v>
      </c>
      <c r="I222" s="162"/>
      <c r="J222" s="163">
        <f t="shared" si="35"/>
        <v>0</v>
      </c>
      <c r="K222" s="159" t="s">
        <v>1</v>
      </c>
      <c r="L222" s="30"/>
      <c r="M222" s="164" t="s">
        <v>1</v>
      </c>
      <c r="N222" s="113" t="s">
        <v>39</v>
      </c>
      <c r="P222" s="153">
        <f t="shared" si="36"/>
        <v>0</v>
      </c>
      <c r="Q222" s="153">
        <v>0</v>
      </c>
      <c r="R222" s="153">
        <f t="shared" si="37"/>
        <v>0</v>
      </c>
      <c r="S222" s="153">
        <v>0</v>
      </c>
      <c r="T222" s="154">
        <f t="shared" si="38"/>
        <v>0</v>
      </c>
      <c r="AR222" s="155" t="s">
        <v>1004</v>
      </c>
      <c r="AT222" s="155" t="s">
        <v>207</v>
      </c>
      <c r="AU222" s="155" t="s">
        <v>84</v>
      </c>
      <c r="AY222" s="15" t="s">
        <v>193</v>
      </c>
      <c r="BE222" s="156">
        <f t="shared" si="39"/>
        <v>0</v>
      </c>
      <c r="BF222" s="156">
        <f t="shared" si="40"/>
        <v>0</v>
      </c>
      <c r="BG222" s="156">
        <f t="shared" si="41"/>
        <v>0</v>
      </c>
      <c r="BH222" s="156">
        <f t="shared" si="42"/>
        <v>0</v>
      </c>
      <c r="BI222" s="156">
        <f t="shared" si="43"/>
        <v>0</v>
      </c>
      <c r="BJ222" s="15" t="s">
        <v>82</v>
      </c>
      <c r="BK222" s="156">
        <f t="shared" si="44"/>
        <v>0</v>
      </c>
      <c r="BL222" s="15" t="s">
        <v>1004</v>
      </c>
      <c r="BM222" s="155" t="s">
        <v>2293</v>
      </c>
    </row>
    <row r="223" spans="2:65" s="1" customFormat="1" ht="16.5" customHeight="1">
      <c r="B223" s="114"/>
      <c r="C223" s="143" t="s">
        <v>345</v>
      </c>
      <c r="D223" s="143" t="s">
        <v>196</v>
      </c>
      <c r="E223" s="144" t="s">
        <v>1558</v>
      </c>
      <c r="F223" s="145" t="s">
        <v>1559</v>
      </c>
      <c r="G223" s="146" t="s">
        <v>199</v>
      </c>
      <c r="H223" s="147">
        <v>1</v>
      </c>
      <c r="I223" s="148"/>
      <c r="J223" s="149">
        <f t="shared" si="35"/>
        <v>0</v>
      </c>
      <c r="K223" s="145" t="s">
        <v>1</v>
      </c>
      <c r="L223" s="150"/>
      <c r="M223" s="151" t="s">
        <v>1</v>
      </c>
      <c r="N223" s="152" t="s">
        <v>39</v>
      </c>
      <c r="P223" s="153">
        <f t="shared" si="36"/>
        <v>0</v>
      </c>
      <c r="Q223" s="153">
        <v>0</v>
      </c>
      <c r="R223" s="153">
        <f t="shared" si="37"/>
        <v>0</v>
      </c>
      <c r="S223" s="153">
        <v>0</v>
      </c>
      <c r="T223" s="154">
        <f t="shared" si="38"/>
        <v>0</v>
      </c>
      <c r="AR223" s="155" t="s">
        <v>1004</v>
      </c>
      <c r="AT223" s="155" t="s">
        <v>196</v>
      </c>
      <c r="AU223" s="155" t="s">
        <v>84</v>
      </c>
      <c r="AY223" s="15" t="s">
        <v>193</v>
      </c>
      <c r="BE223" s="156">
        <f t="shared" si="39"/>
        <v>0</v>
      </c>
      <c r="BF223" s="156">
        <f t="shared" si="40"/>
        <v>0</v>
      </c>
      <c r="BG223" s="156">
        <f t="shared" si="41"/>
        <v>0</v>
      </c>
      <c r="BH223" s="156">
        <f t="shared" si="42"/>
        <v>0</v>
      </c>
      <c r="BI223" s="156">
        <f t="shared" si="43"/>
        <v>0</v>
      </c>
      <c r="BJ223" s="15" t="s">
        <v>82</v>
      </c>
      <c r="BK223" s="156">
        <f t="shared" si="44"/>
        <v>0</v>
      </c>
      <c r="BL223" s="15" t="s">
        <v>1004</v>
      </c>
      <c r="BM223" s="155" t="s">
        <v>2294</v>
      </c>
    </row>
    <row r="224" spans="2:65" s="1" customFormat="1" ht="21.75" customHeight="1">
      <c r="B224" s="114"/>
      <c r="C224" s="157" t="s">
        <v>1359</v>
      </c>
      <c r="D224" s="157" t="s">
        <v>207</v>
      </c>
      <c r="E224" s="158" t="s">
        <v>2295</v>
      </c>
      <c r="F224" s="159" t="s">
        <v>2296</v>
      </c>
      <c r="G224" s="160" t="s">
        <v>199</v>
      </c>
      <c r="H224" s="161">
        <v>2</v>
      </c>
      <c r="I224" s="162"/>
      <c r="J224" s="163">
        <f t="shared" si="35"/>
        <v>0</v>
      </c>
      <c r="K224" s="159" t="s">
        <v>1</v>
      </c>
      <c r="L224" s="30"/>
      <c r="M224" s="164" t="s">
        <v>1</v>
      </c>
      <c r="N224" s="113" t="s">
        <v>39</v>
      </c>
      <c r="P224" s="153">
        <f t="shared" si="36"/>
        <v>0</v>
      </c>
      <c r="Q224" s="153">
        <v>0</v>
      </c>
      <c r="R224" s="153">
        <f t="shared" si="37"/>
        <v>0</v>
      </c>
      <c r="S224" s="153">
        <v>0</v>
      </c>
      <c r="T224" s="154">
        <f t="shared" si="38"/>
        <v>0</v>
      </c>
      <c r="AR224" s="155" t="s">
        <v>1004</v>
      </c>
      <c r="AT224" s="155" t="s">
        <v>207</v>
      </c>
      <c r="AU224" s="155" t="s">
        <v>84</v>
      </c>
      <c r="AY224" s="15" t="s">
        <v>193</v>
      </c>
      <c r="BE224" s="156">
        <f t="shared" si="39"/>
        <v>0</v>
      </c>
      <c r="BF224" s="156">
        <f t="shared" si="40"/>
        <v>0</v>
      </c>
      <c r="BG224" s="156">
        <f t="shared" si="41"/>
        <v>0</v>
      </c>
      <c r="BH224" s="156">
        <f t="shared" si="42"/>
        <v>0</v>
      </c>
      <c r="BI224" s="156">
        <f t="shared" si="43"/>
        <v>0</v>
      </c>
      <c r="BJ224" s="15" t="s">
        <v>82</v>
      </c>
      <c r="BK224" s="156">
        <f t="shared" si="44"/>
        <v>0</v>
      </c>
      <c r="BL224" s="15" t="s">
        <v>1004</v>
      </c>
      <c r="BM224" s="155" t="s">
        <v>2297</v>
      </c>
    </row>
    <row r="225" spans="2:65" s="1" customFormat="1" ht="16.5" customHeight="1">
      <c r="B225" s="114"/>
      <c r="C225" s="143" t="s">
        <v>349</v>
      </c>
      <c r="D225" s="143" t="s">
        <v>196</v>
      </c>
      <c r="E225" s="144" t="s">
        <v>2298</v>
      </c>
      <c r="F225" s="145" t="s">
        <v>2299</v>
      </c>
      <c r="G225" s="146" t="s">
        <v>199</v>
      </c>
      <c r="H225" s="147">
        <v>2</v>
      </c>
      <c r="I225" s="148"/>
      <c r="J225" s="149">
        <f t="shared" si="35"/>
        <v>0</v>
      </c>
      <c r="K225" s="145" t="s">
        <v>1</v>
      </c>
      <c r="L225" s="150"/>
      <c r="M225" s="151" t="s">
        <v>1</v>
      </c>
      <c r="N225" s="152" t="s">
        <v>39</v>
      </c>
      <c r="P225" s="153">
        <f t="shared" si="36"/>
        <v>0</v>
      </c>
      <c r="Q225" s="153">
        <v>0</v>
      </c>
      <c r="R225" s="153">
        <f t="shared" si="37"/>
        <v>0</v>
      </c>
      <c r="S225" s="153">
        <v>0</v>
      </c>
      <c r="T225" s="154">
        <f t="shared" si="38"/>
        <v>0</v>
      </c>
      <c r="AR225" s="155" t="s">
        <v>1004</v>
      </c>
      <c r="AT225" s="155" t="s">
        <v>196</v>
      </c>
      <c r="AU225" s="155" t="s">
        <v>84</v>
      </c>
      <c r="AY225" s="15" t="s">
        <v>193</v>
      </c>
      <c r="BE225" s="156">
        <f t="shared" si="39"/>
        <v>0</v>
      </c>
      <c r="BF225" s="156">
        <f t="shared" si="40"/>
        <v>0</v>
      </c>
      <c r="BG225" s="156">
        <f t="shared" si="41"/>
        <v>0</v>
      </c>
      <c r="BH225" s="156">
        <f t="shared" si="42"/>
        <v>0</v>
      </c>
      <c r="BI225" s="156">
        <f t="shared" si="43"/>
        <v>0</v>
      </c>
      <c r="BJ225" s="15" t="s">
        <v>82</v>
      </c>
      <c r="BK225" s="156">
        <f t="shared" si="44"/>
        <v>0</v>
      </c>
      <c r="BL225" s="15" t="s">
        <v>1004</v>
      </c>
      <c r="BM225" s="155" t="s">
        <v>2300</v>
      </c>
    </row>
    <row r="226" spans="2:65" s="1" customFormat="1" ht="21.75" customHeight="1">
      <c r="B226" s="114"/>
      <c r="C226" s="157" t="s">
        <v>1367</v>
      </c>
      <c r="D226" s="157" t="s">
        <v>207</v>
      </c>
      <c r="E226" s="158" t="s">
        <v>2301</v>
      </c>
      <c r="F226" s="159" t="s">
        <v>2302</v>
      </c>
      <c r="G226" s="160" t="s">
        <v>199</v>
      </c>
      <c r="H226" s="161">
        <v>2</v>
      </c>
      <c r="I226" s="162"/>
      <c r="J226" s="163">
        <f t="shared" si="35"/>
        <v>0</v>
      </c>
      <c r="K226" s="159" t="s">
        <v>1</v>
      </c>
      <c r="L226" s="30"/>
      <c r="M226" s="164" t="s">
        <v>1</v>
      </c>
      <c r="N226" s="113" t="s">
        <v>39</v>
      </c>
      <c r="P226" s="153">
        <f t="shared" si="36"/>
        <v>0</v>
      </c>
      <c r="Q226" s="153">
        <v>0</v>
      </c>
      <c r="R226" s="153">
        <f t="shared" si="37"/>
        <v>0</v>
      </c>
      <c r="S226" s="153">
        <v>0</v>
      </c>
      <c r="T226" s="154">
        <f t="shared" si="38"/>
        <v>0</v>
      </c>
      <c r="AR226" s="155" t="s">
        <v>1004</v>
      </c>
      <c r="AT226" s="155" t="s">
        <v>207</v>
      </c>
      <c r="AU226" s="155" t="s">
        <v>84</v>
      </c>
      <c r="AY226" s="15" t="s">
        <v>193</v>
      </c>
      <c r="BE226" s="156">
        <f t="shared" si="39"/>
        <v>0</v>
      </c>
      <c r="BF226" s="156">
        <f t="shared" si="40"/>
        <v>0</v>
      </c>
      <c r="BG226" s="156">
        <f t="shared" si="41"/>
        <v>0</v>
      </c>
      <c r="BH226" s="156">
        <f t="shared" si="42"/>
        <v>0</v>
      </c>
      <c r="BI226" s="156">
        <f t="shared" si="43"/>
        <v>0</v>
      </c>
      <c r="BJ226" s="15" t="s">
        <v>82</v>
      </c>
      <c r="BK226" s="156">
        <f t="shared" si="44"/>
        <v>0</v>
      </c>
      <c r="BL226" s="15" t="s">
        <v>1004</v>
      </c>
      <c r="BM226" s="155" t="s">
        <v>2303</v>
      </c>
    </row>
    <row r="227" spans="2:65" s="1" customFormat="1" ht="16.5" customHeight="1">
      <c r="B227" s="114"/>
      <c r="C227" s="143" t="s">
        <v>354</v>
      </c>
      <c r="D227" s="143" t="s">
        <v>196</v>
      </c>
      <c r="E227" s="144" t="s">
        <v>2304</v>
      </c>
      <c r="F227" s="145" t="s">
        <v>2305</v>
      </c>
      <c r="G227" s="146" t="s">
        <v>199</v>
      </c>
      <c r="H227" s="147">
        <v>2</v>
      </c>
      <c r="I227" s="148"/>
      <c r="J227" s="149">
        <f t="shared" si="35"/>
        <v>0</v>
      </c>
      <c r="K227" s="145" t="s">
        <v>1</v>
      </c>
      <c r="L227" s="150"/>
      <c r="M227" s="151" t="s">
        <v>1</v>
      </c>
      <c r="N227" s="152" t="s">
        <v>39</v>
      </c>
      <c r="P227" s="153">
        <f t="shared" si="36"/>
        <v>0</v>
      </c>
      <c r="Q227" s="153">
        <v>0</v>
      </c>
      <c r="R227" s="153">
        <f t="shared" si="37"/>
        <v>0</v>
      </c>
      <c r="S227" s="153">
        <v>0</v>
      </c>
      <c r="T227" s="154">
        <f t="shared" si="38"/>
        <v>0</v>
      </c>
      <c r="AR227" s="155" t="s">
        <v>1004</v>
      </c>
      <c r="AT227" s="155" t="s">
        <v>196</v>
      </c>
      <c r="AU227" s="155" t="s">
        <v>84</v>
      </c>
      <c r="AY227" s="15" t="s">
        <v>193</v>
      </c>
      <c r="BE227" s="156">
        <f t="shared" si="39"/>
        <v>0</v>
      </c>
      <c r="BF227" s="156">
        <f t="shared" si="40"/>
        <v>0</v>
      </c>
      <c r="BG227" s="156">
        <f t="shared" si="41"/>
        <v>0</v>
      </c>
      <c r="BH227" s="156">
        <f t="shared" si="42"/>
        <v>0</v>
      </c>
      <c r="BI227" s="156">
        <f t="shared" si="43"/>
        <v>0</v>
      </c>
      <c r="BJ227" s="15" t="s">
        <v>82</v>
      </c>
      <c r="BK227" s="156">
        <f t="shared" si="44"/>
        <v>0</v>
      </c>
      <c r="BL227" s="15" t="s">
        <v>1004</v>
      </c>
      <c r="BM227" s="155" t="s">
        <v>2306</v>
      </c>
    </row>
    <row r="228" spans="2:65" s="1" customFormat="1" ht="16.5" customHeight="1">
      <c r="B228" s="114"/>
      <c r="C228" s="157" t="s">
        <v>1374</v>
      </c>
      <c r="D228" s="157" t="s">
        <v>207</v>
      </c>
      <c r="E228" s="158" t="s">
        <v>2307</v>
      </c>
      <c r="F228" s="159" t="s">
        <v>2308</v>
      </c>
      <c r="G228" s="160" t="s">
        <v>199</v>
      </c>
      <c r="H228" s="161">
        <v>2</v>
      </c>
      <c r="I228" s="162"/>
      <c r="J228" s="163">
        <f t="shared" si="35"/>
        <v>0</v>
      </c>
      <c r="K228" s="159" t="s">
        <v>1</v>
      </c>
      <c r="L228" s="30"/>
      <c r="M228" s="164" t="s">
        <v>1</v>
      </c>
      <c r="N228" s="113" t="s">
        <v>39</v>
      </c>
      <c r="P228" s="153">
        <f t="shared" si="36"/>
        <v>0</v>
      </c>
      <c r="Q228" s="153">
        <v>0</v>
      </c>
      <c r="R228" s="153">
        <f t="shared" si="37"/>
        <v>0</v>
      </c>
      <c r="S228" s="153">
        <v>0</v>
      </c>
      <c r="T228" s="154">
        <f t="shared" si="38"/>
        <v>0</v>
      </c>
      <c r="AR228" s="155" t="s">
        <v>1004</v>
      </c>
      <c r="AT228" s="155" t="s">
        <v>207</v>
      </c>
      <c r="AU228" s="155" t="s">
        <v>84</v>
      </c>
      <c r="AY228" s="15" t="s">
        <v>193</v>
      </c>
      <c r="BE228" s="156">
        <f t="shared" si="39"/>
        <v>0</v>
      </c>
      <c r="BF228" s="156">
        <f t="shared" si="40"/>
        <v>0</v>
      </c>
      <c r="BG228" s="156">
        <f t="shared" si="41"/>
        <v>0</v>
      </c>
      <c r="BH228" s="156">
        <f t="shared" si="42"/>
        <v>0</v>
      </c>
      <c r="BI228" s="156">
        <f t="shared" si="43"/>
        <v>0</v>
      </c>
      <c r="BJ228" s="15" t="s">
        <v>82</v>
      </c>
      <c r="BK228" s="156">
        <f t="shared" si="44"/>
        <v>0</v>
      </c>
      <c r="BL228" s="15" t="s">
        <v>1004</v>
      </c>
      <c r="BM228" s="155" t="s">
        <v>2309</v>
      </c>
    </row>
    <row r="229" spans="2:65" s="1" customFormat="1" ht="16.5" customHeight="1">
      <c r="B229" s="114"/>
      <c r="C229" s="143" t="s">
        <v>454</v>
      </c>
      <c r="D229" s="143" t="s">
        <v>196</v>
      </c>
      <c r="E229" s="144" t="s">
        <v>2310</v>
      </c>
      <c r="F229" s="145" t="s">
        <v>2311</v>
      </c>
      <c r="G229" s="146" t="s">
        <v>199</v>
      </c>
      <c r="H229" s="147">
        <v>2</v>
      </c>
      <c r="I229" s="148"/>
      <c r="J229" s="149">
        <f t="shared" si="35"/>
        <v>0</v>
      </c>
      <c r="K229" s="145" t="s">
        <v>1</v>
      </c>
      <c r="L229" s="150"/>
      <c r="M229" s="151" t="s">
        <v>1</v>
      </c>
      <c r="N229" s="152" t="s">
        <v>39</v>
      </c>
      <c r="P229" s="153">
        <f t="shared" si="36"/>
        <v>0</v>
      </c>
      <c r="Q229" s="153">
        <v>0</v>
      </c>
      <c r="R229" s="153">
        <f t="shared" si="37"/>
        <v>0</v>
      </c>
      <c r="S229" s="153">
        <v>0</v>
      </c>
      <c r="T229" s="154">
        <f t="shared" si="38"/>
        <v>0</v>
      </c>
      <c r="AR229" s="155" t="s">
        <v>1004</v>
      </c>
      <c r="AT229" s="155" t="s">
        <v>196</v>
      </c>
      <c r="AU229" s="155" t="s">
        <v>84</v>
      </c>
      <c r="AY229" s="15" t="s">
        <v>193</v>
      </c>
      <c r="BE229" s="156">
        <f t="shared" si="39"/>
        <v>0</v>
      </c>
      <c r="BF229" s="156">
        <f t="shared" si="40"/>
        <v>0</v>
      </c>
      <c r="BG229" s="156">
        <f t="shared" si="41"/>
        <v>0</v>
      </c>
      <c r="BH229" s="156">
        <f t="shared" si="42"/>
        <v>0</v>
      </c>
      <c r="BI229" s="156">
        <f t="shared" si="43"/>
        <v>0</v>
      </c>
      <c r="BJ229" s="15" t="s">
        <v>82</v>
      </c>
      <c r="BK229" s="156">
        <f t="shared" si="44"/>
        <v>0</v>
      </c>
      <c r="BL229" s="15" t="s">
        <v>1004</v>
      </c>
      <c r="BM229" s="155" t="s">
        <v>2312</v>
      </c>
    </row>
    <row r="230" spans="2:65" s="1" customFormat="1" ht="24.2" customHeight="1">
      <c r="B230" s="114"/>
      <c r="C230" s="157" t="s">
        <v>1381</v>
      </c>
      <c r="D230" s="157" t="s">
        <v>207</v>
      </c>
      <c r="E230" s="158" t="s">
        <v>2313</v>
      </c>
      <c r="F230" s="159" t="s">
        <v>2314</v>
      </c>
      <c r="G230" s="160" t="s">
        <v>199</v>
      </c>
      <c r="H230" s="161">
        <v>5</v>
      </c>
      <c r="I230" s="162"/>
      <c r="J230" s="163">
        <f t="shared" si="35"/>
        <v>0</v>
      </c>
      <c r="K230" s="159" t="s">
        <v>1</v>
      </c>
      <c r="L230" s="30"/>
      <c r="M230" s="164" t="s">
        <v>1</v>
      </c>
      <c r="N230" s="113" t="s">
        <v>39</v>
      </c>
      <c r="P230" s="153">
        <f t="shared" si="36"/>
        <v>0</v>
      </c>
      <c r="Q230" s="153">
        <v>0</v>
      </c>
      <c r="R230" s="153">
        <f t="shared" si="37"/>
        <v>0</v>
      </c>
      <c r="S230" s="153">
        <v>0</v>
      </c>
      <c r="T230" s="154">
        <f t="shared" si="38"/>
        <v>0</v>
      </c>
      <c r="AR230" s="155" t="s">
        <v>1004</v>
      </c>
      <c r="AT230" s="155" t="s">
        <v>207</v>
      </c>
      <c r="AU230" s="155" t="s">
        <v>84</v>
      </c>
      <c r="AY230" s="15" t="s">
        <v>193</v>
      </c>
      <c r="BE230" s="156">
        <f t="shared" si="39"/>
        <v>0</v>
      </c>
      <c r="BF230" s="156">
        <f t="shared" si="40"/>
        <v>0</v>
      </c>
      <c r="BG230" s="156">
        <f t="shared" si="41"/>
        <v>0</v>
      </c>
      <c r="BH230" s="156">
        <f t="shared" si="42"/>
        <v>0</v>
      </c>
      <c r="BI230" s="156">
        <f t="shared" si="43"/>
        <v>0</v>
      </c>
      <c r="BJ230" s="15" t="s">
        <v>82</v>
      </c>
      <c r="BK230" s="156">
        <f t="shared" si="44"/>
        <v>0</v>
      </c>
      <c r="BL230" s="15" t="s">
        <v>1004</v>
      </c>
      <c r="BM230" s="155" t="s">
        <v>2315</v>
      </c>
    </row>
    <row r="231" spans="2:65" s="1" customFormat="1" ht="21.75" customHeight="1">
      <c r="B231" s="114"/>
      <c r="C231" s="143" t="s">
        <v>457</v>
      </c>
      <c r="D231" s="143" t="s">
        <v>196</v>
      </c>
      <c r="E231" s="144" t="s">
        <v>2316</v>
      </c>
      <c r="F231" s="145" t="s">
        <v>2317</v>
      </c>
      <c r="G231" s="146" t="s">
        <v>199</v>
      </c>
      <c r="H231" s="147">
        <v>5</v>
      </c>
      <c r="I231" s="148"/>
      <c r="J231" s="149">
        <f t="shared" si="35"/>
        <v>0</v>
      </c>
      <c r="K231" s="145" t="s">
        <v>1</v>
      </c>
      <c r="L231" s="150"/>
      <c r="M231" s="151" t="s">
        <v>1</v>
      </c>
      <c r="N231" s="152" t="s">
        <v>39</v>
      </c>
      <c r="P231" s="153">
        <f t="shared" si="36"/>
        <v>0</v>
      </c>
      <c r="Q231" s="153">
        <v>0</v>
      </c>
      <c r="R231" s="153">
        <f t="shared" si="37"/>
        <v>0</v>
      </c>
      <c r="S231" s="153">
        <v>0</v>
      </c>
      <c r="T231" s="154">
        <f t="shared" si="38"/>
        <v>0</v>
      </c>
      <c r="AR231" s="155" t="s">
        <v>1004</v>
      </c>
      <c r="AT231" s="155" t="s">
        <v>196</v>
      </c>
      <c r="AU231" s="155" t="s">
        <v>84</v>
      </c>
      <c r="AY231" s="15" t="s">
        <v>193</v>
      </c>
      <c r="BE231" s="156">
        <f t="shared" si="39"/>
        <v>0</v>
      </c>
      <c r="BF231" s="156">
        <f t="shared" si="40"/>
        <v>0</v>
      </c>
      <c r="BG231" s="156">
        <f t="shared" si="41"/>
        <v>0</v>
      </c>
      <c r="BH231" s="156">
        <f t="shared" si="42"/>
        <v>0</v>
      </c>
      <c r="BI231" s="156">
        <f t="shared" si="43"/>
        <v>0</v>
      </c>
      <c r="BJ231" s="15" t="s">
        <v>82</v>
      </c>
      <c r="BK231" s="156">
        <f t="shared" si="44"/>
        <v>0</v>
      </c>
      <c r="BL231" s="15" t="s">
        <v>1004</v>
      </c>
      <c r="BM231" s="155" t="s">
        <v>2318</v>
      </c>
    </row>
    <row r="232" spans="2:65" s="1" customFormat="1" ht="24.2" customHeight="1">
      <c r="B232" s="114"/>
      <c r="C232" s="157" t="s">
        <v>1388</v>
      </c>
      <c r="D232" s="157" t="s">
        <v>207</v>
      </c>
      <c r="E232" s="158" t="s">
        <v>2319</v>
      </c>
      <c r="F232" s="159" t="s">
        <v>2320</v>
      </c>
      <c r="G232" s="160" t="s">
        <v>199</v>
      </c>
      <c r="H232" s="161">
        <v>1</v>
      </c>
      <c r="I232" s="162"/>
      <c r="J232" s="163">
        <f t="shared" si="35"/>
        <v>0</v>
      </c>
      <c r="K232" s="159" t="s">
        <v>1</v>
      </c>
      <c r="L232" s="30"/>
      <c r="M232" s="164" t="s">
        <v>1</v>
      </c>
      <c r="N232" s="113" t="s">
        <v>39</v>
      </c>
      <c r="P232" s="153">
        <f t="shared" si="36"/>
        <v>0</v>
      </c>
      <c r="Q232" s="153">
        <v>0</v>
      </c>
      <c r="R232" s="153">
        <f t="shared" si="37"/>
        <v>0</v>
      </c>
      <c r="S232" s="153">
        <v>0</v>
      </c>
      <c r="T232" s="154">
        <f t="shared" si="38"/>
        <v>0</v>
      </c>
      <c r="AR232" s="155" t="s">
        <v>1004</v>
      </c>
      <c r="AT232" s="155" t="s">
        <v>207</v>
      </c>
      <c r="AU232" s="155" t="s">
        <v>84</v>
      </c>
      <c r="AY232" s="15" t="s">
        <v>193</v>
      </c>
      <c r="BE232" s="156">
        <f t="shared" si="39"/>
        <v>0</v>
      </c>
      <c r="BF232" s="156">
        <f t="shared" si="40"/>
        <v>0</v>
      </c>
      <c r="BG232" s="156">
        <f t="shared" si="41"/>
        <v>0</v>
      </c>
      <c r="BH232" s="156">
        <f t="shared" si="42"/>
        <v>0</v>
      </c>
      <c r="BI232" s="156">
        <f t="shared" si="43"/>
        <v>0</v>
      </c>
      <c r="BJ232" s="15" t="s">
        <v>82</v>
      </c>
      <c r="BK232" s="156">
        <f t="shared" si="44"/>
        <v>0</v>
      </c>
      <c r="BL232" s="15" t="s">
        <v>1004</v>
      </c>
      <c r="BM232" s="155" t="s">
        <v>2321</v>
      </c>
    </row>
    <row r="233" spans="2:65" s="1" customFormat="1" ht="21.75" customHeight="1">
      <c r="B233" s="114"/>
      <c r="C233" s="143" t="s">
        <v>461</v>
      </c>
      <c r="D233" s="143" t="s">
        <v>196</v>
      </c>
      <c r="E233" s="144" t="s">
        <v>2322</v>
      </c>
      <c r="F233" s="145" t="s">
        <v>2323</v>
      </c>
      <c r="G233" s="146" t="s">
        <v>199</v>
      </c>
      <c r="H233" s="147">
        <v>1</v>
      </c>
      <c r="I233" s="148"/>
      <c r="J233" s="149">
        <f t="shared" si="35"/>
        <v>0</v>
      </c>
      <c r="K233" s="145" t="s">
        <v>1</v>
      </c>
      <c r="L233" s="150"/>
      <c r="M233" s="151" t="s">
        <v>1</v>
      </c>
      <c r="N233" s="152" t="s">
        <v>39</v>
      </c>
      <c r="P233" s="153">
        <f t="shared" si="36"/>
        <v>0</v>
      </c>
      <c r="Q233" s="153">
        <v>0</v>
      </c>
      <c r="R233" s="153">
        <f t="shared" si="37"/>
        <v>0</v>
      </c>
      <c r="S233" s="153">
        <v>0</v>
      </c>
      <c r="T233" s="154">
        <f t="shared" si="38"/>
        <v>0</v>
      </c>
      <c r="AR233" s="155" t="s">
        <v>1004</v>
      </c>
      <c r="AT233" s="155" t="s">
        <v>196</v>
      </c>
      <c r="AU233" s="155" t="s">
        <v>84</v>
      </c>
      <c r="AY233" s="15" t="s">
        <v>193</v>
      </c>
      <c r="BE233" s="156">
        <f t="shared" si="39"/>
        <v>0</v>
      </c>
      <c r="BF233" s="156">
        <f t="shared" si="40"/>
        <v>0</v>
      </c>
      <c r="BG233" s="156">
        <f t="shared" si="41"/>
        <v>0</v>
      </c>
      <c r="BH233" s="156">
        <f t="shared" si="42"/>
        <v>0</v>
      </c>
      <c r="BI233" s="156">
        <f t="shared" si="43"/>
        <v>0</v>
      </c>
      <c r="BJ233" s="15" t="s">
        <v>82</v>
      </c>
      <c r="BK233" s="156">
        <f t="shared" si="44"/>
        <v>0</v>
      </c>
      <c r="BL233" s="15" t="s">
        <v>1004</v>
      </c>
      <c r="BM233" s="155" t="s">
        <v>2324</v>
      </c>
    </row>
    <row r="234" spans="2:65" s="1" customFormat="1" ht="16.5" customHeight="1">
      <c r="B234" s="114"/>
      <c r="C234" s="157" t="s">
        <v>1395</v>
      </c>
      <c r="D234" s="157" t="s">
        <v>207</v>
      </c>
      <c r="E234" s="158" t="s">
        <v>2325</v>
      </c>
      <c r="F234" s="159" t="s">
        <v>2326</v>
      </c>
      <c r="G234" s="160" t="s">
        <v>199</v>
      </c>
      <c r="H234" s="161">
        <v>1</v>
      </c>
      <c r="I234" s="162"/>
      <c r="J234" s="163">
        <f t="shared" si="35"/>
        <v>0</v>
      </c>
      <c r="K234" s="159" t="s">
        <v>1</v>
      </c>
      <c r="L234" s="30"/>
      <c r="M234" s="164" t="s">
        <v>1</v>
      </c>
      <c r="N234" s="113" t="s">
        <v>39</v>
      </c>
      <c r="P234" s="153">
        <f t="shared" si="36"/>
        <v>0</v>
      </c>
      <c r="Q234" s="153">
        <v>0</v>
      </c>
      <c r="R234" s="153">
        <f t="shared" si="37"/>
        <v>0</v>
      </c>
      <c r="S234" s="153">
        <v>0</v>
      </c>
      <c r="T234" s="154">
        <f t="shared" si="38"/>
        <v>0</v>
      </c>
      <c r="AR234" s="155" t="s">
        <v>1004</v>
      </c>
      <c r="AT234" s="155" t="s">
        <v>207</v>
      </c>
      <c r="AU234" s="155" t="s">
        <v>84</v>
      </c>
      <c r="AY234" s="15" t="s">
        <v>193</v>
      </c>
      <c r="BE234" s="156">
        <f t="shared" si="39"/>
        <v>0</v>
      </c>
      <c r="BF234" s="156">
        <f t="shared" si="40"/>
        <v>0</v>
      </c>
      <c r="BG234" s="156">
        <f t="shared" si="41"/>
        <v>0</v>
      </c>
      <c r="BH234" s="156">
        <f t="shared" si="42"/>
        <v>0</v>
      </c>
      <c r="BI234" s="156">
        <f t="shared" si="43"/>
        <v>0</v>
      </c>
      <c r="BJ234" s="15" t="s">
        <v>82</v>
      </c>
      <c r="BK234" s="156">
        <f t="shared" si="44"/>
        <v>0</v>
      </c>
      <c r="BL234" s="15" t="s">
        <v>1004</v>
      </c>
      <c r="BM234" s="155" t="s">
        <v>2327</v>
      </c>
    </row>
    <row r="235" spans="2:65" s="1" customFormat="1" ht="19.5">
      <c r="B235" s="30"/>
      <c r="D235" s="166" t="s">
        <v>1116</v>
      </c>
      <c r="F235" s="192" t="s">
        <v>2328</v>
      </c>
      <c r="I235" s="115"/>
      <c r="L235" s="30"/>
      <c r="M235" s="182"/>
      <c r="T235" s="54"/>
      <c r="AT235" s="15" t="s">
        <v>1116</v>
      </c>
      <c r="AU235" s="15" t="s">
        <v>84</v>
      </c>
    </row>
    <row r="236" spans="2:65" s="1" customFormat="1" ht="16.5" customHeight="1">
      <c r="B236" s="114"/>
      <c r="C236" s="143" t="s">
        <v>464</v>
      </c>
      <c r="D236" s="143" t="s">
        <v>196</v>
      </c>
      <c r="E236" s="144" t="s">
        <v>2329</v>
      </c>
      <c r="F236" s="145" t="s">
        <v>2330</v>
      </c>
      <c r="G236" s="146" t="s">
        <v>199</v>
      </c>
      <c r="H236" s="147">
        <v>1</v>
      </c>
      <c r="I236" s="148"/>
      <c r="J236" s="149">
        <f>ROUND(I236*H236,2)</f>
        <v>0</v>
      </c>
      <c r="K236" s="145" t="s">
        <v>1</v>
      </c>
      <c r="L236" s="150"/>
      <c r="M236" s="151" t="s">
        <v>1</v>
      </c>
      <c r="N236" s="152" t="s">
        <v>39</v>
      </c>
      <c r="P236" s="153">
        <f>O236*H236</f>
        <v>0</v>
      </c>
      <c r="Q236" s="153">
        <v>0</v>
      </c>
      <c r="R236" s="153">
        <f>Q236*H236</f>
        <v>0</v>
      </c>
      <c r="S236" s="153">
        <v>0</v>
      </c>
      <c r="T236" s="154">
        <f>S236*H236</f>
        <v>0</v>
      </c>
      <c r="AR236" s="155" t="s">
        <v>1004</v>
      </c>
      <c r="AT236" s="155" t="s">
        <v>196</v>
      </c>
      <c r="AU236" s="155" t="s">
        <v>84</v>
      </c>
      <c r="AY236" s="15" t="s">
        <v>193</v>
      </c>
      <c r="BE236" s="156">
        <f>IF(N236="základní",J236,0)</f>
        <v>0</v>
      </c>
      <c r="BF236" s="156">
        <f>IF(N236="snížená",J236,0)</f>
        <v>0</v>
      </c>
      <c r="BG236" s="156">
        <f>IF(N236="zákl. přenesená",J236,0)</f>
        <v>0</v>
      </c>
      <c r="BH236" s="156">
        <f>IF(N236="sníž. přenesená",J236,0)</f>
        <v>0</v>
      </c>
      <c r="BI236" s="156">
        <f>IF(N236="nulová",J236,0)</f>
        <v>0</v>
      </c>
      <c r="BJ236" s="15" t="s">
        <v>82</v>
      </c>
      <c r="BK236" s="156">
        <f>ROUND(I236*H236,2)</f>
        <v>0</v>
      </c>
      <c r="BL236" s="15" t="s">
        <v>1004</v>
      </c>
      <c r="BM236" s="155" t="s">
        <v>2331</v>
      </c>
    </row>
    <row r="237" spans="2:65" s="1" customFormat="1" ht="21.75" customHeight="1">
      <c r="B237" s="114"/>
      <c r="C237" s="157" t="s">
        <v>1402</v>
      </c>
      <c r="D237" s="157" t="s">
        <v>207</v>
      </c>
      <c r="E237" s="158" t="s">
        <v>2332</v>
      </c>
      <c r="F237" s="159" t="s">
        <v>2333</v>
      </c>
      <c r="G237" s="160" t="s">
        <v>199</v>
      </c>
      <c r="H237" s="161">
        <v>4</v>
      </c>
      <c r="I237" s="162"/>
      <c r="J237" s="163">
        <f>ROUND(I237*H237,2)</f>
        <v>0</v>
      </c>
      <c r="K237" s="159" t="s">
        <v>1</v>
      </c>
      <c r="L237" s="30"/>
      <c r="M237" s="164" t="s">
        <v>1</v>
      </c>
      <c r="N237" s="113" t="s">
        <v>39</v>
      </c>
      <c r="P237" s="153">
        <f>O237*H237</f>
        <v>0</v>
      </c>
      <c r="Q237" s="153">
        <v>0</v>
      </c>
      <c r="R237" s="153">
        <f>Q237*H237</f>
        <v>0</v>
      </c>
      <c r="S237" s="153">
        <v>0</v>
      </c>
      <c r="T237" s="154">
        <f>S237*H237</f>
        <v>0</v>
      </c>
      <c r="AR237" s="155" t="s">
        <v>1004</v>
      </c>
      <c r="AT237" s="155" t="s">
        <v>207</v>
      </c>
      <c r="AU237" s="155" t="s">
        <v>84</v>
      </c>
      <c r="AY237" s="15" t="s">
        <v>193</v>
      </c>
      <c r="BE237" s="156">
        <f>IF(N237="základní",J237,0)</f>
        <v>0</v>
      </c>
      <c r="BF237" s="156">
        <f>IF(N237="snížená",J237,0)</f>
        <v>0</v>
      </c>
      <c r="BG237" s="156">
        <f>IF(N237="zákl. přenesená",J237,0)</f>
        <v>0</v>
      </c>
      <c r="BH237" s="156">
        <f>IF(N237="sníž. přenesená",J237,0)</f>
        <v>0</v>
      </c>
      <c r="BI237" s="156">
        <f>IF(N237="nulová",J237,0)</f>
        <v>0</v>
      </c>
      <c r="BJ237" s="15" t="s">
        <v>82</v>
      </c>
      <c r="BK237" s="156">
        <f>ROUND(I237*H237,2)</f>
        <v>0</v>
      </c>
      <c r="BL237" s="15" t="s">
        <v>1004</v>
      </c>
      <c r="BM237" s="155" t="s">
        <v>2334</v>
      </c>
    </row>
    <row r="238" spans="2:65" s="1" customFormat="1" ht="19.5">
      <c r="B238" s="30"/>
      <c r="D238" s="166" t="s">
        <v>1116</v>
      </c>
      <c r="F238" s="192" t="s">
        <v>2335</v>
      </c>
      <c r="I238" s="115"/>
      <c r="L238" s="30"/>
      <c r="M238" s="182"/>
      <c r="T238" s="54"/>
      <c r="AT238" s="15" t="s">
        <v>1116</v>
      </c>
      <c r="AU238" s="15" t="s">
        <v>84</v>
      </c>
    </row>
    <row r="239" spans="2:65" s="1" customFormat="1" ht="16.5" customHeight="1">
      <c r="B239" s="114"/>
      <c r="C239" s="143" t="s">
        <v>471</v>
      </c>
      <c r="D239" s="143" t="s">
        <v>196</v>
      </c>
      <c r="E239" s="144" t="s">
        <v>2336</v>
      </c>
      <c r="F239" s="145" t="s">
        <v>2337</v>
      </c>
      <c r="G239" s="146" t="s">
        <v>199</v>
      </c>
      <c r="H239" s="147">
        <v>4</v>
      </c>
      <c r="I239" s="148"/>
      <c r="J239" s="149">
        <f t="shared" ref="J239:J258" si="45">ROUND(I239*H239,2)</f>
        <v>0</v>
      </c>
      <c r="K239" s="145" t="s">
        <v>1</v>
      </c>
      <c r="L239" s="150"/>
      <c r="M239" s="151" t="s">
        <v>1</v>
      </c>
      <c r="N239" s="152" t="s">
        <v>39</v>
      </c>
      <c r="P239" s="153">
        <f t="shared" ref="P239:P258" si="46">O239*H239</f>
        <v>0</v>
      </c>
      <c r="Q239" s="153">
        <v>0</v>
      </c>
      <c r="R239" s="153">
        <f t="shared" ref="R239:R258" si="47">Q239*H239</f>
        <v>0</v>
      </c>
      <c r="S239" s="153">
        <v>0</v>
      </c>
      <c r="T239" s="154">
        <f t="shared" ref="T239:T258" si="48">S239*H239</f>
        <v>0</v>
      </c>
      <c r="AR239" s="155" t="s">
        <v>1004</v>
      </c>
      <c r="AT239" s="155" t="s">
        <v>196</v>
      </c>
      <c r="AU239" s="155" t="s">
        <v>84</v>
      </c>
      <c r="AY239" s="15" t="s">
        <v>193</v>
      </c>
      <c r="BE239" s="156">
        <f t="shared" ref="BE239:BE258" si="49">IF(N239="základní",J239,0)</f>
        <v>0</v>
      </c>
      <c r="BF239" s="156">
        <f t="shared" ref="BF239:BF258" si="50">IF(N239="snížená",J239,0)</f>
        <v>0</v>
      </c>
      <c r="BG239" s="156">
        <f t="shared" ref="BG239:BG258" si="51">IF(N239="zákl. přenesená",J239,0)</f>
        <v>0</v>
      </c>
      <c r="BH239" s="156">
        <f t="shared" ref="BH239:BH258" si="52">IF(N239="sníž. přenesená",J239,0)</f>
        <v>0</v>
      </c>
      <c r="BI239" s="156">
        <f t="shared" ref="BI239:BI258" si="53">IF(N239="nulová",J239,0)</f>
        <v>0</v>
      </c>
      <c r="BJ239" s="15" t="s">
        <v>82</v>
      </c>
      <c r="BK239" s="156">
        <f t="shared" ref="BK239:BK258" si="54">ROUND(I239*H239,2)</f>
        <v>0</v>
      </c>
      <c r="BL239" s="15" t="s">
        <v>1004</v>
      </c>
      <c r="BM239" s="155" t="s">
        <v>2338</v>
      </c>
    </row>
    <row r="240" spans="2:65" s="1" customFormat="1" ht="24.2" customHeight="1">
      <c r="B240" s="114"/>
      <c r="C240" s="157" t="s">
        <v>1409</v>
      </c>
      <c r="D240" s="157" t="s">
        <v>207</v>
      </c>
      <c r="E240" s="158" t="s">
        <v>2339</v>
      </c>
      <c r="F240" s="159" t="s">
        <v>2340</v>
      </c>
      <c r="G240" s="160" t="s">
        <v>199</v>
      </c>
      <c r="H240" s="161">
        <v>1</v>
      </c>
      <c r="I240" s="162"/>
      <c r="J240" s="163">
        <f t="shared" si="45"/>
        <v>0</v>
      </c>
      <c r="K240" s="159" t="s">
        <v>1</v>
      </c>
      <c r="L240" s="30"/>
      <c r="M240" s="164" t="s">
        <v>1</v>
      </c>
      <c r="N240" s="113" t="s">
        <v>39</v>
      </c>
      <c r="P240" s="153">
        <f t="shared" si="46"/>
        <v>0</v>
      </c>
      <c r="Q240" s="153">
        <v>0</v>
      </c>
      <c r="R240" s="153">
        <f t="shared" si="47"/>
        <v>0</v>
      </c>
      <c r="S240" s="153">
        <v>0</v>
      </c>
      <c r="T240" s="154">
        <f t="shared" si="48"/>
        <v>0</v>
      </c>
      <c r="AR240" s="155" t="s">
        <v>1004</v>
      </c>
      <c r="AT240" s="155" t="s">
        <v>207</v>
      </c>
      <c r="AU240" s="155" t="s">
        <v>84</v>
      </c>
      <c r="AY240" s="15" t="s">
        <v>193</v>
      </c>
      <c r="BE240" s="156">
        <f t="shared" si="49"/>
        <v>0</v>
      </c>
      <c r="BF240" s="156">
        <f t="shared" si="50"/>
        <v>0</v>
      </c>
      <c r="BG240" s="156">
        <f t="shared" si="51"/>
        <v>0</v>
      </c>
      <c r="BH240" s="156">
        <f t="shared" si="52"/>
        <v>0</v>
      </c>
      <c r="BI240" s="156">
        <f t="shared" si="53"/>
        <v>0</v>
      </c>
      <c r="BJ240" s="15" t="s">
        <v>82</v>
      </c>
      <c r="BK240" s="156">
        <f t="shared" si="54"/>
        <v>0</v>
      </c>
      <c r="BL240" s="15" t="s">
        <v>1004</v>
      </c>
      <c r="BM240" s="155" t="s">
        <v>2341</v>
      </c>
    </row>
    <row r="241" spans="2:65" s="1" customFormat="1" ht="16.5" customHeight="1">
      <c r="B241" s="114"/>
      <c r="C241" s="143" t="s">
        <v>476</v>
      </c>
      <c r="D241" s="143" t="s">
        <v>196</v>
      </c>
      <c r="E241" s="144" t="s">
        <v>2342</v>
      </c>
      <c r="F241" s="145" t="s">
        <v>2343</v>
      </c>
      <c r="G241" s="146" t="s">
        <v>199</v>
      </c>
      <c r="H241" s="147">
        <v>1</v>
      </c>
      <c r="I241" s="148"/>
      <c r="J241" s="149">
        <f t="shared" si="45"/>
        <v>0</v>
      </c>
      <c r="K241" s="145" t="s">
        <v>1</v>
      </c>
      <c r="L241" s="150"/>
      <c r="M241" s="151" t="s">
        <v>1</v>
      </c>
      <c r="N241" s="152" t="s">
        <v>39</v>
      </c>
      <c r="P241" s="153">
        <f t="shared" si="46"/>
        <v>0</v>
      </c>
      <c r="Q241" s="153">
        <v>0</v>
      </c>
      <c r="R241" s="153">
        <f t="shared" si="47"/>
        <v>0</v>
      </c>
      <c r="S241" s="153">
        <v>0</v>
      </c>
      <c r="T241" s="154">
        <f t="shared" si="48"/>
        <v>0</v>
      </c>
      <c r="AR241" s="155" t="s">
        <v>1004</v>
      </c>
      <c r="AT241" s="155" t="s">
        <v>196</v>
      </c>
      <c r="AU241" s="155" t="s">
        <v>84</v>
      </c>
      <c r="AY241" s="15" t="s">
        <v>193</v>
      </c>
      <c r="BE241" s="156">
        <f t="shared" si="49"/>
        <v>0</v>
      </c>
      <c r="BF241" s="156">
        <f t="shared" si="50"/>
        <v>0</v>
      </c>
      <c r="BG241" s="156">
        <f t="shared" si="51"/>
        <v>0</v>
      </c>
      <c r="BH241" s="156">
        <f t="shared" si="52"/>
        <v>0</v>
      </c>
      <c r="BI241" s="156">
        <f t="shared" si="53"/>
        <v>0</v>
      </c>
      <c r="BJ241" s="15" t="s">
        <v>82</v>
      </c>
      <c r="BK241" s="156">
        <f t="shared" si="54"/>
        <v>0</v>
      </c>
      <c r="BL241" s="15" t="s">
        <v>1004</v>
      </c>
      <c r="BM241" s="155" t="s">
        <v>2344</v>
      </c>
    </row>
    <row r="242" spans="2:65" s="1" customFormat="1" ht="24.2" customHeight="1">
      <c r="B242" s="114"/>
      <c r="C242" s="157" t="s">
        <v>1417</v>
      </c>
      <c r="D242" s="157" t="s">
        <v>207</v>
      </c>
      <c r="E242" s="158" t="s">
        <v>2345</v>
      </c>
      <c r="F242" s="159" t="s">
        <v>2346</v>
      </c>
      <c r="G242" s="160" t="s">
        <v>199</v>
      </c>
      <c r="H242" s="161">
        <v>3</v>
      </c>
      <c r="I242" s="162"/>
      <c r="J242" s="163">
        <f t="shared" si="45"/>
        <v>0</v>
      </c>
      <c r="K242" s="159" t="s">
        <v>1</v>
      </c>
      <c r="L242" s="30"/>
      <c r="M242" s="164" t="s">
        <v>1</v>
      </c>
      <c r="N242" s="113" t="s">
        <v>39</v>
      </c>
      <c r="P242" s="153">
        <f t="shared" si="46"/>
        <v>0</v>
      </c>
      <c r="Q242" s="153">
        <v>0</v>
      </c>
      <c r="R242" s="153">
        <f t="shared" si="47"/>
        <v>0</v>
      </c>
      <c r="S242" s="153">
        <v>0</v>
      </c>
      <c r="T242" s="154">
        <f t="shared" si="48"/>
        <v>0</v>
      </c>
      <c r="AR242" s="155" t="s">
        <v>1004</v>
      </c>
      <c r="AT242" s="155" t="s">
        <v>207</v>
      </c>
      <c r="AU242" s="155" t="s">
        <v>84</v>
      </c>
      <c r="AY242" s="15" t="s">
        <v>193</v>
      </c>
      <c r="BE242" s="156">
        <f t="shared" si="49"/>
        <v>0</v>
      </c>
      <c r="BF242" s="156">
        <f t="shared" si="50"/>
        <v>0</v>
      </c>
      <c r="BG242" s="156">
        <f t="shared" si="51"/>
        <v>0</v>
      </c>
      <c r="BH242" s="156">
        <f t="shared" si="52"/>
        <v>0</v>
      </c>
      <c r="BI242" s="156">
        <f t="shared" si="53"/>
        <v>0</v>
      </c>
      <c r="BJ242" s="15" t="s">
        <v>82</v>
      </c>
      <c r="BK242" s="156">
        <f t="shared" si="54"/>
        <v>0</v>
      </c>
      <c r="BL242" s="15" t="s">
        <v>1004</v>
      </c>
      <c r="BM242" s="155" t="s">
        <v>2347</v>
      </c>
    </row>
    <row r="243" spans="2:65" s="1" customFormat="1" ht="16.5" customHeight="1">
      <c r="B243" s="114"/>
      <c r="C243" s="143" t="s">
        <v>480</v>
      </c>
      <c r="D243" s="143" t="s">
        <v>196</v>
      </c>
      <c r="E243" s="144" t="s">
        <v>2348</v>
      </c>
      <c r="F243" s="145" t="s">
        <v>2349</v>
      </c>
      <c r="G243" s="146" t="s">
        <v>199</v>
      </c>
      <c r="H243" s="147">
        <v>3</v>
      </c>
      <c r="I243" s="148"/>
      <c r="J243" s="149">
        <f t="shared" si="45"/>
        <v>0</v>
      </c>
      <c r="K243" s="145" t="s">
        <v>1</v>
      </c>
      <c r="L243" s="150"/>
      <c r="M243" s="151" t="s">
        <v>1</v>
      </c>
      <c r="N243" s="152" t="s">
        <v>39</v>
      </c>
      <c r="P243" s="153">
        <f t="shared" si="46"/>
        <v>0</v>
      </c>
      <c r="Q243" s="153">
        <v>0</v>
      </c>
      <c r="R243" s="153">
        <f t="shared" si="47"/>
        <v>0</v>
      </c>
      <c r="S243" s="153">
        <v>0</v>
      </c>
      <c r="T243" s="154">
        <f t="shared" si="48"/>
        <v>0</v>
      </c>
      <c r="AR243" s="155" t="s">
        <v>1004</v>
      </c>
      <c r="AT243" s="155" t="s">
        <v>196</v>
      </c>
      <c r="AU243" s="155" t="s">
        <v>84</v>
      </c>
      <c r="AY243" s="15" t="s">
        <v>193</v>
      </c>
      <c r="BE243" s="156">
        <f t="shared" si="49"/>
        <v>0</v>
      </c>
      <c r="BF243" s="156">
        <f t="shared" si="50"/>
        <v>0</v>
      </c>
      <c r="BG243" s="156">
        <f t="shared" si="51"/>
        <v>0</v>
      </c>
      <c r="BH243" s="156">
        <f t="shared" si="52"/>
        <v>0</v>
      </c>
      <c r="BI243" s="156">
        <f t="shared" si="53"/>
        <v>0</v>
      </c>
      <c r="BJ243" s="15" t="s">
        <v>82</v>
      </c>
      <c r="BK243" s="156">
        <f t="shared" si="54"/>
        <v>0</v>
      </c>
      <c r="BL243" s="15" t="s">
        <v>1004</v>
      </c>
      <c r="BM243" s="155" t="s">
        <v>2350</v>
      </c>
    </row>
    <row r="244" spans="2:65" s="1" customFormat="1" ht="24.2" customHeight="1">
      <c r="B244" s="114"/>
      <c r="C244" s="157" t="s">
        <v>1425</v>
      </c>
      <c r="D244" s="157" t="s">
        <v>207</v>
      </c>
      <c r="E244" s="158" t="s">
        <v>1568</v>
      </c>
      <c r="F244" s="159" t="s">
        <v>2351</v>
      </c>
      <c r="G244" s="160" t="s">
        <v>199</v>
      </c>
      <c r="H244" s="161">
        <v>3</v>
      </c>
      <c r="I244" s="162"/>
      <c r="J244" s="163">
        <f t="shared" si="45"/>
        <v>0</v>
      </c>
      <c r="K244" s="159" t="s">
        <v>1</v>
      </c>
      <c r="L244" s="30"/>
      <c r="M244" s="164" t="s">
        <v>1</v>
      </c>
      <c r="N244" s="113" t="s">
        <v>39</v>
      </c>
      <c r="P244" s="153">
        <f t="shared" si="46"/>
        <v>0</v>
      </c>
      <c r="Q244" s="153">
        <v>0</v>
      </c>
      <c r="R244" s="153">
        <f t="shared" si="47"/>
        <v>0</v>
      </c>
      <c r="S244" s="153">
        <v>0</v>
      </c>
      <c r="T244" s="154">
        <f t="shared" si="48"/>
        <v>0</v>
      </c>
      <c r="AR244" s="155" t="s">
        <v>1004</v>
      </c>
      <c r="AT244" s="155" t="s">
        <v>207</v>
      </c>
      <c r="AU244" s="155" t="s">
        <v>84</v>
      </c>
      <c r="AY244" s="15" t="s">
        <v>193</v>
      </c>
      <c r="BE244" s="156">
        <f t="shared" si="49"/>
        <v>0</v>
      </c>
      <c r="BF244" s="156">
        <f t="shared" si="50"/>
        <v>0</v>
      </c>
      <c r="BG244" s="156">
        <f t="shared" si="51"/>
        <v>0</v>
      </c>
      <c r="BH244" s="156">
        <f t="shared" si="52"/>
        <v>0</v>
      </c>
      <c r="BI244" s="156">
        <f t="shared" si="53"/>
        <v>0</v>
      </c>
      <c r="BJ244" s="15" t="s">
        <v>82</v>
      </c>
      <c r="BK244" s="156">
        <f t="shared" si="54"/>
        <v>0</v>
      </c>
      <c r="BL244" s="15" t="s">
        <v>1004</v>
      </c>
      <c r="BM244" s="155" t="s">
        <v>2352</v>
      </c>
    </row>
    <row r="245" spans="2:65" s="1" customFormat="1" ht="24.2" customHeight="1">
      <c r="B245" s="114"/>
      <c r="C245" s="143" t="s">
        <v>483</v>
      </c>
      <c r="D245" s="143" t="s">
        <v>196</v>
      </c>
      <c r="E245" s="144" t="s">
        <v>1572</v>
      </c>
      <c r="F245" s="145" t="s">
        <v>1573</v>
      </c>
      <c r="G245" s="146" t="s">
        <v>199</v>
      </c>
      <c r="H245" s="147">
        <v>3</v>
      </c>
      <c r="I245" s="148"/>
      <c r="J245" s="149">
        <f t="shared" si="45"/>
        <v>0</v>
      </c>
      <c r="K245" s="145" t="s">
        <v>1</v>
      </c>
      <c r="L245" s="150"/>
      <c r="M245" s="151" t="s">
        <v>1</v>
      </c>
      <c r="N245" s="152" t="s">
        <v>39</v>
      </c>
      <c r="P245" s="153">
        <f t="shared" si="46"/>
        <v>0</v>
      </c>
      <c r="Q245" s="153">
        <v>0</v>
      </c>
      <c r="R245" s="153">
        <f t="shared" si="47"/>
        <v>0</v>
      </c>
      <c r="S245" s="153">
        <v>0</v>
      </c>
      <c r="T245" s="154">
        <f t="shared" si="48"/>
        <v>0</v>
      </c>
      <c r="AR245" s="155" t="s">
        <v>1004</v>
      </c>
      <c r="AT245" s="155" t="s">
        <v>196</v>
      </c>
      <c r="AU245" s="155" t="s">
        <v>84</v>
      </c>
      <c r="AY245" s="15" t="s">
        <v>193</v>
      </c>
      <c r="BE245" s="156">
        <f t="shared" si="49"/>
        <v>0</v>
      </c>
      <c r="BF245" s="156">
        <f t="shared" si="50"/>
        <v>0</v>
      </c>
      <c r="BG245" s="156">
        <f t="shared" si="51"/>
        <v>0</v>
      </c>
      <c r="BH245" s="156">
        <f t="shared" si="52"/>
        <v>0</v>
      </c>
      <c r="BI245" s="156">
        <f t="shared" si="53"/>
        <v>0</v>
      </c>
      <c r="BJ245" s="15" t="s">
        <v>82</v>
      </c>
      <c r="BK245" s="156">
        <f t="shared" si="54"/>
        <v>0</v>
      </c>
      <c r="BL245" s="15" t="s">
        <v>1004</v>
      </c>
      <c r="BM245" s="155" t="s">
        <v>2353</v>
      </c>
    </row>
    <row r="246" spans="2:65" s="1" customFormat="1" ht="21.75" customHeight="1">
      <c r="B246" s="114"/>
      <c r="C246" s="157" t="s">
        <v>1432</v>
      </c>
      <c r="D246" s="157" t="s">
        <v>207</v>
      </c>
      <c r="E246" s="158" t="s">
        <v>1575</v>
      </c>
      <c r="F246" s="159" t="s">
        <v>1576</v>
      </c>
      <c r="G246" s="160" t="s">
        <v>199</v>
      </c>
      <c r="H246" s="161">
        <v>6</v>
      </c>
      <c r="I246" s="162"/>
      <c r="J246" s="163">
        <f t="shared" si="45"/>
        <v>0</v>
      </c>
      <c r="K246" s="159" t="s">
        <v>1</v>
      </c>
      <c r="L246" s="30"/>
      <c r="M246" s="164" t="s">
        <v>1</v>
      </c>
      <c r="N246" s="113" t="s">
        <v>39</v>
      </c>
      <c r="P246" s="153">
        <f t="shared" si="46"/>
        <v>0</v>
      </c>
      <c r="Q246" s="153">
        <v>0</v>
      </c>
      <c r="R246" s="153">
        <f t="shared" si="47"/>
        <v>0</v>
      </c>
      <c r="S246" s="153">
        <v>0</v>
      </c>
      <c r="T246" s="154">
        <f t="shared" si="48"/>
        <v>0</v>
      </c>
      <c r="AR246" s="155" t="s">
        <v>1004</v>
      </c>
      <c r="AT246" s="155" t="s">
        <v>207</v>
      </c>
      <c r="AU246" s="155" t="s">
        <v>84</v>
      </c>
      <c r="AY246" s="15" t="s">
        <v>193</v>
      </c>
      <c r="BE246" s="156">
        <f t="shared" si="49"/>
        <v>0</v>
      </c>
      <c r="BF246" s="156">
        <f t="shared" si="50"/>
        <v>0</v>
      </c>
      <c r="BG246" s="156">
        <f t="shared" si="51"/>
        <v>0</v>
      </c>
      <c r="BH246" s="156">
        <f t="shared" si="52"/>
        <v>0</v>
      </c>
      <c r="BI246" s="156">
        <f t="shared" si="53"/>
        <v>0</v>
      </c>
      <c r="BJ246" s="15" t="s">
        <v>82</v>
      </c>
      <c r="BK246" s="156">
        <f t="shared" si="54"/>
        <v>0</v>
      </c>
      <c r="BL246" s="15" t="s">
        <v>1004</v>
      </c>
      <c r="BM246" s="155" t="s">
        <v>2354</v>
      </c>
    </row>
    <row r="247" spans="2:65" s="1" customFormat="1" ht="16.5" customHeight="1">
      <c r="B247" s="114"/>
      <c r="C247" s="143" t="s">
        <v>487</v>
      </c>
      <c r="D247" s="143" t="s">
        <v>196</v>
      </c>
      <c r="E247" s="144" t="s">
        <v>1579</v>
      </c>
      <c r="F247" s="145" t="s">
        <v>1580</v>
      </c>
      <c r="G247" s="146" t="s">
        <v>199</v>
      </c>
      <c r="H247" s="147">
        <v>6</v>
      </c>
      <c r="I247" s="148"/>
      <c r="J247" s="149">
        <f t="shared" si="45"/>
        <v>0</v>
      </c>
      <c r="K247" s="145" t="s">
        <v>1</v>
      </c>
      <c r="L247" s="150"/>
      <c r="M247" s="151" t="s">
        <v>1</v>
      </c>
      <c r="N247" s="152" t="s">
        <v>39</v>
      </c>
      <c r="P247" s="153">
        <f t="shared" si="46"/>
        <v>0</v>
      </c>
      <c r="Q247" s="153">
        <v>0</v>
      </c>
      <c r="R247" s="153">
        <f t="shared" si="47"/>
        <v>0</v>
      </c>
      <c r="S247" s="153">
        <v>0</v>
      </c>
      <c r="T247" s="154">
        <f t="shared" si="48"/>
        <v>0</v>
      </c>
      <c r="AR247" s="155" t="s">
        <v>1004</v>
      </c>
      <c r="AT247" s="155" t="s">
        <v>196</v>
      </c>
      <c r="AU247" s="155" t="s">
        <v>84</v>
      </c>
      <c r="AY247" s="15" t="s">
        <v>193</v>
      </c>
      <c r="BE247" s="156">
        <f t="shared" si="49"/>
        <v>0</v>
      </c>
      <c r="BF247" s="156">
        <f t="shared" si="50"/>
        <v>0</v>
      </c>
      <c r="BG247" s="156">
        <f t="shared" si="51"/>
        <v>0</v>
      </c>
      <c r="BH247" s="156">
        <f t="shared" si="52"/>
        <v>0</v>
      </c>
      <c r="BI247" s="156">
        <f t="shared" si="53"/>
        <v>0</v>
      </c>
      <c r="BJ247" s="15" t="s">
        <v>82</v>
      </c>
      <c r="BK247" s="156">
        <f t="shared" si="54"/>
        <v>0</v>
      </c>
      <c r="BL247" s="15" t="s">
        <v>1004</v>
      </c>
      <c r="BM247" s="155" t="s">
        <v>2355</v>
      </c>
    </row>
    <row r="248" spans="2:65" s="1" customFormat="1" ht="24.2" customHeight="1">
      <c r="B248" s="114"/>
      <c r="C248" s="157" t="s">
        <v>1439</v>
      </c>
      <c r="D248" s="157" t="s">
        <v>207</v>
      </c>
      <c r="E248" s="158" t="s">
        <v>1582</v>
      </c>
      <c r="F248" s="159" t="s">
        <v>1583</v>
      </c>
      <c r="G248" s="160" t="s">
        <v>199</v>
      </c>
      <c r="H248" s="161">
        <v>2</v>
      </c>
      <c r="I248" s="162"/>
      <c r="J248" s="163">
        <f t="shared" si="45"/>
        <v>0</v>
      </c>
      <c r="K248" s="159" t="s">
        <v>1</v>
      </c>
      <c r="L248" s="30"/>
      <c r="M248" s="164" t="s">
        <v>1</v>
      </c>
      <c r="N248" s="113" t="s">
        <v>39</v>
      </c>
      <c r="P248" s="153">
        <f t="shared" si="46"/>
        <v>0</v>
      </c>
      <c r="Q248" s="153">
        <v>0</v>
      </c>
      <c r="R248" s="153">
        <f t="shared" si="47"/>
        <v>0</v>
      </c>
      <c r="S248" s="153">
        <v>0</v>
      </c>
      <c r="T248" s="154">
        <f t="shared" si="48"/>
        <v>0</v>
      </c>
      <c r="AR248" s="155" t="s">
        <v>1004</v>
      </c>
      <c r="AT248" s="155" t="s">
        <v>207</v>
      </c>
      <c r="AU248" s="155" t="s">
        <v>84</v>
      </c>
      <c r="AY248" s="15" t="s">
        <v>193</v>
      </c>
      <c r="BE248" s="156">
        <f t="shared" si="49"/>
        <v>0</v>
      </c>
      <c r="BF248" s="156">
        <f t="shared" si="50"/>
        <v>0</v>
      </c>
      <c r="BG248" s="156">
        <f t="shared" si="51"/>
        <v>0</v>
      </c>
      <c r="BH248" s="156">
        <f t="shared" si="52"/>
        <v>0</v>
      </c>
      <c r="BI248" s="156">
        <f t="shared" si="53"/>
        <v>0</v>
      </c>
      <c r="BJ248" s="15" t="s">
        <v>82</v>
      </c>
      <c r="BK248" s="156">
        <f t="shared" si="54"/>
        <v>0</v>
      </c>
      <c r="BL248" s="15" t="s">
        <v>1004</v>
      </c>
      <c r="BM248" s="155" t="s">
        <v>2356</v>
      </c>
    </row>
    <row r="249" spans="2:65" s="1" customFormat="1" ht="21.75" customHeight="1">
      <c r="B249" s="114"/>
      <c r="C249" s="143" t="s">
        <v>490</v>
      </c>
      <c r="D249" s="143" t="s">
        <v>196</v>
      </c>
      <c r="E249" s="144" t="s">
        <v>1586</v>
      </c>
      <c r="F249" s="145" t="s">
        <v>1587</v>
      </c>
      <c r="G249" s="146" t="s">
        <v>199</v>
      </c>
      <c r="H249" s="147">
        <v>2</v>
      </c>
      <c r="I249" s="148"/>
      <c r="J249" s="149">
        <f t="shared" si="45"/>
        <v>0</v>
      </c>
      <c r="K249" s="145" t="s">
        <v>1</v>
      </c>
      <c r="L249" s="150"/>
      <c r="M249" s="151" t="s">
        <v>1</v>
      </c>
      <c r="N249" s="152" t="s">
        <v>39</v>
      </c>
      <c r="P249" s="153">
        <f t="shared" si="46"/>
        <v>0</v>
      </c>
      <c r="Q249" s="153">
        <v>0</v>
      </c>
      <c r="R249" s="153">
        <f t="shared" si="47"/>
        <v>0</v>
      </c>
      <c r="S249" s="153">
        <v>0</v>
      </c>
      <c r="T249" s="154">
        <f t="shared" si="48"/>
        <v>0</v>
      </c>
      <c r="AR249" s="155" t="s">
        <v>1004</v>
      </c>
      <c r="AT249" s="155" t="s">
        <v>196</v>
      </c>
      <c r="AU249" s="155" t="s">
        <v>84</v>
      </c>
      <c r="AY249" s="15" t="s">
        <v>193</v>
      </c>
      <c r="BE249" s="156">
        <f t="shared" si="49"/>
        <v>0</v>
      </c>
      <c r="BF249" s="156">
        <f t="shared" si="50"/>
        <v>0</v>
      </c>
      <c r="BG249" s="156">
        <f t="shared" si="51"/>
        <v>0</v>
      </c>
      <c r="BH249" s="156">
        <f t="shared" si="52"/>
        <v>0</v>
      </c>
      <c r="BI249" s="156">
        <f t="shared" si="53"/>
        <v>0</v>
      </c>
      <c r="BJ249" s="15" t="s">
        <v>82</v>
      </c>
      <c r="BK249" s="156">
        <f t="shared" si="54"/>
        <v>0</v>
      </c>
      <c r="BL249" s="15" t="s">
        <v>1004</v>
      </c>
      <c r="BM249" s="155" t="s">
        <v>2357</v>
      </c>
    </row>
    <row r="250" spans="2:65" s="1" customFormat="1" ht="16.5" customHeight="1">
      <c r="B250" s="114"/>
      <c r="C250" s="157" t="s">
        <v>1447</v>
      </c>
      <c r="D250" s="157" t="s">
        <v>207</v>
      </c>
      <c r="E250" s="158" t="s">
        <v>1597</v>
      </c>
      <c r="F250" s="159" t="s">
        <v>2358</v>
      </c>
      <c r="G250" s="160" t="s">
        <v>199</v>
      </c>
      <c r="H250" s="161">
        <v>6</v>
      </c>
      <c r="I250" s="162"/>
      <c r="J250" s="163">
        <f t="shared" si="45"/>
        <v>0</v>
      </c>
      <c r="K250" s="159" t="s">
        <v>1</v>
      </c>
      <c r="L250" s="30"/>
      <c r="M250" s="164" t="s">
        <v>1</v>
      </c>
      <c r="N250" s="113" t="s">
        <v>39</v>
      </c>
      <c r="P250" s="153">
        <f t="shared" si="46"/>
        <v>0</v>
      </c>
      <c r="Q250" s="153">
        <v>0</v>
      </c>
      <c r="R250" s="153">
        <f t="shared" si="47"/>
        <v>0</v>
      </c>
      <c r="S250" s="153">
        <v>0</v>
      </c>
      <c r="T250" s="154">
        <f t="shared" si="48"/>
        <v>0</v>
      </c>
      <c r="AR250" s="155" t="s">
        <v>1004</v>
      </c>
      <c r="AT250" s="155" t="s">
        <v>207</v>
      </c>
      <c r="AU250" s="155" t="s">
        <v>84</v>
      </c>
      <c r="AY250" s="15" t="s">
        <v>193</v>
      </c>
      <c r="BE250" s="156">
        <f t="shared" si="49"/>
        <v>0</v>
      </c>
      <c r="BF250" s="156">
        <f t="shared" si="50"/>
        <v>0</v>
      </c>
      <c r="BG250" s="156">
        <f t="shared" si="51"/>
        <v>0</v>
      </c>
      <c r="BH250" s="156">
        <f t="shared" si="52"/>
        <v>0</v>
      </c>
      <c r="BI250" s="156">
        <f t="shared" si="53"/>
        <v>0</v>
      </c>
      <c r="BJ250" s="15" t="s">
        <v>82</v>
      </c>
      <c r="BK250" s="156">
        <f t="shared" si="54"/>
        <v>0</v>
      </c>
      <c r="BL250" s="15" t="s">
        <v>1004</v>
      </c>
      <c r="BM250" s="155" t="s">
        <v>2359</v>
      </c>
    </row>
    <row r="251" spans="2:65" s="1" customFormat="1" ht="16.5" customHeight="1">
      <c r="B251" s="114"/>
      <c r="C251" s="143" t="s">
        <v>494</v>
      </c>
      <c r="D251" s="143" t="s">
        <v>196</v>
      </c>
      <c r="E251" s="144" t="s">
        <v>1601</v>
      </c>
      <c r="F251" s="145" t="s">
        <v>1602</v>
      </c>
      <c r="G251" s="146" t="s">
        <v>199</v>
      </c>
      <c r="H251" s="147">
        <v>6</v>
      </c>
      <c r="I251" s="148"/>
      <c r="J251" s="149">
        <f t="shared" si="45"/>
        <v>0</v>
      </c>
      <c r="K251" s="145" t="s">
        <v>1</v>
      </c>
      <c r="L251" s="150"/>
      <c r="M251" s="151" t="s">
        <v>1</v>
      </c>
      <c r="N251" s="152" t="s">
        <v>39</v>
      </c>
      <c r="P251" s="153">
        <f t="shared" si="46"/>
        <v>0</v>
      </c>
      <c r="Q251" s="153">
        <v>0</v>
      </c>
      <c r="R251" s="153">
        <f t="shared" si="47"/>
        <v>0</v>
      </c>
      <c r="S251" s="153">
        <v>0</v>
      </c>
      <c r="T251" s="154">
        <f t="shared" si="48"/>
        <v>0</v>
      </c>
      <c r="AR251" s="155" t="s">
        <v>1004</v>
      </c>
      <c r="AT251" s="155" t="s">
        <v>196</v>
      </c>
      <c r="AU251" s="155" t="s">
        <v>84</v>
      </c>
      <c r="AY251" s="15" t="s">
        <v>193</v>
      </c>
      <c r="BE251" s="156">
        <f t="shared" si="49"/>
        <v>0</v>
      </c>
      <c r="BF251" s="156">
        <f t="shared" si="50"/>
        <v>0</v>
      </c>
      <c r="BG251" s="156">
        <f t="shared" si="51"/>
        <v>0</v>
      </c>
      <c r="BH251" s="156">
        <f t="shared" si="52"/>
        <v>0</v>
      </c>
      <c r="BI251" s="156">
        <f t="shared" si="53"/>
        <v>0</v>
      </c>
      <c r="BJ251" s="15" t="s">
        <v>82</v>
      </c>
      <c r="BK251" s="156">
        <f t="shared" si="54"/>
        <v>0</v>
      </c>
      <c r="BL251" s="15" t="s">
        <v>1004</v>
      </c>
      <c r="BM251" s="155" t="s">
        <v>2360</v>
      </c>
    </row>
    <row r="252" spans="2:65" s="1" customFormat="1" ht="24.2" customHeight="1">
      <c r="B252" s="114"/>
      <c r="C252" s="157" t="s">
        <v>1455</v>
      </c>
      <c r="D252" s="157" t="s">
        <v>207</v>
      </c>
      <c r="E252" s="158" t="s">
        <v>1605</v>
      </c>
      <c r="F252" s="159" t="s">
        <v>2361</v>
      </c>
      <c r="G252" s="160" t="s">
        <v>199</v>
      </c>
      <c r="H252" s="161">
        <v>2</v>
      </c>
      <c r="I252" s="162"/>
      <c r="J252" s="163">
        <f t="shared" si="45"/>
        <v>0</v>
      </c>
      <c r="K252" s="159" t="s">
        <v>1</v>
      </c>
      <c r="L252" s="30"/>
      <c r="M252" s="164" t="s">
        <v>1</v>
      </c>
      <c r="N252" s="113" t="s">
        <v>39</v>
      </c>
      <c r="P252" s="153">
        <f t="shared" si="46"/>
        <v>0</v>
      </c>
      <c r="Q252" s="153">
        <v>0</v>
      </c>
      <c r="R252" s="153">
        <f t="shared" si="47"/>
        <v>0</v>
      </c>
      <c r="S252" s="153">
        <v>0</v>
      </c>
      <c r="T252" s="154">
        <f t="shared" si="48"/>
        <v>0</v>
      </c>
      <c r="AR252" s="155" t="s">
        <v>1004</v>
      </c>
      <c r="AT252" s="155" t="s">
        <v>207</v>
      </c>
      <c r="AU252" s="155" t="s">
        <v>84</v>
      </c>
      <c r="AY252" s="15" t="s">
        <v>193</v>
      </c>
      <c r="BE252" s="156">
        <f t="shared" si="49"/>
        <v>0</v>
      </c>
      <c r="BF252" s="156">
        <f t="shared" si="50"/>
        <v>0</v>
      </c>
      <c r="BG252" s="156">
        <f t="shared" si="51"/>
        <v>0</v>
      </c>
      <c r="BH252" s="156">
        <f t="shared" si="52"/>
        <v>0</v>
      </c>
      <c r="BI252" s="156">
        <f t="shared" si="53"/>
        <v>0</v>
      </c>
      <c r="BJ252" s="15" t="s">
        <v>82</v>
      </c>
      <c r="BK252" s="156">
        <f t="shared" si="54"/>
        <v>0</v>
      </c>
      <c r="BL252" s="15" t="s">
        <v>1004</v>
      </c>
      <c r="BM252" s="155" t="s">
        <v>2362</v>
      </c>
    </row>
    <row r="253" spans="2:65" s="1" customFormat="1" ht="24.2" customHeight="1">
      <c r="B253" s="114"/>
      <c r="C253" s="143" t="s">
        <v>497</v>
      </c>
      <c r="D253" s="143" t="s">
        <v>196</v>
      </c>
      <c r="E253" s="144" t="s">
        <v>1609</v>
      </c>
      <c r="F253" s="145" t="s">
        <v>1610</v>
      </c>
      <c r="G253" s="146" t="s">
        <v>199</v>
      </c>
      <c r="H253" s="147">
        <v>2</v>
      </c>
      <c r="I253" s="148"/>
      <c r="J253" s="149">
        <f t="shared" si="45"/>
        <v>0</v>
      </c>
      <c r="K253" s="145" t="s">
        <v>1</v>
      </c>
      <c r="L253" s="150"/>
      <c r="M253" s="151" t="s">
        <v>1</v>
      </c>
      <c r="N253" s="152" t="s">
        <v>39</v>
      </c>
      <c r="P253" s="153">
        <f t="shared" si="46"/>
        <v>0</v>
      </c>
      <c r="Q253" s="153">
        <v>0</v>
      </c>
      <c r="R253" s="153">
        <f t="shared" si="47"/>
        <v>0</v>
      </c>
      <c r="S253" s="153">
        <v>0</v>
      </c>
      <c r="T253" s="154">
        <f t="shared" si="48"/>
        <v>0</v>
      </c>
      <c r="AR253" s="155" t="s">
        <v>1004</v>
      </c>
      <c r="AT253" s="155" t="s">
        <v>196</v>
      </c>
      <c r="AU253" s="155" t="s">
        <v>84</v>
      </c>
      <c r="AY253" s="15" t="s">
        <v>193</v>
      </c>
      <c r="BE253" s="156">
        <f t="shared" si="49"/>
        <v>0</v>
      </c>
      <c r="BF253" s="156">
        <f t="shared" si="50"/>
        <v>0</v>
      </c>
      <c r="BG253" s="156">
        <f t="shared" si="51"/>
        <v>0</v>
      </c>
      <c r="BH253" s="156">
        <f t="shared" si="52"/>
        <v>0</v>
      </c>
      <c r="BI253" s="156">
        <f t="shared" si="53"/>
        <v>0</v>
      </c>
      <c r="BJ253" s="15" t="s">
        <v>82</v>
      </c>
      <c r="BK253" s="156">
        <f t="shared" si="54"/>
        <v>0</v>
      </c>
      <c r="BL253" s="15" t="s">
        <v>1004</v>
      </c>
      <c r="BM253" s="155" t="s">
        <v>2363</v>
      </c>
    </row>
    <row r="254" spans="2:65" s="1" customFormat="1" ht="21.75" customHeight="1">
      <c r="B254" s="114"/>
      <c r="C254" s="157" t="s">
        <v>1463</v>
      </c>
      <c r="D254" s="157" t="s">
        <v>207</v>
      </c>
      <c r="E254" s="158" t="s">
        <v>1629</v>
      </c>
      <c r="F254" s="159" t="s">
        <v>1630</v>
      </c>
      <c r="G254" s="160" t="s">
        <v>199</v>
      </c>
      <c r="H254" s="161">
        <v>7</v>
      </c>
      <c r="I254" s="162"/>
      <c r="J254" s="163">
        <f t="shared" si="45"/>
        <v>0</v>
      </c>
      <c r="K254" s="159" t="s">
        <v>1</v>
      </c>
      <c r="L254" s="30"/>
      <c r="M254" s="164" t="s">
        <v>1</v>
      </c>
      <c r="N254" s="113" t="s">
        <v>39</v>
      </c>
      <c r="P254" s="153">
        <f t="shared" si="46"/>
        <v>0</v>
      </c>
      <c r="Q254" s="153">
        <v>0</v>
      </c>
      <c r="R254" s="153">
        <f t="shared" si="47"/>
        <v>0</v>
      </c>
      <c r="S254" s="153">
        <v>0</v>
      </c>
      <c r="T254" s="154">
        <f t="shared" si="48"/>
        <v>0</v>
      </c>
      <c r="AR254" s="155" t="s">
        <v>1004</v>
      </c>
      <c r="AT254" s="155" t="s">
        <v>207</v>
      </c>
      <c r="AU254" s="155" t="s">
        <v>84</v>
      </c>
      <c r="AY254" s="15" t="s">
        <v>193</v>
      </c>
      <c r="BE254" s="156">
        <f t="shared" si="49"/>
        <v>0</v>
      </c>
      <c r="BF254" s="156">
        <f t="shared" si="50"/>
        <v>0</v>
      </c>
      <c r="BG254" s="156">
        <f t="shared" si="51"/>
        <v>0</v>
      </c>
      <c r="BH254" s="156">
        <f t="shared" si="52"/>
        <v>0</v>
      </c>
      <c r="BI254" s="156">
        <f t="shared" si="53"/>
        <v>0</v>
      </c>
      <c r="BJ254" s="15" t="s">
        <v>82</v>
      </c>
      <c r="BK254" s="156">
        <f t="shared" si="54"/>
        <v>0</v>
      </c>
      <c r="BL254" s="15" t="s">
        <v>1004</v>
      </c>
      <c r="BM254" s="155" t="s">
        <v>2364</v>
      </c>
    </row>
    <row r="255" spans="2:65" s="1" customFormat="1" ht="16.5" customHeight="1">
      <c r="B255" s="114"/>
      <c r="C255" s="143" t="s">
        <v>503</v>
      </c>
      <c r="D255" s="143" t="s">
        <v>196</v>
      </c>
      <c r="E255" s="144" t="s">
        <v>1633</v>
      </c>
      <c r="F255" s="145" t="s">
        <v>1634</v>
      </c>
      <c r="G255" s="146" t="s">
        <v>199</v>
      </c>
      <c r="H255" s="147">
        <v>7</v>
      </c>
      <c r="I255" s="148"/>
      <c r="J255" s="149">
        <f t="shared" si="45"/>
        <v>0</v>
      </c>
      <c r="K255" s="145" t="s">
        <v>1</v>
      </c>
      <c r="L255" s="150"/>
      <c r="M255" s="151" t="s">
        <v>1</v>
      </c>
      <c r="N255" s="152" t="s">
        <v>39</v>
      </c>
      <c r="P255" s="153">
        <f t="shared" si="46"/>
        <v>0</v>
      </c>
      <c r="Q255" s="153">
        <v>0</v>
      </c>
      <c r="R255" s="153">
        <f t="shared" si="47"/>
        <v>0</v>
      </c>
      <c r="S255" s="153">
        <v>0</v>
      </c>
      <c r="T255" s="154">
        <f t="shared" si="48"/>
        <v>0</v>
      </c>
      <c r="AR255" s="155" t="s">
        <v>1004</v>
      </c>
      <c r="AT255" s="155" t="s">
        <v>196</v>
      </c>
      <c r="AU255" s="155" t="s">
        <v>84</v>
      </c>
      <c r="AY255" s="15" t="s">
        <v>193</v>
      </c>
      <c r="BE255" s="156">
        <f t="shared" si="49"/>
        <v>0</v>
      </c>
      <c r="BF255" s="156">
        <f t="shared" si="50"/>
        <v>0</v>
      </c>
      <c r="BG255" s="156">
        <f t="shared" si="51"/>
        <v>0</v>
      </c>
      <c r="BH255" s="156">
        <f t="shared" si="52"/>
        <v>0</v>
      </c>
      <c r="BI255" s="156">
        <f t="shared" si="53"/>
        <v>0</v>
      </c>
      <c r="BJ255" s="15" t="s">
        <v>82</v>
      </c>
      <c r="BK255" s="156">
        <f t="shared" si="54"/>
        <v>0</v>
      </c>
      <c r="BL255" s="15" t="s">
        <v>1004</v>
      </c>
      <c r="BM255" s="155" t="s">
        <v>2365</v>
      </c>
    </row>
    <row r="256" spans="2:65" s="1" customFormat="1" ht="24.2" customHeight="1">
      <c r="B256" s="114"/>
      <c r="C256" s="157" t="s">
        <v>1473</v>
      </c>
      <c r="D256" s="157" t="s">
        <v>207</v>
      </c>
      <c r="E256" s="158" t="s">
        <v>2366</v>
      </c>
      <c r="F256" s="159" t="s">
        <v>2367</v>
      </c>
      <c r="G256" s="160" t="s">
        <v>199</v>
      </c>
      <c r="H256" s="161">
        <v>14</v>
      </c>
      <c r="I256" s="162"/>
      <c r="J256" s="163">
        <f t="shared" si="45"/>
        <v>0</v>
      </c>
      <c r="K256" s="159" t="s">
        <v>1</v>
      </c>
      <c r="L256" s="30"/>
      <c r="M256" s="164" t="s">
        <v>1</v>
      </c>
      <c r="N256" s="113" t="s">
        <v>39</v>
      </c>
      <c r="P256" s="153">
        <f t="shared" si="46"/>
        <v>0</v>
      </c>
      <c r="Q256" s="153">
        <v>0</v>
      </c>
      <c r="R256" s="153">
        <f t="shared" si="47"/>
        <v>0</v>
      </c>
      <c r="S256" s="153">
        <v>0</v>
      </c>
      <c r="T256" s="154">
        <f t="shared" si="48"/>
        <v>0</v>
      </c>
      <c r="AR256" s="155" t="s">
        <v>1004</v>
      </c>
      <c r="AT256" s="155" t="s">
        <v>207</v>
      </c>
      <c r="AU256" s="155" t="s">
        <v>84</v>
      </c>
      <c r="AY256" s="15" t="s">
        <v>193</v>
      </c>
      <c r="BE256" s="156">
        <f t="shared" si="49"/>
        <v>0</v>
      </c>
      <c r="BF256" s="156">
        <f t="shared" si="50"/>
        <v>0</v>
      </c>
      <c r="BG256" s="156">
        <f t="shared" si="51"/>
        <v>0</v>
      </c>
      <c r="BH256" s="156">
        <f t="shared" si="52"/>
        <v>0</v>
      </c>
      <c r="BI256" s="156">
        <f t="shared" si="53"/>
        <v>0</v>
      </c>
      <c r="BJ256" s="15" t="s">
        <v>82</v>
      </c>
      <c r="BK256" s="156">
        <f t="shared" si="54"/>
        <v>0</v>
      </c>
      <c r="BL256" s="15" t="s">
        <v>1004</v>
      </c>
      <c r="BM256" s="155" t="s">
        <v>2368</v>
      </c>
    </row>
    <row r="257" spans="2:65" s="1" customFormat="1" ht="21.75" customHeight="1">
      <c r="B257" s="114"/>
      <c r="C257" s="143" t="s">
        <v>506</v>
      </c>
      <c r="D257" s="143" t="s">
        <v>196</v>
      </c>
      <c r="E257" s="144" t="s">
        <v>2369</v>
      </c>
      <c r="F257" s="145" t="s">
        <v>2370</v>
      </c>
      <c r="G257" s="146" t="s">
        <v>199</v>
      </c>
      <c r="H257" s="147">
        <v>14</v>
      </c>
      <c r="I257" s="148"/>
      <c r="J257" s="149">
        <f t="shared" si="45"/>
        <v>0</v>
      </c>
      <c r="K257" s="145" t="s">
        <v>1</v>
      </c>
      <c r="L257" s="150"/>
      <c r="M257" s="151" t="s">
        <v>1</v>
      </c>
      <c r="N257" s="152" t="s">
        <v>39</v>
      </c>
      <c r="P257" s="153">
        <f t="shared" si="46"/>
        <v>0</v>
      </c>
      <c r="Q257" s="153">
        <v>0</v>
      </c>
      <c r="R257" s="153">
        <f t="shared" si="47"/>
        <v>0</v>
      </c>
      <c r="S257" s="153">
        <v>0</v>
      </c>
      <c r="T257" s="154">
        <f t="shared" si="48"/>
        <v>0</v>
      </c>
      <c r="AR257" s="155" t="s">
        <v>1004</v>
      </c>
      <c r="AT257" s="155" t="s">
        <v>196</v>
      </c>
      <c r="AU257" s="155" t="s">
        <v>84</v>
      </c>
      <c r="AY257" s="15" t="s">
        <v>193</v>
      </c>
      <c r="BE257" s="156">
        <f t="shared" si="49"/>
        <v>0</v>
      </c>
      <c r="BF257" s="156">
        <f t="shared" si="50"/>
        <v>0</v>
      </c>
      <c r="BG257" s="156">
        <f t="shared" si="51"/>
        <v>0</v>
      </c>
      <c r="BH257" s="156">
        <f t="shared" si="52"/>
        <v>0</v>
      </c>
      <c r="BI257" s="156">
        <f t="shared" si="53"/>
        <v>0</v>
      </c>
      <c r="BJ257" s="15" t="s">
        <v>82</v>
      </c>
      <c r="BK257" s="156">
        <f t="shared" si="54"/>
        <v>0</v>
      </c>
      <c r="BL257" s="15" t="s">
        <v>1004</v>
      </c>
      <c r="BM257" s="155" t="s">
        <v>2371</v>
      </c>
    </row>
    <row r="258" spans="2:65" s="1" customFormat="1" ht="24.2" customHeight="1">
      <c r="B258" s="114"/>
      <c r="C258" s="157" t="s">
        <v>1480</v>
      </c>
      <c r="D258" s="157" t="s">
        <v>207</v>
      </c>
      <c r="E258" s="158" t="s">
        <v>1645</v>
      </c>
      <c r="F258" s="159" t="s">
        <v>1646</v>
      </c>
      <c r="G258" s="160" t="s">
        <v>199</v>
      </c>
      <c r="H258" s="161">
        <v>13</v>
      </c>
      <c r="I258" s="162"/>
      <c r="J258" s="163">
        <f t="shared" si="45"/>
        <v>0</v>
      </c>
      <c r="K258" s="159" t="s">
        <v>1</v>
      </c>
      <c r="L258" s="30"/>
      <c r="M258" s="164" t="s">
        <v>1</v>
      </c>
      <c r="N258" s="113" t="s">
        <v>39</v>
      </c>
      <c r="P258" s="153">
        <f t="shared" si="46"/>
        <v>0</v>
      </c>
      <c r="Q258" s="153">
        <v>0</v>
      </c>
      <c r="R258" s="153">
        <f t="shared" si="47"/>
        <v>0</v>
      </c>
      <c r="S258" s="153">
        <v>0</v>
      </c>
      <c r="T258" s="154">
        <f t="shared" si="48"/>
        <v>0</v>
      </c>
      <c r="AR258" s="155" t="s">
        <v>1004</v>
      </c>
      <c r="AT258" s="155" t="s">
        <v>207</v>
      </c>
      <c r="AU258" s="155" t="s">
        <v>84</v>
      </c>
      <c r="AY258" s="15" t="s">
        <v>193</v>
      </c>
      <c r="BE258" s="156">
        <f t="shared" si="49"/>
        <v>0</v>
      </c>
      <c r="BF258" s="156">
        <f t="shared" si="50"/>
        <v>0</v>
      </c>
      <c r="BG258" s="156">
        <f t="shared" si="51"/>
        <v>0</v>
      </c>
      <c r="BH258" s="156">
        <f t="shared" si="52"/>
        <v>0</v>
      </c>
      <c r="BI258" s="156">
        <f t="shared" si="53"/>
        <v>0</v>
      </c>
      <c r="BJ258" s="15" t="s">
        <v>82</v>
      </c>
      <c r="BK258" s="156">
        <f t="shared" si="54"/>
        <v>0</v>
      </c>
      <c r="BL258" s="15" t="s">
        <v>1004</v>
      </c>
      <c r="BM258" s="155" t="s">
        <v>2372</v>
      </c>
    </row>
    <row r="259" spans="2:65" s="1" customFormat="1" ht="19.5">
      <c r="B259" s="30"/>
      <c r="D259" s="166" t="s">
        <v>1116</v>
      </c>
      <c r="F259" s="192" t="s">
        <v>1648</v>
      </c>
      <c r="I259" s="115"/>
      <c r="L259" s="30"/>
      <c r="M259" s="182"/>
      <c r="T259" s="54"/>
      <c r="AT259" s="15" t="s">
        <v>1116</v>
      </c>
      <c r="AU259" s="15" t="s">
        <v>84</v>
      </c>
    </row>
    <row r="260" spans="2:65" s="1" customFormat="1" ht="16.5" customHeight="1">
      <c r="B260" s="114"/>
      <c r="C260" s="143" t="s">
        <v>510</v>
      </c>
      <c r="D260" s="143" t="s">
        <v>196</v>
      </c>
      <c r="E260" s="144" t="s">
        <v>1650</v>
      </c>
      <c r="F260" s="145" t="s">
        <v>1651</v>
      </c>
      <c r="G260" s="146" t="s">
        <v>199</v>
      </c>
      <c r="H260" s="147">
        <v>13</v>
      </c>
      <c r="I260" s="148"/>
      <c r="J260" s="149">
        <f t="shared" ref="J260:J280" si="55">ROUND(I260*H260,2)</f>
        <v>0</v>
      </c>
      <c r="K260" s="145" t="s">
        <v>1</v>
      </c>
      <c r="L260" s="150"/>
      <c r="M260" s="151" t="s">
        <v>1</v>
      </c>
      <c r="N260" s="152" t="s">
        <v>39</v>
      </c>
      <c r="P260" s="153">
        <f t="shared" ref="P260:P280" si="56">O260*H260</f>
        <v>0</v>
      </c>
      <c r="Q260" s="153">
        <v>0</v>
      </c>
      <c r="R260" s="153">
        <f t="shared" ref="R260:R280" si="57">Q260*H260</f>
        <v>0</v>
      </c>
      <c r="S260" s="153">
        <v>0</v>
      </c>
      <c r="T260" s="154">
        <f t="shared" ref="T260:T280" si="58">S260*H260</f>
        <v>0</v>
      </c>
      <c r="AR260" s="155" t="s">
        <v>1004</v>
      </c>
      <c r="AT260" s="155" t="s">
        <v>196</v>
      </c>
      <c r="AU260" s="155" t="s">
        <v>84</v>
      </c>
      <c r="AY260" s="15" t="s">
        <v>193</v>
      </c>
      <c r="BE260" s="156">
        <f t="shared" ref="BE260:BE280" si="59">IF(N260="základní",J260,0)</f>
        <v>0</v>
      </c>
      <c r="BF260" s="156">
        <f t="shared" ref="BF260:BF280" si="60">IF(N260="snížená",J260,0)</f>
        <v>0</v>
      </c>
      <c r="BG260" s="156">
        <f t="shared" ref="BG260:BG280" si="61">IF(N260="zákl. přenesená",J260,0)</f>
        <v>0</v>
      </c>
      <c r="BH260" s="156">
        <f t="shared" ref="BH260:BH280" si="62">IF(N260="sníž. přenesená",J260,0)</f>
        <v>0</v>
      </c>
      <c r="BI260" s="156">
        <f t="shared" ref="BI260:BI280" si="63">IF(N260="nulová",J260,0)</f>
        <v>0</v>
      </c>
      <c r="BJ260" s="15" t="s">
        <v>82</v>
      </c>
      <c r="BK260" s="156">
        <f t="shared" ref="BK260:BK280" si="64">ROUND(I260*H260,2)</f>
        <v>0</v>
      </c>
      <c r="BL260" s="15" t="s">
        <v>1004</v>
      </c>
      <c r="BM260" s="155" t="s">
        <v>2373</v>
      </c>
    </row>
    <row r="261" spans="2:65" s="1" customFormat="1" ht="21.75" customHeight="1">
      <c r="B261" s="114"/>
      <c r="C261" s="157" t="s">
        <v>1501</v>
      </c>
      <c r="D261" s="157" t="s">
        <v>207</v>
      </c>
      <c r="E261" s="158" t="s">
        <v>1654</v>
      </c>
      <c r="F261" s="159" t="s">
        <v>2374</v>
      </c>
      <c r="G261" s="160" t="s">
        <v>199</v>
      </c>
      <c r="H261" s="161">
        <v>12</v>
      </c>
      <c r="I261" s="162"/>
      <c r="J261" s="163">
        <f t="shared" si="55"/>
        <v>0</v>
      </c>
      <c r="K261" s="159" t="s">
        <v>1</v>
      </c>
      <c r="L261" s="30"/>
      <c r="M261" s="164" t="s">
        <v>1</v>
      </c>
      <c r="N261" s="113" t="s">
        <v>39</v>
      </c>
      <c r="P261" s="153">
        <f t="shared" si="56"/>
        <v>0</v>
      </c>
      <c r="Q261" s="153">
        <v>0</v>
      </c>
      <c r="R261" s="153">
        <f t="shared" si="57"/>
        <v>0</v>
      </c>
      <c r="S261" s="153">
        <v>0</v>
      </c>
      <c r="T261" s="154">
        <f t="shared" si="58"/>
        <v>0</v>
      </c>
      <c r="AR261" s="155" t="s">
        <v>1004</v>
      </c>
      <c r="AT261" s="155" t="s">
        <v>207</v>
      </c>
      <c r="AU261" s="155" t="s">
        <v>84</v>
      </c>
      <c r="AY261" s="15" t="s">
        <v>193</v>
      </c>
      <c r="BE261" s="156">
        <f t="shared" si="59"/>
        <v>0</v>
      </c>
      <c r="BF261" s="156">
        <f t="shared" si="60"/>
        <v>0</v>
      </c>
      <c r="BG261" s="156">
        <f t="shared" si="61"/>
        <v>0</v>
      </c>
      <c r="BH261" s="156">
        <f t="shared" si="62"/>
        <v>0</v>
      </c>
      <c r="BI261" s="156">
        <f t="shared" si="63"/>
        <v>0</v>
      </c>
      <c r="BJ261" s="15" t="s">
        <v>82</v>
      </c>
      <c r="BK261" s="156">
        <f t="shared" si="64"/>
        <v>0</v>
      </c>
      <c r="BL261" s="15" t="s">
        <v>1004</v>
      </c>
      <c r="BM261" s="155" t="s">
        <v>2375</v>
      </c>
    </row>
    <row r="262" spans="2:65" s="1" customFormat="1" ht="16.5" customHeight="1">
      <c r="B262" s="114"/>
      <c r="C262" s="143" t="s">
        <v>518</v>
      </c>
      <c r="D262" s="143" t="s">
        <v>196</v>
      </c>
      <c r="E262" s="144" t="s">
        <v>1658</v>
      </c>
      <c r="F262" s="145" t="s">
        <v>1659</v>
      </c>
      <c r="G262" s="146" t="s">
        <v>199</v>
      </c>
      <c r="H262" s="147">
        <v>12</v>
      </c>
      <c r="I262" s="148"/>
      <c r="J262" s="149">
        <f t="shared" si="55"/>
        <v>0</v>
      </c>
      <c r="K262" s="145" t="s">
        <v>1</v>
      </c>
      <c r="L262" s="150"/>
      <c r="M262" s="151" t="s">
        <v>1</v>
      </c>
      <c r="N262" s="152" t="s">
        <v>39</v>
      </c>
      <c r="P262" s="153">
        <f t="shared" si="56"/>
        <v>0</v>
      </c>
      <c r="Q262" s="153">
        <v>0</v>
      </c>
      <c r="R262" s="153">
        <f t="shared" si="57"/>
        <v>0</v>
      </c>
      <c r="S262" s="153">
        <v>0</v>
      </c>
      <c r="T262" s="154">
        <f t="shared" si="58"/>
        <v>0</v>
      </c>
      <c r="AR262" s="155" t="s">
        <v>1004</v>
      </c>
      <c r="AT262" s="155" t="s">
        <v>196</v>
      </c>
      <c r="AU262" s="155" t="s">
        <v>84</v>
      </c>
      <c r="AY262" s="15" t="s">
        <v>193</v>
      </c>
      <c r="BE262" s="156">
        <f t="shared" si="59"/>
        <v>0</v>
      </c>
      <c r="BF262" s="156">
        <f t="shared" si="60"/>
        <v>0</v>
      </c>
      <c r="BG262" s="156">
        <f t="shared" si="61"/>
        <v>0</v>
      </c>
      <c r="BH262" s="156">
        <f t="shared" si="62"/>
        <v>0</v>
      </c>
      <c r="BI262" s="156">
        <f t="shared" si="63"/>
        <v>0</v>
      </c>
      <c r="BJ262" s="15" t="s">
        <v>82</v>
      </c>
      <c r="BK262" s="156">
        <f t="shared" si="64"/>
        <v>0</v>
      </c>
      <c r="BL262" s="15" t="s">
        <v>1004</v>
      </c>
      <c r="BM262" s="155" t="s">
        <v>2376</v>
      </c>
    </row>
    <row r="263" spans="2:65" s="1" customFormat="1" ht="21.75" customHeight="1">
      <c r="B263" s="114"/>
      <c r="C263" s="157" t="s">
        <v>1508</v>
      </c>
      <c r="D263" s="157" t="s">
        <v>207</v>
      </c>
      <c r="E263" s="158" t="s">
        <v>1662</v>
      </c>
      <c r="F263" s="159" t="s">
        <v>2377</v>
      </c>
      <c r="G263" s="160" t="s">
        <v>199</v>
      </c>
      <c r="H263" s="161">
        <v>74</v>
      </c>
      <c r="I263" s="162"/>
      <c r="J263" s="163">
        <f t="shared" si="55"/>
        <v>0</v>
      </c>
      <c r="K263" s="159" t="s">
        <v>1</v>
      </c>
      <c r="L263" s="30"/>
      <c r="M263" s="164" t="s">
        <v>1</v>
      </c>
      <c r="N263" s="113" t="s">
        <v>39</v>
      </c>
      <c r="P263" s="153">
        <f t="shared" si="56"/>
        <v>0</v>
      </c>
      <c r="Q263" s="153">
        <v>0</v>
      </c>
      <c r="R263" s="153">
        <f t="shared" si="57"/>
        <v>0</v>
      </c>
      <c r="S263" s="153">
        <v>0</v>
      </c>
      <c r="T263" s="154">
        <f t="shared" si="58"/>
        <v>0</v>
      </c>
      <c r="AR263" s="155" t="s">
        <v>1004</v>
      </c>
      <c r="AT263" s="155" t="s">
        <v>207</v>
      </c>
      <c r="AU263" s="155" t="s">
        <v>84</v>
      </c>
      <c r="AY263" s="15" t="s">
        <v>193</v>
      </c>
      <c r="BE263" s="156">
        <f t="shared" si="59"/>
        <v>0</v>
      </c>
      <c r="BF263" s="156">
        <f t="shared" si="60"/>
        <v>0</v>
      </c>
      <c r="BG263" s="156">
        <f t="shared" si="61"/>
        <v>0</v>
      </c>
      <c r="BH263" s="156">
        <f t="shared" si="62"/>
        <v>0</v>
      </c>
      <c r="BI263" s="156">
        <f t="shared" si="63"/>
        <v>0</v>
      </c>
      <c r="BJ263" s="15" t="s">
        <v>82</v>
      </c>
      <c r="BK263" s="156">
        <f t="shared" si="64"/>
        <v>0</v>
      </c>
      <c r="BL263" s="15" t="s">
        <v>1004</v>
      </c>
      <c r="BM263" s="155" t="s">
        <v>2378</v>
      </c>
    </row>
    <row r="264" spans="2:65" s="1" customFormat="1" ht="16.5" customHeight="1">
      <c r="B264" s="114"/>
      <c r="C264" s="143" t="s">
        <v>522</v>
      </c>
      <c r="D264" s="143" t="s">
        <v>196</v>
      </c>
      <c r="E264" s="144" t="s">
        <v>1666</v>
      </c>
      <c r="F264" s="145" t="s">
        <v>1667</v>
      </c>
      <c r="G264" s="146" t="s">
        <v>199</v>
      </c>
      <c r="H264" s="147">
        <v>74</v>
      </c>
      <c r="I264" s="148"/>
      <c r="J264" s="149">
        <f t="shared" si="55"/>
        <v>0</v>
      </c>
      <c r="K264" s="145" t="s">
        <v>1</v>
      </c>
      <c r="L264" s="150"/>
      <c r="M264" s="151" t="s">
        <v>1</v>
      </c>
      <c r="N264" s="152" t="s">
        <v>39</v>
      </c>
      <c r="P264" s="153">
        <f t="shared" si="56"/>
        <v>0</v>
      </c>
      <c r="Q264" s="153">
        <v>0</v>
      </c>
      <c r="R264" s="153">
        <f t="shared" si="57"/>
        <v>0</v>
      </c>
      <c r="S264" s="153">
        <v>0</v>
      </c>
      <c r="T264" s="154">
        <f t="shared" si="58"/>
        <v>0</v>
      </c>
      <c r="AR264" s="155" t="s">
        <v>1004</v>
      </c>
      <c r="AT264" s="155" t="s">
        <v>196</v>
      </c>
      <c r="AU264" s="155" t="s">
        <v>84</v>
      </c>
      <c r="AY264" s="15" t="s">
        <v>193</v>
      </c>
      <c r="BE264" s="156">
        <f t="shared" si="59"/>
        <v>0</v>
      </c>
      <c r="BF264" s="156">
        <f t="shared" si="60"/>
        <v>0</v>
      </c>
      <c r="BG264" s="156">
        <f t="shared" si="61"/>
        <v>0</v>
      </c>
      <c r="BH264" s="156">
        <f t="shared" si="62"/>
        <v>0</v>
      </c>
      <c r="BI264" s="156">
        <f t="shared" si="63"/>
        <v>0</v>
      </c>
      <c r="BJ264" s="15" t="s">
        <v>82</v>
      </c>
      <c r="BK264" s="156">
        <f t="shared" si="64"/>
        <v>0</v>
      </c>
      <c r="BL264" s="15" t="s">
        <v>1004</v>
      </c>
      <c r="BM264" s="155" t="s">
        <v>2379</v>
      </c>
    </row>
    <row r="265" spans="2:65" s="1" customFormat="1" ht="21.75" customHeight="1">
      <c r="B265" s="114"/>
      <c r="C265" s="157" t="s">
        <v>1515</v>
      </c>
      <c r="D265" s="157" t="s">
        <v>207</v>
      </c>
      <c r="E265" s="158" t="s">
        <v>1670</v>
      </c>
      <c r="F265" s="159" t="s">
        <v>2380</v>
      </c>
      <c r="G265" s="160" t="s">
        <v>199</v>
      </c>
      <c r="H265" s="161">
        <v>8</v>
      </c>
      <c r="I265" s="162"/>
      <c r="J265" s="163">
        <f t="shared" si="55"/>
        <v>0</v>
      </c>
      <c r="K265" s="159" t="s">
        <v>1</v>
      </c>
      <c r="L265" s="30"/>
      <c r="M265" s="164" t="s">
        <v>1</v>
      </c>
      <c r="N265" s="113" t="s">
        <v>39</v>
      </c>
      <c r="P265" s="153">
        <f t="shared" si="56"/>
        <v>0</v>
      </c>
      <c r="Q265" s="153">
        <v>0</v>
      </c>
      <c r="R265" s="153">
        <f t="shared" si="57"/>
        <v>0</v>
      </c>
      <c r="S265" s="153">
        <v>0</v>
      </c>
      <c r="T265" s="154">
        <f t="shared" si="58"/>
        <v>0</v>
      </c>
      <c r="AR265" s="155" t="s">
        <v>1004</v>
      </c>
      <c r="AT265" s="155" t="s">
        <v>207</v>
      </c>
      <c r="AU265" s="155" t="s">
        <v>84</v>
      </c>
      <c r="AY265" s="15" t="s">
        <v>193</v>
      </c>
      <c r="BE265" s="156">
        <f t="shared" si="59"/>
        <v>0</v>
      </c>
      <c r="BF265" s="156">
        <f t="shared" si="60"/>
        <v>0</v>
      </c>
      <c r="BG265" s="156">
        <f t="shared" si="61"/>
        <v>0</v>
      </c>
      <c r="BH265" s="156">
        <f t="shared" si="62"/>
        <v>0</v>
      </c>
      <c r="BI265" s="156">
        <f t="shared" si="63"/>
        <v>0</v>
      </c>
      <c r="BJ265" s="15" t="s">
        <v>82</v>
      </c>
      <c r="BK265" s="156">
        <f t="shared" si="64"/>
        <v>0</v>
      </c>
      <c r="BL265" s="15" t="s">
        <v>1004</v>
      </c>
      <c r="BM265" s="155" t="s">
        <v>2381</v>
      </c>
    </row>
    <row r="266" spans="2:65" s="1" customFormat="1" ht="16.5" customHeight="1">
      <c r="B266" s="114"/>
      <c r="C266" s="143" t="s">
        <v>525</v>
      </c>
      <c r="D266" s="143" t="s">
        <v>196</v>
      </c>
      <c r="E266" s="144" t="s">
        <v>1674</v>
      </c>
      <c r="F266" s="145" t="s">
        <v>1675</v>
      </c>
      <c r="G266" s="146" t="s">
        <v>199</v>
      </c>
      <c r="H266" s="147">
        <v>8</v>
      </c>
      <c r="I266" s="148"/>
      <c r="J266" s="149">
        <f t="shared" si="55"/>
        <v>0</v>
      </c>
      <c r="K266" s="145" t="s">
        <v>1</v>
      </c>
      <c r="L266" s="150"/>
      <c r="M266" s="151" t="s">
        <v>1</v>
      </c>
      <c r="N266" s="152" t="s">
        <v>39</v>
      </c>
      <c r="P266" s="153">
        <f t="shared" si="56"/>
        <v>0</v>
      </c>
      <c r="Q266" s="153">
        <v>0</v>
      </c>
      <c r="R266" s="153">
        <f t="shared" si="57"/>
        <v>0</v>
      </c>
      <c r="S266" s="153">
        <v>0</v>
      </c>
      <c r="T266" s="154">
        <f t="shared" si="58"/>
        <v>0</v>
      </c>
      <c r="AR266" s="155" t="s">
        <v>1004</v>
      </c>
      <c r="AT266" s="155" t="s">
        <v>196</v>
      </c>
      <c r="AU266" s="155" t="s">
        <v>84</v>
      </c>
      <c r="AY266" s="15" t="s">
        <v>193</v>
      </c>
      <c r="BE266" s="156">
        <f t="shared" si="59"/>
        <v>0</v>
      </c>
      <c r="BF266" s="156">
        <f t="shared" si="60"/>
        <v>0</v>
      </c>
      <c r="BG266" s="156">
        <f t="shared" si="61"/>
        <v>0</v>
      </c>
      <c r="BH266" s="156">
        <f t="shared" si="62"/>
        <v>0</v>
      </c>
      <c r="BI266" s="156">
        <f t="shared" si="63"/>
        <v>0</v>
      </c>
      <c r="BJ266" s="15" t="s">
        <v>82</v>
      </c>
      <c r="BK266" s="156">
        <f t="shared" si="64"/>
        <v>0</v>
      </c>
      <c r="BL266" s="15" t="s">
        <v>1004</v>
      </c>
      <c r="BM266" s="155" t="s">
        <v>2382</v>
      </c>
    </row>
    <row r="267" spans="2:65" s="1" customFormat="1" ht="24.2" customHeight="1">
      <c r="B267" s="114"/>
      <c r="C267" s="157" t="s">
        <v>1522</v>
      </c>
      <c r="D267" s="157" t="s">
        <v>207</v>
      </c>
      <c r="E267" s="158" t="s">
        <v>1678</v>
      </c>
      <c r="F267" s="159" t="s">
        <v>1679</v>
      </c>
      <c r="G267" s="160" t="s">
        <v>199</v>
      </c>
      <c r="H267" s="161">
        <v>11</v>
      </c>
      <c r="I267" s="162"/>
      <c r="J267" s="163">
        <f t="shared" si="55"/>
        <v>0</v>
      </c>
      <c r="K267" s="159" t="s">
        <v>1</v>
      </c>
      <c r="L267" s="30"/>
      <c r="M267" s="164" t="s">
        <v>1</v>
      </c>
      <c r="N267" s="113" t="s">
        <v>39</v>
      </c>
      <c r="P267" s="153">
        <f t="shared" si="56"/>
        <v>0</v>
      </c>
      <c r="Q267" s="153">
        <v>0</v>
      </c>
      <c r="R267" s="153">
        <f t="shared" si="57"/>
        <v>0</v>
      </c>
      <c r="S267" s="153">
        <v>0</v>
      </c>
      <c r="T267" s="154">
        <f t="shared" si="58"/>
        <v>0</v>
      </c>
      <c r="AR267" s="155" t="s">
        <v>1004</v>
      </c>
      <c r="AT267" s="155" t="s">
        <v>207</v>
      </c>
      <c r="AU267" s="155" t="s">
        <v>84</v>
      </c>
      <c r="AY267" s="15" t="s">
        <v>193</v>
      </c>
      <c r="BE267" s="156">
        <f t="shared" si="59"/>
        <v>0</v>
      </c>
      <c r="BF267" s="156">
        <f t="shared" si="60"/>
        <v>0</v>
      </c>
      <c r="BG267" s="156">
        <f t="shared" si="61"/>
        <v>0</v>
      </c>
      <c r="BH267" s="156">
        <f t="shared" si="62"/>
        <v>0</v>
      </c>
      <c r="BI267" s="156">
        <f t="shared" si="63"/>
        <v>0</v>
      </c>
      <c r="BJ267" s="15" t="s">
        <v>82</v>
      </c>
      <c r="BK267" s="156">
        <f t="shared" si="64"/>
        <v>0</v>
      </c>
      <c r="BL267" s="15" t="s">
        <v>1004</v>
      </c>
      <c r="BM267" s="155" t="s">
        <v>2383</v>
      </c>
    </row>
    <row r="268" spans="2:65" s="1" customFormat="1" ht="24.2" customHeight="1">
      <c r="B268" s="114"/>
      <c r="C268" s="143" t="s">
        <v>529</v>
      </c>
      <c r="D268" s="143" t="s">
        <v>196</v>
      </c>
      <c r="E268" s="144" t="s">
        <v>1682</v>
      </c>
      <c r="F268" s="145" t="s">
        <v>1683</v>
      </c>
      <c r="G268" s="146" t="s">
        <v>199</v>
      </c>
      <c r="H268" s="147">
        <v>11</v>
      </c>
      <c r="I268" s="148"/>
      <c r="J268" s="149">
        <f t="shared" si="55"/>
        <v>0</v>
      </c>
      <c r="K268" s="145" t="s">
        <v>1</v>
      </c>
      <c r="L268" s="150"/>
      <c r="M268" s="151" t="s">
        <v>1</v>
      </c>
      <c r="N268" s="152" t="s">
        <v>39</v>
      </c>
      <c r="P268" s="153">
        <f t="shared" si="56"/>
        <v>0</v>
      </c>
      <c r="Q268" s="153">
        <v>0</v>
      </c>
      <c r="R268" s="153">
        <f t="shared" si="57"/>
        <v>0</v>
      </c>
      <c r="S268" s="153">
        <v>0</v>
      </c>
      <c r="T268" s="154">
        <f t="shared" si="58"/>
        <v>0</v>
      </c>
      <c r="AR268" s="155" t="s">
        <v>1004</v>
      </c>
      <c r="AT268" s="155" t="s">
        <v>196</v>
      </c>
      <c r="AU268" s="155" t="s">
        <v>84</v>
      </c>
      <c r="AY268" s="15" t="s">
        <v>193</v>
      </c>
      <c r="BE268" s="156">
        <f t="shared" si="59"/>
        <v>0</v>
      </c>
      <c r="BF268" s="156">
        <f t="shared" si="60"/>
        <v>0</v>
      </c>
      <c r="BG268" s="156">
        <f t="shared" si="61"/>
        <v>0</v>
      </c>
      <c r="BH268" s="156">
        <f t="shared" si="62"/>
        <v>0</v>
      </c>
      <c r="BI268" s="156">
        <f t="shared" si="63"/>
        <v>0</v>
      </c>
      <c r="BJ268" s="15" t="s">
        <v>82</v>
      </c>
      <c r="BK268" s="156">
        <f t="shared" si="64"/>
        <v>0</v>
      </c>
      <c r="BL268" s="15" t="s">
        <v>1004</v>
      </c>
      <c r="BM268" s="155" t="s">
        <v>2384</v>
      </c>
    </row>
    <row r="269" spans="2:65" s="1" customFormat="1" ht="24.2" customHeight="1">
      <c r="B269" s="114"/>
      <c r="C269" s="157" t="s">
        <v>1529</v>
      </c>
      <c r="D269" s="157" t="s">
        <v>207</v>
      </c>
      <c r="E269" s="158" t="s">
        <v>1686</v>
      </c>
      <c r="F269" s="159" t="s">
        <v>1687</v>
      </c>
      <c r="G269" s="160" t="s">
        <v>199</v>
      </c>
      <c r="H269" s="161">
        <v>2</v>
      </c>
      <c r="I269" s="162"/>
      <c r="J269" s="163">
        <f t="shared" si="55"/>
        <v>0</v>
      </c>
      <c r="K269" s="159" t="s">
        <v>1</v>
      </c>
      <c r="L269" s="30"/>
      <c r="M269" s="164" t="s">
        <v>1</v>
      </c>
      <c r="N269" s="113" t="s">
        <v>39</v>
      </c>
      <c r="P269" s="153">
        <f t="shared" si="56"/>
        <v>0</v>
      </c>
      <c r="Q269" s="153">
        <v>0</v>
      </c>
      <c r="R269" s="153">
        <f t="shared" si="57"/>
        <v>0</v>
      </c>
      <c r="S269" s="153">
        <v>0</v>
      </c>
      <c r="T269" s="154">
        <f t="shared" si="58"/>
        <v>0</v>
      </c>
      <c r="AR269" s="155" t="s">
        <v>192</v>
      </c>
      <c r="AT269" s="155" t="s">
        <v>207</v>
      </c>
      <c r="AU269" s="155" t="s">
        <v>84</v>
      </c>
      <c r="AY269" s="15" t="s">
        <v>193</v>
      </c>
      <c r="BE269" s="156">
        <f t="shared" si="59"/>
        <v>0</v>
      </c>
      <c r="BF269" s="156">
        <f t="shared" si="60"/>
        <v>0</v>
      </c>
      <c r="BG269" s="156">
        <f t="shared" si="61"/>
        <v>0</v>
      </c>
      <c r="BH269" s="156">
        <f t="shared" si="62"/>
        <v>0</v>
      </c>
      <c r="BI269" s="156">
        <f t="shared" si="63"/>
        <v>0</v>
      </c>
      <c r="BJ269" s="15" t="s">
        <v>82</v>
      </c>
      <c r="BK269" s="156">
        <f t="shared" si="64"/>
        <v>0</v>
      </c>
      <c r="BL269" s="15" t="s">
        <v>192</v>
      </c>
      <c r="BM269" s="155" t="s">
        <v>2385</v>
      </c>
    </row>
    <row r="270" spans="2:65" s="1" customFormat="1" ht="24.2" customHeight="1">
      <c r="B270" s="114"/>
      <c r="C270" s="143" t="s">
        <v>532</v>
      </c>
      <c r="D270" s="143" t="s">
        <v>196</v>
      </c>
      <c r="E270" s="144" t="s">
        <v>1690</v>
      </c>
      <c r="F270" s="145" t="s">
        <v>1691</v>
      </c>
      <c r="G270" s="146" t="s">
        <v>199</v>
      </c>
      <c r="H270" s="147">
        <v>2</v>
      </c>
      <c r="I270" s="148"/>
      <c r="J270" s="149">
        <f t="shared" si="55"/>
        <v>0</v>
      </c>
      <c r="K270" s="145" t="s">
        <v>1</v>
      </c>
      <c r="L270" s="150"/>
      <c r="M270" s="151" t="s">
        <v>1</v>
      </c>
      <c r="N270" s="152" t="s">
        <v>39</v>
      </c>
      <c r="P270" s="153">
        <f t="shared" si="56"/>
        <v>0</v>
      </c>
      <c r="Q270" s="153">
        <v>0</v>
      </c>
      <c r="R270" s="153">
        <f t="shared" si="57"/>
        <v>0</v>
      </c>
      <c r="S270" s="153">
        <v>0</v>
      </c>
      <c r="T270" s="154">
        <f t="shared" si="58"/>
        <v>0</v>
      </c>
      <c r="AR270" s="155" t="s">
        <v>200</v>
      </c>
      <c r="AT270" s="155" t="s">
        <v>196</v>
      </c>
      <c r="AU270" s="155" t="s">
        <v>84</v>
      </c>
      <c r="AY270" s="15" t="s">
        <v>193</v>
      </c>
      <c r="BE270" s="156">
        <f t="shared" si="59"/>
        <v>0</v>
      </c>
      <c r="BF270" s="156">
        <f t="shared" si="60"/>
        <v>0</v>
      </c>
      <c r="BG270" s="156">
        <f t="shared" si="61"/>
        <v>0</v>
      </c>
      <c r="BH270" s="156">
        <f t="shared" si="62"/>
        <v>0</v>
      </c>
      <c r="BI270" s="156">
        <f t="shared" si="63"/>
        <v>0</v>
      </c>
      <c r="BJ270" s="15" t="s">
        <v>82</v>
      </c>
      <c r="BK270" s="156">
        <f t="shared" si="64"/>
        <v>0</v>
      </c>
      <c r="BL270" s="15" t="s">
        <v>192</v>
      </c>
      <c r="BM270" s="155" t="s">
        <v>2386</v>
      </c>
    </row>
    <row r="271" spans="2:65" s="1" customFormat="1" ht="24.2" customHeight="1">
      <c r="B271" s="114"/>
      <c r="C271" s="157" t="s">
        <v>1536</v>
      </c>
      <c r="D271" s="157" t="s">
        <v>207</v>
      </c>
      <c r="E271" s="158" t="s">
        <v>1694</v>
      </c>
      <c r="F271" s="159" t="s">
        <v>2387</v>
      </c>
      <c r="G271" s="160" t="s">
        <v>199</v>
      </c>
      <c r="H271" s="161">
        <v>6</v>
      </c>
      <c r="I271" s="162"/>
      <c r="J271" s="163">
        <f t="shared" si="55"/>
        <v>0</v>
      </c>
      <c r="K271" s="159" t="s">
        <v>1</v>
      </c>
      <c r="L271" s="30"/>
      <c r="M271" s="164" t="s">
        <v>1</v>
      </c>
      <c r="N271" s="113" t="s">
        <v>39</v>
      </c>
      <c r="P271" s="153">
        <f t="shared" si="56"/>
        <v>0</v>
      </c>
      <c r="Q271" s="153">
        <v>0</v>
      </c>
      <c r="R271" s="153">
        <f t="shared" si="57"/>
        <v>0</v>
      </c>
      <c r="S271" s="153">
        <v>0</v>
      </c>
      <c r="T271" s="154">
        <f t="shared" si="58"/>
        <v>0</v>
      </c>
      <c r="AR271" s="155" t="s">
        <v>1004</v>
      </c>
      <c r="AT271" s="155" t="s">
        <v>207</v>
      </c>
      <c r="AU271" s="155" t="s">
        <v>84</v>
      </c>
      <c r="AY271" s="15" t="s">
        <v>193</v>
      </c>
      <c r="BE271" s="156">
        <f t="shared" si="59"/>
        <v>0</v>
      </c>
      <c r="BF271" s="156">
        <f t="shared" si="60"/>
        <v>0</v>
      </c>
      <c r="BG271" s="156">
        <f t="shared" si="61"/>
        <v>0</v>
      </c>
      <c r="BH271" s="156">
        <f t="shared" si="62"/>
        <v>0</v>
      </c>
      <c r="BI271" s="156">
        <f t="shared" si="63"/>
        <v>0</v>
      </c>
      <c r="BJ271" s="15" t="s">
        <v>82</v>
      </c>
      <c r="BK271" s="156">
        <f t="shared" si="64"/>
        <v>0</v>
      </c>
      <c r="BL271" s="15" t="s">
        <v>1004</v>
      </c>
      <c r="BM271" s="155" t="s">
        <v>2388</v>
      </c>
    </row>
    <row r="272" spans="2:65" s="1" customFormat="1" ht="24.2" customHeight="1">
      <c r="B272" s="114"/>
      <c r="C272" s="143" t="s">
        <v>535</v>
      </c>
      <c r="D272" s="143" t="s">
        <v>196</v>
      </c>
      <c r="E272" s="144" t="s">
        <v>1698</v>
      </c>
      <c r="F272" s="145" t="s">
        <v>1699</v>
      </c>
      <c r="G272" s="146" t="s">
        <v>199</v>
      </c>
      <c r="H272" s="147">
        <v>6</v>
      </c>
      <c r="I272" s="148"/>
      <c r="J272" s="149">
        <f t="shared" si="55"/>
        <v>0</v>
      </c>
      <c r="K272" s="145" t="s">
        <v>1</v>
      </c>
      <c r="L272" s="150"/>
      <c r="M272" s="151" t="s">
        <v>1</v>
      </c>
      <c r="N272" s="152" t="s">
        <v>39</v>
      </c>
      <c r="P272" s="153">
        <f t="shared" si="56"/>
        <v>0</v>
      </c>
      <c r="Q272" s="153">
        <v>0</v>
      </c>
      <c r="R272" s="153">
        <f t="shared" si="57"/>
        <v>0</v>
      </c>
      <c r="S272" s="153">
        <v>0</v>
      </c>
      <c r="T272" s="154">
        <f t="shared" si="58"/>
        <v>0</v>
      </c>
      <c r="AR272" s="155" t="s">
        <v>1004</v>
      </c>
      <c r="AT272" s="155" t="s">
        <v>196</v>
      </c>
      <c r="AU272" s="155" t="s">
        <v>84</v>
      </c>
      <c r="AY272" s="15" t="s">
        <v>193</v>
      </c>
      <c r="BE272" s="156">
        <f t="shared" si="59"/>
        <v>0</v>
      </c>
      <c r="BF272" s="156">
        <f t="shared" si="60"/>
        <v>0</v>
      </c>
      <c r="BG272" s="156">
        <f t="shared" si="61"/>
        <v>0</v>
      </c>
      <c r="BH272" s="156">
        <f t="shared" si="62"/>
        <v>0</v>
      </c>
      <c r="BI272" s="156">
        <f t="shared" si="63"/>
        <v>0</v>
      </c>
      <c r="BJ272" s="15" t="s">
        <v>82</v>
      </c>
      <c r="BK272" s="156">
        <f t="shared" si="64"/>
        <v>0</v>
      </c>
      <c r="BL272" s="15" t="s">
        <v>1004</v>
      </c>
      <c r="BM272" s="155" t="s">
        <v>2389</v>
      </c>
    </row>
    <row r="273" spans="2:65" s="1" customFormat="1" ht="16.5" customHeight="1">
      <c r="B273" s="114"/>
      <c r="C273" s="157" t="s">
        <v>1543</v>
      </c>
      <c r="D273" s="157" t="s">
        <v>207</v>
      </c>
      <c r="E273" s="158" t="s">
        <v>1710</v>
      </c>
      <c r="F273" s="159" t="s">
        <v>2390</v>
      </c>
      <c r="G273" s="160" t="s">
        <v>199</v>
      </c>
      <c r="H273" s="161">
        <v>70</v>
      </c>
      <c r="I273" s="162"/>
      <c r="J273" s="163">
        <f t="shared" si="55"/>
        <v>0</v>
      </c>
      <c r="K273" s="159" t="s">
        <v>1</v>
      </c>
      <c r="L273" s="30"/>
      <c r="M273" s="164" t="s">
        <v>1</v>
      </c>
      <c r="N273" s="113" t="s">
        <v>39</v>
      </c>
      <c r="P273" s="153">
        <f t="shared" si="56"/>
        <v>0</v>
      </c>
      <c r="Q273" s="153">
        <v>0</v>
      </c>
      <c r="R273" s="153">
        <f t="shared" si="57"/>
        <v>0</v>
      </c>
      <c r="S273" s="153">
        <v>0</v>
      </c>
      <c r="T273" s="154">
        <f t="shared" si="58"/>
        <v>0</v>
      </c>
      <c r="AR273" s="155" t="s">
        <v>1004</v>
      </c>
      <c r="AT273" s="155" t="s">
        <v>207</v>
      </c>
      <c r="AU273" s="155" t="s">
        <v>84</v>
      </c>
      <c r="AY273" s="15" t="s">
        <v>193</v>
      </c>
      <c r="BE273" s="156">
        <f t="shared" si="59"/>
        <v>0</v>
      </c>
      <c r="BF273" s="156">
        <f t="shared" si="60"/>
        <v>0</v>
      </c>
      <c r="BG273" s="156">
        <f t="shared" si="61"/>
        <v>0</v>
      </c>
      <c r="BH273" s="156">
        <f t="shared" si="62"/>
        <v>0</v>
      </c>
      <c r="BI273" s="156">
        <f t="shared" si="63"/>
        <v>0</v>
      </c>
      <c r="BJ273" s="15" t="s">
        <v>82</v>
      </c>
      <c r="BK273" s="156">
        <f t="shared" si="64"/>
        <v>0</v>
      </c>
      <c r="BL273" s="15" t="s">
        <v>1004</v>
      </c>
      <c r="BM273" s="155" t="s">
        <v>2391</v>
      </c>
    </row>
    <row r="274" spans="2:65" s="1" customFormat="1" ht="16.5" customHeight="1">
      <c r="B274" s="114"/>
      <c r="C274" s="143" t="s">
        <v>538</v>
      </c>
      <c r="D274" s="143" t="s">
        <v>196</v>
      </c>
      <c r="E274" s="144" t="s">
        <v>1714</v>
      </c>
      <c r="F274" s="145" t="s">
        <v>1715</v>
      </c>
      <c r="G274" s="146" t="s">
        <v>199</v>
      </c>
      <c r="H274" s="147">
        <v>70</v>
      </c>
      <c r="I274" s="148"/>
      <c r="J274" s="149">
        <f t="shared" si="55"/>
        <v>0</v>
      </c>
      <c r="K274" s="145" t="s">
        <v>1</v>
      </c>
      <c r="L274" s="150"/>
      <c r="M274" s="151" t="s">
        <v>1</v>
      </c>
      <c r="N274" s="152" t="s">
        <v>39</v>
      </c>
      <c r="P274" s="153">
        <f t="shared" si="56"/>
        <v>0</v>
      </c>
      <c r="Q274" s="153">
        <v>0</v>
      </c>
      <c r="R274" s="153">
        <f t="shared" si="57"/>
        <v>0</v>
      </c>
      <c r="S274" s="153">
        <v>0</v>
      </c>
      <c r="T274" s="154">
        <f t="shared" si="58"/>
        <v>0</v>
      </c>
      <c r="AR274" s="155" t="s">
        <v>1004</v>
      </c>
      <c r="AT274" s="155" t="s">
        <v>196</v>
      </c>
      <c r="AU274" s="155" t="s">
        <v>84</v>
      </c>
      <c r="AY274" s="15" t="s">
        <v>193</v>
      </c>
      <c r="BE274" s="156">
        <f t="shared" si="59"/>
        <v>0</v>
      </c>
      <c r="BF274" s="156">
        <f t="shared" si="60"/>
        <v>0</v>
      </c>
      <c r="BG274" s="156">
        <f t="shared" si="61"/>
        <v>0</v>
      </c>
      <c r="BH274" s="156">
        <f t="shared" si="62"/>
        <v>0</v>
      </c>
      <c r="BI274" s="156">
        <f t="shared" si="63"/>
        <v>0</v>
      </c>
      <c r="BJ274" s="15" t="s">
        <v>82</v>
      </c>
      <c r="BK274" s="156">
        <f t="shared" si="64"/>
        <v>0</v>
      </c>
      <c r="BL274" s="15" t="s">
        <v>1004</v>
      </c>
      <c r="BM274" s="155" t="s">
        <v>2392</v>
      </c>
    </row>
    <row r="275" spans="2:65" s="1" customFormat="1" ht="24.2" customHeight="1">
      <c r="B275" s="114"/>
      <c r="C275" s="157" t="s">
        <v>1550</v>
      </c>
      <c r="D275" s="157" t="s">
        <v>207</v>
      </c>
      <c r="E275" s="158" t="s">
        <v>2393</v>
      </c>
      <c r="F275" s="159" t="s">
        <v>2394</v>
      </c>
      <c r="G275" s="160" t="s">
        <v>199</v>
      </c>
      <c r="H275" s="161">
        <v>1</v>
      </c>
      <c r="I275" s="162"/>
      <c r="J275" s="163">
        <f t="shared" si="55"/>
        <v>0</v>
      </c>
      <c r="K275" s="159" t="s">
        <v>1</v>
      </c>
      <c r="L275" s="30"/>
      <c r="M275" s="164" t="s">
        <v>1</v>
      </c>
      <c r="N275" s="113" t="s">
        <v>39</v>
      </c>
      <c r="P275" s="153">
        <f t="shared" si="56"/>
        <v>0</v>
      </c>
      <c r="Q275" s="153">
        <v>0</v>
      </c>
      <c r="R275" s="153">
        <f t="shared" si="57"/>
        <v>0</v>
      </c>
      <c r="S275" s="153">
        <v>0</v>
      </c>
      <c r="T275" s="154">
        <f t="shared" si="58"/>
        <v>0</v>
      </c>
      <c r="AR275" s="155" t="s">
        <v>1004</v>
      </c>
      <c r="AT275" s="155" t="s">
        <v>207</v>
      </c>
      <c r="AU275" s="155" t="s">
        <v>84</v>
      </c>
      <c r="AY275" s="15" t="s">
        <v>193</v>
      </c>
      <c r="BE275" s="156">
        <f t="shared" si="59"/>
        <v>0</v>
      </c>
      <c r="BF275" s="156">
        <f t="shared" si="60"/>
        <v>0</v>
      </c>
      <c r="BG275" s="156">
        <f t="shared" si="61"/>
        <v>0</v>
      </c>
      <c r="BH275" s="156">
        <f t="shared" si="62"/>
        <v>0</v>
      </c>
      <c r="BI275" s="156">
        <f t="shared" si="63"/>
        <v>0</v>
      </c>
      <c r="BJ275" s="15" t="s">
        <v>82</v>
      </c>
      <c r="BK275" s="156">
        <f t="shared" si="64"/>
        <v>0</v>
      </c>
      <c r="BL275" s="15" t="s">
        <v>1004</v>
      </c>
      <c r="BM275" s="155" t="s">
        <v>2395</v>
      </c>
    </row>
    <row r="276" spans="2:65" s="1" customFormat="1" ht="16.5" customHeight="1">
      <c r="B276" s="114"/>
      <c r="C276" s="143" t="s">
        <v>542</v>
      </c>
      <c r="D276" s="143" t="s">
        <v>196</v>
      </c>
      <c r="E276" s="144" t="s">
        <v>2396</v>
      </c>
      <c r="F276" s="145" t="s">
        <v>2397</v>
      </c>
      <c r="G276" s="146" t="s">
        <v>199</v>
      </c>
      <c r="H276" s="147">
        <v>1</v>
      </c>
      <c r="I276" s="148"/>
      <c r="J276" s="149">
        <f t="shared" si="55"/>
        <v>0</v>
      </c>
      <c r="K276" s="145" t="s">
        <v>1</v>
      </c>
      <c r="L276" s="150"/>
      <c r="M276" s="151" t="s">
        <v>1</v>
      </c>
      <c r="N276" s="152" t="s">
        <v>39</v>
      </c>
      <c r="P276" s="153">
        <f t="shared" si="56"/>
        <v>0</v>
      </c>
      <c r="Q276" s="153">
        <v>0</v>
      </c>
      <c r="R276" s="153">
        <f t="shared" si="57"/>
        <v>0</v>
      </c>
      <c r="S276" s="153">
        <v>0</v>
      </c>
      <c r="T276" s="154">
        <f t="shared" si="58"/>
        <v>0</v>
      </c>
      <c r="AR276" s="155" t="s">
        <v>1004</v>
      </c>
      <c r="AT276" s="155" t="s">
        <v>196</v>
      </c>
      <c r="AU276" s="155" t="s">
        <v>84</v>
      </c>
      <c r="AY276" s="15" t="s">
        <v>193</v>
      </c>
      <c r="BE276" s="156">
        <f t="shared" si="59"/>
        <v>0</v>
      </c>
      <c r="BF276" s="156">
        <f t="shared" si="60"/>
        <v>0</v>
      </c>
      <c r="BG276" s="156">
        <f t="shared" si="61"/>
        <v>0</v>
      </c>
      <c r="BH276" s="156">
        <f t="shared" si="62"/>
        <v>0</v>
      </c>
      <c r="BI276" s="156">
        <f t="shared" si="63"/>
        <v>0</v>
      </c>
      <c r="BJ276" s="15" t="s">
        <v>82</v>
      </c>
      <c r="BK276" s="156">
        <f t="shared" si="64"/>
        <v>0</v>
      </c>
      <c r="BL276" s="15" t="s">
        <v>1004</v>
      </c>
      <c r="BM276" s="155" t="s">
        <v>2398</v>
      </c>
    </row>
    <row r="277" spans="2:65" s="1" customFormat="1" ht="24.2" customHeight="1">
      <c r="B277" s="114"/>
      <c r="C277" s="157" t="s">
        <v>1557</v>
      </c>
      <c r="D277" s="157" t="s">
        <v>207</v>
      </c>
      <c r="E277" s="158" t="s">
        <v>2399</v>
      </c>
      <c r="F277" s="159" t="s">
        <v>2400</v>
      </c>
      <c r="G277" s="160" t="s">
        <v>199</v>
      </c>
      <c r="H277" s="161">
        <v>3</v>
      </c>
      <c r="I277" s="162"/>
      <c r="J277" s="163">
        <f t="shared" si="55"/>
        <v>0</v>
      </c>
      <c r="K277" s="159" t="s">
        <v>1</v>
      </c>
      <c r="L277" s="30"/>
      <c r="M277" s="164" t="s">
        <v>1</v>
      </c>
      <c r="N277" s="113" t="s">
        <v>39</v>
      </c>
      <c r="P277" s="153">
        <f t="shared" si="56"/>
        <v>0</v>
      </c>
      <c r="Q277" s="153">
        <v>0</v>
      </c>
      <c r="R277" s="153">
        <f t="shared" si="57"/>
        <v>0</v>
      </c>
      <c r="S277" s="153">
        <v>0</v>
      </c>
      <c r="T277" s="154">
        <f t="shared" si="58"/>
        <v>0</v>
      </c>
      <c r="AR277" s="155" t="s">
        <v>1004</v>
      </c>
      <c r="AT277" s="155" t="s">
        <v>207</v>
      </c>
      <c r="AU277" s="155" t="s">
        <v>84</v>
      </c>
      <c r="AY277" s="15" t="s">
        <v>193</v>
      </c>
      <c r="BE277" s="156">
        <f t="shared" si="59"/>
        <v>0</v>
      </c>
      <c r="BF277" s="156">
        <f t="shared" si="60"/>
        <v>0</v>
      </c>
      <c r="BG277" s="156">
        <f t="shared" si="61"/>
        <v>0</v>
      </c>
      <c r="BH277" s="156">
        <f t="shared" si="62"/>
        <v>0</v>
      </c>
      <c r="BI277" s="156">
        <f t="shared" si="63"/>
        <v>0</v>
      </c>
      <c r="BJ277" s="15" t="s">
        <v>82</v>
      </c>
      <c r="BK277" s="156">
        <f t="shared" si="64"/>
        <v>0</v>
      </c>
      <c r="BL277" s="15" t="s">
        <v>1004</v>
      </c>
      <c r="BM277" s="155" t="s">
        <v>2401</v>
      </c>
    </row>
    <row r="278" spans="2:65" s="1" customFormat="1" ht="21.75" customHeight="1">
      <c r="B278" s="114"/>
      <c r="C278" s="143" t="s">
        <v>545</v>
      </c>
      <c r="D278" s="143" t="s">
        <v>196</v>
      </c>
      <c r="E278" s="144" t="s">
        <v>2402</v>
      </c>
      <c r="F278" s="145" t="s">
        <v>2403</v>
      </c>
      <c r="G278" s="146" t="s">
        <v>199</v>
      </c>
      <c r="H278" s="147">
        <v>3</v>
      </c>
      <c r="I278" s="148"/>
      <c r="J278" s="149">
        <f t="shared" si="55"/>
        <v>0</v>
      </c>
      <c r="K278" s="145" t="s">
        <v>1</v>
      </c>
      <c r="L278" s="150"/>
      <c r="M278" s="151" t="s">
        <v>1</v>
      </c>
      <c r="N278" s="152" t="s">
        <v>39</v>
      </c>
      <c r="P278" s="153">
        <f t="shared" si="56"/>
        <v>0</v>
      </c>
      <c r="Q278" s="153">
        <v>0</v>
      </c>
      <c r="R278" s="153">
        <f t="shared" si="57"/>
        <v>0</v>
      </c>
      <c r="S278" s="153">
        <v>0</v>
      </c>
      <c r="T278" s="154">
        <f t="shared" si="58"/>
        <v>0</v>
      </c>
      <c r="AR278" s="155" t="s">
        <v>1004</v>
      </c>
      <c r="AT278" s="155" t="s">
        <v>196</v>
      </c>
      <c r="AU278" s="155" t="s">
        <v>84</v>
      </c>
      <c r="AY278" s="15" t="s">
        <v>193</v>
      </c>
      <c r="BE278" s="156">
        <f t="shared" si="59"/>
        <v>0</v>
      </c>
      <c r="BF278" s="156">
        <f t="shared" si="60"/>
        <v>0</v>
      </c>
      <c r="BG278" s="156">
        <f t="shared" si="61"/>
        <v>0</v>
      </c>
      <c r="BH278" s="156">
        <f t="shared" si="62"/>
        <v>0</v>
      </c>
      <c r="BI278" s="156">
        <f t="shared" si="63"/>
        <v>0</v>
      </c>
      <c r="BJ278" s="15" t="s">
        <v>82</v>
      </c>
      <c r="BK278" s="156">
        <f t="shared" si="64"/>
        <v>0</v>
      </c>
      <c r="BL278" s="15" t="s">
        <v>1004</v>
      </c>
      <c r="BM278" s="155" t="s">
        <v>2404</v>
      </c>
    </row>
    <row r="279" spans="2:65" s="1" customFormat="1" ht="16.5" customHeight="1">
      <c r="B279" s="114"/>
      <c r="C279" s="157" t="s">
        <v>1564</v>
      </c>
      <c r="D279" s="157" t="s">
        <v>207</v>
      </c>
      <c r="E279" s="158" t="s">
        <v>1727</v>
      </c>
      <c r="F279" s="159" t="s">
        <v>1728</v>
      </c>
      <c r="G279" s="160" t="s">
        <v>199</v>
      </c>
      <c r="H279" s="161">
        <v>1</v>
      </c>
      <c r="I279" s="162"/>
      <c r="J279" s="163">
        <f t="shared" si="55"/>
        <v>0</v>
      </c>
      <c r="K279" s="159" t="s">
        <v>1</v>
      </c>
      <c r="L279" s="30"/>
      <c r="M279" s="164" t="s">
        <v>1</v>
      </c>
      <c r="N279" s="113" t="s">
        <v>39</v>
      </c>
      <c r="P279" s="153">
        <f t="shared" si="56"/>
        <v>0</v>
      </c>
      <c r="Q279" s="153">
        <v>0</v>
      </c>
      <c r="R279" s="153">
        <f t="shared" si="57"/>
        <v>0</v>
      </c>
      <c r="S279" s="153">
        <v>0</v>
      </c>
      <c r="T279" s="154">
        <f t="shared" si="58"/>
        <v>0</v>
      </c>
      <c r="AR279" s="155" t="s">
        <v>1004</v>
      </c>
      <c r="AT279" s="155" t="s">
        <v>207</v>
      </c>
      <c r="AU279" s="155" t="s">
        <v>84</v>
      </c>
      <c r="AY279" s="15" t="s">
        <v>193</v>
      </c>
      <c r="BE279" s="156">
        <f t="shared" si="59"/>
        <v>0</v>
      </c>
      <c r="BF279" s="156">
        <f t="shared" si="60"/>
        <v>0</v>
      </c>
      <c r="BG279" s="156">
        <f t="shared" si="61"/>
        <v>0</v>
      </c>
      <c r="BH279" s="156">
        <f t="shared" si="62"/>
        <v>0</v>
      </c>
      <c r="BI279" s="156">
        <f t="shared" si="63"/>
        <v>0</v>
      </c>
      <c r="BJ279" s="15" t="s">
        <v>82</v>
      </c>
      <c r="BK279" s="156">
        <f t="shared" si="64"/>
        <v>0</v>
      </c>
      <c r="BL279" s="15" t="s">
        <v>1004</v>
      </c>
      <c r="BM279" s="155" t="s">
        <v>2405</v>
      </c>
    </row>
    <row r="280" spans="2:65" s="1" customFormat="1" ht="16.5" customHeight="1">
      <c r="B280" s="114"/>
      <c r="C280" s="143" t="s">
        <v>547</v>
      </c>
      <c r="D280" s="143" t="s">
        <v>196</v>
      </c>
      <c r="E280" s="144" t="s">
        <v>1731</v>
      </c>
      <c r="F280" s="145" t="s">
        <v>1732</v>
      </c>
      <c r="G280" s="146" t="s">
        <v>199</v>
      </c>
      <c r="H280" s="147">
        <v>1</v>
      </c>
      <c r="I280" s="148"/>
      <c r="J280" s="149">
        <f t="shared" si="55"/>
        <v>0</v>
      </c>
      <c r="K280" s="145" t="s">
        <v>1</v>
      </c>
      <c r="L280" s="150"/>
      <c r="M280" s="151" t="s">
        <v>1</v>
      </c>
      <c r="N280" s="152" t="s">
        <v>39</v>
      </c>
      <c r="P280" s="153">
        <f t="shared" si="56"/>
        <v>0</v>
      </c>
      <c r="Q280" s="153">
        <v>0</v>
      </c>
      <c r="R280" s="153">
        <f t="shared" si="57"/>
        <v>0</v>
      </c>
      <c r="S280" s="153">
        <v>0</v>
      </c>
      <c r="T280" s="154">
        <f t="shared" si="58"/>
        <v>0</v>
      </c>
      <c r="AR280" s="155" t="s">
        <v>1004</v>
      </c>
      <c r="AT280" s="155" t="s">
        <v>196</v>
      </c>
      <c r="AU280" s="155" t="s">
        <v>84</v>
      </c>
      <c r="AY280" s="15" t="s">
        <v>193</v>
      </c>
      <c r="BE280" s="156">
        <f t="shared" si="59"/>
        <v>0</v>
      </c>
      <c r="BF280" s="156">
        <f t="shared" si="60"/>
        <v>0</v>
      </c>
      <c r="BG280" s="156">
        <f t="shared" si="61"/>
        <v>0</v>
      </c>
      <c r="BH280" s="156">
        <f t="shared" si="62"/>
        <v>0</v>
      </c>
      <c r="BI280" s="156">
        <f t="shared" si="63"/>
        <v>0</v>
      </c>
      <c r="BJ280" s="15" t="s">
        <v>82</v>
      </c>
      <c r="BK280" s="156">
        <f t="shared" si="64"/>
        <v>0</v>
      </c>
      <c r="BL280" s="15" t="s">
        <v>1004</v>
      </c>
      <c r="BM280" s="155" t="s">
        <v>2406</v>
      </c>
    </row>
    <row r="281" spans="2:65" s="1" customFormat="1" ht="19.5">
      <c r="B281" s="30"/>
      <c r="D281" s="166" t="s">
        <v>1116</v>
      </c>
      <c r="F281" s="192" t="s">
        <v>1734</v>
      </c>
      <c r="I281" s="115"/>
      <c r="L281" s="30"/>
      <c r="M281" s="182"/>
      <c r="T281" s="54"/>
      <c r="AT281" s="15" t="s">
        <v>1116</v>
      </c>
      <c r="AU281" s="15" t="s">
        <v>84</v>
      </c>
    </row>
    <row r="282" spans="2:65" s="1" customFormat="1" ht="16.5" customHeight="1">
      <c r="B282" s="114"/>
      <c r="C282" s="143" t="s">
        <v>1571</v>
      </c>
      <c r="D282" s="143" t="s">
        <v>196</v>
      </c>
      <c r="E282" s="144" t="s">
        <v>2407</v>
      </c>
      <c r="F282" s="145" t="s">
        <v>2408</v>
      </c>
      <c r="G282" s="146" t="s">
        <v>199</v>
      </c>
      <c r="H282" s="147">
        <v>12</v>
      </c>
      <c r="I282" s="148"/>
      <c r="J282" s="149">
        <f>ROUND(I282*H282,2)</f>
        <v>0</v>
      </c>
      <c r="K282" s="145" t="s">
        <v>1</v>
      </c>
      <c r="L282" s="150"/>
      <c r="M282" s="151" t="s">
        <v>1</v>
      </c>
      <c r="N282" s="152" t="s">
        <v>39</v>
      </c>
      <c r="P282" s="153">
        <f>O282*H282</f>
        <v>0</v>
      </c>
      <c r="Q282" s="153">
        <v>0</v>
      </c>
      <c r="R282" s="153">
        <f>Q282*H282</f>
        <v>0</v>
      </c>
      <c r="S282" s="153">
        <v>0</v>
      </c>
      <c r="T282" s="154">
        <f>S282*H282</f>
        <v>0</v>
      </c>
      <c r="AR282" s="155" t="s">
        <v>200</v>
      </c>
      <c r="AT282" s="155" t="s">
        <v>196</v>
      </c>
      <c r="AU282" s="155" t="s">
        <v>84</v>
      </c>
      <c r="AY282" s="15" t="s">
        <v>193</v>
      </c>
      <c r="BE282" s="156">
        <f>IF(N282="základní",J282,0)</f>
        <v>0</v>
      </c>
      <c r="BF282" s="156">
        <f>IF(N282="snížená",J282,0)</f>
        <v>0</v>
      </c>
      <c r="BG282" s="156">
        <f>IF(N282="zákl. přenesená",J282,0)</f>
        <v>0</v>
      </c>
      <c r="BH282" s="156">
        <f>IF(N282="sníž. přenesená",J282,0)</f>
        <v>0</v>
      </c>
      <c r="BI282" s="156">
        <f>IF(N282="nulová",J282,0)</f>
        <v>0</v>
      </c>
      <c r="BJ282" s="15" t="s">
        <v>82</v>
      </c>
      <c r="BK282" s="156">
        <f>ROUND(I282*H282,2)</f>
        <v>0</v>
      </c>
      <c r="BL282" s="15" t="s">
        <v>192</v>
      </c>
      <c r="BM282" s="155" t="s">
        <v>2409</v>
      </c>
    </row>
    <row r="283" spans="2:65" s="1" customFormat="1" ht="16.5" customHeight="1">
      <c r="B283" s="114"/>
      <c r="C283" s="143" t="s">
        <v>550</v>
      </c>
      <c r="D283" s="143" t="s">
        <v>196</v>
      </c>
      <c r="E283" s="144" t="s">
        <v>1744</v>
      </c>
      <c r="F283" s="145" t="s">
        <v>1745</v>
      </c>
      <c r="G283" s="146" t="s">
        <v>199</v>
      </c>
      <c r="H283" s="147">
        <v>23</v>
      </c>
      <c r="I283" s="148"/>
      <c r="J283" s="149">
        <f>ROUND(I283*H283,2)</f>
        <v>0</v>
      </c>
      <c r="K283" s="145" t="s">
        <v>1</v>
      </c>
      <c r="L283" s="150"/>
      <c r="M283" s="151" t="s">
        <v>1</v>
      </c>
      <c r="N283" s="152" t="s">
        <v>39</v>
      </c>
      <c r="P283" s="153">
        <f>O283*H283</f>
        <v>0</v>
      </c>
      <c r="Q283" s="153">
        <v>0</v>
      </c>
      <c r="R283" s="153">
        <f>Q283*H283</f>
        <v>0</v>
      </c>
      <c r="S283" s="153">
        <v>0</v>
      </c>
      <c r="T283" s="154">
        <f>S283*H283</f>
        <v>0</v>
      </c>
      <c r="AR283" s="155" t="s">
        <v>273</v>
      </c>
      <c r="AT283" s="155" t="s">
        <v>196</v>
      </c>
      <c r="AU283" s="155" t="s">
        <v>84</v>
      </c>
      <c r="AY283" s="15" t="s">
        <v>193</v>
      </c>
      <c r="BE283" s="156">
        <f>IF(N283="základní",J283,0)</f>
        <v>0</v>
      </c>
      <c r="BF283" s="156">
        <f>IF(N283="snížená",J283,0)</f>
        <v>0</v>
      </c>
      <c r="BG283" s="156">
        <f>IF(N283="zákl. přenesená",J283,0)</f>
        <v>0</v>
      </c>
      <c r="BH283" s="156">
        <f>IF(N283="sníž. přenesená",J283,0)</f>
        <v>0</v>
      </c>
      <c r="BI283" s="156">
        <f>IF(N283="nulová",J283,0)</f>
        <v>0</v>
      </c>
      <c r="BJ283" s="15" t="s">
        <v>82</v>
      </c>
      <c r="BK283" s="156">
        <f>ROUND(I283*H283,2)</f>
        <v>0</v>
      </c>
      <c r="BL283" s="15" t="s">
        <v>268</v>
      </c>
      <c r="BM283" s="155" t="s">
        <v>2410</v>
      </c>
    </row>
    <row r="284" spans="2:65" s="1" customFormat="1" ht="16.5" customHeight="1">
      <c r="B284" s="114"/>
      <c r="C284" s="157" t="s">
        <v>1578</v>
      </c>
      <c r="D284" s="157" t="s">
        <v>207</v>
      </c>
      <c r="E284" s="158" t="s">
        <v>1748</v>
      </c>
      <c r="F284" s="159" t="s">
        <v>1749</v>
      </c>
      <c r="G284" s="160" t="s">
        <v>1750</v>
      </c>
      <c r="H284" s="193"/>
      <c r="I284" s="162"/>
      <c r="J284" s="163">
        <f>ROUND(I284*H284,2)</f>
        <v>0</v>
      </c>
      <c r="K284" s="159" t="s">
        <v>1</v>
      </c>
      <c r="L284" s="30"/>
      <c r="M284" s="164" t="s">
        <v>1</v>
      </c>
      <c r="N284" s="113" t="s">
        <v>39</v>
      </c>
      <c r="P284" s="153">
        <f>O284*H284</f>
        <v>0</v>
      </c>
      <c r="Q284" s="153">
        <v>0</v>
      </c>
      <c r="R284" s="153">
        <f>Q284*H284</f>
        <v>0</v>
      </c>
      <c r="S284" s="153">
        <v>0</v>
      </c>
      <c r="T284" s="154">
        <f>S284*H284</f>
        <v>0</v>
      </c>
      <c r="AR284" s="155" t="s">
        <v>192</v>
      </c>
      <c r="AT284" s="155" t="s">
        <v>207</v>
      </c>
      <c r="AU284" s="155" t="s">
        <v>84</v>
      </c>
      <c r="AY284" s="15" t="s">
        <v>193</v>
      </c>
      <c r="BE284" s="156">
        <f>IF(N284="základní",J284,0)</f>
        <v>0</v>
      </c>
      <c r="BF284" s="156">
        <f>IF(N284="snížená",J284,0)</f>
        <v>0</v>
      </c>
      <c r="BG284" s="156">
        <f>IF(N284="zákl. přenesená",J284,0)</f>
        <v>0</v>
      </c>
      <c r="BH284" s="156">
        <f>IF(N284="sníž. přenesená",J284,0)</f>
        <v>0</v>
      </c>
      <c r="BI284" s="156">
        <f>IF(N284="nulová",J284,0)</f>
        <v>0</v>
      </c>
      <c r="BJ284" s="15" t="s">
        <v>82</v>
      </c>
      <c r="BK284" s="156">
        <f>ROUND(I284*H284,2)</f>
        <v>0</v>
      </c>
      <c r="BL284" s="15" t="s">
        <v>192</v>
      </c>
      <c r="BM284" s="155" t="s">
        <v>2411</v>
      </c>
    </row>
    <row r="285" spans="2:65" s="11" customFormat="1" ht="25.9" customHeight="1">
      <c r="B285" s="131"/>
      <c r="D285" s="132" t="s">
        <v>73</v>
      </c>
      <c r="E285" s="133" t="s">
        <v>1867</v>
      </c>
      <c r="F285" s="133" t="s">
        <v>1868</v>
      </c>
      <c r="I285" s="134"/>
      <c r="J285" s="135">
        <f>BK285</f>
        <v>0</v>
      </c>
      <c r="L285" s="131"/>
      <c r="M285" s="136"/>
      <c r="P285" s="137">
        <f>SUM(P286:P402)</f>
        <v>0</v>
      </c>
      <c r="R285" s="137">
        <f>SUM(R286:R402)</f>
        <v>43.451321480099999</v>
      </c>
      <c r="T285" s="138">
        <f>SUM(T286:T402)</f>
        <v>384.91200000000003</v>
      </c>
      <c r="AR285" s="132" t="s">
        <v>203</v>
      </c>
      <c r="AT285" s="139" t="s">
        <v>73</v>
      </c>
      <c r="AU285" s="139" t="s">
        <v>74</v>
      </c>
      <c r="AY285" s="132" t="s">
        <v>193</v>
      </c>
      <c r="BK285" s="140">
        <f>SUM(BK286:BK402)</f>
        <v>0</v>
      </c>
    </row>
    <row r="286" spans="2:65" s="1" customFormat="1" ht="21.75" customHeight="1">
      <c r="B286" s="114"/>
      <c r="C286" s="157" t="s">
        <v>554</v>
      </c>
      <c r="D286" s="157" t="s">
        <v>207</v>
      </c>
      <c r="E286" s="158" t="s">
        <v>731</v>
      </c>
      <c r="F286" s="159" t="s">
        <v>1870</v>
      </c>
      <c r="G286" s="160" t="s">
        <v>733</v>
      </c>
      <c r="H286" s="161">
        <v>0.5</v>
      </c>
      <c r="I286" s="162"/>
      <c r="J286" s="163">
        <f>ROUND(I286*H286,2)</f>
        <v>0</v>
      </c>
      <c r="K286" s="159" t="s">
        <v>1871</v>
      </c>
      <c r="L286" s="30"/>
      <c r="M286" s="164" t="s">
        <v>1</v>
      </c>
      <c r="N286" s="113" t="s">
        <v>39</v>
      </c>
      <c r="P286" s="153">
        <f>O286*H286</f>
        <v>0</v>
      </c>
      <c r="Q286" s="153">
        <v>9.9000000000000008E-3</v>
      </c>
      <c r="R286" s="153">
        <f>Q286*H286</f>
        <v>4.9500000000000004E-3</v>
      </c>
      <c r="S286" s="153">
        <v>0</v>
      </c>
      <c r="T286" s="154">
        <f>S286*H286</f>
        <v>0</v>
      </c>
      <c r="AR286" s="155" t="s">
        <v>268</v>
      </c>
      <c r="AT286" s="155" t="s">
        <v>207</v>
      </c>
      <c r="AU286" s="155" t="s">
        <v>82</v>
      </c>
      <c r="AY286" s="15" t="s">
        <v>193</v>
      </c>
      <c r="BE286" s="156">
        <f>IF(N286="základní",J286,0)</f>
        <v>0</v>
      </c>
      <c r="BF286" s="156">
        <f>IF(N286="snížená",J286,0)</f>
        <v>0</v>
      </c>
      <c r="BG286" s="156">
        <f>IF(N286="zákl. přenesená",J286,0)</f>
        <v>0</v>
      </c>
      <c r="BH286" s="156">
        <f>IF(N286="sníž. přenesená",J286,0)</f>
        <v>0</v>
      </c>
      <c r="BI286" s="156">
        <f>IF(N286="nulová",J286,0)</f>
        <v>0</v>
      </c>
      <c r="BJ286" s="15" t="s">
        <v>82</v>
      </c>
      <c r="BK286" s="156">
        <f>ROUND(I286*H286,2)</f>
        <v>0</v>
      </c>
      <c r="BL286" s="15" t="s">
        <v>268</v>
      </c>
      <c r="BM286" s="155" t="s">
        <v>2412</v>
      </c>
    </row>
    <row r="287" spans="2:65" s="1" customFormat="1" ht="16.5" customHeight="1">
      <c r="B287" s="114"/>
      <c r="C287" s="157" t="s">
        <v>1585</v>
      </c>
      <c r="D287" s="157" t="s">
        <v>207</v>
      </c>
      <c r="E287" s="158" t="s">
        <v>984</v>
      </c>
      <c r="F287" s="159" t="s">
        <v>985</v>
      </c>
      <c r="G287" s="160" t="s">
        <v>857</v>
      </c>
      <c r="H287" s="161">
        <v>174.96</v>
      </c>
      <c r="I287" s="162"/>
      <c r="J287" s="163">
        <f>ROUND(I287*H287,2)</f>
        <v>0</v>
      </c>
      <c r="K287" s="159" t="s">
        <v>239</v>
      </c>
      <c r="L287" s="30"/>
      <c r="M287" s="164" t="s">
        <v>1</v>
      </c>
      <c r="N287" s="113" t="s">
        <v>39</v>
      </c>
      <c r="P287" s="153">
        <f>O287*H287</f>
        <v>0</v>
      </c>
      <c r="Q287" s="153">
        <v>0</v>
      </c>
      <c r="R287" s="153">
        <f>Q287*H287</f>
        <v>0</v>
      </c>
      <c r="S287" s="153">
        <v>2.2000000000000002</v>
      </c>
      <c r="T287" s="154">
        <f>S287*H287</f>
        <v>384.91200000000003</v>
      </c>
      <c r="AR287" s="155" t="s">
        <v>268</v>
      </c>
      <c r="AT287" s="155" t="s">
        <v>207</v>
      </c>
      <c r="AU287" s="155" t="s">
        <v>82</v>
      </c>
      <c r="AY287" s="15" t="s">
        <v>193</v>
      </c>
      <c r="BE287" s="156">
        <f>IF(N287="základní",J287,0)</f>
        <v>0</v>
      </c>
      <c r="BF287" s="156">
        <f>IF(N287="snížená",J287,0)</f>
        <v>0</v>
      </c>
      <c r="BG287" s="156">
        <f>IF(N287="zákl. přenesená",J287,0)</f>
        <v>0</v>
      </c>
      <c r="BH287" s="156">
        <f>IF(N287="sníž. přenesená",J287,0)</f>
        <v>0</v>
      </c>
      <c r="BI287" s="156">
        <f>IF(N287="nulová",J287,0)</f>
        <v>0</v>
      </c>
      <c r="BJ287" s="15" t="s">
        <v>82</v>
      </c>
      <c r="BK287" s="156">
        <f>ROUND(I287*H287,2)</f>
        <v>0</v>
      </c>
      <c r="BL287" s="15" t="s">
        <v>268</v>
      </c>
      <c r="BM287" s="155" t="s">
        <v>2413</v>
      </c>
    </row>
    <row r="288" spans="2:65" s="1" customFormat="1" ht="11.25">
      <c r="B288" s="30"/>
      <c r="D288" s="180" t="s">
        <v>286</v>
      </c>
      <c r="F288" s="181" t="s">
        <v>987</v>
      </c>
      <c r="I288" s="115"/>
      <c r="L288" s="30"/>
      <c r="M288" s="182"/>
      <c r="T288" s="54"/>
      <c r="AT288" s="15" t="s">
        <v>286</v>
      </c>
      <c r="AU288" s="15" t="s">
        <v>82</v>
      </c>
    </row>
    <row r="289" spans="2:65" s="12" customFormat="1" ht="11.25">
      <c r="B289" s="165"/>
      <c r="D289" s="166" t="s">
        <v>224</v>
      </c>
      <c r="E289" s="167" t="s">
        <v>1</v>
      </c>
      <c r="F289" s="168" t="s">
        <v>2414</v>
      </c>
      <c r="H289" s="169">
        <v>6.48</v>
      </c>
      <c r="I289" s="170"/>
      <c r="L289" s="165"/>
      <c r="M289" s="171"/>
      <c r="T289" s="172"/>
      <c r="AT289" s="167" t="s">
        <v>224</v>
      </c>
      <c r="AU289" s="167" t="s">
        <v>82</v>
      </c>
      <c r="AV289" s="12" t="s">
        <v>84</v>
      </c>
      <c r="AW289" s="12" t="s">
        <v>226</v>
      </c>
      <c r="AX289" s="12" t="s">
        <v>74</v>
      </c>
      <c r="AY289" s="167" t="s">
        <v>193</v>
      </c>
    </row>
    <row r="290" spans="2:65" s="12" customFormat="1" ht="11.25">
      <c r="B290" s="165"/>
      <c r="D290" s="166" t="s">
        <v>224</v>
      </c>
      <c r="E290" s="167" t="s">
        <v>1</v>
      </c>
      <c r="F290" s="168" t="s">
        <v>2415</v>
      </c>
      <c r="H290" s="169">
        <v>168.48</v>
      </c>
      <c r="I290" s="170"/>
      <c r="L290" s="165"/>
      <c r="M290" s="171"/>
      <c r="T290" s="172"/>
      <c r="AT290" s="167" t="s">
        <v>224</v>
      </c>
      <c r="AU290" s="167" t="s">
        <v>82</v>
      </c>
      <c r="AV290" s="12" t="s">
        <v>84</v>
      </c>
      <c r="AW290" s="12" t="s">
        <v>226</v>
      </c>
      <c r="AX290" s="12" t="s">
        <v>74</v>
      </c>
      <c r="AY290" s="167" t="s">
        <v>193</v>
      </c>
    </row>
    <row r="291" spans="2:65" s="13" customFormat="1" ht="11.25">
      <c r="B291" s="173"/>
      <c r="D291" s="166" t="s">
        <v>224</v>
      </c>
      <c r="E291" s="174" t="s">
        <v>1</v>
      </c>
      <c r="F291" s="175" t="s">
        <v>227</v>
      </c>
      <c r="H291" s="176">
        <v>174.96</v>
      </c>
      <c r="I291" s="177"/>
      <c r="L291" s="173"/>
      <c r="M291" s="178"/>
      <c r="T291" s="179"/>
      <c r="AT291" s="174" t="s">
        <v>224</v>
      </c>
      <c r="AU291" s="174" t="s">
        <v>82</v>
      </c>
      <c r="AV291" s="13" t="s">
        <v>192</v>
      </c>
      <c r="AW291" s="13" t="s">
        <v>226</v>
      </c>
      <c r="AX291" s="13" t="s">
        <v>82</v>
      </c>
      <c r="AY291" s="174" t="s">
        <v>193</v>
      </c>
    </row>
    <row r="292" spans="2:65" s="1" customFormat="1" ht="24.2" customHeight="1">
      <c r="B292" s="114"/>
      <c r="C292" s="157" t="s">
        <v>557</v>
      </c>
      <c r="D292" s="157" t="s">
        <v>207</v>
      </c>
      <c r="E292" s="158" t="s">
        <v>1982</v>
      </c>
      <c r="F292" s="159" t="s">
        <v>1983</v>
      </c>
      <c r="G292" s="160" t="s">
        <v>864</v>
      </c>
      <c r="H292" s="161">
        <v>493.8</v>
      </c>
      <c r="I292" s="162"/>
      <c r="J292" s="163">
        <f>ROUND(I292*H292,2)</f>
        <v>0</v>
      </c>
      <c r="K292" s="159" t="s">
        <v>1003</v>
      </c>
      <c r="L292" s="30"/>
      <c r="M292" s="164" t="s">
        <v>1</v>
      </c>
      <c r="N292" s="113" t="s">
        <v>39</v>
      </c>
      <c r="P292" s="153">
        <f>O292*H292</f>
        <v>0</v>
      </c>
      <c r="Q292" s="153">
        <v>0</v>
      </c>
      <c r="R292" s="153">
        <f>Q292*H292</f>
        <v>0</v>
      </c>
      <c r="S292" s="153">
        <v>0</v>
      </c>
      <c r="T292" s="154">
        <f>S292*H292</f>
        <v>0</v>
      </c>
      <c r="AR292" s="155" t="s">
        <v>268</v>
      </c>
      <c r="AT292" s="155" t="s">
        <v>207</v>
      </c>
      <c r="AU292" s="155" t="s">
        <v>82</v>
      </c>
      <c r="AY292" s="15" t="s">
        <v>193</v>
      </c>
      <c r="BE292" s="156">
        <f>IF(N292="základní",J292,0)</f>
        <v>0</v>
      </c>
      <c r="BF292" s="156">
        <f>IF(N292="snížená",J292,0)</f>
        <v>0</v>
      </c>
      <c r="BG292" s="156">
        <f>IF(N292="zákl. přenesená",J292,0)</f>
        <v>0</v>
      </c>
      <c r="BH292" s="156">
        <f>IF(N292="sníž. přenesená",J292,0)</f>
        <v>0</v>
      </c>
      <c r="BI292" s="156">
        <f>IF(N292="nulová",J292,0)</f>
        <v>0</v>
      </c>
      <c r="BJ292" s="15" t="s">
        <v>82</v>
      </c>
      <c r="BK292" s="156">
        <f>ROUND(I292*H292,2)</f>
        <v>0</v>
      </c>
      <c r="BL292" s="15" t="s">
        <v>268</v>
      </c>
      <c r="BM292" s="155" t="s">
        <v>2416</v>
      </c>
    </row>
    <row r="293" spans="2:65" s="1" customFormat="1" ht="11.25">
      <c r="B293" s="30"/>
      <c r="D293" s="180" t="s">
        <v>286</v>
      </c>
      <c r="F293" s="181" t="s">
        <v>1985</v>
      </c>
      <c r="I293" s="115"/>
      <c r="L293" s="30"/>
      <c r="M293" s="182"/>
      <c r="T293" s="54"/>
      <c r="AT293" s="15" t="s">
        <v>286</v>
      </c>
      <c r="AU293" s="15" t="s">
        <v>82</v>
      </c>
    </row>
    <row r="294" spans="2:65" s="12" customFormat="1" ht="11.25">
      <c r="B294" s="165"/>
      <c r="D294" s="166" t="s">
        <v>224</v>
      </c>
      <c r="E294" s="167" t="s">
        <v>1</v>
      </c>
      <c r="F294" s="168" t="s">
        <v>2417</v>
      </c>
      <c r="H294" s="169">
        <v>108.8</v>
      </c>
      <c r="I294" s="170"/>
      <c r="L294" s="165"/>
      <c r="M294" s="171"/>
      <c r="T294" s="172"/>
      <c r="AT294" s="167" t="s">
        <v>224</v>
      </c>
      <c r="AU294" s="167" t="s">
        <v>82</v>
      </c>
      <c r="AV294" s="12" t="s">
        <v>84</v>
      </c>
      <c r="AW294" s="12" t="s">
        <v>226</v>
      </c>
      <c r="AX294" s="12" t="s">
        <v>74</v>
      </c>
      <c r="AY294" s="167" t="s">
        <v>193</v>
      </c>
    </row>
    <row r="295" spans="2:65" s="12" customFormat="1" ht="11.25">
      <c r="B295" s="165"/>
      <c r="D295" s="166" t="s">
        <v>224</v>
      </c>
      <c r="E295" s="167" t="s">
        <v>1</v>
      </c>
      <c r="F295" s="168" t="s">
        <v>2418</v>
      </c>
      <c r="H295" s="169">
        <v>385</v>
      </c>
      <c r="I295" s="170"/>
      <c r="L295" s="165"/>
      <c r="M295" s="171"/>
      <c r="T295" s="172"/>
      <c r="AT295" s="167" t="s">
        <v>224</v>
      </c>
      <c r="AU295" s="167" t="s">
        <v>82</v>
      </c>
      <c r="AV295" s="12" t="s">
        <v>84</v>
      </c>
      <c r="AW295" s="12" t="s">
        <v>226</v>
      </c>
      <c r="AX295" s="12" t="s">
        <v>74</v>
      </c>
      <c r="AY295" s="167" t="s">
        <v>193</v>
      </c>
    </row>
    <row r="296" spans="2:65" s="13" customFormat="1" ht="11.25">
      <c r="B296" s="173"/>
      <c r="D296" s="166" t="s">
        <v>224</v>
      </c>
      <c r="E296" s="174" t="s">
        <v>1</v>
      </c>
      <c r="F296" s="175" t="s">
        <v>227</v>
      </c>
      <c r="H296" s="176">
        <v>493.8</v>
      </c>
      <c r="I296" s="177"/>
      <c r="L296" s="173"/>
      <c r="M296" s="178"/>
      <c r="T296" s="179"/>
      <c r="AT296" s="174" t="s">
        <v>224</v>
      </c>
      <c r="AU296" s="174" t="s">
        <v>82</v>
      </c>
      <c r="AV296" s="13" t="s">
        <v>192</v>
      </c>
      <c r="AW296" s="13" t="s">
        <v>226</v>
      </c>
      <c r="AX296" s="13" t="s">
        <v>82</v>
      </c>
      <c r="AY296" s="174" t="s">
        <v>193</v>
      </c>
    </row>
    <row r="297" spans="2:65" s="1" customFormat="1" ht="37.9" customHeight="1">
      <c r="B297" s="114"/>
      <c r="C297" s="157" t="s">
        <v>1592</v>
      </c>
      <c r="D297" s="157" t="s">
        <v>207</v>
      </c>
      <c r="E297" s="158" t="s">
        <v>1992</v>
      </c>
      <c r="F297" s="159" t="s">
        <v>1993</v>
      </c>
      <c r="G297" s="160" t="s">
        <v>864</v>
      </c>
      <c r="H297" s="161">
        <v>2962.8</v>
      </c>
      <c r="I297" s="162"/>
      <c r="J297" s="163">
        <f>ROUND(I297*H297,2)</f>
        <v>0</v>
      </c>
      <c r="K297" s="159" t="s">
        <v>1003</v>
      </c>
      <c r="L297" s="30"/>
      <c r="M297" s="164" t="s">
        <v>1</v>
      </c>
      <c r="N297" s="113" t="s">
        <v>39</v>
      </c>
      <c r="P297" s="153">
        <f>O297*H297</f>
        <v>0</v>
      </c>
      <c r="Q297" s="153">
        <v>0</v>
      </c>
      <c r="R297" s="153">
        <f>Q297*H297</f>
        <v>0</v>
      </c>
      <c r="S297" s="153">
        <v>0</v>
      </c>
      <c r="T297" s="154">
        <f>S297*H297</f>
        <v>0</v>
      </c>
      <c r="AR297" s="155" t="s">
        <v>268</v>
      </c>
      <c r="AT297" s="155" t="s">
        <v>207</v>
      </c>
      <c r="AU297" s="155" t="s">
        <v>82</v>
      </c>
      <c r="AY297" s="15" t="s">
        <v>193</v>
      </c>
      <c r="BE297" s="156">
        <f>IF(N297="základní",J297,0)</f>
        <v>0</v>
      </c>
      <c r="BF297" s="156">
        <f>IF(N297="snížená",J297,0)</f>
        <v>0</v>
      </c>
      <c r="BG297" s="156">
        <f>IF(N297="zákl. přenesená",J297,0)</f>
        <v>0</v>
      </c>
      <c r="BH297" s="156">
        <f>IF(N297="sníž. přenesená",J297,0)</f>
        <v>0</v>
      </c>
      <c r="BI297" s="156">
        <f>IF(N297="nulová",J297,0)</f>
        <v>0</v>
      </c>
      <c r="BJ297" s="15" t="s">
        <v>82</v>
      </c>
      <c r="BK297" s="156">
        <f>ROUND(I297*H297,2)</f>
        <v>0</v>
      </c>
      <c r="BL297" s="15" t="s">
        <v>268</v>
      </c>
      <c r="BM297" s="155" t="s">
        <v>2419</v>
      </c>
    </row>
    <row r="298" spans="2:65" s="1" customFormat="1" ht="11.25">
      <c r="B298" s="30"/>
      <c r="D298" s="180" t="s">
        <v>286</v>
      </c>
      <c r="F298" s="181" t="s">
        <v>1995</v>
      </c>
      <c r="I298" s="115"/>
      <c r="L298" s="30"/>
      <c r="M298" s="182"/>
      <c r="T298" s="54"/>
      <c r="AT298" s="15" t="s">
        <v>286</v>
      </c>
      <c r="AU298" s="15" t="s">
        <v>82</v>
      </c>
    </row>
    <row r="299" spans="2:65" s="12" customFormat="1" ht="11.25">
      <c r="B299" s="165"/>
      <c r="D299" s="166" t="s">
        <v>224</v>
      </c>
      <c r="E299" s="167" t="s">
        <v>1</v>
      </c>
      <c r="F299" s="168" t="s">
        <v>2417</v>
      </c>
      <c r="H299" s="169">
        <v>108.8</v>
      </c>
      <c r="I299" s="170"/>
      <c r="L299" s="165"/>
      <c r="M299" s="171"/>
      <c r="T299" s="172"/>
      <c r="AT299" s="167" t="s">
        <v>224</v>
      </c>
      <c r="AU299" s="167" t="s">
        <v>82</v>
      </c>
      <c r="AV299" s="12" t="s">
        <v>84</v>
      </c>
      <c r="AW299" s="12" t="s">
        <v>226</v>
      </c>
      <c r="AX299" s="12" t="s">
        <v>74</v>
      </c>
      <c r="AY299" s="167" t="s">
        <v>193</v>
      </c>
    </row>
    <row r="300" spans="2:65" s="12" customFormat="1" ht="11.25">
      <c r="B300" s="165"/>
      <c r="D300" s="166" t="s">
        <v>224</v>
      </c>
      <c r="E300" s="167" t="s">
        <v>1</v>
      </c>
      <c r="F300" s="168" t="s">
        <v>2418</v>
      </c>
      <c r="H300" s="169">
        <v>385</v>
      </c>
      <c r="I300" s="170"/>
      <c r="L300" s="165"/>
      <c r="M300" s="171"/>
      <c r="T300" s="172"/>
      <c r="AT300" s="167" t="s">
        <v>224</v>
      </c>
      <c r="AU300" s="167" t="s">
        <v>82</v>
      </c>
      <c r="AV300" s="12" t="s">
        <v>84</v>
      </c>
      <c r="AW300" s="12" t="s">
        <v>226</v>
      </c>
      <c r="AX300" s="12" t="s">
        <v>74</v>
      </c>
      <c r="AY300" s="167" t="s">
        <v>193</v>
      </c>
    </row>
    <row r="301" spans="2:65" s="13" customFormat="1" ht="11.25">
      <c r="B301" s="173"/>
      <c r="D301" s="166" t="s">
        <v>224</v>
      </c>
      <c r="E301" s="174" t="s">
        <v>1</v>
      </c>
      <c r="F301" s="175" t="s">
        <v>227</v>
      </c>
      <c r="H301" s="176">
        <v>493.8</v>
      </c>
      <c r="I301" s="177"/>
      <c r="L301" s="173"/>
      <c r="M301" s="178"/>
      <c r="T301" s="179"/>
      <c r="AT301" s="174" t="s">
        <v>224</v>
      </c>
      <c r="AU301" s="174" t="s">
        <v>82</v>
      </c>
      <c r="AV301" s="13" t="s">
        <v>192</v>
      </c>
      <c r="AW301" s="13" t="s">
        <v>226</v>
      </c>
      <c r="AX301" s="13" t="s">
        <v>82</v>
      </c>
      <c r="AY301" s="174" t="s">
        <v>193</v>
      </c>
    </row>
    <row r="302" spans="2:65" s="12" customFormat="1" ht="11.25">
      <c r="B302" s="165"/>
      <c r="D302" s="166" t="s">
        <v>224</v>
      </c>
      <c r="F302" s="168" t="s">
        <v>2420</v>
      </c>
      <c r="H302" s="169">
        <v>2962.8</v>
      </c>
      <c r="I302" s="170"/>
      <c r="L302" s="165"/>
      <c r="M302" s="171"/>
      <c r="T302" s="172"/>
      <c r="AT302" s="167" t="s">
        <v>224</v>
      </c>
      <c r="AU302" s="167" t="s">
        <v>82</v>
      </c>
      <c r="AV302" s="12" t="s">
        <v>84</v>
      </c>
      <c r="AW302" s="12" t="s">
        <v>3</v>
      </c>
      <c r="AX302" s="12" t="s">
        <v>82</v>
      </c>
      <c r="AY302" s="167" t="s">
        <v>193</v>
      </c>
    </row>
    <row r="303" spans="2:65" s="1" customFormat="1" ht="44.25" customHeight="1">
      <c r="B303" s="114"/>
      <c r="C303" s="157" t="s">
        <v>1596</v>
      </c>
      <c r="D303" s="157" t="s">
        <v>207</v>
      </c>
      <c r="E303" s="158" t="s">
        <v>1999</v>
      </c>
      <c r="F303" s="159" t="s">
        <v>2000</v>
      </c>
      <c r="G303" s="160" t="s">
        <v>864</v>
      </c>
      <c r="H303" s="161">
        <v>385</v>
      </c>
      <c r="I303" s="162"/>
      <c r="J303" s="163">
        <f>ROUND(I303*H303,2)</f>
        <v>0</v>
      </c>
      <c r="K303" s="159" t="s">
        <v>1085</v>
      </c>
      <c r="L303" s="30"/>
      <c r="M303" s="164" t="s">
        <v>1</v>
      </c>
      <c r="N303" s="113" t="s">
        <v>39</v>
      </c>
      <c r="P303" s="153">
        <f>O303*H303</f>
        <v>0</v>
      </c>
      <c r="Q303" s="153">
        <v>0</v>
      </c>
      <c r="R303" s="153">
        <f>Q303*H303</f>
        <v>0</v>
      </c>
      <c r="S303" s="153">
        <v>0</v>
      </c>
      <c r="T303" s="154">
        <f>S303*H303</f>
        <v>0</v>
      </c>
      <c r="AR303" s="155" t="s">
        <v>268</v>
      </c>
      <c r="AT303" s="155" t="s">
        <v>207</v>
      </c>
      <c r="AU303" s="155" t="s">
        <v>82</v>
      </c>
      <c r="AY303" s="15" t="s">
        <v>193</v>
      </c>
      <c r="BE303" s="156">
        <f>IF(N303="základní",J303,0)</f>
        <v>0</v>
      </c>
      <c r="BF303" s="156">
        <f>IF(N303="snížená",J303,0)</f>
        <v>0</v>
      </c>
      <c r="BG303" s="156">
        <f>IF(N303="zákl. přenesená",J303,0)</f>
        <v>0</v>
      </c>
      <c r="BH303" s="156">
        <f>IF(N303="sníž. přenesená",J303,0)</f>
        <v>0</v>
      </c>
      <c r="BI303" s="156">
        <f>IF(N303="nulová",J303,0)</f>
        <v>0</v>
      </c>
      <c r="BJ303" s="15" t="s">
        <v>82</v>
      </c>
      <c r="BK303" s="156">
        <f>ROUND(I303*H303,2)</f>
        <v>0</v>
      </c>
      <c r="BL303" s="15" t="s">
        <v>268</v>
      </c>
      <c r="BM303" s="155" t="s">
        <v>2421</v>
      </c>
    </row>
    <row r="304" spans="2:65" s="1" customFormat="1" ht="11.25">
      <c r="B304" s="30"/>
      <c r="D304" s="180" t="s">
        <v>286</v>
      </c>
      <c r="F304" s="181" t="s">
        <v>2002</v>
      </c>
      <c r="I304" s="115"/>
      <c r="L304" s="30"/>
      <c r="M304" s="182"/>
      <c r="T304" s="54"/>
      <c r="AT304" s="15" t="s">
        <v>286</v>
      </c>
      <c r="AU304" s="15" t="s">
        <v>82</v>
      </c>
    </row>
    <row r="305" spans="2:65" s="12" customFormat="1" ht="11.25">
      <c r="B305" s="165"/>
      <c r="D305" s="166" t="s">
        <v>224</v>
      </c>
      <c r="E305" s="167" t="s">
        <v>1</v>
      </c>
      <c r="F305" s="168" t="s">
        <v>2418</v>
      </c>
      <c r="H305" s="169">
        <v>385</v>
      </c>
      <c r="I305" s="170"/>
      <c r="L305" s="165"/>
      <c r="M305" s="171"/>
      <c r="T305" s="172"/>
      <c r="AT305" s="167" t="s">
        <v>224</v>
      </c>
      <c r="AU305" s="167" t="s">
        <v>82</v>
      </c>
      <c r="AV305" s="12" t="s">
        <v>84</v>
      </c>
      <c r="AW305" s="12" t="s">
        <v>226</v>
      </c>
      <c r="AX305" s="12" t="s">
        <v>82</v>
      </c>
      <c r="AY305" s="167" t="s">
        <v>193</v>
      </c>
    </row>
    <row r="306" spans="2:65" s="1" customFormat="1" ht="44.25" customHeight="1">
      <c r="B306" s="114"/>
      <c r="C306" s="157" t="s">
        <v>1600</v>
      </c>
      <c r="D306" s="157" t="s">
        <v>207</v>
      </c>
      <c r="E306" s="158" t="s">
        <v>2004</v>
      </c>
      <c r="F306" s="159" t="s">
        <v>2005</v>
      </c>
      <c r="G306" s="160" t="s">
        <v>864</v>
      </c>
      <c r="H306" s="161">
        <v>108.8</v>
      </c>
      <c r="I306" s="162"/>
      <c r="J306" s="163">
        <f>ROUND(I306*H306,2)</f>
        <v>0</v>
      </c>
      <c r="K306" s="159" t="s">
        <v>1085</v>
      </c>
      <c r="L306" s="30"/>
      <c r="M306" s="164" t="s">
        <v>1</v>
      </c>
      <c r="N306" s="113" t="s">
        <v>39</v>
      </c>
      <c r="P306" s="153">
        <f>O306*H306</f>
        <v>0</v>
      </c>
      <c r="Q306" s="153">
        <v>0</v>
      </c>
      <c r="R306" s="153">
        <f>Q306*H306</f>
        <v>0</v>
      </c>
      <c r="S306" s="153">
        <v>0</v>
      </c>
      <c r="T306" s="154">
        <f>S306*H306</f>
        <v>0</v>
      </c>
      <c r="AR306" s="155" t="s">
        <v>268</v>
      </c>
      <c r="AT306" s="155" t="s">
        <v>207</v>
      </c>
      <c r="AU306" s="155" t="s">
        <v>82</v>
      </c>
      <c r="AY306" s="15" t="s">
        <v>193</v>
      </c>
      <c r="BE306" s="156">
        <f>IF(N306="základní",J306,0)</f>
        <v>0</v>
      </c>
      <c r="BF306" s="156">
        <f>IF(N306="snížená",J306,0)</f>
        <v>0</v>
      </c>
      <c r="BG306" s="156">
        <f>IF(N306="zákl. přenesená",J306,0)</f>
        <v>0</v>
      </c>
      <c r="BH306" s="156">
        <f>IF(N306="sníž. přenesená",J306,0)</f>
        <v>0</v>
      </c>
      <c r="BI306" s="156">
        <f>IF(N306="nulová",J306,0)</f>
        <v>0</v>
      </c>
      <c r="BJ306" s="15" t="s">
        <v>82</v>
      </c>
      <c r="BK306" s="156">
        <f>ROUND(I306*H306,2)</f>
        <v>0</v>
      </c>
      <c r="BL306" s="15" t="s">
        <v>268</v>
      </c>
      <c r="BM306" s="155" t="s">
        <v>2422</v>
      </c>
    </row>
    <row r="307" spans="2:65" s="1" customFormat="1" ht="11.25">
      <c r="B307" s="30"/>
      <c r="D307" s="180" t="s">
        <v>286</v>
      </c>
      <c r="F307" s="181" t="s">
        <v>2007</v>
      </c>
      <c r="I307" s="115"/>
      <c r="L307" s="30"/>
      <c r="M307" s="182"/>
      <c r="T307" s="54"/>
      <c r="AT307" s="15" t="s">
        <v>286</v>
      </c>
      <c r="AU307" s="15" t="s">
        <v>82</v>
      </c>
    </row>
    <row r="308" spans="2:65" s="12" customFormat="1" ht="11.25">
      <c r="B308" s="165"/>
      <c r="D308" s="166" t="s">
        <v>224</v>
      </c>
      <c r="E308" s="167" t="s">
        <v>1</v>
      </c>
      <c r="F308" s="168" t="s">
        <v>2417</v>
      </c>
      <c r="H308" s="169">
        <v>108.8</v>
      </c>
      <c r="I308" s="170"/>
      <c r="L308" s="165"/>
      <c r="M308" s="171"/>
      <c r="T308" s="172"/>
      <c r="AT308" s="167" t="s">
        <v>224</v>
      </c>
      <c r="AU308" s="167" t="s">
        <v>82</v>
      </c>
      <c r="AV308" s="12" t="s">
        <v>84</v>
      </c>
      <c r="AW308" s="12" t="s">
        <v>226</v>
      </c>
      <c r="AX308" s="12" t="s">
        <v>82</v>
      </c>
      <c r="AY308" s="167" t="s">
        <v>193</v>
      </c>
    </row>
    <row r="309" spans="2:65" s="1" customFormat="1" ht="24.2" customHeight="1">
      <c r="B309" s="114"/>
      <c r="C309" s="157" t="s">
        <v>1604</v>
      </c>
      <c r="D309" s="157" t="s">
        <v>207</v>
      </c>
      <c r="E309" s="158" t="s">
        <v>929</v>
      </c>
      <c r="F309" s="159" t="s">
        <v>930</v>
      </c>
      <c r="G309" s="160" t="s">
        <v>864</v>
      </c>
      <c r="H309" s="161">
        <v>567.23599999999999</v>
      </c>
      <c r="I309" s="162"/>
      <c r="J309" s="163">
        <f>ROUND(I309*H309,2)</f>
        <v>0</v>
      </c>
      <c r="K309" s="159" t="s">
        <v>1003</v>
      </c>
      <c r="L309" s="30"/>
      <c r="M309" s="164" t="s">
        <v>1</v>
      </c>
      <c r="N309" s="113" t="s">
        <v>39</v>
      </c>
      <c r="P309" s="153">
        <f>O309*H309</f>
        <v>0</v>
      </c>
      <c r="Q309" s="153">
        <v>0</v>
      </c>
      <c r="R309" s="153">
        <f>Q309*H309</f>
        <v>0</v>
      </c>
      <c r="S309" s="153">
        <v>0</v>
      </c>
      <c r="T309" s="154">
        <f>S309*H309</f>
        <v>0</v>
      </c>
      <c r="AR309" s="155" t="s">
        <v>268</v>
      </c>
      <c r="AT309" s="155" t="s">
        <v>207</v>
      </c>
      <c r="AU309" s="155" t="s">
        <v>82</v>
      </c>
      <c r="AY309" s="15" t="s">
        <v>193</v>
      </c>
      <c r="BE309" s="156">
        <f>IF(N309="základní",J309,0)</f>
        <v>0</v>
      </c>
      <c r="BF309" s="156">
        <f>IF(N309="snížená",J309,0)</f>
        <v>0</v>
      </c>
      <c r="BG309" s="156">
        <f>IF(N309="zákl. přenesená",J309,0)</f>
        <v>0</v>
      </c>
      <c r="BH309" s="156">
        <f>IF(N309="sníž. přenesená",J309,0)</f>
        <v>0</v>
      </c>
      <c r="BI309" s="156">
        <f>IF(N309="nulová",J309,0)</f>
        <v>0</v>
      </c>
      <c r="BJ309" s="15" t="s">
        <v>82</v>
      </c>
      <c r="BK309" s="156">
        <f>ROUND(I309*H309,2)</f>
        <v>0</v>
      </c>
      <c r="BL309" s="15" t="s">
        <v>268</v>
      </c>
      <c r="BM309" s="155" t="s">
        <v>2423</v>
      </c>
    </row>
    <row r="310" spans="2:65" s="1" customFormat="1" ht="11.25">
      <c r="B310" s="30"/>
      <c r="D310" s="180" t="s">
        <v>286</v>
      </c>
      <c r="F310" s="181" t="s">
        <v>2011</v>
      </c>
      <c r="I310" s="115"/>
      <c r="L310" s="30"/>
      <c r="M310" s="182"/>
      <c r="T310" s="54"/>
      <c r="AT310" s="15" t="s">
        <v>286</v>
      </c>
      <c r="AU310" s="15" t="s">
        <v>82</v>
      </c>
    </row>
    <row r="311" spans="2:65" s="12" customFormat="1" ht="11.25">
      <c r="B311" s="165"/>
      <c r="D311" s="166" t="s">
        <v>224</v>
      </c>
      <c r="E311" s="167" t="s">
        <v>1</v>
      </c>
      <c r="F311" s="168" t="s">
        <v>2424</v>
      </c>
      <c r="H311" s="169">
        <v>567.23599999999999</v>
      </c>
      <c r="I311" s="170"/>
      <c r="L311" s="165"/>
      <c r="M311" s="171"/>
      <c r="T311" s="172"/>
      <c r="AT311" s="167" t="s">
        <v>224</v>
      </c>
      <c r="AU311" s="167" t="s">
        <v>82</v>
      </c>
      <c r="AV311" s="12" t="s">
        <v>84</v>
      </c>
      <c r="AW311" s="12" t="s">
        <v>226</v>
      </c>
      <c r="AX311" s="12" t="s">
        <v>82</v>
      </c>
      <c r="AY311" s="167" t="s">
        <v>193</v>
      </c>
    </row>
    <row r="312" spans="2:65" s="1" customFormat="1" ht="21.75" customHeight="1">
      <c r="B312" s="114"/>
      <c r="C312" s="157" t="s">
        <v>1608</v>
      </c>
      <c r="D312" s="157" t="s">
        <v>207</v>
      </c>
      <c r="E312" s="158" t="s">
        <v>2014</v>
      </c>
      <c r="F312" s="159" t="s">
        <v>2015</v>
      </c>
      <c r="G312" s="160" t="s">
        <v>199</v>
      </c>
      <c r="H312" s="161">
        <v>3</v>
      </c>
      <c r="I312" s="162"/>
      <c r="J312" s="163">
        <f>ROUND(I312*H312,2)</f>
        <v>0</v>
      </c>
      <c r="K312" s="159" t="s">
        <v>1</v>
      </c>
      <c r="L312" s="30"/>
      <c r="M312" s="164" t="s">
        <v>1</v>
      </c>
      <c r="N312" s="113" t="s">
        <v>39</v>
      </c>
      <c r="P312" s="153">
        <f>O312*H312</f>
        <v>0</v>
      </c>
      <c r="Q312" s="153">
        <v>0</v>
      </c>
      <c r="R312" s="153">
        <f>Q312*H312</f>
        <v>0</v>
      </c>
      <c r="S312" s="153">
        <v>0</v>
      </c>
      <c r="T312" s="154">
        <f>S312*H312</f>
        <v>0</v>
      </c>
      <c r="AR312" s="155" t="s">
        <v>192</v>
      </c>
      <c r="AT312" s="155" t="s">
        <v>207</v>
      </c>
      <c r="AU312" s="155" t="s">
        <v>82</v>
      </c>
      <c r="AY312" s="15" t="s">
        <v>193</v>
      </c>
      <c r="BE312" s="156">
        <f>IF(N312="základní",J312,0)</f>
        <v>0</v>
      </c>
      <c r="BF312" s="156">
        <f>IF(N312="snížená",J312,0)</f>
        <v>0</v>
      </c>
      <c r="BG312" s="156">
        <f>IF(N312="zákl. přenesená",J312,0)</f>
        <v>0</v>
      </c>
      <c r="BH312" s="156">
        <f>IF(N312="sníž. přenesená",J312,0)</f>
        <v>0</v>
      </c>
      <c r="BI312" s="156">
        <f>IF(N312="nulová",J312,0)</f>
        <v>0</v>
      </c>
      <c r="BJ312" s="15" t="s">
        <v>82</v>
      </c>
      <c r="BK312" s="156">
        <f>ROUND(I312*H312,2)</f>
        <v>0</v>
      </c>
      <c r="BL312" s="15" t="s">
        <v>192</v>
      </c>
      <c r="BM312" s="155" t="s">
        <v>2425</v>
      </c>
    </row>
    <row r="313" spans="2:65" s="12" customFormat="1" ht="11.25">
      <c r="B313" s="165"/>
      <c r="D313" s="166" t="s">
        <v>224</v>
      </c>
      <c r="E313" s="167" t="s">
        <v>1</v>
      </c>
      <c r="F313" s="168" t="s">
        <v>2017</v>
      </c>
      <c r="H313" s="169">
        <v>1</v>
      </c>
      <c r="I313" s="170"/>
      <c r="L313" s="165"/>
      <c r="M313" s="171"/>
      <c r="T313" s="172"/>
      <c r="AT313" s="167" t="s">
        <v>224</v>
      </c>
      <c r="AU313" s="167" t="s">
        <v>82</v>
      </c>
      <c r="AV313" s="12" t="s">
        <v>84</v>
      </c>
      <c r="AW313" s="12" t="s">
        <v>226</v>
      </c>
      <c r="AX313" s="12" t="s">
        <v>74</v>
      </c>
      <c r="AY313" s="167" t="s">
        <v>193</v>
      </c>
    </row>
    <row r="314" spans="2:65" s="12" customFormat="1" ht="11.25">
      <c r="B314" s="165"/>
      <c r="D314" s="166" t="s">
        <v>224</v>
      </c>
      <c r="E314" s="167" t="s">
        <v>1</v>
      </c>
      <c r="F314" s="168" t="s">
        <v>2018</v>
      </c>
      <c r="H314" s="169">
        <v>1</v>
      </c>
      <c r="I314" s="170"/>
      <c r="L314" s="165"/>
      <c r="M314" s="171"/>
      <c r="T314" s="172"/>
      <c r="AT314" s="167" t="s">
        <v>224</v>
      </c>
      <c r="AU314" s="167" t="s">
        <v>82</v>
      </c>
      <c r="AV314" s="12" t="s">
        <v>84</v>
      </c>
      <c r="AW314" s="12" t="s">
        <v>226</v>
      </c>
      <c r="AX314" s="12" t="s">
        <v>74</v>
      </c>
      <c r="AY314" s="167" t="s">
        <v>193</v>
      </c>
    </row>
    <row r="315" spans="2:65" s="12" customFormat="1" ht="11.25">
      <c r="B315" s="165"/>
      <c r="D315" s="166" t="s">
        <v>224</v>
      </c>
      <c r="E315" s="167" t="s">
        <v>1</v>
      </c>
      <c r="F315" s="168" t="s">
        <v>2019</v>
      </c>
      <c r="H315" s="169">
        <v>1</v>
      </c>
      <c r="I315" s="170"/>
      <c r="L315" s="165"/>
      <c r="M315" s="171"/>
      <c r="T315" s="172"/>
      <c r="AT315" s="167" t="s">
        <v>224</v>
      </c>
      <c r="AU315" s="167" t="s">
        <v>82</v>
      </c>
      <c r="AV315" s="12" t="s">
        <v>84</v>
      </c>
      <c r="AW315" s="12" t="s">
        <v>226</v>
      </c>
      <c r="AX315" s="12" t="s">
        <v>74</v>
      </c>
      <c r="AY315" s="167" t="s">
        <v>193</v>
      </c>
    </row>
    <row r="316" spans="2:65" s="13" customFormat="1" ht="11.25">
      <c r="B316" s="173"/>
      <c r="D316" s="166" t="s">
        <v>224</v>
      </c>
      <c r="E316" s="174" t="s">
        <v>1</v>
      </c>
      <c r="F316" s="175" t="s">
        <v>227</v>
      </c>
      <c r="H316" s="176">
        <v>3</v>
      </c>
      <c r="I316" s="177"/>
      <c r="L316" s="173"/>
      <c r="M316" s="178"/>
      <c r="T316" s="179"/>
      <c r="AT316" s="174" t="s">
        <v>224</v>
      </c>
      <c r="AU316" s="174" t="s">
        <v>82</v>
      </c>
      <c r="AV316" s="13" t="s">
        <v>192</v>
      </c>
      <c r="AW316" s="13" t="s">
        <v>226</v>
      </c>
      <c r="AX316" s="13" t="s">
        <v>82</v>
      </c>
      <c r="AY316" s="174" t="s">
        <v>193</v>
      </c>
    </row>
    <row r="317" spans="2:65" s="1" customFormat="1" ht="24.2" customHeight="1">
      <c r="B317" s="114"/>
      <c r="C317" s="157" t="s">
        <v>1612</v>
      </c>
      <c r="D317" s="157" t="s">
        <v>207</v>
      </c>
      <c r="E317" s="158" t="s">
        <v>1874</v>
      </c>
      <c r="F317" s="159" t="s">
        <v>1875</v>
      </c>
      <c r="G317" s="160" t="s">
        <v>258</v>
      </c>
      <c r="H317" s="161">
        <v>14</v>
      </c>
      <c r="I317" s="162"/>
      <c r="J317" s="163">
        <f>ROUND(I317*H317,2)</f>
        <v>0</v>
      </c>
      <c r="K317" s="159" t="s">
        <v>239</v>
      </c>
      <c r="L317" s="30"/>
      <c r="M317" s="164" t="s">
        <v>1</v>
      </c>
      <c r="N317" s="113" t="s">
        <v>39</v>
      </c>
      <c r="P317" s="153">
        <f>O317*H317</f>
        <v>0</v>
      </c>
      <c r="Q317" s="153">
        <v>3.8E-3</v>
      </c>
      <c r="R317" s="153">
        <f>Q317*H317</f>
        <v>5.3199999999999997E-2</v>
      </c>
      <c r="S317" s="153">
        <v>0</v>
      </c>
      <c r="T317" s="154">
        <f>S317*H317</f>
        <v>0</v>
      </c>
      <c r="AR317" s="155" t="s">
        <v>268</v>
      </c>
      <c r="AT317" s="155" t="s">
        <v>207</v>
      </c>
      <c r="AU317" s="155" t="s">
        <v>82</v>
      </c>
      <c r="AY317" s="15" t="s">
        <v>193</v>
      </c>
      <c r="BE317" s="156">
        <f>IF(N317="základní",J317,0)</f>
        <v>0</v>
      </c>
      <c r="BF317" s="156">
        <f>IF(N317="snížená",J317,0)</f>
        <v>0</v>
      </c>
      <c r="BG317" s="156">
        <f>IF(N317="zákl. přenesená",J317,0)</f>
        <v>0</v>
      </c>
      <c r="BH317" s="156">
        <f>IF(N317="sníž. přenesená",J317,0)</f>
        <v>0</v>
      </c>
      <c r="BI317" s="156">
        <f>IF(N317="nulová",J317,0)</f>
        <v>0</v>
      </c>
      <c r="BJ317" s="15" t="s">
        <v>82</v>
      </c>
      <c r="BK317" s="156">
        <f>ROUND(I317*H317,2)</f>
        <v>0</v>
      </c>
      <c r="BL317" s="15" t="s">
        <v>268</v>
      </c>
      <c r="BM317" s="155" t="s">
        <v>2426</v>
      </c>
    </row>
    <row r="318" spans="2:65" s="1" customFormat="1" ht="11.25">
      <c r="B318" s="30"/>
      <c r="D318" s="180" t="s">
        <v>286</v>
      </c>
      <c r="F318" s="181" t="s">
        <v>1877</v>
      </c>
      <c r="I318" s="115"/>
      <c r="L318" s="30"/>
      <c r="M318" s="182"/>
      <c r="T318" s="54"/>
      <c r="AT318" s="15" t="s">
        <v>286</v>
      </c>
      <c r="AU318" s="15" t="s">
        <v>82</v>
      </c>
    </row>
    <row r="319" spans="2:65" s="1" customFormat="1" ht="24.2" customHeight="1">
      <c r="B319" s="114"/>
      <c r="C319" s="157" t="s">
        <v>1616</v>
      </c>
      <c r="D319" s="157" t="s">
        <v>207</v>
      </c>
      <c r="E319" s="158" t="s">
        <v>1879</v>
      </c>
      <c r="F319" s="159" t="s">
        <v>1880</v>
      </c>
      <c r="G319" s="160" t="s">
        <v>258</v>
      </c>
      <c r="H319" s="161">
        <v>50</v>
      </c>
      <c r="I319" s="162"/>
      <c r="J319" s="163">
        <f>ROUND(I319*H319,2)</f>
        <v>0</v>
      </c>
      <c r="K319" s="159" t="s">
        <v>239</v>
      </c>
      <c r="L319" s="30"/>
      <c r="M319" s="164" t="s">
        <v>1</v>
      </c>
      <c r="N319" s="113" t="s">
        <v>39</v>
      </c>
      <c r="P319" s="153">
        <f>O319*H319</f>
        <v>0</v>
      </c>
      <c r="Q319" s="153">
        <v>7.6E-3</v>
      </c>
      <c r="R319" s="153">
        <f>Q319*H319</f>
        <v>0.38</v>
      </c>
      <c r="S319" s="153">
        <v>0</v>
      </c>
      <c r="T319" s="154">
        <f>S319*H319</f>
        <v>0</v>
      </c>
      <c r="AR319" s="155" t="s">
        <v>268</v>
      </c>
      <c r="AT319" s="155" t="s">
        <v>207</v>
      </c>
      <c r="AU319" s="155" t="s">
        <v>82</v>
      </c>
      <c r="AY319" s="15" t="s">
        <v>193</v>
      </c>
      <c r="BE319" s="156">
        <f>IF(N319="základní",J319,0)</f>
        <v>0</v>
      </c>
      <c r="BF319" s="156">
        <f>IF(N319="snížená",J319,0)</f>
        <v>0</v>
      </c>
      <c r="BG319" s="156">
        <f>IF(N319="zákl. přenesená",J319,0)</f>
        <v>0</v>
      </c>
      <c r="BH319" s="156">
        <f>IF(N319="sníž. přenesená",J319,0)</f>
        <v>0</v>
      </c>
      <c r="BI319" s="156">
        <f>IF(N319="nulová",J319,0)</f>
        <v>0</v>
      </c>
      <c r="BJ319" s="15" t="s">
        <v>82</v>
      </c>
      <c r="BK319" s="156">
        <f>ROUND(I319*H319,2)</f>
        <v>0</v>
      </c>
      <c r="BL319" s="15" t="s">
        <v>268</v>
      </c>
      <c r="BM319" s="155" t="s">
        <v>2427</v>
      </c>
    </row>
    <row r="320" spans="2:65" s="1" customFormat="1" ht="11.25">
      <c r="B320" s="30"/>
      <c r="D320" s="180" t="s">
        <v>286</v>
      </c>
      <c r="F320" s="181" t="s">
        <v>1882</v>
      </c>
      <c r="I320" s="115"/>
      <c r="L320" s="30"/>
      <c r="M320" s="182"/>
      <c r="T320" s="54"/>
      <c r="AT320" s="15" t="s">
        <v>286</v>
      </c>
      <c r="AU320" s="15" t="s">
        <v>82</v>
      </c>
    </row>
    <row r="321" spans="2:65" s="1" customFormat="1" ht="37.9" customHeight="1">
      <c r="B321" s="114"/>
      <c r="C321" s="157" t="s">
        <v>1620</v>
      </c>
      <c r="D321" s="157" t="s">
        <v>207</v>
      </c>
      <c r="E321" s="158" t="s">
        <v>2069</v>
      </c>
      <c r="F321" s="159" t="s">
        <v>2070</v>
      </c>
      <c r="G321" s="160" t="s">
        <v>221</v>
      </c>
      <c r="H321" s="161">
        <v>77.7</v>
      </c>
      <c r="I321" s="162"/>
      <c r="J321" s="163">
        <f>ROUND(I321*H321,2)</f>
        <v>0</v>
      </c>
      <c r="K321" s="159" t="s">
        <v>905</v>
      </c>
      <c r="L321" s="30"/>
      <c r="M321" s="164" t="s">
        <v>1</v>
      </c>
      <c r="N321" s="113" t="s">
        <v>39</v>
      </c>
      <c r="P321" s="153">
        <f>O321*H321</f>
        <v>0</v>
      </c>
      <c r="Q321" s="153">
        <v>0</v>
      </c>
      <c r="R321" s="153">
        <f>Q321*H321</f>
        <v>0</v>
      </c>
      <c r="S321" s="153">
        <v>0</v>
      </c>
      <c r="T321" s="154">
        <f>S321*H321</f>
        <v>0</v>
      </c>
      <c r="AR321" s="155" t="s">
        <v>268</v>
      </c>
      <c r="AT321" s="155" t="s">
        <v>207</v>
      </c>
      <c r="AU321" s="155" t="s">
        <v>82</v>
      </c>
      <c r="AY321" s="15" t="s">
        <v>193</v>
      </c>
      <c r="BE321" s="156">
        <f>IF(N321="základní",J321,0)</f>
        <v>0</v>
      </c>
      <c r="BF321" s="156">
        <f>IF(N321="snížená",J321,0)</f>
        <v>0</v>
      </c>
      <c r="BG321" s="156">
        <f>IF(N321="zákl. přenesená",J321,0)</f>
        <v>0</v>
      </c>
      <c r="BH321" s="156">
        <f>IF(N321="sníž. přenesená",J321,0)</f>
        <v>0</v>
      </c>
      <c r="BI321" s="156">
        <f>IF(N321="nulová",J321,0)</f>
        <v>0</v>
      </c>
      <c r="BJ321" s="15" t="s">
        <v>82</v>
      </c>
      <c r="BK321" s="156">
        <f>ROUND(I321*H321,2)</f>
        <v>0</v>
      </c>
      <c r="BL321" s="15" t="s">
        <v>268</v>
      </c>
      <c r="BM321" s="155" t="s">
        <v>2428</v>
      </c>
    </row>
    <row r="322" spans="2:65" s="1" customFormat="1" ht="11.25">
      <c r="B322" s="30"/>
      <c r="D322" s="180" t="s">
        <v>286</v>
      </c>
      <c r="F322" s="181" t="s">
        <v>2072</v>
      </c>
      <c r="I322" s="115"/>
      <c r="L322" s="30"/>
      <c r="M322" s="182"/>
      <c r="T322" s="54"/>
      <c r="AT322" s="15" t="s">
        <v>286</v>
      </c>
      <c r="AU322" s="15" t="s">
        <v>82</v>
      </c>
    </row>
    <row r="323" spans="2:65" s="12" customFormat="1" ht="11.25">
      <c r="B323" s="165"/>
      <c r="D323" s="166" t="s">
        <v>224</v>
      </c>
      <c r="F323" s="168" t="s">
        <v>2429</v>
      </c>
      <c r="H323" s="169">
        <v>77.7</v>
      </c>
      <c r="I323" s="170"/>
      <c r="L323" s="165"/>
      <c r="M323" s="171"/>
      <c r="T323" s="172"/>
      <c r="AT323" s="167" t="s">
        <v>224</v>
      </c>
      <c r="AU323" s="167" t="s">
        <v>82</v>
      </c>
      <c r="AV323" s="12" t="s">
        <v>84</v>
      </c>
      <c r="AW323" s="12" t="s">
        <v>3</v>
      </c>
      <c r="AX323" s="12" t="s">
        <v>82</v>
      </c>
      <c r="AY323" s="167" t="s">
        <v>193</v>
      </c>
    </row>
    <row r="324" spans="2:65" s="1" customFormat="1" ht="24.2" customHeight="1">
      <c r="B324" s="114"/>
      <c r="C324" s="143" t="s">
        <v>1624</v>
      </c>
      <c r="D324" s="143" t="s">
        <v>196</v>
      </c>
      <c r="E324" s="144" t="s">
        <v>2075</v>
      </c>
      <c r="F324" s="145" t="s">
        <v>2076</v>
      </c>
      <c r="G324" s="146" t="s">
        <v>221</v>
      </c>
      <c r="H324" s="147">
        <v>77.7</v>
      </c>
      <c r="I324" s="148"/>
      <c r="J324" s="149">
        <f>ROUND(I324*H324,2)</f>
        <v>0</v>
      </c>
      <c r="K324" s="145" t="s">
        <v>905</v>
      </c>
      <c r="L324" s="150"/>
      <c r="M324" s="151" t="s">
        <v>1</v>
      </c>
      <c r="N324" s="152" t="s">
        <v>39</v>
      </c>
      <c r="P324" s="153">
        <f>O324*H324</f>
        <v>0</v>
      </c>
      <c r="Q324" s="153">
        <v>6.8999999999999997E-4</v>
      </c>
      <c r="R324" s="153">
        <f>Q324*H324</f>
        <v>5.3613000000000001E-2</v>
      </c>
      <c r="S324" s="153">
        <v>0</v>
      </c>
      <c r="T324" s="154">
        <f>S324*H324</f>
        <v>0</v>
      </c>
      <c r="AR324" s="155" t="s">
        <v>550</v>
      </c>
      <c r="AT324" s="155" t="s">
        <v>196</v>
      </c>
      <c r="AU324" s="155" t="s">
        <v>82</v>
      </c>
      <c r="AY324" s="15" t="s">
        <v>193</v>
      </c>
      <c r="BE324" s="156">
        <f>IF(N324="základní",J324,0)</f>
        <v>0</v>
      </c>
      <c r="BF324" s="156">
        <f>IF(N324="snížená",J324,0)</f>
        <v>0</v>
      </c>
      <c r="BG324" s="156">
        <f>IF(N324="zákl. přenesená",J324,0)</f>
        <v>0</v>
      </c>
      <c r="BH324" s="156">
        <f>IF(N324="sníž. přenesená",J324,0)</f>
        <v>0</v>
      </c>
      <c r="BI324" s="156">
        <f>IF(N324="nulová",J324,0)</f>
        <v>0</v>
      </c>
      <c r="BJ324" s="15" t="s">
        <v>82</v>
      </c>
      <c r="BK324" s="156">
        <f>ROUND(I324*H324,2)</f>
        <v>0</v>
      </c>
      <c r="BL324" s="15" t="s">
        <v>550</v>
      </c>
      <c r="BM324" s="155" t="s">
        <v>2430</v>
      </c>
    </row>
    <row r="325" spans="2:65" s="12" customFormat="1" ht="11.25">
      <c r="B325" s="165"/>
      <c r="D325" s="166" t="s">
        <v>224</v>
      </c>
      <c r="E325" s="167" t="s">
        <v>1</v>
      </c>
      <c r="F325" s="168" t="s">
        <v>2431</v>
      </c>
      <c r="H325" s="169">
        <v>74</v>
      </c>
      <c r="I325" s="170"/>
      <c r="L325" s="165"/>
      <c r="M325" s="171"/>
      <c r="T325" s="172"/>
      <c r="AT325" s="167" t="s">
        <v>224</v>
      </c>
      <c r="AU325" s="167" t="s">
        <v>82</v>
      </c>
      <c r="AV325" s="12" t="s">
        <v>84</v>
      </c>
      <c r="AW325" s="12" t="s">
        <v>226</v>
      </c>
      <c r="AX325" s="12" t="s">
        <v>74</v>
      </c>
      <c r="AY325" s="167" t="s">
        <v>193</v>
      </c>
    </row>
    <row r="326" spans="2:65" s="13" customFormat="1" ht="11.25">
      <c r="B326" s="173"/>
      <c r="D326" s="166" t="s">
        <v>224</v>
      </c>
      <c r="E326" s="174" t="s">
        <v>1</v>
      </c>
      <c r="F326" s="175" t="s">
        <v>227</v>
      </c>
      <c r="H326" s="176">
        <v>74</v>
      </c>
      <c r="I326" s="177"/>
      <c r="L326" s="173"/>
      <c r="M326" s="178"/>
      <c r="T326" s="179"/>
      <c r="AT326" s="174" t="s">
        <v>224</v>
      </c>
      <c r="AU326" s="174" t="s">
        <v>82</v>
      </c>
      <c r="AV326" s="13" t="s">
        <v>192</v>
      </c>
      <c r="AW326" s="13" t="s">
        <v>226</v>
      </c>
      <c r="AX326" s="13" t="s">
        <v>82</v>
      </c>
      <c r="AY326" s="174" t="s">
        <v>193</v>
      </c>
    </row>
    <row r="327" spans="2:65" s="12" customFormat="1" ht="11.25">
      <c r="B327" s="165"/>
      <c r="D327" s="166" t="s">
        <v>224</v>
      </c>
      <c r="F327" s="168" t="s">
        <v>2429</v>
      </c>
      <c r="H327" s="169">
        <v>77.7</v>
      </c>
      <c r="I327" s="170"/>
      <c r="L327" s="165"/>
      <c r="M327" s="171"/>
      <c r="T327" s="172"/>
      <c r="AT327" s="167" t="s">
        <v>224</v>
      </c>
      <c r="AU327" s="167" t="s">
        <v>82</v>
      </c>
      <c r="AV327" s="12" t="s">
        <v>84</v>
      </c>
      <c r="AW327" s="12" t="s">
        <v>3</v>
      </c>
      <c r="AX327" s="12" t="s">
        <v>82</v>
      </c>
      <c r="AY327" s="167" t="s">
        <v>193</v>
      </c>
    </row>
    <row r="328" spans="2:65" s="1" customFormat="1" ht="55.5" customHeight="1">
      <c r="B328" s="114"/>
      <c r="C328" s="157" t="s">
        <v>1628</v>
      </c>
      <c r="D328" s="157" t="s">
        <v>207</v>
      </c>
      <c r="E328" s="158" t="s">
        <v>1884</v>
      </c>
      <c r="F328" s="159" t="s">
        <v>1885</v>
      </c>
      <c r="G328" s="160" t="s">
        <v>857</v>
      </c>
      <c r="H328" s="161">
        <v>296.39999999999998</v>
      </c>
      <c r="I328" s="162"/>
      <c r="J328" s="163">
        <f>ROUND(I328*H328,2)</f>
        <v>0</v>
      </c>
      <c r="K328" s="159" t="s">
        <v>239</v>
      </c>
      <c r="L328" s="30"/>
      <c r="M328" s="164" t="s">
        <v>1</v>
      </c>
      <c r="N328" s="113" t="s">
        <v>39</v>
      </c>
      <c r="P328" s="153">
        <f>O328*H328</f>
        <v>0</v>
      </c>
      <c r="Q328" s="153">
        <v>0</v>
      </c>
      <c r="R328" s="153">
        <f>Q328*H328</f>
        <v>0</v>
      </c>
      <c r="S328" s="153">
        <v>0</v>
      </c>
      <c r="T328" s="154">
        <f>S328*H328</f>
        <v>0</v>
      </c>
      <c r="AR328" s="155" t="s">
        <v>268</v>
      </c>
      <c r="AT328" s="155" t="s">
        <v>207</v>
      </c>
      <c r="AU328" s="155" t="s">
        <v>82</v>
      </c>
      <c r="AY328" s="15" t="s">
        <v>193</v>
      </c>
      <c r="BE328" s="156">
        <f>IF(N328="základní",J328,0)</f>
        <v>0</v>
      </c>
      <c r="BF328" s="156">
        <f>IF(N328="snížená",J328,0)</f>
        <v>0</v>
      </c>
      <c r="BG328" s="156">
        <f>IF(N328="zákl. přenesená",J328,0)</f>
        <v>0</v>
      </c>
      <c r="BH328" s="156">
        <f>IF(N328="sníž. přenesená",J328,0)</f>
        <v>0</v>
      </c>
      <c r="BI328" s="156">
        <f>IF(N328="nulová",J328,0)</f>
        <v>0</v>
      </c>
      <c r="BJ328" s="15" t="s">
        <v>82</v>
      </c>
      <c r="BK328" s="156">
        <f>ROUND(I328*H328,2)</f>
        <v>0</v>
      </c>
      <c r="BL328" s="15" t="s">
        <v>268</v>
      </c>
      <c r="BM328" s="155" t="s">
        <v>2432</v>
      </c>
    </row>
    <row r="329" spans="2:65" s="1" customFormat="1" ht="11.25">
      <c r="B329" s="30"/>
      <c r="D329" s="180" t="s">
        <v>286</v>
      </c>
      <c r="F329" s="181" t="s">
        <v>1887</v>
      </c>
      <c r="I329" s="115"/>
      <c r="L329" s="30"/>
      <c r="M329" s="182"/>
      <c r="T329" s="54"/>
      <c r="AT329" s="15" t="s">
        <v>286</v>
      </c>
      <c r="AU329" s="15" t="s">
        <v>82</v>
      </c>
    </row>
    <row r="330" spans="2:65" s="12" customFormat="1" ht="11.25">
      <c r="B330" s="165"/>
      <c r="D330" s="166" t="s">
        <v>224</v>
      </c>
      <c r="E330" s="167" t="s">
        <v>1</v>
      </c>
      <c r="F330" s="168" t="s">
        <v>2433</v>
      </c>
      <c r="H330" s="169">
        <v>254.9</v>
      </c>
      <c r="I330" s="170"/>
      <c r="L330" s="165"/>
      <c r="M330" s="171"/>
      <c r="T330" s="172"/>
      <c r="AT330" s="167" t="s">
        <v>224</v>
      </c>
      <c r="AU330" s="167" t="s">
        <v>82</v>
      </c>
      <c r="AV330" s="12" t="s">
        <v>84</v>
      </c>
      <c r="AW330" s="12" t="s">
        <v>226</v>
      </c>
      <c r="AX330" s="12" t="s">
        <v>74</v>
      </c>
      <c r="AY330" s="167" t="s">
        <v>193</v>
      </c>
    </row>
    <row r="331" spans="2:65" s="12" customFormat="1" ht="11.25">
      <c r="B331" s="165"/>
      <c r="D331" s="166" t="s">
        <v>224</v>
      </c>
      <c r="E331" s="167" t="s">
        <v>1</v>
      </c>
      <c r="F331" s="168" t="s">
        <v>2434</v>
      </c>
      <c r="H331" s="169">
        <v>41.5</v>
      </c>
      <c r="I331" s="170"/>
      <c r="L331" s="165"/>
      <c r="M331" s="171"/>
      <c r="T331" s="172"/>
      <c r="AT331" s="167" t="s">
        <v>224</v>
      </c>
      <c r="AU331" s="167" t="s">
        <v>82</v>
      </c>
      <c r="AV331" s="12" t="s">
        <v>84</v>
      </c>
      <c r="AW331" s="12" t="s">
        <v>226</v>
      </c>
      <c r="AX331" s="12" t="s">
        <v>74</v>
      </c>
      <c r="AY331" s="167" t="s">
        <v>193</v>
      </c>
    </row>
    <row r="332" spans="2:65" s="13" customFormat="1" ht="11.25">
      <c r="B332" s="173"/>
      <c r="D332" s="166" t="s">
        <v>224</v>
      </c>
      <c r="E332" s="174" t="s">
        <v>1</v>
      </c>
      <c r="F332" s="175" t="s">
        <v>227</v>
      </c>
      <c r="H332" s="176">
        <v>296.39999999999998</v>
      </c>
      <c r="I332" s="177"/>
      <c r="L332" s="173"/>
      <c r="M332" s="178"/>
      <c r="T332" s="179"/>
      <c r="AT332" s="174" t="s">
        <v>224</v>
      </c>
      <c r="AU332" s="174" t="s">
        <v>82</v>
      </c>
      <c r="AV332" s="13" t="s">
        <v>192</v>
      </c>
      <c r="AW332" s="13" t="s">
        <v>226</v>
      </c>
      <c r="AX332" s="13" t="s">
        <v>82</v>
      </c>
      <c r="AY332" s="174" t="s">
        <v>193</v>
      </c>
    </row>
    <row r="333" spans="2:65" s="1" customFormat="1" ht="37.9" customHeight="1">
      <c r="B333" s="114"/>
      <c r="C333" s="157" t="s">
        <v>1632</v>
      </c>
      <c r="D333" s="157" t="s">
        <v>207</v>
      </c>
      <c r="E333" s="158" t="s">
        <v>1891</v>
      </c>
      <c r="F333" s="159" t="s">
        <v>1892</v>
      </c>
      <c r="G333" s="160" t="s">
        <v>857</v>
      </c>
      <c r="H333" s="161">
        <v>296.39999999999998</v>
      </c>
      <c r="I333" s="162"/>
      <c r="J333" s="163">
        <f>ROUND(I333*H333,2)</f>
        <v>0</v>
      </c>
      <c r="K333" s="159" t="s">
        <v>1003</v>
      </c>
      <c r="L333" s="30"/>
      <c r="M333" s="164" t="s">
        <v>1</v>
      </c>
      <c r="N333" s="113" t="s">
        <v>39</v>
      </c>
      <c r="P333" s="153">
        <f>O333*H333</f>
        <v>0</v>
      </c>
      <c r="Q333" s="153">
        <v>0</v>
      </c>
      <c r="R333" s="153">
        <f>Q333*H333</f>
        <v>0</v>
      </c>
      <c r="S333" s="153">
        <v>0</v>
      </c>
      <c r="T333" s="154">
        <f>S333*H333</f>
        <v>0</v>
      </c>
      <c r="AR333" s="155" t="s">
        <v>192</v>
      </c>
      <c r="AT333" s="155" t="s">
        <v>207</v>
      </c>
      <c r="AU333" s="155" t="s">
        <v>82</v>
      </c>
      <c r="AY333" s="15" t="s">
        <v>193</v>
      </c>
      <c r="BE333" s="156">
        <f>IF(N333="základní",J333,0)</f>
        <v>0</v>
      </c>
      <c r="BF333" s="156">
        <f>IF(N333="snížená",J333,0)</f>
        <v>0</v>
      </c>
      <c r="BG333" s="156">
        <f>IF(N333="zákl. přenesená",J333,0)</f>
        <v>0</v>
      </c>
      <c r="BH333" s="156">
        <f>IF(N333="sníž. přenesená",J333,0)</f>
        <v>0</v>
      </c>
      <c r="BI333" s="156">
        <f>IF(N333="nulová",J333,0)</f>
        <v>0</v>
      </c>
      <c r="BJ333" s="15" t="s">
        <v>82</v>
      </c>
      <c r="BK333" s="156">
        <f>ROUND(I333*H333,2)</f>
        <v>0</v>
      </c>
      <c r="BL333" s="15" t="s">
        <v>192</v>
      </c>
      <c r="BM333" s="155" t="s">
        <v>2435</v>
      </c>
    </row>
    <row r="334" spans="2:65" s="1" customFormat="1" ht="11.25">
      <c r="B334" s="30"/>
      <c r="D334" s="180" t="s">
        <v>286</v>
      </c>
      <c r="F334" s="181" t="s">
        <v>1894</v>
      </c>
      <c r="I334" s="115"/>
      <c r="L334" s="30"/>
      <c r="M334" s="182"/>
      <c r="T334" s="54"/>
      <c r="AT334" s="15" t="s">
        <v>286</v>
      </c>
      <c r="AU334" s="15" t="s">
        <v>82</v>
      </c>
    </row>
    <row r="335" spans="2:65" s="12" customFormat="1" ht="11.25">
      <c r="B335" s="165"/>
      <c r="D335" s="166" t="s">
        <v>224</v>
      </c>
      <c r="E335" s="167" t="s">
        <v>1</v>
      </c>
      <c r="F335" s="168" t="s">
        <v>2433</v>
      </c>
      <c r="H335" s="169">
        <v>254.9</v>
      </c>
      <c r="I335" s="170"/>
      <c r="L335" s="165"/>
      <c r="M335" s="171"/>
      <c r="T335" s="172"/>
      <c r="AT335" s="167" t="s">
        <v>224</v>
      </c>
      <c r="AU335" s="167" t="s">
        <v>82</v>
      </c>
      <c r="AV335" s="12" t="s">
        <v>84</v>
      </c>
      <c r="AW335" s="12" t="s">
        <v>226</v>
      </c>
      <c r="AX335" s="12" t="s">
        <v>74</v>
      </c>
      <c r="AY335" s="167" t="s">
        <v>193</v>
      </c>
    </row>
    <row r="336" spans="2:65" s="12" customFormat="1" ht="11.25">
      <c r="B336" s="165"/>
      <c r="D336" s="166" t="s">
        <v>224</v>
      </c>
      <c r="E336" s="167" t="s">
        <v>1</v>
      </c>
      <c r="F336" s="168" t="s">
        <v>2434</v>
      </c>
      <c r="H336" s="169">
        <v>41.5</v>
      </c>
      <c r="I336" s="170"/>
      <c r="L336" s="165"/>
      <c r="M336" s="171"/>
      <c r="T336" s="172"/>
      <c r="AT336" s="167" t="s">
        <v>224</v>
      </c>
      <c r="AU336" s="167" t="s">
        <v>82</v>
      </c>
      <c r="AV336" s="12" t="s">
        <v>84</v>
      </c>
      <c r="AW336" s="12" t="s">
        <v>226</v>
      </c>
      <c r="AX336" s="12" t="s">
        <v>74</v>
      </c>
      <c r="AY336" s="167" t="s">
        <v>193</v>
      </c>
    </row>
    <row r="337" spans="2:65" s="13" customFormat="1" ht="11.25">
      <c r="B337" s="173"/>
      <c r="D337" s="166" t="s">
        <v>224</v>
      </c>
      <c r="E337" s="174" t="s">
        <v>1</v>
      </c>
      <c r="F337" s="175" t="s">
        <v>227</v>
      </c>
      <c r="H337" s="176">
        <v>296.39999999999998</v>
      </c>
      <c r="I337" s="177"/>
      <c r="L337" s="173"/>
      <c r="M337" s="178"/>
      <c r="T337" s="179"/>
      <c r="AT337" s="174" t="s">
        <v>224</v>
      </c>
      <c r="AU337" s="174" t="s">
        <v>82</v>
      </c>
      <c r="AV337" s="13" t="s">
        <v>192</v>
      </c>
      <c r="AW337" s="13" t="s">
        <v>226</v>
      </c>
      <c r="AX337" s="13" t="s">
        <v>82</v>
      </c>
      <c r="AY337" s="174" t="s">
        <v>193</v>
      </c>
    </row>
    <row r="338" spans="2:65" s="1" customFormat="1" ht="49.15" customHeight="1">
      <c r="B338" s="114"/>
      <c r="C338" s="157" t="s">
        <v>1636</v>
      </c>
      <c r="D338" s="157" t="s">
        <v>207</v>
      </c>
      <c r="E338" s="158" t="s">
        <v>1897</v>
      </c>
      <c r="F338" s="159" t="s">
        <v>1898</v>
      </c>
      <c r="G338" s="160" t="s">
        <v>857</v>
      </c>
      <c r="H338" s="161">
        <v>144.69999999999999</v>
      </c>
      <c r="I338" s="162"/>
      <c r="J338" s="163">
        <f>ROUND(I338*H338,2)</f>
        <v>0</v>
      </c>
      <c r="K338" s="159" t="s">
        <v>905</v>
      </c>
      <c r="L338" s="30"/>
      <c r="M338" s="164" t="s">
        <v>1</v>
      </c>
      <c r="N338" s="113" t="s">
        <v>39</v>
      </c>
      <c r="P338" s="153">
        <f>O338*H338</f>
        <v>0</v>
      </c>
      <c r="Q338" s="153">
        <v>0</v>
      </c>
      <c r="R338" s="153">
        <f>Q338*H338</f>
        <v>0</v>
      </c>
      <c r="S338" s="153">
        <v>0</v>
      </c>
      <c r="T338" s="154">
        <f>S338*H338</f>
        <v>0</v>
      </c>
      <c r="AR338" s="155" t="s">
        <v>268</v>
      </c>
      <c r="AT338" s="155" t="s">
        <v>207</v>
      </c>
      <c r="AU338" s="155" t="s">
        <v>82</v>
      </c>
      <c r="AY338" s="15" t="s">
        <v>193</v>
      </c>
      <c r="BE338" s="156">
        <f>IF(N338="základní",J338,0)</f>
        <v>0</v>
      </c>
      <c r="BF338" s="156">
        <f>IF(N338="snížená",J338,0)</f>
        <v>0</v>
      </c>
      <c r="BG338" s="156">
        <f>IF(N338="zákl. přenesená",J338,0)</f>
        <v>0</v>
      </c>
      <c r="BH338" s="156">
        <f>IF(N338="sníž. přenesená",J338,0)</f>
        <v>0</v>
      </c>
      <c r="BI338" s="156">
        <f>IF(N338="nulová",J338,0)</f>
        <v>0</v>
      </c>
      <c r="BJ338" s="15" t="s">
        <v>82</v>
      </c>
      <c r="BK338" s="156">
        <f>ROUND(I338*H338,2)</f>
        <v>0</v>
      </c>
      <c r="BL338" s="15" t="s">
        <v>268</v>
      </c>
      <c r="BM338" s="155" t="s">
        <v>2436</v>
      </c>
    </row>
    <row r="339" spans="2:65" s="1" customFormat="1" ht="11.25">
      <c r="B339" s="30"/>
      <c r="D339" s="180" t="s">
        <v>286</v>
      </c>
      <c r="F339" s="181" t="s">
        <v>1900</v>
      </c>
      <c r="I339" s="115"/>
      <c r="L339" s="30"/>
      <c r="M339" s="182"/>
      <c r="T339" s="54"/>
      <c r="AT339" s="15" t="s">
        <v>286</v>
      </c>
      <c r="AU339" s="15" t="s">
        <v>82</v>
      </c>
    </row>
    <row r="340" spans="2:65" s="12" customFormat="1" ht="11.25">
      <c r="B340" s="165"/>
      <c r="D340" s="166" t="s">
        <v>224</v>
      </c>
      <c r="E340" s="167" t="s">
        <v>1</v>
      </c>
      <c r="F340" s="168" t="s">
        <v>2437</v>
      </c>
      <c r="H340" s="169">
        <v>103.2</v>
      </c>
      <c r="I340" s="170"/>
      <c r="L340" s="165"/>
      <c r="M340" s="171"/>
      <c r="T340" s="172"/>
      <c r="AT340" s="167" t="s">
        <v>224</v>
      </c>
      <c r="AU340" s="167" t="s">
        <v>82</v>
      </c>
      <c r="AV340" s="12" t="s">
        <v>84</v>
      </c>
      <c r="AW340" s="12" t="s">
        <v>226</v>
      </c>
      <c r="AX340" s="12" t="s">
        <v>74</v>
      </c>
      <c r="AY340" s="167" t="s">
        <v>193</v>
      </c>
    </row>
    <row r="341" spans="2:65" s="12" customFormat="1" ht="11.25">
      <c r="B341" s="165"/>
      <c r="D341" s="166" t="s">
        <v>224</v>
      </c>
      <c r="E341" s="167" t="s">
        <v>1</v>
      </c>
      <c r="F341" s="168" t="s">
        <v>2438</v>
      </c>
      <c r="H341" s="169">
        <v>41.5</v>
      </c>
      <c r="I341" s="170"/>
      <c r="L341" s="165"/>
      <c r="M341" s="171"/>
      <c r="T341" s="172"/>
      <c r="AT341" s="167" t="s">
        <v>224</v>
      </c>
      <c r="AU341" s="167" t="s">
        <v>82</v>
      </c>
      <c r="AV341" s="12" t="s">
        <v>84</v>
      </c>
      <c r="AW341" s="12" t="s">
        <v>226</v>
      </c>
      <c r="AX341" s="12" t="s">
        <v>74</v>
      </c>
      <c r="AY341" s="167" t="s">
        <v>193</v>
      </c>
    </row>
    <row r="342" spans="2:65" s="13" customFormat="1" ht="11.25">
      <c r="B342" s="173"/>
      <c r="D342" s="166" t="s">
        <v>224</v>
      </c>
      <c r="E342" s="174" t="s">
        <v>1</v>
      </c>
      <c r="F342" s="175" t="s">
        <v>227</v>
      </c>
      <c r="H342" s="176">
        <v>144.69999999999999</v>
      </c>
      <c r="I342" s="177"/>
      <c r="L342" s="173"/>
      <c r="M342" s="178"/>
      <c r="T342" s="179"/>
      <c r="AT342" s="174" t="s">
        <v>224</v>
      </c>
      <c r="AU342" s="174" t="s">
        <v>82</v>
      </c>
      <c r="AV342" s="13" t="s">
        <v>192</v>
      </c>
      <c r="AW342" s="13" t="s">
        <v>226</v>
      </c>
      <c r="AX342" s="13" t="s">
        <v>82</v>
      </c>
      <c r="AY342" s="174" t="s">
        <v>193</v>
      </c>
    </row>
    <row r="343" spans="2:65" s="1" customFormat="1" ht="24.2" customHeight="1">
      <c r="B343" s="114"/>
      <c r="C343" s="157" t="s">
        <v>1640</v>
      </c>
      <c r="D343" s="157" t="s">
        <v>207</v>
      </c>
      <c r="E343" s="158" t="s">
        <v>1904</v>
      </c>
      <c r="F343" s="159" t="s">
        <v>1905</v>
      </c>
      <c r="G343" s="160" t="s">
        <v>857</v>
      </c>
      <c r="H343" s="161">
        <v>42.3</v>
      </c>
      <c r="I343" s="162"/>
      <c r="J343" s="163">
        <f>ROUND(I343*H343,2)</f>
        <v>0</v>
      </c>
      <c r="K343" s="159" t="s">
        <v>1003</v>
      </c>
      <c r="L343" s="30"/>
      <c r="M343" s="164" t="s">
        <v>1</v>
      </c>
      <c r="N343" s="113" t="s">
        <v>39</v>
      </c>
      <c r="P343" s="153">
        <f>O343*H343</f>
        <v>0</v>
      </c>
      <c r="Q343" s="153">
        <v>0</v>
      </c>
      <c r="R343" s="153">
        <f>Q343*H343</f>
        <v>0</v>
      </c>
      <c r="S343" s="153">
        <v>0</v>
      </c>
      <c r="T343" s="154">
        <f>S343*H343</f>
        <v>0</v>
      </c>
      <c r="AR343" s="155" t="s">
        <v>268</v>
      </c>
      <c r="AT343" s="155" t="s">
        <v>207</v>
      </c>
      <c r="AU343" s="155" t="s">
        <v>82</v>
      </c>
      <c r="AY343" s="15" t="s">
        <v>193</v>
      </c>
      <c r="BE343" s="156">
        <f>IF(N343="základní",J343,0)</f>
        <v>0</v>
      </c>
      <c r="BF343" s="156">
        <f>IF(N343="snížená",J343,0)</f>
        <v>0</v>
      </c>
      <c r="BG343" s="156">
        <f>IF(N343="zákl. přenesená",J343,0)</f>
        <v>0</v>
      </c>
      <c r="BH343" s="156">
        <f>IF(N343="sníž. přenesená",J343,0)</f>
        <v>0</v>
      </c>
      <c r="BI343" s="156">
        <f>IF(N343="nulová",J343,0)</f>
        <v>0</v>
      </c>
      <c r="BJ343" s="15" t="s">
        <v>82</v>
      </c>
      <c r="BK343" s="156">
        <f>ROUND(I343*H343,2)</f>
        <v>0</v>
      </c>
      <c r="BL343" s="15" t="s">
        <v>268</v>
      </c>
      <c r="BM343" s="155" t="s">
        <v>2439</v>
      </c>
    </row>
    <row r="344" spans="2:65" s="1" customFormat="1" ht="11.25">
      <c r="B344" s="30"/>
      <c r="D344" s="180" t="s">
        <v>286</v>
      </c>
      <c r="F344" s="181" t="s">
        <v>1907</v>
      </c>
      <c r="I344" s="115"/>
      <c r="L344" s="30"/>
      <c r="M344" s="182"/>
      <c r="T344" s="54"/>
      <c r="AT344" s="15" t="s">
        <v>286</v>
      </c>
      <c r="AU344" s="15" t="s">
        <v>82</v>
      </c>
    </row>
    <row r="345" spans="2:65" s="12" customFormat="1" ht="11.25">
      <c r="B345" s="165"/>
      <c r="D345" s="166" t="s">
        <v>224</v>
      </c>
      <c r="E345" s="167" t="s">
        <v>1</v>
      </c>
      <c r="F345" s="168" t="s">
        <v>2440</v>
      </c>
      <c r="H345" s="169">
        <v>42.3</v>
      </c>
      <c r="I345" s="170"/>
      <c r="L345" s="165"/>
      <c r="M345" s="171"/>
      <c r="T345" s="172"/>
      <c r="AT345" s="167" t="s">
        <v>224</v>
      </c>
      <c r="AU345" s="167" t="s">
        <v>82</v>
      </c>
      <c r="AV345" s="12" t="s">
        <v>84</v>
      </c>
      <c r="AW345" s="12" t="s">
        <v>226</v>
      </c>
      <c r="AX345" s="12" t="s">
        <v>74</v>
      </c>
      <c r="AY345" s="167" t="s">
        <v>193</v>
      </c>
    </row>
    <row r="346" spans="2:65" s="13" customFormat="1" ht="11.25">
      <c r="B346" s="173"/>
      <c r="D346" s="166" t="s">
        <v>224</v>
      </c>
      <c r="E346" s="174" t="s">
        <v>1</v>
      </c>
      <c r="F346" s="175" t="s">
        <v>227</v>
      </c>
      <c r="H346" s="176">
        <v>42.3</v>
      </c>
      <c r="I346" s="177"/>
      <c r="L346" s="173"/>
      <c r="M346" s="178"/>
      <c r="T346" s="179"/>
      <c r="AT346" s="174" t="s">
        <v>224</v>
      </c>
      <c r="AU346" s="174" t="s">
        <v>82</v>
      </c>
      <c r="AV346" s="13" t="s">
        <v>192</v>
      </c>
      <c r="AW346" s="13" t="s">
        <v>226</v>
      </c>
      <c r="AX346" s="13" t="s">
        <v>82</v>
      </c>
      <c r="AY346" s="174" t="s">
        <v>193</v>
      </c>
    </row>
    <row r="347" spans="2:65" s="1" customFormat="1" ht="44.25" customHeight="1">
      <c r="B347" s="114"/>
      <c r="C347" s="157" t="s">
        <v>1644</v>
      </c>
      <c r="D347" s="157" t="s">
        <v>207</v>
      </c>
      <c r="E347" s="158" t="s">
        <v>1001</v>
      </c>
      <c r="F347" s="159" t="s">
        <v>1002</v>
      </c>
      <c r="G347" s="160" t="s">
        <v>857</v>
      </c>
      <c r="H347" s="161">
        <v>212.57300000000001</v>
      </c>
      <c r="I347" s="162"/>
      <c r="J347" s="163">
        <f>ROUND(I347*H347,2)</f>
        <v>0</v>
      </c>
      <c r="K347" s="159" t="s">
        <v>1003</v>
      </c>
      <c r="L347" s="30"/>
      <c r="M347" s="164" t="s">
        <v>1</v>
      </c>
      <c r="N347" s="113" t="s">
        <v>39</v>
      </c>
      <c r="P347" s="153">
        <f>O347*H347</f>
        <v>0</v>
      </c>
      <c r="Q347" s="153">
        <v>0</v>
      </c>
      <c r="R347" s="153">
        <f>Q347*H347</f>
        <v>0</v>
      </c>
      <c r="S347" s="153">
        <v>0</v>
      </c>
      <c r="T347" s="154">
        <f>S347*H347</f>
        <v>0</v>
      </c>
      <c r="AR347" s="155" t="s">
        <v>1004</v>
      </c>
      <c r="AT347" s="155" t="s">
        <v>207</v>
      </c>
      <c r="AU347" s="155" t="s">
        <v>82</v>
      </c>
      <c r="AY347" s="15" t="s">
        <v>193</v>
      </c>
      <c r="BE347" s="156">
        <f>IF(N347="základní",J347,0)</f>
        <v>0</v>
      </c>
      <c r="BF347" s="156">
        <f>IF(N347="snížená",J347,0)</f>
        <v>0</v>
      </c>
      <c r="BG347" s="156">
        <f>IF(N347="zákl. přenesená",J347,0)</f>
        <v>0</v>
      </c>
      <c r="BH347" s="156">
        <f>IF(N347="sníž. přenesená",J347,0)</f>
        <v>0</v>
      </c>
      <c r="BI347" s="156">
        <f>IF(N347="nulová",J347,0)</f>
        <v>0</v>
      </c>
      <c r="BJ347" s="15" t="s">
        <v>82</v>
      </c>
      <c r="BK347" s="156">
        <f>ROUND(I347*H347,2)</f>
        <v>0</v>
      </c>
      <c r="BL347" s="15" t="s">
        <v>1004</v>
      </c>
      <c r="BM347" s="155" t="s">
        <v>2441</v>
      </c>
    </row>
    <row r="348" spans="2:65" s="1" customFormat="1" ht="11.25">
      <c r="B348" s="30"/>
      <c r="D348" s="180" t="s">
        <v>286</v>
      </c>
      <c r="F348" s="181" t="s">
        <v>1006</v>
      </c>
      <c r="I348" s="115"/>
      <c r="L348" s="30"/>
      <c r="M348" s="182"/>
      <c r="T348" s="54"/>
      <c r="AT348" s="15" t="s">
        <v>286</v>
      </c>
      <c r="AU348" s="15" t="s">
        <v>82</v>
      </c>
    </row>
    <row r="349" spans="2:65" s="12" customFormat="1" ht="11.25">
      <c r="B349" s="165"/>
      <c r="D349" s="166" t="s">
        <v>224</v>
      </c>
      <c r="E349" s="167" t="s">
        <v>1</v>
      </c>
      <c r="F349" s="168" t="s">
        <v>2442</v>
      </c>
      <c r="H349" s="169">
        <v>61.44</v>
      </c>
      <c r="I349" s="170"/>
      <c r="L349" s="165"/>
      <c r="M349" s="171"/>
      <c r="T349" s="172"/>
      <c r="AT349" s="167" t="s">
        <v>224</v>
      </c>
      <c r="AU349" s="167" t="s">
        <v>82</v>
      </c>
      <c r="AV349" s="12" t="s">
        <v>84</v>
      </c>
      <c r="AW349" s="12" t="s">
        <v>226</v>
      </c>
      <c r="AX349" s="12" t="s">
        <v>74</v>
      </c>
      <c r="AY349" s="167" t="s">
        <v>193</v>
      </c>
    </row>
    <row r="350" spans="2:65" s="12" customFormat="1" ht="11.25">
      <c r="B350" s="165"/>
      <c r="D350" s="166" t="s">
        <v>224</v>
      </c>
      <c r="E350" s="167" t="s">
        <v>1</v>
      </c>
      <c r="F350" s="168" t="s">
        <v>2443</v>
      </c>
      <c r="H350" s="169">
        <v>30.72</v>
      </c>
      <c r="I350" s="170"/>
      <c r="L350" s="165"/>
      <c r="M350" s="171"/>
      <c r="T350" s="172"/>
      <c r="AT350" s="167" t="s">
        <v>224</v>
      </c>
      <c r="AU350" s="167" t="s">
        <v>82</v>
      </c>
      <c r="AV350" s="12" t="s">
        <v>84</v>
      </c>
      <c r="AW350" s="12" t="s">
        <v>226</v>
      </c>
      <c r="AX350" s="12" t="s">
        <v>74</v>
      </c>
      <c r="AY350" s="167" t="s">
        <v>193</v>
      </c>
    </row>
    <row r="351" spans="2:65" s="12" customFormat="1" ht="11.25">
      <c r="B351" s="165"/>
      <c r="D351" s="166" t="s">
        <v>224</v>
      </c>
      <c r="E351" s="167" t="s">
        <v>1</v>
      </c>
      <c r="F351" s="168" t="s">
        <v>2444</v>
      </c>
      <c r="H351" s="169">
        <v>12.32</v>
      </c>
      <c r="I351" s="170"/>
      <c r="L351" s="165"/>
      <c r="M351" s="171"/>
      <c r="T351" s="172"/>
      <c r="AT351" s="167" t="s">
        <v>224</v>
      </c>
      <c r="AU351" s="167" t="s">
        <v>82</v>
      </c>
      <c r="AV351" s="12" t="s">
        <v>84</v>
      </c>
      <c r="AW351" s="12" t="s">
        <v>226</v>
      </c>
      <c r="AX351" s="12" t="s">
        <v>74</v>
      </c>
      <c r="AY351" s="167" t="s">
        <v>193</v>
      </c>
    </row>
    <row r="352" spans="2:65" s="12" customFormat="1" ht="11.25">
      <c r="B352" s="165"/>
      <c r="D352" s="166" t="s">
        <v>224</v>
      </c>
      <c r="E352" s="167" t="s">
        <v>1</v>
      </c>
      <c r="F352" s="168" t="s">
        <v>2445</v>
      </c>
      <c r="H352" s="169">
        <v>9.36</v>
      </c>
      <c r="I352" s="170"/>
      <c r="L352" s="165"/>
      <c r="M352" s="171"/>
      <c r="T352" s="172"/>
      <c r="AT352" s="167" t="s">
        <v>224</v>
      </c>
      <c r="AU352" s="167" t="s">
        <v>82</v>
      </c>
      <c r="AV352" s="12" t="s">
        <v>84</v>
      </c>
      <c r="AW352" s="12" t="s">
        <v>226</v>
      </c>
      <c r="AX352" s="12" t="s">
        <v>74</v>
      </c>
      <c r="AY352" s="167" t="s">
        <v>193</v>
      </c>
    </row>
    <row r="353" spans="2:65" s="12" customFormat="1" ht="11.25">
      <c r="B353" s="165"/>
      <c r="D353" s="166" t="s">
        <v>224</v>
      </c>
      <c r="E353" s="167" t="s">
        <v>1</v>
      </c>
      <c r="F353" s="168" t="s">
        <v>2446</v>
      </c>
      <c r="H353" s="169">
        <v>16.847999999999999</v>
      </c>
      <c r="I353" s="170"/>
      <c r="L353" s="165"/>
      <c r="M353" s="171"/>
      <c r="T353" s="172"/>
      <c r="AT353" s="167" t="s">
        <v>224</v>
      </c>
      <c r="AU353" s="167" t="s">
        <v>82</v>
      </c>
      <c r="AV353" s="12" t="s">
        <v>84</v>
      </c>
      <c r="AW353" s="12" t="s">
        <v>226</v>
      </c>
      <c r="AX353" s="12" t="s">
        <v>74</v>
      </c>
      <c r="AY353" s="167" t="s">
        <v>193</v>
      </c>
    </row>
    <row r="354" spans="2:65" s="12" customFormat="1" ht="11.25">
      <c r="B354" s="165"/>
      <c r="D354" s="166" t="s">
        <v>224</v>
      </c>
      <c r="E354" s="167" t="s">
        <v>1</v>
      </c>
      <c r="F354" s="168" t="s">
        <v>2447</v>
      </c>
      <c r="H354" s="169">
        <v>5.6319999999999997</v>
      </c>
      <c r="I354" s="170"/>
      <c r="L354" s="165"/>
      <c r="M354" s="171"/>
      <c r="T354" s="172"/>
      <c r="AT354" s="167" t="s">
        <v>224</v>
      </c>
      <c r="AU354" s="167" t="s">
        <v>82</v>
      </c>
      <c r="AV354" s="12" t="s">
        <v>84</v>
      </c>
      <c r="AW354" s="12" t="s">
        <v>226</v>
      </c>
      <c r="AX354" s="12" t="s">
        <v>74</v>
      </c>
      <c r="AY354" s="167" t="s">
        <v>193</v>
      </c>
    </row>
    <row r="355" spans="2:65" s="12" customFormat="1" ht="11.25">
      <c r="B355" s="165"/>
      <c r="D355" s="166" t="s">
        <v>224</v>
      </c>
      <c r="E355" s="167" t="s">
        <v>1</v>
      </c>
      <c r="F355" s="168" t="s">
        <v>2448</v>
      </c>
      <c r="H355" s="169">
        <v>33.6</v>
      </c>
      <c r="I355" s="170"/>
      <c r="L355" s="165"/>
      <c r="M355" s="171"/>
      <c r="T355" s="172"/>
      <c r="AT355" s="167" t="s">
        <v>224</v>
      </c>
      <c r="AU355" s="167" t="s">
        <v>82</v>
      </c>
      <c r="AV355" s="12" t="s">
        <v>84</v>
      </c>
      <c r="AW355" s="12" t="s">
        <v>226</v>
      </c>
      <c r="AX355" s="12" t="s">
        <v>74</v>
      </c>
      <c r="AY355" s="167" t="s">
        <v>193</v>
      </c>
    </row>
    <row r="356" spans="2:65" s="12" customFormat="1" ht="11.25">
      <c r="B356" s="165"/>
      <c r="D356" s="166" t="s">
        <v>224</v>
      </c>
      <c r="E356" s="167" t="s">
        <v>1</v>
      </c>
      <c r="F356" s="168" t="s">
        <v>2449</v>
      </c>
      <c r="H356" s="169">
        <v>23.327999999999999</v>
      </c>
      <c r="I356" s="170"/>
      <c r="L356" s="165"/>
      <c r="M356" s="171"/>
      <c r="T356" s="172"/>
      <c r="AT356" s="167" t="s">
        <v>224</v>
      </c>
      <c r="AU356" s="167" t="s">
        <v>82</v>
      </c>
      <c r="AV356" s="12" t="s">
        <v>84</v>
      </c>
      <c r="AW356" s="12" t="s">
        <v>226</v>
      </c>
      <c r="AX356" s="12" t="s">
        <v>74</v>
      </c>
      <c r="AY356" s="167" t="s">
        <v>193</v>
      </c>
    </row>
    <row r="357" spans="2:65" s="13" customFormat="1" ht="11.25">
      <c r="B357" s="173"/>
      <c r="D357" s="166" t="s">
        <v>224</v>
      </c>
      <c r="E357" s="174" t="s">
        <v>1</v>
      </c>
      <c r="F357" s="175" t="s">
        <v>227</v>
      </c>
      <c r="H357" s="176">
        <v>193.24799999999999</v>
      </c>
      <c r="I357" s="177"/>
      <c r="L357" s="173"/>
      <c r="M357" s="178"/>
      <c r="T357" s="179"/>
      <c r="AT357" s="174" t="s">
        <v>224</v>
      </c>
      <c r="AU357" s="174" t="s">
        <v>82</v>
      </c>
      <c r="AV357" s="13" t="s">
        <v>192</v>
      </c>
      <c r="AW357" s="13" t="s">
        <v>226</v>
      </c>
      <c r="AX357" s="13" t="s">
        <v>82</v>
      </c>
      <c r="AY357" s="174" t="s">
        <v>193</v>
      </c>
    </row>
    <row r="358" spans="2:65" s="12" customFormat="1" ht="11.25">
      <c r="B358" s="165"/>
      <c r="D358" s="166" t="s">
        <v>224</v>
      </c>
      <c r="F358" s="168" t="s">
        <v>2450</v>
      </c>
      <c r="H358" s="169">
        <v>212.57300000000001</v>
      </c>
      <c r="I358" s="170"/>
      <c r="L358" s="165"/>
      <c r="M358" s="171"/>
      <c r="T358" s="172"/>
      <c r="AT358" s="167" t="s">
        <v>224</v>
      </c>
      <c r="AU358" s="167" t="s">
        <v>82</v>
      </c>
      <c r="AV358" s="12" t="s">
        <v>84</v>
      </c>
      <c r="AW358" s="12" t="s">
        <v>3</v>
      </c>
      <c r="AX358" s="12" t="s">
        <v>82</v>
      </c>
      <c r="AY358" s="167" t="s">
        <v>193</v>
      </c>
    </row>
    <row r="359" spans="2:65" s="1" customFormat="1" ht="21.75" customHeight="1">
      <c r="B359" s="114"/>
      <c r="C359" s="157" t="s">
        <v>1649</v>
      </c>
      <c r="D359" s="157" t="s">
        <v>207</v>
      </c>
      <c r="E359" s="158" t="s">
        <v>1925</v>
      </c>
      <c r="F359" s="159" t="s">
        <v>1926</v>
      </c>
      <c r="G359" s="160" t="s">
        <v>864</v>
      </c>
      <c r="H359" s="161">
        <v>0.39500000000000002</v>
      </c>
      <c r="I359" s="162"/>
      <c r="J359" s="163">
        <f>ROUND(I359*H359,2)</f>
        <v>0</v>
      </c>
      <c r="K359" s="159" t="s">
        <v>1003</v>
      </c>
      <c r="L359" s="30"/>
      <c r="M359" s="164" t="s">
        <v>1</v>
      </c>
      <c r="N359" s="113" t="s">
        <v>39</v>
      </c>
      <c r="P359" s="153">
        <f>O359*H359</f>
        <v>0</v>
      </c>
      <c r="Q359" s="153">
        <v>1.0606543799999999</v>
      </c>
      <c r="R359" s="153">
        <f>Q359*H359</f>
        <v>0.41895848009999997</v>
      </c>
      <c r="S359" s="153">
        <v>0</v>
      </c>
      <c r="T359" s="154">
        <f>S359*H359</f>
        <v>0</v>
      </c>
      <c r="AR359" s="155" t="s">
        <v>1004</v>
      </c>
      <c r="AT359" s="155" t="s">
        <v>207</v>
      </c>
      <c r="AU359" s="155" t="s">
        <v>82</v>
      </c>
      <c r="AY359" s="15" t="s">
        <v>193</v>
      </c>
      <c r="BE359" s="156">
        <f>IF(N359="základní",J359,0)</f>
        <v>0</v>
      </c>
      <c r="BF359" s="156">
        <f>IF(N359="snížená",J359,0)</f>
        <v>0</v>
      </c>
      <c r="BG359" s="156">
        <f>IF(N359="zákl. přenesená",J359,0)</f>
        <v>0</v>
      </c>
      <c r="BH359" s="156">
        <f>IF(N359="sníž. přenesená",J359,0)</f>
        <v>0</v>
      </c>
      <c r="BI359" s="156">
        <f>IF(N359="nulová",J359,0)</f>
        <v>0</v>
      </c>
      <c r="BJ359" s="15" t="s">
        <v>82</v>
      </c>
      <c r="BK359" s="156">
        <f>ROUND(I359*H359,2)</f>
        <v>0</v>
      </c>
      <c r="BL359" s="15" t="s">
        <v>1004</v>
      </c>
      <c r="BM359" s="155" t="s">
        <v>2451</v>
      </c>
    </row>
    <row r="360" spans="2:65" s="1" customFormat="1" ht="11.25">
      <c r="B360" s="30"/>
      <c r="D360" s="180" t="s">
        <v>286</v>
      </c>
      <c r="F360" s="181" t="s">
        <v>1928</v>
      </c>
      <c r="I360" s="115"/>
      <c r="L360" s="30"/>
      <c r="M360" s="182"/>
      <c r="T360" s="54"/>
      <c r="AT360" s="15" t="s">
        <v>286</v>
      </c>
      <c r="AU360" s="15" t="s">
        <v>82</v>
      </c>
    </row>
    <row r="361" spans="2:65" s="12" customFormat="1" ht="22.5">
      <c r="B361" s="165"/>
      <c r="D361" s="166" t="s">
        <v>224</v>
      </c>
      <c r="E361" s="167" t="s">
        <v>1</v>
      </c>
      <c r="F361" s="168" t="s">
        <v>2452</v>
      </c>
      <c r="H361" s="169">
        <v>0.25894080000000003</v>
      </c>
      <c r="I361" s="170"/>
      <c r="L361" s="165"/>
      <c r="M361" s="171"/>
      <c r="T361" s="172"/>
      <c r="AT361" s="167" t="s">
        <v>224</v>
      </c>
      <c r="AU361" s="167" t="s">
        <v>82</v>
      </c>
      <c r="AV361" s="12" t="s">
        <v>84</v>
      </c>
      <c r="AW361" s="12" t="s">
        <v>226</v>
      </c>
      <c r="AX361" s="12" t="s">
        <v>74</v>
      </c>
      <c r="AY361" s="167" t="s">
        <v>193</v>
      </c>
    </row>
    <row r="362" spans="2:65" s="12" customFormat="1" ht="11.25">
      <c r="B362" s="165"/>
      <c r="D362" s="166" t="s">
        <v>224</v>
      </c>
      <c r="E362" s="167" t="s">
        <v>1</v>
      </c>
      <c r="F362" s="168" t="s">
        <v>2453</v>
      </c>
      <c r="H362" s="169">
        <v>0.13600000000000001</v>
      </c>
      <c r="I362" s="170"/>
      <c r="L362" s="165"/>
      <c r="M362" s="171"/>
      <c r="T362" s="172"/>
      <c r="AT362" s="167" t="s">
        <v>224</v>
      </c>
      <c r="AU362" s="167" t="s">
        <v>82</v>
      </c>
      <c r="AV362" s="12" t="s">
        <v>84</v>
      </c>
      <c r="AW362" s="12" t="s">
        <v>226</v>
      </c>
      <c r="AX362" s="12" t="s">
        <v>74</v>
      </c>
      <c r="AY362" s="167" t="s">
        <v>193</v>
      </c>
    </row>
    <row r="363" spans="2:65" s="13" customFormat="1" ht="11.25">
      <c r="B363" s="173"/>
      <c r="D363" s="166" t="s">
        <v>224</v>
      </c>
      <c r="E363" s="174" t="s">
        <v>1</v>
      </c>
      <c r="F363" s="175" t="s">
        <v>227</v>
      </c>
      <c r="H363" s="176">
        <v>0.39494079999999998</v>
      </c>
      <c r="I363" s="177"/>
      <c r="L363" s="173"/>
      <c r="M363" s="178"/>
      <c r="T363" s="179"/>
      <c r="AT363" s="174" t="s">
        <v>224</v>
      </c>
      <c r="AU363" s="174" t="s">
        <v>82</v>
      </c>
      <c r="AV363" s="13" t="s">
        <v>192</v>
      </c>
      <c r="AW363" s="13" t="s">
        <v>3</v>
      </c>
      <c r="AX363" s="13" t="s">
        <v>82</v>
      </c>
      <c r="AY363" s="174" t="s">
        <v>193</v>
      </c>
    </row>
    <row r="364" spans="2:65" s="1" customFormat="1" ht="16.5" customHeight="1">
      <c r="B364" s="114"/>
      <c r="C364" s="143" t="s">
        <v>2454</v>
      </c>
      <c r="D364" s="143" t="s">
        <v>196</v>
      </c>
      <c r="E364" s="144" t="s">
        <v>2455</v>
      </c>
      <c r="F364" s="145" t="s">
        <v>2456</v>
      </c>
      <c r="G364" s="146" t="s">
        <v>199</v>
      </c>
      <c r="H364" s="147">
        <v>8</v>
      </c>
      <c r="I364" s="148"/>
      <c r="J364" s="149">
        <f>ROUND(I364*H364,2)</f>
        <v>0</v>
      </c>
      <c r="K364" s="145" t="s">
        <v>1</v>
      </c>
      <c r="L364" s="150"/>
      <c r="M364" s="151" t="s">
        <v>1</v>
      </c>
      <c r="N364" s="152" t="s">
        <v>39</v>
      </c>
      <c r="P364" s="153">
        <f>O364*H364</f>
        <v>0</v>
      </c>
      <c r="Q364" s="153">
        <v>0</v>
      </c>
      <c r="R364" s="153">
        <f>Q364*H364</f>
        <v>0</v>
      </c>
      <c r="S364" s="153">
        <v>0</v>
      </c>
      <c r="T364" s="154">
        <f>S364*H364</f>
        <v>0</v>
      </c>
      <c r="AR364" s="155" t="s">
        <v>1004</v>
      </c>
      <c r="AT364" s="155" t="s">
        <v>196</v>
      </c>
      <c r="AU364" s="155" t="s">
        <v>82</v>
      </c>
      <c r="AY364" s="15" t="s">
        <v>193</v>
      </c>
      <c r="BE364" s="156">
        <f>IF(N364="základní",J364,0)</f>
        <v>0</v>
      </c>
      <c r="BF364" s="156">
        <f>IF(N364="snížená",J364,0)</f>
        <v>0</v>
      </c>
      <c r="BG364" s="156">
        <f>IF(N364="zákl. přenesená",J364,0)</f>
        <v>0</v>
      </c>
      <c r="BH364" s="156">
        <f>IF(N364="sníž. přenesená",J364,0)</f>
        <v>0</v>
      </c>
      <c r="BI364" s="156">
        <f>IF(N364="nulová",J364,0)</f>
        <v>0</v>
      </c>
      <c r="BJ364" s="15" t="s">
        <v>82</v>
      </c>
      <c r="BK364" s="156">
        <f>ROUND(I364*H364,2)</f>
        <v>0</v>
      </c>
      <c r="BL364" s="15" t="s">
        <v>1004</v>
      </c>
      <c r="BM364" s="155" t="s">
        <v>2457</v>
      </c>
    </row>
    <row r="365" spans="2:65" s="1" customFormat="1" ht="21.75" customHeight="1">
      <c r="B365" s="114"/>
      <c r="C365" s="143" t="s">
        <v>2458</v>
      </c>
      <c r="D365" s="143" t="s">
        <v>196</v>
      </c>
      <c r="E365" s="144" t="s">
        <v>2057</v>
      </c>
      <c r="F365" s="145" t="s">
        <v>2058</v>
      </c>
      <c r="G365" s="146" t="s">
        <v>221</v>
      </c>
      <c r="H365" s="147">
        <v>56</v>
      </c>
      <c r="I365" s="148"/>
      <c r="J365" s="149">
        <f>ROUND(I365*H365,2)</f>
        <v>0</v>
      </c>
      <c r="K365" s="145" t="s">
        <v>1</v>
      </c>
      <c r="L365" s="150"/>
      <c r="M365" s="151" t="s">
        <v>1</v>
      </c>
      <c r="N365" s="152" t="s">
        <v>39</v>
      </c>
      <c r="P365" s="153">
        <f>O365*H365</f>
        <v>0</v>
      </c>
      <c r="Q365" s="153">
        <v>0</v>
      </c>
      <c r="R365" s="153">
        <f>Q365*H365</f>
        <v>0</v>
      </c>
      <c r="S365" s="153">
        <v>0</v>
      </c>
      <c r="T365" s="154">
        <f>S365*H365</f>
        <v>0</v>
      </c>
      <c r="AR365" s="155" t="s">
        <v>273</v>
      </c>
      <c r="AT365" s="155" t="s">
        <v>196</v>
      </c>
      <c r="AU365" s="155" t="s">
        <v>82</v>
      </c>
      <c r="AY365" s="15" t="s">
        <v>193</v>
      </c>
      <c r="BE365" s="156">
        <f>IF(N365="základní",J365,0)</f>
        <v>0</v>
      </c>
      <c r="BF365" s="156">
        <f>IF(N365="snížená",J365,0)</f>
        <v>0</v>
      </c>
      <c r="BG365" s="156">
        <f>IF(N365="zákl. přenesená",J365,0)</f>
        <v>0</v>
      </c>
      <c r="BH365" s="156">
        <f>IF(N365="sníž. přenesená",J365,0)</f>
        <v>0</v>
      </c>
      <c r="BI365" s="156">
        <f>IF(N365="nulová",J365,0)</f>
        <v>0</v>
      </c>
      <c r="BJ365" s="15" t="s">
        <v>82</v>
      </c>
      <c r="BK365" s="156">
        <f>ROUND(I365*H365,2)</f>
        <v>0</v>
      </c>
      <c r="BL365" s="15" t="s">
        <v>268</v>
      </c>
      <c r="BM365" s="155" t="s">
        <v>2459</v>
      </c>
    </row>
    <row r="366" spans="2:65" s="12" customFormat="1" ht="11.25">
      <c r="B366" s="165"/>
      <c r="D366" s="166" t="s">
        <v>224</v>
      </c>
      <c r="E366" s="167" t="s">
        <v>1</v>
      </c>
      <c r="F366" s="168" t="s">
        <v>2460</v>
      </c>
      <c r="H366" s="169">
        <v>6</v>
      </c>
      <c r="I366" s="170"/>
      <c r="L366" s="165"/>
      <c r="M366" s="171"/>
      <c r="T366" s="172"/>
      <c r="AT366" s="167" t="s">
        <v>224</v>
      </c>
      <c r="AU366" s="167" t="s">
        <v>82</v>
      </c>
      <c r="AV366" s="12" t="s">
        <v>84</v>
      </c>
      <c r="AW366" s="12" t="s">
        <v>226</v>
      </c>
      <c r="AX366" s="12" t="s">
        <v>74</v>
      </c>
      <c r="AY366" s="167" t="s">
        <v>193</v>
      </c>
    </row>
    <row r="367" spans="2:65" s="12" customFormat="1" ht="11.25">
      <c r="B367" s="165"/>
      <c r="D367" s="166" t="s">
        <v>224</v>
      </c>
      <c r="E367" s="167" t="s">
        <v>1</v>
      </c>
      <c r="F367" s="168" t="s">
        <v>2461</v>
      </c>
      <c r="H367" s="169">
        <v>50</v>
      </c>
      <c r="I367" s="170"/>
      <c r="L367" s="165"/>
      <c r="M367" s="171"/>
      <c r="T367" s="172"/>
      <c r="AT367" s="167" t="s">
        <v>224</v>
      </c>
      <c r="AU367" s="167" t="s">
        <v>82</v>
      </c>
      <c r="AV367" s="12" t="s">
        <v>84</v>
      </c>
      <c r="AW367" s="12" t="s">
        <v>226</v>
      </c>
      <c r="AX367" s="12" t="s">
        <v>74</v>
      </c>
      <c r="AY367" s="167" t="s">
        <v>193</v>
      </c>
    </row>
    <row r="368" spans="2:65" s="13" customFormat="1" ht="11.25">
      <c r="B368" s="173"/>
      <c r="D368" s="166" t="s">
        <v>224</v>
      </c>
      <c r="E368" s="174" t="s">
        <v>1</v>
      </c>
      <c r="F368" s="175" t="s">
        <v>227</v>
      </c>
      <c r="H368" s="176">
        <v>56</v>
      </c>
      <c r="I368" s="177"/>
      <c r="L368" s="173"/>
      <c r="M368" s="178"/>
      <c r="T368" s="179"/>
      <c r="AT368" s="174" t="s">
        <v>224</v>
      </c>
      <c r="AU368" s="174" t="s">
        <v>82</v>
      </c>
      <c r="AV368" s="13" t="s">
        <v>192</v>
      </c>
      <c r="AW368" s="13" t="s">
        <v>226</v>
      </c>
      <c r="AX368" s="13" t="s">
        <v>82</v>
      </c>
      <c r="AY368" s="174" t="s">
        <v>193</v>
      </c>
    </row>
    <row r="369" spans="2:65" s="1" customFormat="1" ht="16.5" customHeight="1">
      <c r="B369" s="114"/>
      <c r="C369" s="157" t="s">
        <v>2462</v>
      </c>
      <c r="D369" s="157" t="s">
        <v>207</v>
      </c>
      <c r="E369" s="158" t="s">
        <v>2021</v>
      </c>
      <c r="F369" s="159" t="s">
        <v>2463</v>
      </c>
      <c r="G369" s="160" t="s">
        <v>857</v>
      </c>
      <c r="H369" s="161">
        <v>13.913</v>
      </c>
      <c r="I369" s="162"/>
      <c r="J369" s="163">
        <f>ROUND(I369*H369,2)</f>
        <v>0</v>
      </c>
      <c r="K369" s="159" t="s">
        <v>1</v>
      </c>
      <c r="L369" s="30"/>
      <c r="M369" s="164" t="s">
        <v>1</v>
      </c>
      <c r="N369" s="113" t="s">
        <v>39</v>
      </c>
      <c r="P369" s="153">
        <f>O369*H369</f>
        <v>0</v>
      </c>
      <c r="Q369" s="153">
        <v>0</v>
      </c>
      <c r="R369" s="153">
        <f>Q369*H369</f>
        <v>0</v>
      </c>
      <c r="S369" s="153">
        <v>0</v>
      </c>
      <c r="T369" s="154">
        <f>S369*H369</f>
        <v>0</v>
      </c>
      <c r="AR369" s="155" t="s">
        <v>192</v>
      </c>
      <c r="AT369" s="155" t="s">
        <v>207</v>
      </c>
      <c r="AU369" s="155" t="s">
        <v>82</v>
      </c>
      <c r="AY369" s="15" t="s">
        <v>193</v>
      </c>
      <c r="BE369" s="156">
        <f>IF(N369="základní",J369,0)</f>
        <v>0</v>
      </c>
      <c r="BF369" s="156">
        <f>IF(N369="snížená",J369,0)</f>
        <v>0</v>
      </c>
      <c r="BG369" s="156">
        <f>IF(N369="zákl. přenesená",J369,0)</f>
        <v>0</v>
      </c>
      <c r="BH369" s="156">
        <f>IF(N369="sníž. přenesená",J369,0)</f>
        <v>0</v>
      </c>
      <c r="BI369" s="156">
        <f>IF(N369="nulová",J369,0)</f>
        <v>0</v>
      </c>
      <c r="BJ369" s="15" t="s">
        <v>82</v>
      </c>
      <c r="BK369" s="156">
        <f>ROUND(I369*H369,2)</f>
        <v>0</v>
      </c>
      <c r="BL369" s="15" t="s">
        <v>192</v>
      </c>
      <c r="BM369" s="155" t="s">
        <v>2464</v>
      </c>
    </row>
    <row r="370" spans="2:65" s="12" customFormat="1" ht="22.5">
      <c r="B370" s="165"/>
      <c r="D370" s="166" t="s">
        <v>224</v>
      </c>
      <c r="E370" s="167" t="s">
        <v>1</v>
      </c>
      <c r="F370" s="168" t="s">
        <v>2465</v>
      </c>
      <c r="H370" s="169">
        <v>7.833672</v>
      </c>
      <c r="I370" s="170"/>
      <c r="L370" s="165"/>
      <c r="M370" s="171"/>
      <c r="T370" s="172"/>
      <c r="AT370" s="167" t="s">
        <v>224</v>
      </c>
      <c r="AU370" s="167" t="s">
        <v>82</v>
      </c>
      <c r="AV370" s="12" t="s">
        <v>84</v>
      </c>
      <c r="AW370" s="12" t="s">
        <v>226</v>
      </c>
      <c r="AX370" s="12" t="s">
        <v>74</v>
      </c>
      <c r="AY370" s="167" t="s">
        <v>193</v>
      </c>
    </row>
    <row r="371" spans="2:65" s="12" customFormat="1" ht="22.5">
      <c r="B371" s="165"/>
      <c r="D371" s="166" t="s">
        <v>224</v>
      </c>
      <c r="E371" s="167" t="s">
        <v>1</v>
      </c>
      <c r="F371" s="168" t="s">
        <v>2466</v>
      </c>
      <c r="H371" s="169">
        <v>5.6548667764619998</v>
      </c>
      <c r="I371" s="170"/>
      <c r="L371" s="165"/>
      <c r="M371" s="171"/>
      <c r="T371" s="172"/>
      <c r="AT371" s="167" t="s">
        <v>224</v>
      </c>
      <c r="AU371" s="167" t="s">
        <v>82</v>
      </c>
      <c r="AV371" s="12" t="s">
        <v>84</v>
      </c>
      <c r="AW371" s="12" t="s">
        <v>226</v>
      </c>
      <c r="AX371" s="12" t="s">
        <v>74</v>
      </c>
      <c r="AY371" s="167" t="s">
        <v>193</v>
      </c>
    </row>
    <row r="372" spans="2:65" s="12" customFormat="1" ht="11.25">
      <c r="B372" s="165"/>
      <c r="D372" s="166" t="s">
        <v>224</v>
      </c>
      <c r="E372" s="167" t="s">
        <v>1</v>
      </c>
      <c r="F372" s="168" t="s">
        <v>2467</v>
      </c>
      <c r="H372" s="169">
        <v>0.42411500823464998</v>
      </c>
      <c r="I372" s="170"/>
      <c r="L372" s="165"/>
      <c r="M372" s="171"/>
      <c r="T372" s="172"/>
      <c r="AT372" s="167" t="s">
        <v>224</v>
      </c>
      <c r="AU372" s="167" t="s">
        <v>82</v>
      </c>
      <c r="AV372" s="12" t="s">
        <v>84</v>
      </c>
      <c r="AW372" s="12" t="s">
        <v>226</v>
      </c>
      <c r="AX372" s="12" t="s">
        <v>74</v>
      </c>
      <c r="AY372" s="167" t="s">
        <v>193</v>
      </c>
    </row>
    <row r="373" spans="2:65" s="13" customFormat="1" ht="11.25">
      <c r="B373" s="173"/>
      <c r="D373" s="166" t="s">
        <v>224</v>
      </c>
      <c r="E373" s="174" t="s">
        <v>1</v>
      </c>
      <c r="F373" s="175" t="s">
        <v>227</v>
      </c>
      <c r="H373" s="176">
        <v>13.9126537846966</v>
      </c>
      <c r="I373" s="177"/>
      <c r="L373" s="173"/>
      <c r="M373" s="178"/>
      <c r="T373" s="179"/>
      <c r="AT373" s="174" t="s">
        <v>224</v>
      </c>
      <c r="AU373" s="174" t="s">
        <v>82</v>
      </c>
      <c r="AV373" s="13" t="s">
        <v>192</v>
      </c>
      <c r="AW373" s="13" t="s">
        <v>226</v>
      </c>
      <c r="AX373" s="13" t="s">
        <v>82</v>
      </c>
      <c r="AY373" s="174" t="s">
        <v>193</v>
      </c>
    </row>
    <row r="374" spans="2:65" s="1" customFormat="1" ht="16.5" customHeight="1">
      <c r="B374" s="114"/>
      <c r="C374" s="143" t="s">
        <v>2468</v>
      </c>
      <c r="D374" s="143" t="s">
        <v>196</v>
      </c>
      <c r="E374" s="144" t="s">
        <v>2028</v>
      </c>
      <c r="F374" s="145" t="s">
        <v>2029</v>
      </c>
      <c r="G374" s="146" t="s">
        <v>864</v>
      </c>
      <c r="H374" s="147">
        <v>28</v>
      </c>
      <c r="I374" s="148"/>
      <c r="J374" s="149">
        <f>ROUND(I374*H374,2)</f>
        <v>0</v>
      </c>
      <c r="K374" s="145" t="s">
        <v>1003</v>
      </c>
      <c r="L374" s="150"/>
      <c r="M374" s="151" t="s">
        <v>1</v>
      </c>
      <c r="N374" s="152" t="s">
        <v>39</v>
      </c>
      <c r="P374" s="153">
        <f>O374*H374</f>
        <v>0</v>
      </c>
      <c r="Q374" s="153">
        <v>1</v>
      </c>
      <c r="R374" s="153">
        <f>Q374*H374</f>
        <v>28</v>
      </c>
      <c r="S374" s="153">
        <v>0</v>
      </c>
      <c r="T374" s="154">
        <f>S374*H374</f>
        <v>0</v>
      </c>
      <c r="AR374" s="155" t="s">
        <v>200</v>
      </c>
      <c r="AT374" s="155" t="s">
        <v>196</v>
      </c>
      <c r="AU374" s="155" t="s">
        <v>82</v>
      </c>
      <c r="AY374" s="15" t="s">
        <v>193</v>
      </c>
      <c r="BE374" s="156">
        <f>IF(N374="základní",J374,0)</f>
        <v>0</v>
      </c>
      <c r="BF374" s="156">
        <f>IF(N374="snížená",J374,0)</f>
        <v>0</v>
      </c>
      <c r="BG374" s="156">
        <f>IF(N374="zákl. přenesená",J374,0)</f>
        <v>0</v>
      </c>
      <c r="BH374" s="156">
        <f>IF(N374="sníž. přenesená",J374,0)</f>
        <v>0</v>
      </c>
      <c r="BI374" s="156">
        <f>IF(N374="nulová",J374,0)</f>
        <v>0</v>
      </c>
      <c r="BJ374" s="15" t="s">
        <v>82</v>
      </c>
      <c r="BK374" s="156">
        <f>ROUND(I374*H374,2)</f>
        <v>0</v>
      </c>
      <c r="BL374" s="15" t="s">
        <v>192</v>
      </c>
      <c r="BM374" s="155" t="s">
        <v>2469</v>
      </c>
    </row>
    <row r="375" spans="2:65" s="12" customFormat="1" ht="11.25">
      <c r="B375" s="165"/>
      <c r="D375" s="166" t="s">
        <v>224</v>
      </c>
      <c r="E375" s="167" t="s">
        <v>1</v>
      </c>
      <c r="F375" s="168" t="s">
        <v>2470</v>
      </c>
      <c r="H375" s="169">
        <v>28</v>
      </c>
      <c r="I375" s="170"/>
      <c r="L375" s="165"/>
      <c r="M375" s="171"/>
      <c r="T375" s="172"/>
      <c r="AT375" s="167" t="s">
        <v>224</v>
      </c>
      <c r="AU375" s="167" t="s">
        <v>82</v>
      </c>
      <c r="AV375" s="12" t="s">
        <v>84</v>
      </c>
      <c r="AW375" s="12" t="s">
        <v>226</v>
      </c>
      <c r="AX375" s="12" t="s">
        <v>82</v>
      </c>
      <c r="AY375" s="167" t="s">
        <v>193</v>
      </c>
    </row>
    <row r="376" spans="2:65" s="1" customFormat="1" ht="16.5" customHeight="1">
      <c r="B376" s="114"/>
      <c r="C376" s="157" t="s">
        <v>1653</v>
      </c>
      <c r="D376" s="157" t="s">
        <v>207</v>
      </c>
      <c r="E376" s="158" t="s">
        <v>2033</v>
      </c>
      <c r="F376" s="159" t="s">
        <v>2034</v>
      </c>
      <c r="G376" s="160" t="s">
        <v>857</v>
      </c>
      <c r="H376" s="161">
        <v>2.669</v>
      </c>
      <c r="I376" s="162"/>
      <c r="J376" s="163">
        <f>ROUND(I376*H376,2)</f>
        <v>0</v>
      </c>
      <c r="K376" s="159" t="s">
        <v>1</v>
      </c>
      <c r="L376" s="30"/>
      <c r="M376" s="164" t="s">
        <v>1</v>
      </c>
      <c r="N376" s="113" t="s">
        <v>39</v>
      </c>
      <c r="P376" s="153">
        <f>O376*H376</f>
        <v>0</v>
      </c>
      <c r="Q376" s="153">
        <v>0</v>
      </c>
      <c r="R376" s="153">
        <f>Q376*H376</f>
        <v>0</v>
      </c>
      <c r="S376" s="153">
        <v>0</v>
      </c>
      <c r="T376" s="154">
        <f>S376*H376</f>
        <v>0</v>
      </c>
      <c r="AR376" s="155" t="s">
        <v>1004</v>
      </c>
      <c r="AT376" s="155" t="s">
        <v>207</v>
      </c>
      <c r="AU376" s="155" t="s">
        <v>82</v>
      </c>
      <c r="AY376" s="15" t="s">
        <v>193</v>
      </c>
      <c r="BE376" s="156">
        <f>IF(N376="základní",J376,0)</f>
        <v>0</v>
      </c>
      <c r="BF376" s="156">
        <f>IF(N376="snížená",J376,0)</f>
        <v>0</v>
      </c>
      <c r="BG376" s="156">
        <f>IF(N376="zákl. přenesená",J376,0)</f>
        <v>0</v>
      </c>
      <c r="BH376" s="156">
        <f>IF(N376="sníž. přenesená",J376,0)</f>
        <v>0</v>
      </c>
      <c r="BI376" s="156">
        <f>IF(N376="nulová",J376,0)</f>
        <v>0</v>
      </c>
      <c r="BJ376" s="15" t="s">
        <v>82</v>
      </c>
      <c r="BK376" s="156">
        <f>ROUND(I376*H376,2)</f>
        <v>0</v>
      </c>
      <c r="BL376" s="15" t="s">
        <v>1004</v>
      </c>
      <c r="BM376" s="155" t="s">
        <v>2471</v>
      </c>
    </row>
    <row r="377" spans="2:65" s="12" customFormat="1" ht="11.25">
      <c r="B377" s="165"/>
      <c r="D377" s="166" t="s">
        <v>224</v>
      </c>
      <c r="E377" s="167" t="s">
        <v>1</v>
      </c>
      <c r="F377" s="168" t="s">
        <v>2472</v>
      </c>
      <c r="H377" s="169">
        <v>2.669</v>
      </c>
      <c r="I377" s="170"/>
      <c r="L377" s="165"/>
      <c r="M377" s="171"/>
      <c r="T377" s="172"/>
      <c r="AT377" s="167" t="s">
        <v>224</v>
      </c>
      <c r="AU377" s="167" t="s">
        <v>82</v>
      </c>
      <c r="AV377" s="12" t="s">
        <v>84</v>
      </c>
      <c r="AW377" s="12" t="s">
        <v>226</v>
      </c>
      <c r="AX377" s="12" t="s">
        <v>82</v>
      </c>
      <c r="AY377" s="167" t="s">
        <v>193</v>
      </c>
    </row>
    <row r="378" spans="2:65" s="1" customFormat="1" ht="16.5" customHeight="1">
      <c r="B378" s="114"/>
      <c r="C378" s="143" t="s">
        <v>1657</v>
      </c>
      <c r="D378" s="143" t="s">
        <v>196</v>
      </c>
      <c r="E378" s="144" t="s">
        <v>2038</v>
      </c>
      <c r="F378" s="145" t="s">
        <v>2039</v>
      </c>
      <c r="G378" s="146" t="s">
        <v>857</v>
      </c>
      <c r="H378" s="147">
        <v>2.669</v>
      </c>
      <c r="I378" s="148"/>
      <c r="J378" s="149">
        <f>ROUND(I378*H378,2)</f>
        <v>0</v>
      </c>
      <c r="K378" s="145" t="s">
        <v>1</v>
      </c>
      <c r="L378" s="150"/>
      <c r="M378" s="151" t="s">
        <v>1</v>
      </c>
      <c r="N378" s="152" t="s">
        <v>39</v>
      </c>
      <c r="P378" s="153">
        <f>O378*H378</f>
        <v>0</v>
      </c>
      <c r="Q378" s="153">
        <v>0</v>
      </c>
      <c r="R378" s="153">
        <f>Q378*H378</f>
        <v>0</v>
      </c>
      <c r="S378" s="153">
        <v>0</v>
      </c>
      <c r="T378" s="154">
        <f>S378*H378</f>
        <v>0</v>
      </c>
      <c r="AR378" s="155" t="s">
        <v>1004</v>
      </c>
      <c r="AT378" s="155" t="s">
        <v>196</v>
      </c>
      <c r="AU378" s="155" t="s">
        <v>82</v>
      </c>
      <c r="AY378" s="15" t="s">
        <v>193</v>
      </c>
      <c r="BE378" s="156">
        <f>IF(N378="základní",J378,0)</f>
        <v>0</v>
      </c>
      <c r="BF378" s="156">
        <f>IF(N378="snížená",J378,0)</f>
        <v>0</v>
      </c>
      <c r="BG378" s="156">
        <f>IF(N378="zákl. přenesená",J378,0)</f>
        <v>0</v>
      </c>
      <c r="BH378" s="156">
        <f>IF(N378="sníž. přenesená",J378,0)</f>
        <v>0</v>
      </c>
      <c r="BI378" s="156">
        <f>IF(N378="nulová",J378,0)</f>
        <v>0</v>
      </c>
      <c r="BJ378" s="15" t="s">
        <v>82</v>
      </c>
      <c r="BK378" s="156">
        <f>ROUND(I378*H378,2)</f>
        <v>0</v>
      </c>
      <c r="BL378" s="15" t="s">
        <v>1004</v>
      </c>
      <c r="BM378" s="155" t="s">
        <v>2473</v>
      </c>
    </row>
    <row r="379" spans="2:65" s="12" customFormat="1" ht="11.25">
      <c r="B379" s="165"/>
      <c r="D379" s="166" t="s">
        <v>224</v>
      </c>
      <c r="E379" s="167" t="s">
        <v>1</v>
      </c>
      <c r="F379" s="168" t="s">
        <v>2472</v>
      </c>
      <c r="H379" s="169">
        <v>2.669</v>
      </c>
      <c r="I379" s="170"/>
      <c r="L379" s="165"/>
      <c r="M379" s="171"/>
      <c r="T379" s="172"/>
      <c r="AT379" s="167" t="s">
        <v>224</v>
      </c>
      <c r="AU379" s="167" t="s">
        <v>82</v>
      </c>
      <c r="AV379" s="12" t="s">
        <v>84</v>
      </c>
      <c r="AW379" s="12" t="s">
        <v>226</v>
      </c>
      <c r="AX379" s="12" t="s">
        <v>82</v>
      </c>
      <c r="AY379" s="167" t="s">
        <v>193</v>
      </c>
    </row>
    <row r="380" spans="2:65" s="1" customFormat="1" ht="16.5" customHeight="1">
      <c r="B380" s="114"/>
      <c r="C380" s="157" t="s">
        <v>1661</v>
      </c>
      <c r="D380" s="157" t="s">
        <v>207</v>
      </c>
      <c r="E380" s="158" t="s">
        <v>2042</v>
      </c>
      <c r="F380" s="159" t="s">
        <v>2043</v>
      </c>
      <c r="G380" s="160" t="s">
        <v>210</v>
      </c>
      <c r="H380" s="161">
        <v>1</v>
      </c>
      <c r="I380" s="162"/>
      <c r="J380" s="163">
        <f>ROUND(I380*H380,2)</f>
        <v>0</v>
      </c>
      <c r="K380" s="159" t="s">
        <v>1</v>
      </c>
      <c r="L380" s="30"/>
      <c r="M380" s="164" t="s">
        <v>1</v>
      </c>
      <c r="N380" s="113" t="s">
        <v>39</v>
      </c>
      <c r="P380" s="153">
        <f>O380*H380</f>
        <v>0</v>
      </c>
      <c r="Q380" s="153">
        <v>0</v>
      </c>
      <c r="R380" s="153">
        <f>Q380*H380</f>
        <v>0</v>
      </c>
      <c r="S380" s="153">
        <v>0</v>
      </c>
      <c r="T380" s="154">
        <f>S380*H380</f>
        <v>0</v>
      </c>
      <c r="AR380" s="155" t="s">
        <v>192</v>
      </c>
      <c r="AT380" s="155" t="s">
        <v>207</v>
      </c>
      <c r="AU380" s="155" t="s">
        <v>82</v>
      </c>
      <c r="AY380" s="15" t="s">
        <v>193</v>
      </c>
      <c r="BE380" s="156">
        <f>IF(N380="základní",J380,0)</f>
        <v>0</v>
      </c>
      <c r="BF380" s="156">
        <f>IF(N380="snížená",J380,0)</f>
        <v>0</v>
      </c>
      <c r="BG380" s="156">
        <f>IF(N380="zákl. přenesená",J380,0)</f>
        <v>0</v>
      </c>
      <c r="BH380" s="156">
        <f>IF(N380="sníž. přenesená",J380,0)</f>
        <v>0</v>
      </c>
      <c r="BI380" s="156">
        <f>IF(N380="nulová",J380,0)</f>
        <v>0</v>
      </c>
      <c r="BJ380" s="15" t="s">
        <v>82</v>
      </c>
      <c r="BK380" s="156">
        <f>ROUND(I380*H380,2)</f>
        <v>0</v>
      </c>
      <c r="BL380" s="15" t="s">
        <v>192</v>
      </c>
      <c r="BM380" s="155" t="s">
        <v>2474</v>
      </c>
    </row>
    <row r="381" spans="2:65" s="1" customFormat="1" ht="21.75" customHeight="1">
      <c r="B381" s="114"/>
      <c r="C381" s="157" t="s">
        <v>1665</v>
      </c>
      <c r="D381" s="157" t="s">
        <v>207</v>
      </c>
      <c r="E381" s="158" t="s">
        <v>2046</v>
      </c>
      <c r="F381" s="159" t="s">
        <v>2047</v>
      </c>
      <c r="G381" s="160" t="s">
        <v>199</v>
      </c>
      <c r="H381" s="161">
        <v>1</v>
      </c>
      <c r="I381" s="162"/>
      <c r="J381" s="163">
        <f>ROUND(I381*H381,2)</f>
        <v>0</v>
      </c>
      <c r="K381" s="159" t="s">
        <v>1</v>
      </c>
      <c r="L381" s="30"/>
      <c r="M381" s="164" t="s">
        <v>1</v>
      </c>
      <c r="N381" s="113" t="s">
        <v>39</v>
      </c>
      <c r="P381" s="153">
        <f>O381*H381</f>
        <v>0</v>
      </c>
      <c r="Q381" s="153">
        <v>0</v>
      </c>
      <c r="R381" s="153">
        <f>Q381*H381</f>
        <v>0</v>
      </c>
      <c r="S381" s="153">
        <v>0</v>
      </c>
      <c r="T381" s="154">
        <f>S381*H381</f>
        <v>0</v>
      </c>
      <c r="AR381" s="155" t="s">
        <v>192</v>
      </c>
      <c r="AT381" s="155" t="s">
        <v>207</v>
      </c>
      <c r="AU381" s="155" t="s">
        <v>82</v>
      </c>
      <c r="AY381" s="15" t="s">
        <v>193</v>
      </c>
      <c r="BE381" s="156">
        <f>IF(N381="základní",J381,0)</f>
        <v>0</v>
      </c>
      <c r="BF381" s="156">
        <f>IF(N381="snížená",J381,0)</f>
        <v>0</v>
      </c>
      <c r="BG381" s="156">
        <f>IF(N381="zákl. přenesená",J381,0)</f>
        <v>0</v>
      </c>
      <c r="BH381" s="156">
        <f>IF(N381="sníž. přenesená",J381,0)</f>
        <v>0</v>
      </c>
      <c r="BI381" s="156">
        <f>IF(N381="nulová",J381,0)</f>
        <v>0</v>
      </c>
      <c r="BJ381" s="15" t="s">
        <v>82</v>
      </c>
      <c r="BK381" s="156">
        <f>ROUND(I381*H381,2)</f>
        <v>0</v>
      </c>
      <c r="BL381" s="15" t="s">
        <v>192</v>
      </c>
      <c r="BM381" s="155" t="s">
        <v>2475</v>
      </c>
    </row>
    <row r="382" spans="2:65" s="12" customFormat="1" ht="11.25">
      <c r="B382" s="165"/>
      <c r="D382" s="166" t="s">
        <v>224</v>
      </c>
      <c r="E382" s="167" t="s">
        <v>1</v>
      </c>
      <c r="F382" s="168" t="s">
        <v>82</v>
      </c>
      <c r="H382" s="169">
        <v>1</v>
      </c>
      <c r="I382" s="170"/>
      <c r="L382" s="165"/>
      <c r="M382" s="171"/>
      <c r="T382" s="172"/>
      <c r="AT382" s="167" t="s">
        <v>224</v>
      </c>
      <c r="AU382" s="167" t="s">
        <v>82</v>
      </c>
      <c r="AV382" s="12" t="s">
        <v>84</v>
      </c>
      <c r="AW382" s="12" t="s">
        <v>226</v>
      </c>
      <c r="AX382" s="12" t="s">
        <v>82</v>
      </c>
      <c r="AY382" s="167" t="s">
        <v>193</v>
      </c>
    </row>
    <row r="383" spans="2:65" s="1" customFormat="1" ht="16.5" customHeight="1">
      <c r="B383" s="114"/>
      <c r="C383" s="157" t="s">
        <v>1669</v>
      </c>
      <c r="D383" s="157" t="s">
        <v>207</v>
      </c>
      <c r="E383" s="158" t="s">
        <v>2080</v>
      </c>
      <c r="F383" s="159" t="s">
        <v>2081</v>
      </c>
      <c r="G383" s="160" t="s">
        <v>857</v>
      </c>
      <c r="H383" s="161">
        <v>8.3330000000000002</v>
      </c>
      <c r="I383" s="162"/>
      <c r="J383" s="163">
        <f>ROUND(I383*H383,2)</f>
        <v>0</v>
      </c>
      <c r="K383" s="159" t="s">
        <v>1</v>
      </c>
      <c r="L383" s="30"/>
      <c r="M383" s="164" t="s">
        <v>1</v>
      </c>
      <c r="N383" s="113" t="s">
        <v>39</v>
      </c>
      <c r="P383" s="153">
        <f>O383*H383</f>
        <v>0</v>
      </c>
      <c r="Q383" s="153">
        <v>0</v>
      </c>
      <c r="R383" s="153">
        <f>Q383*H383</f>
        <v>0</v>
      </c>
      <c r="S383" s="153">
        <v>0</v>
      </c>
      <c r="T383" s="154">
        <f>S383*H383</f>
        <v>0</v>
      </c>
      <c r="AR383" s="155" t="s">
        <v>1004</v>
      </c>
      <c r="AT383" s="155" t="s">
        <v>207</v>
      </c>
      <c r="AU383" s="155" t="s">
        <v>82</v>
      </c>
      <c r="AY383" s="15" t="s">
        <v>193</v>
      </c>
      <c r="BE383" s="156">
        <f>IF(N383="základní",J383,0)</f>
        <v>0</v>
      </c>
      <c r="BF383" s="156">
        <f>IF(N383="snížená",J383,0)</f>
        <v>0</v>
      </c>
      <c r="BG383" s="156">
        <f>IF(N383="zákl. přenesená",J383,0)</f>
        <v>0</v>
      </c>
      <c r="BH383" s="156">
        <f>IF(N383="sníž. přenesená",J383,0)</f>
        <v>0</v>
      </c>
      <c r="BI383" s="156">
        <f>IF(N383="nulová",J383,0)</f>
        <v>0</v>
      </c>
      <c r="BJ383" s="15" t="s">
        <v>82</v>
      </c>
      <c r="BK383" s="156">
        <f>ROUND(I383*H383,2)</f>
        <v>0</v>
      </c>
      <c r="BL383" s="15" t="s">
        <v>1004</v>
      </c>
      <c r="BM383" s="155" t="s">
        <v>2476</v>
      </c>
    </row>
    <row r="384" spans="2:65" s="12" customFormat="1" ht="22.5">
      <c r="B384" s="165"/>
      <c r="D384" s="166" t="s">
        <v>224</v>
      </c>
      <c r="E384" s="167" t="s">
        <v>1</v>
      </c>
      <c r="F384" s="168" t="s">
        <v>2477</v>
      </c>
      <c r="H384" s="169">
        <v>5.6548667764620003E-2</v>
      </c>
      <c r="I384" s="170"/>
      <c r="L384" s="165"/>
      <c r="M384" s="171"/>
      <c r="T384" s="172"/>
      <c r="AT384" s="167" t="s">
        <v>224</v>
      </c>
      <c r="AU384" s="167" t="s">
        <v>82</v>
      </c>
      <c r="AV384" s="12" t="s">
        <v>84</v>
      </c>
      <c r="AW384" s="12" t="s">
        <v>226</v>
      </c>
      <c r="AX384" s="12" t="s">
        <v>74</v>
      </c>
      <c r="AY384" s="167" t="s">
        <v>193</v>
      </c>
    </row>
    <row r="385" spans="2:65" s="12" customFormat="1" ht="11.25">
      <c r="B385" s="165"/>
      <c r="D385" s="166" t="s">
        <v>224</v>
      </c>
      <c r="E385" s="167" t="s">
        <v>1</v>
      </c>
      <c r="F385" s="168" t="s">
        <v>2478</v>
      </c>
      <c r="H385" s="169">
        <v>8</v>
      </c>
      <c r="I385" s="170"/>
      <c r="L385" s="165"/>
      <c r="M385" s="171"/>
      <c r="T385" s="172"/>
      <c r="AT385" s="167" t="s">
        <v>224</v>
      </c>
      <c r="AU385" s="167" t="s">
        <v>82</v>
      </c>
      <c r="AV385" s="12" t="s">
        <v>84</v>
      </c>
      <c r="AW385" s="12" t="s">
        <v>226</v>
      </c>
      <c r="AX385" s="12" t="s">
        <v>74</v>
      </c>
      <c r="AY385" s="167" t="s">
        <v>193</v>
      </c>
    </row>
    <row r="386" spans="2:65" s="12" customFormat="1" ht="22.5">
      <c r="B386" s="165"/>
      <c r="D386" s="166" t="s">
        <v>224</v>
      </c>
      <c r="E386" s="167" t="s">
        <v>1</v>
      </c>
      <c r="F386" s="168" t="s">
        <v>2479</v>
      </c>
      <c r="H386" s="169">
        <v>0.27646015351592002</v>
      </c>
      <c r="I386" s="170"/>
      <c r="L386" s="165"/>
      <c r="M386" s="171"/>
      <c r="T386" s="172"/>
      <c r="AT386" s="167" t="s">
        <v>224</v>
      </c>
      <c r="AU386" s="167" t="s">
        <v>82</v>
      </c>
      <c r="AV386" s="12" t="s">
        <v>84</v>
      </c>
      <c r="AW386" s="12" t="s">
        <v>226</v>
      </c>
      <c r="AX386" s="12" t="s">
        <v>74</v>
      </c>
      <c r="AY386" s="167" t="s">
        <v>193</v>
      </c>
    </row>
    <row r="387" spans="2:65" s="13" customFormat="1" ht="11.25">
      <c r="B387" s="173"/>
      <c r="D387" s="166" t="s">
        <v>224</v>
      </c>
      <c r="E387" s="174" t="s">
        <v>1</v>
      </c>
      <c r="F387" s="175" t="s">
        <v>227</v>
      </c>
      <c r="H387" s="176">
        <v>8.33300882128054</v>
      </c>
      <c r="I387" s="177"/>
      <c r="L387" s="173"/>
      <c r="M387" s="178"/>
      <c r="T387" s="179"/>
      <c r="AT387" s="174" t="s">
        <v>224</v>
      </c>
      <c r="AU387" s="174" t="s">
        <v>82</v>
      </c>
      <c r="AV387" s="13" t="s">
        <v>192</v>
      </c>
      <c r="AW387" s="13" t="s">
        <v>226</v>
      </c>
      <c r="AX387" s="13" t="s">
        <v>82</v>
      </c>
      <c r="AY387" s="174" t="s">
        <v>193</v>
      </c>
    </row>
    <row r="388" spans="2:65" s="1" customFormat="1" ht="16.5" customHeight="1">
      <c r="B388" s="114"/>
      <c r="C388" s="143" t="s">
        <v>1673</v>
      </c>
      <c r="D388" s="143" t="s">
        <v>196</v>
      </c>
      <c r="E388" s="144" t="s">
        <v>2087</v>
      </c>
      <c r="F388" s="145" t="s">
        <v>1008</v>
      </c>
      <c r="G388" s="146" t="s">
        <v>857</v>
      </c>
      <c r="H388" s="147">
        <v>8.3330000000000002</v>
      </c>
      <c r="I388" s="148"/>
      <c r="J388" s="149">
        <f>ROUND(I388*H388,2)</f>
        <v>0</v>
      </c>
      <c r="K388" s="145" t="s">
        <v>1</v>
      </c>
      <c r="L388" s="150"/>
      <c r="M388" s="151" t="s">
        <v>1</v>
      </c>
      <c r="N388" s="152" t="s">
        <v>39</v>
      </c>
      <c r="P388" s="153">
        <f>O388*H388</f>
        <v>0</v>
      </c>
      <c r="Q388" s="153">
        <v>0</v>
      </c>
      <c r="R388" s="153">
        <f>Q388*H388</f>
        <v>0</v>
      </c>
      <c r="S388" s="153">
        <v>0</v>
      </c>
      <c r="T388" s="154">
        <f>S388*H388</f>
        <v>0</v>
      </c>
      <c r="AR388" s="155" t="s">
        <v>1004</v>
      </c>
      <c r="AT388" s="155" t="s">
        <v>196</v>
      </c>
      <c r="AU388" s="155" t="s">
        <v>82</v>
      </c>
      <c r="AY388" s="15" t="s">
        <v>193</v>
      </c>
      <c r="BE388" s="156">
        <f>IF(N388="základní",J388,0)</f>
        <v>0</v>
      </c>
      <c r="BF388" s="156">
        <f>IF(N388="snížená",J388,0)</f>
        <v>0</v>
      </c>
      <c r="BG388" s="156">
        <f>IF(N388="zákl. přenesená",J388,0)</f>
        <v>0</v>
      </c>
      <c r="BH388" s="156">
        <f>IF(N388="sníž. přenesená",J388,0)</f>
        <v>0</v>
      </c>
      <c r="BI388" s="156">
        <f>IF(N388="nulová",J388,0)</f>
        <v>0</v>
      </c>
      <c r="BJ388" s="15" t="s">
        <v>82</v>
      </c>
      <c r="BK388" s="156">
        <f>ROUND(I388*H388,2)</f>
        <v>0</v>
      </c>
      <c r="BL388" s="15" t="s">
        <v>1004</v>
      </c>
      <c r="BM388" s="155" t="s">
        <v>2480</v>
      </c>
    </row>
    <row r="389" spans="2:65" s="12" customFormat="1" ht="22.5">
      <c r="B389" s="165"/>
      <c r="D389" s="166" t="s">
        <v>224</v>
      </c>
      <c r="E389" s="167" t="s">
        <v>1</v>
      </c>
      <c r="F389" s="168" t="s">
        <v>2477</v>
      </c>
      <c r="H389" s="169">
        <v>5.6548667764620003E-2</v>
      </c>
      <c r="I389" s="170"/>
      <c r="L389" s="165"/>
      <c r="M389" s="171"/>
      <c r="T389" s="172"/>
      <c r="AT389" s="167" t="s">
        <v>224</v>
      </c>
      <c r="AU389" s="167" t="s">
        <v>82</v>
      </c>
      <c r="AV389" s="12" t="s">
        <v>84</v>
      </c>
      <c r="AW389" s="12" t="s">
        <v>226</v>
      </c>
      <c r="AX389" s="12" t="s">
        <v>74</v>
      </c>
      <c r="AY389" s="167" t="s">
        <v>193</v>
      </c>
    </row>
    <row r="390" spans="2:65" s="12" customFormat="1" ht="11.25">
      <c r="B390" s="165"/>
      <c r="D390" s="166" t="s">
        <v>224</v>
      </c>
      <c r="E390" s="167" t="s">
        <v>1</v>
      </c>
      <c r="F390" s="168" t="s">
        <v>2478</v>
      </c>
      <c r="H390" s="169">
        <v>8</v>
      </c>
      <c r="I390" s="170"/>
      <c r="L390" s="165"/>
      <c r="M390" s="171"/>
      <c r="T390" s="172"/>
      <c r="AT390" s="167" t="s">
        <v>224</v>
      </c>
      <c r="AU390" s="167" t="s">
        <v>82</v>
      </c>
      <c r="AV390" s="12" t="s">
        <v>84</v>
      </c>
      <c r="AW390" s="12" t="s">
        <v>226</v>
      </c>
      <c r="AX390" s="12" t="s">
        <v>74</v>
      </c>
      <c r="AY390" s="167" t="s">
        <v>193</v>
      </c>
    </row>
    <row r="391" spans="2:65" s="12" customFormat="1" ht="22.5">
      <c r="B391" s="165"/>
      <c r="D391" s="166" t="s">
        <v>224</v>
      </c>
      <c r="E391" s="167" t="s">
        <v>1</v>
      </c>
      <c r="F391" s="168" t="s">
        <v>2479</v>
      </c>
      <c r="H391" s="169">
        <v>0.27646015351592002</v>
      </c>
      <c r="I391" s="170"/>
      <c r="L391" s="165"/>
      <c r="M391" s="171"/>
      <c r="T391" s="172"/>
      <c r="AT391" s="167" t="s">
        <v>224</v>
      </c>
      <c r="AU391" s="167" t="s">
        <v>82</v>
      </c>
      <c r="AV391" s="12" t="s">
        <v>84</v>
      </c>
      <c r="AW391" s="12" t="s">
        <v>226</v>
      </c>
      <c r="AX391" s="12" t="s">
        <v>74</v>
      </c>
      <c r="AY391" s="167" t="s">
        <v>193</v>
      </c>
    </row>
    <row r="392" spans="2:65" s="13" customFormat="1" ht="11.25">
      <c r="B392" s="173"/>
      <c r="D392" s="166" t="s">
        <v>224</v>
      </c>
      <c r="E392" s="174" t="s">
        <v>1</v>
      </c>
      <c r="F392" s="175" t="s">
        <v>227</v>
      </c>
      <c r="H392" s="176">
        <v>8.33300882128054</v>
      </c>
      <c r="I392" s="177"/>
      <c r="L392" s="173"/>
      <c r="M392" s="178"/>
      <c r="T392" s="179"/>
      <c r="AT392" s="174" t="s">
        <v>224</v>
      </c>
      <c r="AU392" s="174" t="s">
        <v>82</v>
      </c>
      <c r="AV392" s="13" t="s">
        <v>192</v>
      </c>
      <c r="AW392" s="13" t="s">
        <v>226</v>
      </c>
      <c r="AX392" s="13" t="s">
        <v>82</v>
      </c>
      <c r="AY392" s="174" t="s">
        <v>193</v>
      </c>
    </row>
    <row r="393" spans="2:65" s="1" customFormat="1" ht="21.75" customHeight="1">
      <c r="B393" s="114"/>
      <c r="C393" s="157" t="s">
        <v>1677</v>
      </c>
      <c r="D393" s="157" t="s">
        <v>207</v>
      </c>
      <c r="E393" s="158" t="s">
        <v>2103</v>
      </c>
      <c r="F393" s="159" t="s">
        <v>2104</v>
      </c>
      <c r="G393" s="160" t="s">
        <v>857</v>
      </c>
      <c r="H393" s="161">
        <v>4.3600000000000003</v>
      </c>
      <c r="I393" s="162"/>
      <c r="J393" s="163">
        <f>ROUND(I393*H393,2)</f>
        <v>0</v>
      </c>
      <c r="K393" s="159" t="s">
        <v>239</v>
      </c>
      <c r="L393" s="30"/>
      <c r="M393" s="164" t="s">
        <v>1</v>
      </c>
      <c r="N393" s="113" t="s">
        <v>39</v>
      </c>
      <c r="P393" s="153">
        <f>O393*H393</f>
        <v>0</v>
      </c>
      <c r="Q393" s="153">
        <v>2.16</v>
      </c>
      <c r="R393" s="153">
        <f>Q393*H393</f>
        <v>9.417600000000002</v>
      </c>
      <c r="S393" s="153">
        <v>0</v>
      </c>
      <c r="T393" s="154">
        <f>S393*H393</f>
        <v>0</v>
      </c>
      <c r="AR393" s="155" t="s">
        <v>192</v>
      </c>
      <c r="AT393" s="155" t="s">
        <v>207</v>
      </c>
      <c r="AU393" s="155" t="s">
        <v>82</v>
      </c>
      <c r="AY393" s="15" t="s">
        <v>193</v>
      </c>
      <c r="BE393" s="156">
        <f>IF(N393="základní",J393,0)</f>
        <v>0</v>
      </c>
      <c r="BF393" s="156">
        <f>IF(N393="snížená",J393,0)</f>
        <v>0</v>
      </c>
      <c r="BG393" s="156">
        <f>IF(N393="zákl. přenesená",J393,0)</f>
        <v>0</v>
      </c>
      <c r="BH393" s="156">
        <f>IF(N393="sníž. přenesená",J393,0)</f>
        <v>0</v>
      </c>
      <c r="BI393" s="156">
        <f>IF(N393="nulová",J393,0)</f>
        <v>0</v>
      </c>
      <c r="BJ393" s="15" t="s">
        <v>82</v>
      </c>
      <c r="BK393" s="156">
        <f>ROUND(I393*H393,2)</f>
        <v>0</v>
      </c>
      <c r="BL393" s="15" t="s">
        <v>192</v>
      </c>
      <c r="BM393" s="155" t="s">
        <v>2481</v>
      </c>
    </row>
    <row r="394" spans="2:65" s="1" customFormat="1" ht="11.25">
      <c r="B394" s="30"/>
      <c r="D394" s="180" t="s">
        <v>286</v>
      </c>
      <c r="F394" s="181" t="s">
        <v>2106</v>
      </c>
      <c r="I394" s="115"/>
      <c r="L394" s="30"/>
      <c r="M394" s="182"/>
      <c r="T394" s="54"/>
      <c r="AT394" s="15" t="s">
        <v>286</v>
      </c>
      <c r="AU394" s="15" t="s">
        <v>82</v>
      </c>
    </row>
    <row r="395" spans="2:65" s="1" customFormat="1" ht="19.5">
      <c r="B395" s="30"/>
      <c r="D395" s="166" t="s">
        <v>1116</v>
      </c>
      <c r="F395" s="192" t="s">
        <v>2482</v>
      </c>
      <c r="I395" s="115"/>
      <c r="L395" s="30"/>
      <c r="M395" s="182"/>
      <c r="T395" s="54"/>
      <c r="AT395" s="15" t="s">
        <v>1116</v>
      </c>
      <c r="AU395" s="15" t="s">
        <v>82</v>
      </c>
    </row>
    <row r="396" spans="2:65" s="12" customFormat="1" ht="11.25">
      <c r="B396" s="165"/>
      <c r="D396" s="166" t="s">
        <v>224</v>
      </c>
      <c r="E396" s="167" t="s">
        <v>1</v>
      </c>
      <c r="F396" s="168" t="s">
        <v>2483</v>
      </c>
      <c r="H396" s="169">
        <v>1.2723450247039501</v>
      </c>
      <c r="I396" s="170"/>
      <c r="L396" s="165"/>
      <c r="M396" s="171"/>
      <c r="T396" s="172"/>
      <c r="AT396" s="167" t="s">
        <v>224</v>
      </c>
      <c r="AU396" s="167" t="s">
        <v>82</v>
      </c>
      <c r="AV396" s="12" t="s">
        <v>84</v>
      </c>
      <c r="AW396" s="12" t="s">
        <v>226</v>
      </c>
      <c r="AX396" s="12" t="s">
        <v>74</v>
      </c>
      <c r="AY396" s="167" t="s">
        <v>193</v>
      </c>
    </row>
    <row r="397" spans="2:65" s="12" customFormat="1" ht="11.25">
      <c r="B397" s="165"/>
      <c r="D397" s="166" t="s">
        <v>224</v>
      </c>
      <c r="E397" s="167" t="s">
        <v>1</v>
      </c>
      <c r="F397" s="168" t="s">
        <v>2484</v>
      </c>
      <c r="H397" s="169">
        <v>3.0875572599482499</v>
      </c>
      <c r="I397" s="170"/>
      <c r="L397" s="165"/>
      <c r="M397" s="171"/>
      <c r="T397" s="172"/>
      <c r="AT397" s="167" t="s">
        <v>224</v>
      </c>
      <c r="AU397" s="167" t="s">
        <v>82</v>
      </c>
      <c r="AV397" s="12" t="s">
        <v>84</v>
      </c>
      <c r="AW397" s="12" t="s">
        <v>226</v>
      </c>
      <c r="AX397" s="12" t="s">
        <v>74</v>
      </c>
      <c r="AY397" s="167" t="s">
        <v>193</v>
      </c>
    </row>
    <row r="398" spans="2:65" s="13" customFormat="1" ht="11.25">
      <c r="B398" s="173"/>
      <c r="D398" s="166" t="s">
        <v>224</v>
      </c>
      <c r="E398" s="174" t="s">
        <v>1</v>
      </c>
      <c r="F398" s="175" t="s">
        <v>227</v>
      </c>
      <c r="H398" s="176">
        <v>4.3599022846522004</v>
      </c>
      <c r="I398" s="177"/>
      <c r="L398" s="173"/>
      <c r="M398" s="178"/>
      <c r="T398" s="179"/>
      <c r="AT398" s="174" t="s">
        <v>224</v>
      </c>
      <c r="AU398" s="174" t="s">
        <v>82</v>
      </c>
      <c r="AV398" s="13" t="s">
        <v>192</v>
      </c>
      <c r="AW398" s="13" t="s">
        <v>226</v>
      </c>
      <c r="AX398" s="13" t="s">
        <v>82</v>
      </c>
      <c r="AY398" s="174" t="s">
        <v>193</v>
      </c>
    </row>
    <row r="399" spans="2:65" s="1" customFormat="1" ht="16.5" customHeight="1">
      <c r="B399" s="114"/>
      <c r="C399" s="143" t="s">
        <v>1681</v>
      </c>
      <c r="D399" s="143" t="s">
        <v>196</v>
      </c>
      <c r="E399" s="144" t="s">
        <v>2112</v>
      </c>
      <c r="F399" s="145" t="s">
        <v>2113</v>
      </c>
      <c r="G399" s="146" t="s">
        <v>864</v>
      </c>
      <c r="H399" s="147">
        <v>5.1230000000000002</v>
      </c>
      <c r="I399" s="148"/>
      <c r="J399" s="149">
        <f>ROUND(I399*H399,2)</f>
        <v>0</v>
      </c>
      <c r="K399" s="145" t="s">
        <v>239</v>
      </c>
      <c r="L399" s="150"/>
      <c r="M399" s="151" t="s">
        <v>1</v>
      </c>
      <c r="N399" s="152" t="s">
        <v>39</v>
      </c>
      <c r="P399" s="153">
        <f>O399*H399</f>
        <v>0</v>
      </c>
      <c r="Q399" s="153">
        <v>1</v>
      </c>
      <c r="R399" s="153">
        <f>Q399*H399</f>
        <v>5.1230000000000002</v>
      </c>
      <c r="S399" s="153">
        <v>0</v>
      </c>
      <c r="T399" s="154">
        <f>S399*H399</f>
        <v>0</v>
      </c>
      <c r="AR399" s="155" t="s">
        <v>1004</v>
      </c>
      <c r="AT399" s="155" t="s">
        <v>196</v>
      </c>
      <c r="AU399" s="155" t="s">
        <v>82</v>
      </c>
      <c r="AY399" s="15" t="s">
        <v>193</v>
      </c>
      <c r="BE399" s="156">
        <f>IF(N399="základní",J399,0)</f>
        <v>0</v>
      </c>
      <c r="BF399" s="156">
        <f>IF(N399="snížená",J399,0)</f>
        <v>0</v>
      </c>
      <c r="BG399" s="156">
        <f>IF(N399="zákl. přenesená",J399,0)</f>
        <v>0</v>
      </c>
      <c r="BH399" s="156">
        <f>IF(N399="sníž. přenesená",J399,0)</f>
        <v>0</v>
      </c>
      <c r="BI399" s="156">
        <f>IF(N399="nulová",J399,0)</f>
        <v>0</v>
      </c>
      <c r="BJ399" s="15" t="s">
        <v>82</v>
      </c>
      <c r="BK399" s="156">
        <f>ROUND(I399*H399,2)</f>
        <v>0</v>
      </c>
      <c r="BL399" s="15" t="s">
        <v>1004</v>
      </c>
      <c r="BM399" s="155" t="s">
        <v>2485</v>
      </c>
    </row>
    <row r="400" spans="2:65" s="12" customFormat="1" ht="11.25">
      <c r="B400" s="165"/>
      <c r="D400" s="166" t="s">
        <v>224</v>
      </c>
      <c r="E400" s="167" t="s">
        <v>1</v>
      </c>
      <c r="F400" s="168" t="s">
        <v>2486</v>
      </c>
      <c r="H400" s="169">
        <v>2.03575203952632</v>
      </c>
      <c r="I400" s="170"/>
      <c r="L400" s="165"/>
      <c r="M400" s="171"/>
      <c r="T400" s="172"/>
      <c r="AT400" s="167" t="s">
        <v>224</v>
      </c>
      <c r="AU400" s="167" t="s">
        <v>82</v>
      </c>
      <c r="AV400" s="12" t="s">
        <v>84</v>
      </c>
      <c r="AW400" s="12" t="s">
        <v>226</v>
      </c>
      <c r="AX400" s="12" t="s">
        <v>74</v>
      </c>
      <c r="AY400" s="167" t="s">
        <v>193</v>
      </c>
    </row>
    <row r="401" spans="2:65" s="12" customFormat="1" ht="11.25">
      <c r="B401" s="165"/>
      <c r="D401" s="166" t="s">
        <v>224</v>
      </c>
      <c r="E401" s="167" t="s">
        <v>1</v>
      </c>
      <c r="F401" s="168" t="s">
        <v>2484</v>
      </c>
      <c r="H401" s="169">
        <v>3.0875572599482499</v>
      </c>
      <c r="I401" s="170"/>
      <c r="L401" s="165"/>
      <c r="M401" s="171"/>
      <c r="T401" s="172"/>
      <c r="AT401" s="167" t="s">
        <v>224</v>
      </c>
      <c r="AU401" s="167" t="s">
        <v>82</v>
      </c>
      <c r="AV401" s="12" t="s">
        <v>84</v>
      </c>
      <c r="AW401" s="12" t="s">
        <v>226</v>
      </c>
      <c r="AX401" s="12" t="s">
        <v>74</v>
      </c>
      <c r="AY401" s="167" t="s">
        <v>193</v>
      </c>
    </row>
    <row r="402" spans="2:65" s="13" customFormat="1" ht="11.25">
      <c r="B402" s="173"/>
      <c r="D402" s="166" t="s">
        <v>224</v>
      </c>
      <c r="E402" s="174" t="s">
        <v>1</v>
      </c>
      <c r="F402" s="175" t="s">
        <v>227</v>
      </c>
      <c r="H402" s="176">
        <v>5.1233092994745704</v>
      </c>
      <c r="I402" s="177"/>
      <c r="L402" s="173"/>
      <c r="M402" s="178"/>
      <c r="T402" s="179"/>
      <c r="AT402" s="174" t="s">
        <v>224</v>
      </c>
      <c r="AU402" s="174" t="s">
        <v>82</v>
      </c>
      <c r="AV402" s="13" t="s">
        <v>192</v>
      </c>
      <c r="AW402" s="13" t="s">
        <v>226</v>
      </c>
      <c r="AX402" s="13" t="s">
        <v>82</v>
      </c>
      <c r="AY402" s="174" t="s">
        <v>193</v>
      </c>
    </row>
    <row r="403" spans="2:65" s="11" customFormat="1" ht="25.9" customHeight="1">
      <c r="B403" s="131"/>
      <c r="D403" s="132" t="s">
        <v>73</v>
      </c>
      <c r="E403" s="133" t="s">
        <v>993</v>
      </c>
      <c r="F403" s="133" t="s">
        <v>994</v>
      </c>
      <c r="I403" s="134"/>
      <c r="J403" s="135">
        <f>BK403</f>
        <v>0</v>
      </c>
      <c r="L403" s="131"/>
      <c r="M403" s="136"/>
      <c r="P403" s="137">
        <f>SUM(P404:P443)</f>
        <v>0</v>
      </c>
      <c r="R403" s="137">
        <f>SUM(R404:R443)</f>
        <v>11.597819000000001</v>
      </c>
      <c r="T403" s="138">
        <f>SUM(T404:T443)</f>
        <v>47.390500000000003</v>
      </c>
      <c r="AR403" s="132" t="s">
        <v>203</v>
      </c>
      <c r="AT403" s="139" t="s">
        <v>73</v>
      </c>
      <c r="AU403" s="139" t="s">
        <v>74</v>
      </c>
      <c r="AY403" s="132" t="s">
        <v>193</v>
      </c>
      <c r="BK403" s="140">
        <f>SUM(BK404:BK443)</f>
        <v>0</v>
      </c>
    </row>
    <row r="404" spans="2:65" s="1" customFormat="1" ht="44.25" customHeight="1">
      <c r="B404" s="114"/>
      <c r="C404" s="157" t="s">
        <v>1685</v>
      </c>
      <c r="D404" s="157" t="s">
        <v>207</v>
      </c>
      <c r="E404" s="158" t="s">
        <v>734</v>
      </c>
      <c r="F404" s="159" t="s">
        <v>735</v>
      </c>
      <c r="G404" s="160" t="s">
        <v>736</v>
      </c>
      <c r="H404" s="161">
        <v>102</v>
      </c>
      <c r="I404" s="162"/>
      <c r="J404" s="163">
        <f>ROUND(I404*H404,2)</f>
        <v>0</v>
      </c>
      <c r="K404" s="159" t="s">
        <v>1003</v>
      </c>
      <c r="L404" s="30"/>
      <c r="M404" s="164" t="s">
        <v>1</v>
      </c>
      <c r="N404" s="113" t="s">
        <v>39</v>
      </c>
      <c r="P404" s="153">
        <f>O404*H404</f>
        <v>0</v>
      </c>
      <c r="Q404" s="153">
        <v>0</v>
      </c>
      <c r="R404" s="153">
        <f>Q404*H404</f>
        <v>0</v>
      </c>
      <c r="S404" s="153">
        <v>0</v>
      </c>
      <c r="T404" s="154">
        <f>S404*H404</f>
        <v>0</v>
      </c>
      <c r="AR404" s="155" t="s">
        <v>268</v>
      </c>
      <c r="AT404" s="155" t="s">
        <v>207</v>
      </c>
      <c r="AU404" s="155" t="s">
        <v>82</v>
      </c>
      <c r="AY404" s="15" t="s">
        <v>193</v>
      </c>
      <c r="BE404" s="156">
        <f>IF(N404="základní",J404,0)</f>
        <v>0</v>
      </c>
      <c r="BF404" s="156">
        <f>IF(N404="snížená",J404,0)</f>
        <v>0</v>
      </c>
      <c r="BG404" s="156">
        <f>IF(N404="zákl. přenesená",J404,0)</f>
        <v>0</v>
      </c>
      <c r="BH404" s="156">
        <f>IF(N404="sníž. přenesená",J404,0)</f>
        <v>0</v>
      </c>
      <c r="BI404" s="156">
        <f>IF(N404="nulová",J404,0)</f>
        <v>0</v>
      </c>
      <c r="BJ404" s="15" t="s">
        <v>82</v>
      </c>
      <c r="BK404" s="156">
        <f>ROUND(I404*H404,2)</f>
        <v>0</v>
      </c>
      <c r="BL404" s="15" t="s">
        <v>268</v>
      </c>
      <c r="BM404" s="155" t="s">
        <v>2487</v>
      </c>
    </row>
    <row r="405" spans="2:65" s="1" customFormat="1" ht="11.25">
      <c r="B405" s="30"/>
      <c r="D405" s="180" t="s">
        <v>286</v>
      </c>
      <c r="F405" s="181" t="s">
        <v>2144</v>
      </c>
      <c r="I405" s="115"/>
      <c r="L405" s="30"/>
      <c r="M405" s="182"/>
      <c r="T405" s="54"/>
      <c r="AT405" s="15" t="s">
        <v>286</v>
      </c>
      <c r="AU405" s="15" t="s">
        <v>82</v>
      </c>
    </row>
    <row r="406" spans="2:65" s="12" customFormat="1" ht="11.25">
      <c r="B406" s="165"/>
      <c r="D406" s="166" t="s">
        <v>224</v>
      </c>
      <c r="E406" s="167" t="s">
        <v>1</v>
      </c>
      <c r="F406" s="168" t="s">
        <v>510</v>
      </c>
      <c r="H406" s="169">
        <v>102</v>
      </c>
      <c r="I406" s="170"/>
      <c r="L406" s="165"/>
      <c r="M406" s="171"/>
      <c r="T406" s="172"/>
      <c r="AT406" s="167" t="s">
        <v>224</v>
      </c>
      <c r="AU406" s="167" t="s">
        <v>82</v>
      </c>
      <c r="AV406" s="12" t="s">
        <v>84</v>
      </c>
      <c r="AW406" s="12" t="s">
        <v>226</v>
      </c>
      <c r="AX406" s="12" t="s">
        <v>82</v>
      </c>
      <c r="AY406" s="167" t="s">
        <v>193</v>
      </c>
    </row>
    <row r="407" spans="2:65" s="1" customFormat="1" ht="24.2" customHeight="1">
      <c r="B407" s="114"/>
      <c r="C407" s="157" t="s">
        <v>1689</v>
      </c>
      <c r="D407" s="157" t="s">
        <v>207</v>
      </c>
      <c r="E407" s="158" t="s">
        <v>2147</v>
      </c>
      <c r="F407" s="159" t="s">
        <v>745</v>
      </c>
      <c r="G407" s="160" t="s">
        <v>736</v>
      </c>
      <c r="H407" s="161">
        <v>117.3</v>
      </c>
      <c r="I407" s="162"/>
      <c r="J407" s="163">
        <f>ROUND(I407*H407,2)</f>
        <v>0</v>
      </c>
      <c r="K407" s="159" t="s">
        <v>1003</v>
      </c>
      <c r="L407" s="30"/>
      <c r="M407" s="164" t="s">
        <v>1</v>
      </c>
      <c r="N407" s="113" t="s">
        <v>39</v>
      </c>
      <c r="P407" s="153">
        <f>O407*H407</f>
        <v>0</v>
      </c>
      <c r="Q407" s="153">
        <v>3.0000000000000001E-5</v>
      </c>
      <c r="R407" s="153">
        <f>Q407*H407</f>
        <v>3.519E-3</v>
      </c>
      <c r="S407" s="153">
        <v>0</v>
      </c>
      <c r="T407" s="154">
        <f>S407*H407</f>
        <v>0</v>
      </c>
      <c r="AR407" s="155" t="s">
        <v>268</v>
      </c>
      <c r="AT407" s="155" t="s">
        <v>207</v>
      </c>
      <c r="AU407" s="155" t="s">
        <v>82</v>
      </c>
      <c r="AY407" s="15" t="s">
        <v>193</v>
      </c>
      <c r="BE407" s="156">
        <f>IF(N407="základní",J407,0)</f>
        <v>0</v>
      </c>
      <c r="BF407" s="156">
        <f>IF(N407="snížená",J407,0)</f>
        <v>0</v>
      </c>
      <c r="BG407" s="156">
        <f>IF(N407="zákl. přenesená",J407,0)</f>
        <v>0</v>
      </c>
      <c r="BH407" s="156">
        <f>IF(N407="sníž. přenesená",J407,0)</f>
        <v>0</v>
      </c>
      <c r="BI407" s="156">
        <f>IF(N407="nulová",J407,0)</f>
        <v>0</v>
      </c>
      <c r="BJ407" s="15" t="s">
        <v>82</v>
      </c>
      <c r="BK407" s="156">
        <f>ROUND(I407*H407,2)</f>
        <v>0</v>
      </c>
      <c r="BL407" s="15" t="s">
        <v>268</v>
      </c>
      <c r="BM407" s="155" t="s">
        <v>2488</v>
      </c>
    </row>
    <row r="408" spans="2:65" s="1" customFormat="1" ht="11.25">
      <c r="B408" s="30"/>
      <c r="D408" s="180" t="s">
        <v>286</v>
      </c>
      <c r="F408" s="181" t="s">
        <v>2149</v>
      </c>
      <c r="I408" s="115"/>
      <c r="L408" s="30"/>
      <c r="M408" s="182"/>
      <c r="T408" s="54"/>
      <c r="AT408" s="15" t="s">
        <v>286</v>
      </c>
      <c r="AU408" s="15" t="s">
        <v>82</v>
      </c>
    </row>
    <row r="409" spans="2:65" s="12" customFormat="1" ht="11.25">
      <c r="B409" s="165"/>
      <c r="D409" s="166" t="s">
        <v>224</v>
      </c>
      <c r="E409" s="167" t="s">
        <v>1</v>
      </c>
      <c r="F409" s="168" t="s">
        <v>510</v>
      </c>
      <c r="H409" s="169">
        <v>102</v>
      </c>
      <c r="I409" s="170"/>
      <c r="L409" s="165"/>
      <c r="M409" s="171"/>
      <c r="T409" s="172"/>
      <c r="AT409" s="167" t="s">
        <v>224</v>
      </c>
      <c r="AU409" s="167" t="s">
        <v>82</v>
      </c>
      <c r="AV409" s="12" t="s">
        <v>84</v>
      </c>
      <c r="AW409" s="12" t="s">
        <v>226</v>
      </c>
      <c r="AX409" s="12" t="s">
        <v>82</v>
      </c>
      <c r="AY409" s="167" t="s">
        <v>193</v>
      </c>
    </row>
    <row r="410" spans="2:65" s="12" customFormat="1" ht="11.25">
      <c r="B410" s="165"/>
      <c r="D410" s="166" t="s">
        <v>224</v>
      </c>
      <c r="F410" s="168" t="s">
        <v>2489</v>
      </c>
      <c r="H410" s="169">
        <v>117.3</v>
      </c>
      <c r="I410" s="170"/>
      <c r="L410" s="165"/>
      <c r="M410" s="171"/>
      <c r="T410" s="172"/>
      <c r="AT410" s="167" t="s">
        <v>224</v>
      </c>
      <c r="AU410" s="167" t="s">
        <v>82</v>
      </c>
      <c r="AV410" s="12" t="s">
        <v>84</v>
      </c>
      <c r="AW410" s="12" t="s">
        <v>3</v>
      </c>
      <c r="AX410" s="12" t="s">
        <v>82</v>
      </c>
      <c r="AY410" s="167" t="s">
        <v>193</v>
      </c>
    </row>
    <row r="411" spans="2:65" s="1" customFormat="1" ht="24.2" customHeight="1">
      <c r="B411" s="114"/>
      <c r="C411" s="157" t="s">
        <v>1693</v>
      </c>
      <c r="D411" s="157" t="s">
        <v>207</v>
      </c>
      <c r="E411" s="158" t="s">
        <v>1026</v>
      </c>
      <c r="F411" s="159" t="s">
        <v>1027</v>
      </c>
      <c r="G411" s="160" t="s">
        <v>221</v>
      </c>
      <c r="H411" s="161">
        <v>20</v>
      </c>
      <c r="I411" s="162"/>
      <c r="J411" s="163">
        <f>ROUND(I411*H411,2)</f>
        <v>0</v>
      </c>
      <c r="K411" s="159" t="s">
        <v>905</v>
      </c>
      <c r="L411" s="30"/>
      <c r="M411" s="164" t="s">
        <v>1</v>
      </c>
      <c r="N411" s="113" t="s">
        <v>39</v>
      </c>
      <c r="P411" s="153">
        <f>O411*H411</f>
        <v>0</v>
      </c>
      <c r="Q411" s="153">
        <v>0</v>
      </c>
      <c r="R411" s="153">
        <f>Q411*H411</f>
        <v>0</v>
      </c>
      <c r="S411" s="153">
        <v>0</v>
      </c>
      <c r="T411" s="154">
        <f>S411*H411</f>
        <v>0</v>
      </c>
      <c r="AR411" s="155" t="s">
        <v>268</v>
      </c>
      <c r="AT411" s="155" t="s">
        <v>207</v>
      </c>
      <c r="AU411" s="155" t="s">
        <v>82</v>
      </c>
      <c r="AY411" s="15" t="s">
        <v>193</v>
      </c>
      <c r="BE411" s="156">
        <f>IF(N411="základní",J411,0)</f>
        <v>0</v>
      </c>
      <c r="BF411" s="156">
        <f>IF(N411="snížená",J411,0)</f>
        <v>0</v>
      </c>
      <c r="BG411" s="156">
        <f>IF(N411="zákl. přenesená",J411,0)</f>
        <v>0</v>
      </c>
      <c r="BH411" s="156">
        <f>IF(N411="sníž. přenesená",J411,0)</f>
        <v>0</v>
      </c>
      <c r="BI411" s="156">
        <f>IF(N411="nulová",J411,0)</f>
        <v>0</v>
      </c>
      <c r="BJ411" s="15" t="s">
        <v>82</v>
      </c>
      <c r="BK411" s="156">
        <f>ROUND(I411*H411,2)</f>
        <v>0</v>
      </c>
      <c r="BL411" s="15" t="s">
        <v>268</v>
      </c>
      <c r="BM411" s="155" t="s">
        <v>2490</v>
      </c>
    </row>
    <row r="412" spans="2:65" s="1" customFormat="1" ht="11.25">
      <c r="B412" s="30"/>
      <c r="D412" s="180" t="s">
        <v>286</v>
      </c>
      <c r="F412" s="181" t="s">
        <v>1029</v>
      </c>
      <c r="I412" s="115"/>
      <c r="L412" s="30"/>
      <c r="M412" s="182"/>
      <c r="T412" s="54"/>
      <c r="AT412" s="15" t="s">
        <v>286</v>
      </c>
      <c r="AU412" s="15" t="s">
        <v>82</v>
      </c>
    </row>
    <row r="413" spans="2:65" s="12" customFormat="1" ht="11.25">
      <c r="B413" s="165"/>
      <c r="D413" s="166" t="s">
        <v>224</v>
      </c>
      <c r="E413" s="167" t="s">
        <v>1</v>
      </c>
      <c r="F413" s="168" t="s">
        <v>243</v>
      </c>
      <c r="H413" s="169">
        <v>20</v>
      </c>
      <c r="I413" s="170"/>
      <c r="L413" s="165"/>
      <c r="M413" s="171"/>
      <c r="T413" s="172"/>
      <c r="AT413" s="167" t="s">
        <v>224</v>
      </c>
      <c r="AU413" s="167" t="s">
        <v>82</v>
      </c>
      <c r="AV413" s="12" t="s">
        <v>84</v>
      </c>
      <c r="AW413" s="12" t="s">
        <v>226</v>
      </c>
      <c r="AX413" s="12" t="s">
        <v>82</v>
      </c>
      <c r="AY413" s="167" t="s">
        <v>193</v>
      </c>
    </row>
    <row r="414" spans="2:65" s="1" customFormat="1" ht="37.9" customHeight="1">
      <c r="B414" s="114"/>
      <c r="C414" s="157" t="s">
        <v>1697</v>
      </c>
      <c r="D414" s="157" t="s">
        <v>207</v>
      </c>
      <c r="E414" s="158" t="s">
        <v>1040</v>
      </c>
      <c r="F414" s="159" t="s">
        <v>1041</v>
      </c>
      <c r="G414" s="160" t="s">
        <v>736</v>
      </c>
      <c r="H414" s="161">
        <v>51</v>
      </c>
      <c r="I414" s="162"/>
      <c r="J414" s="163">
        <f>ROUND(I414*H414,2)</f>
        <v>0</v>
      </c>
      <c r="K414" s="159" t="s">
        <v>1003</v>
      </c>
      <c r="L414" s="30"/>
      <c r="M414" s="164" t="s">
        <v>1</v>
      </c>
      <c r="N414" s="113" t="s">
        <v>39</v>
      </c>
      <c r="P414" s="153">
        <f>O414*H414</f>
        <v>0</v>
      </c>
      <c r="Q414" s="153">
        <v>0</v>
      </c>
      <c r="R414" s="153">
        <f>Q414*H414</f>
        <v>0</v>
      </c>
      <c r="S414" s="153">
        <v>0</v>
      </c>
      <c r="T414" s="154">
        <f>S414*H414</f>
        <v>0</v>
      </c>
      <c r="AR414" s="155" t="s">
        <v>268</v>
      </c>
      <c r="AT414" s="155" t="s">
        <v>207</v>
      </c>
      <c r="AU414" s="155" t="s">
        <v>82</v>
      </c>
      <c r="AY414" s="15" t="s">
        <v>193</v>
      </c>
      <c r="BE414" s="156">
        <f>IF(N414="základní",J414,0)</f>
        <v>0</v>
      </c>
      <c r="BF414" s="156">
        <f>IF(N414="snížená",J414,0)</f>
        <v>0</v>
      </c>
      <c r="BG414" s="156">
        <f>IF(N414="zákl. přenesená",J414,0)</f>
        <v>0</v>
      </c>
      <c r="BH414" s="156">
        <f>IF(N414="sníž. přenesená",J414,0)</f>
        <v>0</v>
      </c>
      <c r="BI414" s="156">
        <f>IF(N414="nulová",J414,0)</f>
        <v>0</v>
      </c>
      <c r="BJ414" s="15" t="s">
        <v>82</v>
      </c>
      <c r="BK414" s="156">
        <f>ROUND(I414*H414,2)</f>
        <v>0</v>
      </c>
      <c r="BL414" s="15" t="s">
        <v>268</v>
      </c>
      <c r="BM414" s="155" t="s">
        <v>2491</v>
      </c>
    </row>
    <row r="415" spans="2:65" s="1" customFormat="1" ht="11.25">
      <c r="B415" s="30"/>
      <c r="D415" s="180" t="s">
        <v>286</v>
      </c>
      <c r="F415" s="181" t="s">
        <v>1043</v>
      </c>
      <c r="I415" s="115"/>
      <c r="L415" s="30"/>
      <c r="M415" s="182"/>
      <c r="T415" s="54"/>
      <c r="AT415" s="15" t="s">
        <v>286</v>
      </c>
      <c r="AU415" s="15" t="s">
        <v>82</v>
      </c>
    </row>
    <row r="416" spans="2:65" s="12" customFormat="1" ht="11.25">
      <c r="B416" s="165"/>
      <c r="D416" s="166" t="s">
        <v>224</v>
      </c>
      <c r="E416" s="167" t="s">
        <v>1</v>
      </c>
      <c r="F416" s="168" t="s">
        <v>2492</v>
      </c>
      <c r="H416" s="169">
        <v>7.1</v>
      </c>
      <c r="I416" s="170"/>
      <c r="L416" s="165"/>
      <c r="M416" s="171"/>
      <c r="T416" s="172"/>
      <c r="AT416" s="167" t="s">
        <v>224</v>
      </c>
      <c r="AU416" s="167" t="s">
        <v>82</v>
      </c>
      <c r="AV416" s="12" t="s">
        <v>84</v>
      </c>
      <c r="AW416" s="12" t="s">
        <v>226</v>
      </c>
      <c r="AX416" s="12" t="s">
        <v>74</v>
      </c>
      <c r="AY416" s="167" t="s">
        <v>193</v>
      </c>
    </row>
    <row r="417" spans="2:65" s="12" customFormat="1" ht="11.25">
      <c r="B417" s="165"/>
      <c r="D417" s="166" t="s">
        <v>224</v>
      </c>
      <c r="E417" s="167" t="s">
        <v>1</v>
      </c>
      <c r="F417" s="168" t="s">
        <v>2493</v>
      </c>
      <c r="H417" s="169">
        <v>43.9</v>
      </c>
      <c r="I417" s="170"/>
      <c r="L417" s="165"/>
      <c r="M417" s="171"/>
      <c r="T417" s="172"/>
      <c r="AT417" s="167" t="s">
        <v>224</v>
      </c>
      <c r="AU417" s="167" t="s">
        <v>82</v>
      </c>
      <c r="AV417" s="12" t="s">
        <v>84</v>
      </c>
      <c r="AW417" s="12" t="s">
        <v>226</v>
      </c>
      <c r="AX417" s="12" t="s">
        <v>74</v>
      </c>
      <c r="AY417" s="167" t="s">
        <v>193</v>
      </c>
    </row>
    <row r="418" spans="2:65" s="13" customFormat="1" ht="11.25">
      <c r="B418" s="173"/>
      <c r="D418" s="166" t="s">
        <v>224</v>
      </c>
      <c r="E418" s="174" t="s">
        <v>1</v>
      </c>
      <c r="F418" s="175" t="s">
        <v>227</v>
      </c>
      <c r="H418" s="176">
        <v>51</v>
      </c>
      <c r="I418" s="177"/>
      <c r="L418" s="173"/>
      <c r="M418" s="178"/>
      <c r="T418" s="179"/>
      <c r="AT418" s="174" t="s">
        <v>224</v>
      </c>
      <c r="AU418" s="174" t="s">
        <v>82</v>
      </c>
      <c r="AV418" s="13" t="s">
        <v>192</v>
      </c>
      <c r="AW418" s="13" t="s">
        <v>226</v>
      </c>
      <c r="AX418" s="13" t="s">
        <v>82</v>
      </c>
      <c r="AY418" s="174" t="s">
        <v>193</v>
      </c>
    </row>
    <row r="419" spans="2:65" s="1" customFormat="1" ht="24.2" customHeight="1">
      <c r="B419" s="114"/>
      <c r="C419" s="157" t="s">
        <v>1701</v>
      </c>
      <c r="D419" s="157" t="s">
        <v>207</v>
      </c>
      <c r="E419" s="158" t="s">
        <v>2163</v>
      </c>
      <c r="F419" s="159" t="s">
        <v>2164</v>
      </c>
      <c r="G419" s="160" t="s">
        <v>736</v>
      </c>
      <c r="H419" s="161">
        <v>7.1</v>
      </c>
      <c r="I419" s="162"/>
      <c r="J419" s="163">
        <f>ROUND(I419*H419,2)</f>
        <v>0</v>
      </c>
      <c r="K419" s="159" t="s">
        <v>905</v>
      </c>
      <c r="L419" s="30"/>
      <c r="M419" s="164" t="s">
        <v>1</v>
      </c>
      <c r="N419" s="113" t="s">
        <v>39</v>
      </c>
      <c r="P419" s="153">
        <f>O419*H419</f>
        <v>0</v>
      </c>
      <c r="Q419" s="153">
        <v>0</v>
      </c>
      <c r="R419" s="153">
        <f>Q419*H419</f>
        <v>0</v>
      </c>
      <c r="S419" s="153">
        <v>0</v>
      </c>
      <c r="T419" s="154">
        <f>S419*H419</f>
        <v>0</v>
      </c>
      <c r="AR419" s="155" t="s">
        <v>268</v>
      </c>
      <c r="AT419" s="155" t="s">
        <v>207</v>
      </c>
      <c r="AU419" s="155" t="s">
        <v>82</v>
      </c>
      <c r="AY419" s="15" t="s">
        <v>193</v>
      </c>
      <c r="BE419" s="156">
        <f>IF(N419="základní",J419,0)</f>
        <v>0</v>
      </c>
      <c r="BF419" s="156">
        <f>IF(N419="snížená",J419,0)</f>
        <v>0</v>
      </c>
      <c r="BG419" s="156">
        <f>IF(N419="zákl. přenesená",J419,0)</f>
        <v>0</v>
      </c>
      <c r="BH419" s="156">
        <f>IF(N419="sníž. přenesená",J419,0)</f>
        <v>0</v>
      </c>
      <c r="BI419" s="156">
        <f>IF(N419="nulová",J419,0)</f>
        <v>0</v>
      </c>
      <c r="BJ419" s="15" t="s">
        <v>82</v>
      </c>
      <c r="BK419" s="156">
        <f>ROUND(I419*H419,2)</f>
        <v>0</v>
      </c>
      <c r="BL419" s="15" t="s">
        <v>268</v>
      </c>
      <c r="BM419" s="155" t="s">
        <v>2494</v>
      </c>
    </row>
    <row r="420" spans="2:65" s="1" customFormat="1" ht="11.25">
      <c r="B420" s="30"/>
      <c r="D420" s="180" t="s">
        <v>286</v>
      </c>
      <c r="F420" s="181" t="s">
        <v>2166</v>
      </c>
      <c r="I420" s="115"/>
      <c r="L420" s="30"/>
      <c r="M420" s="182"/>
      <c r="T420" s="54"/>
      <c r="AT420" s="15" t="s">
        <v>286</v>
      </c>
      <c r="AU420" s="15" t="s">
        <v>82</v>
      </c>
    </row>
    <row r="421" spans="2:65" s="12" customFormat="1" ht="11.25">
      <c r="B421" s="165"/>
      <c r="D421" s="166" t="s">
        <v>224</v>
      </c>
      <c r="E421" s="167" t="s">
        <v>1</v>
      </c>
      <c r="F421" s="168" t="s">
        <v>2495</v>
      </c>
      <c r="H421" s="169">
        <v>7.1</v>
      </c>
      <c r="I421" s="170"/>
      <c r="L421" s="165"/>
      <c r="M421" s="171"/>
      <c r="T421" s="172"/>
      <c r="AT421" s="167" t="s">
        <v>224</v>
      </c>
      <c r="AU421" s="167" t="s">
        <v>82</v>
      </c>
      <c r="AV421" s="12" t="s">
        <v>84</v>
      </c>
      <c r="AW421" s="12" t="s">
        <v>226</v>
      </c>
      <c r="AX421" s="12" t="s">
        <v>82</v>
      </c>
      <c r="AY421" s="167" t="s">
        <v>193</v>
      </c>
    </row>
    <row r="422" spans="2:65" s="1" customFormat="1" ht="55.5" customHeight="1">
      <c r="B422" s="114"/>
      <c r="C422" s="157" t="s">
        <v>1705</v>
      </c>
      <c r="D422" s="157" t="s">
        <v>207</v>
      </c>
      <c r="E422" s="158" t="s">
        <v>2168</v>
      </c>
      <c r="F422" s="159" t="s">
        <v>2169</v>
      </c>
      <c r="G422" s="160" t="s">
        <v>736</v>
      </c>
      <c r="H422" s="161">
        <v>43.9</v>
      </c>
      <c r="I422" s="162"/>
      <c r="J422" s="163">
        <f>ROUND(I422*H422,2)</f>
        <v>0</v>
      </c>
      <c r="K422" s="159" t="s">
        <v>2170</v>
      </c>
      <c r="L422" s="30"/>
      <c r="M422" s="164" t="s">
        <v>1</v>
      </c>
      <c r="N422" s="113" t="s">
        <v>39</v>
      </c>
      <c r="P422" s="153">
        <f>O422*H422</f>
        <v>0</v>
      </c>
      <c r="Q422" s="153">
        <v>0</v>
      </c>
      <c r="R422" s="153">
        <f>Q422*H422</f>
        <v>0</v>
      </c>
      <c r="S422" s="153">
        <v>0.29499999999999998</v>
      </c>
      <c r="T422" s="154">
        <f>S422*H422</f>
        <v>12.950499999999998</v>
      </c>
      <c r="AR422" s="155" t="s">
        <v>268</v>
      </c>
      <c r="AT422" s="155" t="s">
        <v>207</v>
      </c>
      <c r="AU422" s="155" t="s">
        <v>82</v>
      </c>
      <c r="AY422" s="15" t="s">
        <v>193</v>
      </c>
      <c r="BE422" s="156">
        <f>IF(N422="základní",J422,0)</f>
        <v>0</v>
      </c>
      <c r="BF422" s="156">
        <f>IF(N422="snížená",J422,0)</f>
        <v>0</v>
      </c>
      <c r="BG422" s="156">
        <f>IF(N422="zákl. přenesená",J422,0)</f>
        <v>0</v>
      </c>
      <c r="BH422" s="156">
        <f>IF(N422="sníž. přenesená",J422,0)</f>
        <v>0</v>
      </c>
      <c r="BI422" s="156">
        <f>IF(N422="nulová",J422,0)</f>
        <v>0</v>
      </c>
      <c r="BJ422" s="15" t="s">
        <v>82</v>
      </c>
      <c r="BK422" s="156">
        <f>ROUND(I422*H422,2)</f>
        <v>0</v>
      </c>
      <c r="BL422" s="15" t="s">
        <v>268</v>
      </c>
      <c r="BM422" s="155" t="s">
        <v>2496</v>
      </c>
    </row>
    <row r="423" spans="2:65" s="1" customFormat="1" ht="11.25">
      <c r="B423" s="30"/>
      <c r="D423" s="180" t="s">
        <v>286</v>
      </c>
      <c r="F423" s="181" t="s">
        <v>2172</v>
      </c>
      <c r="I423" s="115"/>
      <c r="L423" s="30"/>
      <c r="M423" s="182"/>
      <c r="T423" s="54"/>
      <c r="AT423" s="15" t="s">
        <v>286</v>
      </c>
      <c r="AU423" s="15" t="s">
        <v>82</v>
      </c>
    </row>
    <row r="424" spans="2:65" s="12" customFormat="1" ht="11.25">
      <c r="B424" s="165"/>
      <c r="D424" s="166" t="s">
        <v>224</v>
      </c>
      <c r="E424" s="167" t="s">
        <v>1</v>
      </c>
      <c r="F424" s="168" t="s">
        <v>2497</v>
      </c>
      <c r="H424" s="169">
        <v>43.9</v>
      </c>
      <c r="I424" s="170"/>
      <c r="L424" s="165"/>
      <c r="M424" s="171"/>
      <c r="T424" s="172"/>
      <c r="AT424" s="167" t="s">
        <v>224</v>
      </c>
      <c r="AU424" s="167" t="s">
        <v>82</v>
      </c>
      <c r="AV424" s="12" t="s">
        <v>84</v>
      </c>
      <c r="AW424" s="12" t="s">
        <v>226</v>
      </c>
      <c r="AX424" s="12" t="s">
        <v>82</v>
      </c>
      <c r="AY424" s="167" t="s">
        <v>193</v>
      </c>
    </row>
    <row r="425" spans="2:65" s="1" customFormat="1" ht="44.25" customHeight="1">
      <c r="B425" s="114"/>
      <c r="C425" s="157" t="s">
        <v>1709</v>
      </c>
      <c r="D425" s="157" t="s">
        <v>207</v>
      </c>
      <c r="E425" s="158" t="s">
        <v>1036</v>
      </c>
      <c r="F425" s="159" t="s">
        <v>1037</v>
      </c>
      <c r="G425" s="160" t="s">
        <v>736</v>
      </c>
      <c r="H425" s="161">
        <v>51</v>
      </c>
      <c r="I425" s="162"/>
      <c r="J425" s="163">
        <f>ROUND(I425*H425,2)</f>
        <v>0</v>
      </c>
      <c r="K425" s="159" t="s">
        <v>1003</v>
      </c>
      <c r="L425" s="30"/>
      <c r="M425" s="164" t="s">
        <v>1</v>
      </c>
      <c r="N425" s="113" t="s">
        <v>39</v>
      </c>
      <c r="P425" s="153">
        <f>O425*H425</f>
        <v>0</v>
      </c>
      <c r="Q425" s="153">
        <v>0</v>
      </c>
      <c r="R425" s="153">
        <f>Q425*H425</f>
        <v>0</v>
      </c>
      <c r="S425" s="153">
        <v>0.44</v>
      </c>
      <c r="T425" s="154">
        <f>S425*H425</f>
        <v>22.44</v>
      </c>
      <c r="AR425" s="155" t="s">
        <v>268</v>
      </c>
      <c r="AT425" s="155" t="s">
        <v>207</v>
      </c>
      <c r="AU425" s="155" t="s">
        <v>82</v>
      </c>
      <c r="AY425" s="15" t="s">
        <v>193</v>
      </c>
      <c r="BE425" s="156">
        <f>IF(N425="základní",J425,0)</f>
        <v>0</v>
      </c>
      <c r="BF425" s="156">
        <f>IF(N425="snížená",J425,0)</f>
        <v>0</v>
      </c>
      <c r="BG425" s="156">
        <f>IF(N425="zákl. přenesená",J425,0)</f>
        <v>0</v>
      </c>
      <c r="BH425" s="156">
        <f>IF(N425="sníž. přenesená",J425,0)</f>
        <v>0</v>
      </c>
      <c r="BI425" s="156">
        <f>IF(N425="nulová",J425,0)</f>
        <v>0</v>
      </c>
      <c r="BJ425" s="15" t="s">
        <v>82</v>
      </c>
      <c r="BK425" s="156">
        <f>ROUND(I425*H425,2)</f>
        <v>0</v>
      </c>
      <c r="BL425" s="15" t="s">
        <v>268</v>
      </c>
      <c r="BM425" s="155" t="s">
        <v>2498</v>
      </c>
    </row>
    <row r="426" spans="2:65" s="1" customFormat="1" ht="11.25">
      <c r="B426" s="30"/>
      <c r="D426" s="180" t="s">
        <v>286</v>
      </c>
      <c r="F426" s="181" t="s">
        <v>1039</v>
      </c>
      <c r="I426" s="115"/>
      <c r="L426" s="30"/>
      <c r="M426" s="182"/>
      <c r="T426" s="54"/>
      <c r="AT426" s="15" t="s">
        <v>286</v>
      </c>
      <c r="AU426" s="15" t="s">
        <v>82</v>
      </c>
    </row>
    <row r="427" spans="2:65" s="12" customFormat="1" ht="11.25">
      <c r="B427" s="165"/>
      <c r="D427" s="166" t="s">
        <v>224</v>
      </c>
      <c r="E427" s="167" t="s">
        <v>1</v>
      </c>
      <c r="F427" s="168" t="s">
        <v>2499</v>
      </c>
      <c r="H427" s="169">
        <v>7.1</v>
      </c>
      <c r="I427" s="170"/>
      <c r="L427" s="165"/>
      <c r="M427" s="171"/>
      <c r="T427" s="172"/>
      <c r="AT427" s="167" t="s">
        <v>224</v>
      </c>
      <c r="AU427" s="167" t="s">
        <v>82</v>
      </c>
      <c r="AV427" s="12" t="s">
        <v>84</v>
      </c>
      <c r="AW427" s="12" t="s">
        <v>226</v>
      </c>
      <c r="AX427" s="12" t="s">
        <v>74</v>
      </c>
      <c r="AY427" s="167" t="s">
        <v>193</v>
      </c>
    </row>
    <row r="428" spans="2:65" s="12" customFormat="1" ht="11.25">
      <c r="B428" s="165"/>
      <c r="D428" s="166" t="s">
        <v>224</v>
      </c>
      <c r="E428" s="167" t="s">
        <v>1</v>
      </c>
      <c r="F428" s="168" t="s">
        <v>2493</v>
      </c>
      <c r="H428" s="169">
        <v>43.9</v>
      </c>
      <c r="I428" s="170"/>
      <c r="L428" s="165"/>
      <c r="M428" s="171"/>
      <c r="T428" s="172"/>
      <c r="AT428" s="167" t="s">
        <v>224</v>
      </c>
      <c r="AU428" s="167" t="s">
        <v>82</v>
      </c>
      <c r="AV428" s="12" t="s">
        <v>84</v>
      </c>
      <c r="AW428" s="12" t="s">
        <v>226</v>
      </c>
      <c r="AX428" s="12" t="s">
        <v>74</v>
      </c>
      <c r="AY428" s="167" t="s">
        <v>193</v>
      </c>
    </row>
    <row r="429" spans="2:65" s="13" customFormat="1" ht="11.25">
      <c r="B429" s="173"/>
      <c r="D429" s="166" t="s">
        <v>224</v>
      </c>
      <c r="E429" s="174" t="s">
        <v>1</v>
      </c>
      <c r="F429" s="175" t="s">
        <v>227</v>
      </c>
      <c r="H429" s="176">
        <v>51</v>
      </c>
      <c r="I429" s="177"/>
      <c r="L429" s="173"/>
      <c r="M429" s="178"/>
      <c r="T429" s="179"/>
      <c r="AT429" s="174" t="s">
        <v>224</v>
      </c>
      <c r="AU429" s="174" t="s">
        <v>82</v>
      </c>
      <c r="AV429" s="13" t="s">
        <v>192</v>
      </c>
      <c r="AW429" s="13" t="s">
        <v>226</v>
      </c>
      <c r="AX429" s="13" t="s">
        <v>82</v>
      </c>
      <c r="AY429" s="174" t="s">
        <v>193</v>
      </c>
    </row>
    <row r="430" spans="2:65" s="1" customFormat="1" ht="49.15" customHeight="1">
      <c r="B430" s="114"/>
      <c r="C430" s="157" t="s">
        <v>1713</v>
      </c>
      <c r="D430" s="157" t="s">
        <v>207</v>
      </c>
      <c r="E430" s="158" t="s">
        <v>1049</v>
      </c>
      <c r="F430" s="159" t="s">
        <v>1050</v>
      </c>
      <c r="G430" s="160" t="s">
        <v>736</v>
      </c>
      <c r="H430" s="161">
        <v>43.9</v>
      </c>
      <c r="I430" s="162"/>
      <c r="J430" s="163">
        <f>ROUND(I430*H430,2)</f>
        <v>0</v>
      </c>
      <c r="K430" s="159" t="s">
        <v>1003</v>
      </c>
      <c r="L430" s="30"/>
      <c r="M430" s="164" t="s">
        <v>1</v>
      </c>
      <c r="N430" s="113" t="s">
        <v>39</v>
      </c>
      <c r="P430" s="153">
        <f>O430*H430</f>
        <v>0</v>
      </c>
      <c r="Q430" s="153">
        <v>8.4250000000000005E-2</v>
      </c>
      <c r="R430" s="153">
        <f>Q430*H430</f>
        <v>3.6985749999999999</v>
      </c>
      <c r="S430" s="153">
        <v>0</v>
      </c>
      <c r="T430" s="154">
        <f>S430*H430</f>
        <v>0</v>
      </c>
      <c r="AR430" s="155" t="s">
        <v>268</v>
      </c>
      <c r="AT430" s="155" t="s">
        <v>207</v>
      </c>
      <c r="AU430" s="155" t="s">
        <v>82</v>
      </c>
      <c r="AY430" s="15" t="s">
        <v>193</v>
      </c>
      <c r="BE430" s="156">
        <f>IF(N430="základní",J430,0)</f>
        <v>0</v>
      </c>
      <c r="BF430" s="156">
        <f>IF(N430="snížená",J430,0)</f>
        <v>0</v>
      </c>
      <c r="BG430" s="156">
        <f>IF(N430="zákl. přenesená",J430,0)</f>
        <v>0</v>
      </c>
      <c r="BH430" s="156">
        <f>IF(N430="sníž. přenesená",J430,0)</f>
        <v>0</v>
      </c>
      <c r="BI430" s="156">
        <f>IF(N430="nulová",J430,0)</f>
        <v>0</v>
      </c>
      <c r="BJ430" s="15" t="s">
        <v>82</v>
      </c>
      <c r="BK430" s="156">
        <f>ROUND(I430*H430,2)</f>
        <v>0</v>
      </c>
      <c r="BL430" s="15" t="s">
        <v>268</v>
      </c>
      <c r="BM430" s="155" t="s">
        <v>2500</v>
      </c>
    </row>
    <row r="431" spans="2:65" s="1" customFormat="1" ht="11.25">
      <c r="B431" s="30"/>
      <c r="D431" s="180" t="s">
        <v>286</v>
      </c>
      <c r="F431" s="181" t="s">
        <v>1052</v>
      </c>
      <c r="I431" s="115"/>
      <c r="L431" s="30"/>
      <c r="M431" s="182"/>
      <c r="T431" s="54"/>
      <c r="AT431" s="15" t="s">
        <v>286</v>
      </c>
      <c r="AU431" s="15" t="s">
        <v>82</v>
      </c>
    </row>
    <row r="432" spans="2:65" s="12" customFormat="1" ht="11.25">
      <c r="B432" s="165"/>
      <c r="D432" s="166" t="s">
        <v>224</v>
      </c>
      <c r="E432" s="167" t="s">
        <v>1</v>
      </c>
      <c r="F432" s="168" t="s">
        <v>2497</v>
      </c>
      <c r="H432" s="169">
        <v>43.9</v>
      </c>
      <c r="I432" s="170"/>
      <c r="L432" s="165"/>
      <c r="M432" s="171"/>
      <c r="T432" s="172"/>
      <c r="AT432" s="167" t="s">
        <v>224</v>
      </c>
      <c r="AU432" s="167" t="s">
        <v>82</v>
      </c>
      <c r="AV432" s="12" t="s">
        <v>84</v>
      </c>
      <c r="AW432" s="12" t="s">
        <v>226</v>
      </c>
      <c r="AX432" s="12" t="s">
        <v>82</v>
      </c>
      <c r="AY432" s="167" t="s">
        <v>193</v>
      </c>
    </row>
    <row r="433" spans="2:65" s="1" customFormat="1" ht="24.2" customHeight="1">
      <c r="B433" s="114"/>
      <c r="C433" s="143" t="s">
        <v>1717</v>
      </c>
      <c r="D433" s="143" t="s">
        <v>196</v>
      </c>
      <c r="E433" s="144" t="s">
        <v>2176</v>
      </c>
      <c r="F433" s="145" t="s">
        <v>2177</v>
      </c>
      <c r="G433" s="146" t="s">
        <v>736</v>
      </c>
      <c r="H433" s="147">
        <v>10.975</v>
      </c>
      <c r="I433" s="148"/>
      <c r="J433" s="149">
        <f>ROUND(I433*H433,2)</f>
        <v>0</v>
      </c>
      <c r="K433" s="145" t="s">
        <v>1003</v>
      </c>
      <c r="L433" s="150"/>
      <c r="M433" s="151" t="s">
        <v>1</v>
      </c>
      <c r="N433" s="152" t="s">
        <v>39</v>
      </c>
      <c r="P433" s="153">
        <f>O433*H433</f>
        <v>0</v>
      </c>
      <c r="Q433" s="153">
        <v>6.7000000000000004E-2</v>
      </c>
      <c r="R433" s="153">
        <f>Q433*H433</f>
        <v>0.73532500000000001</v>
      </c>
      <c r="S433" s="153">
        <v>0</v>
      </c>
      <c r="T433" s="154">
        <f>S433*H433</f>
        <v>0</v>
      </c>
      <c r="AR433" s="155" t="s">
        <v>273</v>
      </c>
      <c r="AT433" s="155" t="s">
        <v>196</v>
      </c>
      <c r="AU433" s="155" t="s">
        <v>82</v>
      </c>
      <c r="AY433" s="15" t="s">
        <v>193</v>
      </c>
      <c r="BE433" s="156">
        <f>IF(N433="základní",J433,0)</f>
        <v>0</v>
      </c>
      <c r="BF433" s="156">
        <f>IF(N433="snížená",J433,0)</f>
        <v>0</v>
      </c>
      <c r="BG433" s="156">
        <f>IF(N433="zákl. přenesená",J433,0)</f>
        <v>0</v>
      </c>
      <c r="BH433" s="156">
        <f>IF(N433="sníž. přenesená",J433,0)</f>
        <v>0</v>
      </c>
      <c r="BI433" s="156">
        <f>IF(N433="nulová",J433,0)</f>
        <v>0</v>
      </c>
      <c r="BJ433" s="15" t="s">
        <v>82</v>
      </c>
      <c r="BK433" s="156">
        <f>ROUND(I433*H433,2)</f>
        <v>0</v>
      </c>
      <c r="BL433" s="15" t="s">
        <v>268</v>
      </c>
      <c r="BM433" s="155" t="s">
        <v>2501</v>
      </c>
    </row>
    <row r="434" spans="2:65" s="12" customFormat="1" ht="11.25">
      <c r="B434" s="165"/>
      <c r="D434" s="166" t="s">
        <v>224</v>
      </c>
      <c r="E434" s="167" t="s">
        <v>1</v>
      </c>
      <c r="F434" s="168" t="s">
        <v>2502</v>
      </c>
      <c r="H434" s="169">
        <v>10.975</v>
      </c>
      <c r="I434" s="170"/>
      <c r="L434" s="165"/>
      <c r="M434" s="171"/>
      <c r="T434" s="172"/>
      <c r="AT434" s="167" t="s">
        <v>224</v>
      </c>
      <c r="AU434" s="167" t="s">
        <v>82</v>
      </c>
      <c r="AV434" s="12" t="s">
        <v>84</v>
      </c>
      <c r="AW434" s="12" t="s">
        <v>226</v>
      </c>
      <c r="AX434" s="12" t="s">
        <v>82</v>
      </c>
      <c r="AY434" s="167" t="s">
        <v>193</v>
      </c>
    </row>
    <row r="435" spans="2:65" s="1" customFormat="1" ht="37.9" customHeight="1">
      <c r="B435" s="114"/>
      <c r="C435" s="157" t="s">
        <v>1721</v>
      </c>
      <c r="D435" s="157" t="s">
        <v>207</v>
      </c>
      <c r="E435" s="158" t="s">
        <v>2181</v>
      </c>
      <c r="F435" s="159" t="s">
        <v>2182</v>
      </c>
      <c r="G435" s="160" t="s">
        <v>221</v>
      </c>
      <c r="H435" s="161">
        <v>60</v>
      </c>
      <c r="I435" s="162"/>
      <c r="J435" s="163">
        <f>ROUND(I435*H435,2)</f>
        <v>0</v>
      </c>
      <c r="K435" s="159" t="s">
        <v>2183</v>
      </c>
      <c r="L435" s="30"/>
      <c r="M435" s="164" t="s">
        <v>1</v>
      </c>
      <c r="N435" s="113" t="s">
        <v>39</v>
      </c>
      <c r="P435" s="153">
        <f>O435*H435</f>
        <v>0</v>
      </c>
      <c r="Q435" s="153">
        <v>0</v>
      </c>
      <c r="R435" s="153">
        <f>Q435*H435</f>
        <v>0</v>
      </c>
      <c r="S435" s="153">
        <v>0.2</v>
      </c>
      <c r="T435" s="154">
        <f>S435*H435</f>
        <v>12</v>
      </c>
      <c r="AR435" s="155" t="s">
        <v>268</v>
      </c>
      <c r="AT435" s="155" t="s">
        <v>207</v>
      </c>
      <c r="AU435" s="155" t="s">
        <v>82</v>
      </c>
      <c r="AY435" s="15" t="s">
        <v>193</v>
      </c>
      <c r="BE435" s="156">
        <f>IF(N435="základní",J435,0)</f>
        <v>0</v>
      </c>
      <c r="BF435" s="156">
        <f>IF(N435="snížená",J435,0)</f>
        <v>0</v>
      </c>
      <c r="BG435" s="156">
        <f>IF(N435="zákl. přenesená",J435,0)</f>
        <v>0</v>
      </c>
      <c r="BH435" s="156">
        <f>IF(N435="sníž. přenesená",J435,0)</f>
        <v>0</v>
      </c>
      <c r="BI435" s="156">
        <f>IF(N435="nulová",J435,0)</f>
        <v>0</v>
      </c>
      <c r="BJ435" s="15" t="s">
        <v>82</v>
      </c>
      <c r="BK435" s="156">
        <f>ROUND(I435*H435,2)</f>
        <v>0</v>
      </c>
      <c r="BL435" s="15" t="s">
        <v>268</v>
      </c>
      <c r="BM435" s="155" t="s">
        <v>2503</v>
      </c>
    </row>
    <row r="436" spans="2:65" s="1" customFormat="1" ht="11.25">
      <c r="B436" s="30"/>
      <c r="D436" s="180" t="s">
        <v>286</v>
      </c>
      <c r="F436" s="181" t="s">
        <v>2185</v>
      </c>
      <c r="I436" s="115"/>
      <c r="L436" s="30"/>
      <c r="M436" s="182"/>
      <c r="T436" s="54"/>
      <c r="AT436" s="15" t="s">
        <v>286</v>
      </c>
      <c r="AU436" s="15" t="s">
        <v>82</v>
      </c>
    </row>
    <row r="437" spans="2:65" s="12" customFormat="1" ht="11.25">
      <c r="B437" s="165"/>
      <c r="D437" s="166" t="s">
        <v>224</v>
      </c>
      <c r="E437" s="167" t="s">
        <v>1</v>
      </c>
      <c r="F437" s="168" t="s">
        <v>325</v>
      </c>
      <c r="H437" s="169">
        <v>60</v>
      </c>
      <c r="I437" s="170"/>
      <c r="L437" s="165"/>
      <c r="M437" s="171"/>
      <c r="T437" s="172"/>
      <c r="AT437" s="167" t="s">
        <v>224</v>
      </c>
      <c r="AU437" s="167" t="s">
        <v>82</v>
      </c>
      <c r="AV437" s="12" t="s">
        <v>84</v>
      </c>
      <c r="AW437" s="12" t="s">
        <v>226</v>
      </c>
      <c r="AX437" s="12" t="s">
        <v>82</v>
      </c>
      <c r="AY437" s="167" t="s">
        <v>193</v>
      </c>
    </row>
    <row r="438" spans="2:65" s="1" customFormat="1" ht="49.15" customHeight="1">
      <c r="B438" s="114"/>
      <c r="C438" s="157" t="s">
        <v>1726</v>
      </c>
      <c r="D438" s="157" t="s">
        <v>207</v>
      </c>
      <c r="E438" s="158" t="s">
        <v>2187</v>
      </c>
      <c r="F438" s="159" t="s">
        <v>2188</v>
      </c>
      <c r="G438" s="160" t="s">
        <v>221</v>
      </c>
      <c r="H438" s="161">
        <v>60</v>
      </c>
      <c r="I438" s="162"/>
      <c r="J438" s="163">
        <f>ROUND(I438*H438,2)</f>
        <v>0</v>
      </c>
      <c r="K438" s="159" t="s">
        <v>1003</v>
      </c>
      <c r="L438" s="30"/>
      <c r="M438" s="164" t="s">
        <v>1</v>
      </c>
      <c r="N438" s="113" t="s">
        <v>39</v>
      </c>
      <c r="P438" s="153">
        <f>O438*H438</f>
        <v>0</v>
      </c>
      <c r="Q438" s="153">
        <v>0</v>
      </c>
      <c r="R438" s="153">
        <f>Q438*H438</f>
        <v>0</v>
      </c>
      <c r="S438" s="153">
        <v>0</v>
      </c>
      <c r="T438" s="154">
        <f>S438*H438</f>
        <v>0</v>
      </c>
      <c r="AR438" s="155" t="s">
        <v>268</v>
      </c>
      <c r="AT438" s="155" t="s">
        <v>207</v>
      </c>
      <c r="AU438" s="155" t="s">
        <v>82</v>
      </c>
      <c r="AY438" s="15" t="s">
        <v>193</v>
      </c>
      <c r="BE438" s="156">
        <f>IF(N438="základní",J438,0)</f>
        <v>0</v>
      </c>
      <c r="BF438" s="156">
        <f>IF(N438="snížená",J438,0)</f>
        <v>0</v>
      </c>
      <c r="BG438" s="156">
        <f>IF(N438="zákl. přenesená",J438,0)</f>
        <v>0</v>
      </c>
      <c r="BH438" s="156">
        <f>IF(N438="sníž. přenesená",J438,0)</f>
        <v>0</v>
      </c>
      <c r="BI438" s="156">
        <f>IF(N438="nulová",J438,0)</f>
        <v>0</v>
      </c>
      <c r="BJ438" s="15" t="s">
        <v>82</v>
      </c>
      <c r="BK438" s="156">
        <f>ROUND(I438*H438,2)</f>
        <v>0</v>
      </c>
      <c r="BL438" s="15" t="s">
        <v>268</v>
      </c>
      <c r="BM438" s="155" t="s">
        <v>2504</v>
      </c>
    </row>
    <row r="439" spans="2:65" s="1" customFormat="1" ht="11.25">
      <c r="B439" s="30"/>
      <c r="D439" s="180" t="s">
        <v>286</v>
      </c>
      <c r="F439" s="181" t="s">
        <v>2190</v>
      </c>
      <c r="I439" s="115"/>
      <c r="L439" s="30"/>
      <c r="M439" s="182"/>
      <c r="T439" s="54"/>
      <c r="AT439" s="15" t="s">
        <v>286</v>
      </c>
      <c r="AU439" s="15" t="s">
        <v>82</v>
      </c>
    </row>
    <row r="440" spans="2:65" s="12" customFormat="1" ht="11.25">
      <c r="B440" s="165"/>
      <c r="D440" s="166" t="s">
        <v>224</v>
      </c>
      <c r="E440" s="167" t="s">
        <v>1</v>
      </c>
      <c r="F440" s="168" t="s">
        <v>325</v>
      </c>
      <c r="H440" s="169">
        <v>60</v>
      </c>
      <c r="I440" s="170"/>
      <c r="L440" s="165"/>
      <c r="M440" s="171"/>
      <c r="T440" s="172"/>
      <c r="AT440" s="167" t="s">
        <v>224</v>
      </c>
      <c r="AU440" s="167" t="s">
        <v>82</v>
      </c>
      <c r="AV440" s="12" t="s">
        <v>84</v>
      </c>
      <c r="AW440" s="12" t="s">
        <v>226</v>
      </c>
      <c r="AX440" s="12" t="s">
        <v>82</v>
      </c>
      <c r="AY440" s="167" t="s">
        <v>193</v>
      </c>
    </row>
    <row r="441" spans="2:65" s="1" customFormat="1" ht="37.9" customHeight="1">
      <c r="B441" s="114"/>
      <c r="C441" s="157" t="s">
        <v>1730</v>
      </c>
      <c r="D441" s="157" t="s">
        <v>207</v>
      </c>
      <c r="E441" s="158" t="s">
        <v>1070</v>
      </c>
      <c r="F441" s="159" t="s">
        <v>1071</v>
      </c>
      <c r="G441" s="160" t="s">
        <v>221</v>
      </c>
      <c r="H441" s="161">
        <v>60</v>
      </c>
      <c r="I441" s="162"/>
      <c r="J441" s="163">
        <f>ROUND(I441*H441,2)</f>
        <v>0</v>
      </c>
      <c r="K441" s="159" t="s">
        <v>1003</v>
      </c>
      <c r="L441" s="30"/>
      <c r="M441" s="164" t="s">
        <v>1</v>
      </c>
      <c r="N441" s="113" t="s">
        <v>39</v>
      </c>
      <c r="P441" s="153">
        <f>O441*H441</f>
        <v>0</v>
      </c>
      <c r="Q441" s="153">
        <v>0.11934</v>
      </c>
      <c r="R441" s="153">
        <f>Q441*H441</f>
        <v>7.1604000000000001</v>
      </c>
      <c r="S441" s="153">
        <v>0</v>
      </c>
      <c r="T441" s="154">
        <f>S441*H441</f>
        <v>0</v>
      </c>
      <c r="AR441" s="155" t="s">
        <v>268</v>
      </c>
      <c r="AT441" s="155" t="s">
        <v>207</v>
      </c>
      <c r="AU441" s="155" t="s">
        <v>82</v>
      </c>
      <c r="AY441" s="15" t="s">
        <v>193</v>
      </c>
      <c r="BE441" s="156">
        <f>IF(N441="základní",J441,0)</f>
        <v>0</v>
      </c>
      <c r="BF441" s="156">
        <f>IF(N441="snížená",J441,0)</f>
        <v>0</v>
      </c>
      <c r="BG441" s="156">
        <f>IF(N441="zákl. přenesená",J441,0)</f>
        <v>0</v>
      </c>
      <c r="BH441" s="156">
        <f>IF(N441="sníž. přenesená",J441,0)</f>
        <v>0</v>
      </c>
      <c r="BI441" s="156">
        <f>IF(N441="nulová",J441,0)</f>
        <v>0</v>
      </c>
      <c r="BJ441" s="15" t="s">
        <v>82</v>
      </c>
      <c r="BK441" s="156">
        <f>ROUND(I441*H441,2)</f>
        <v>0</v>
      </c>
      <c r="BL441" s="15" t="s">
        <v>268</v>
      </c>
      <c r="BM441" s="155" t="s">
        <v>2505</v>
      </c>
    </row>
    <row r="442" spans="2:65" s="1" customFormat="1" ht="11.25">
      <c r="B442" s="30"/>
      <c r="D442" s="180" t="s">
        <v>286</v>
      </c>
      <c r="F442" s="181" t="s">
        <v>1073</v>
      </c>
      <c r="I442" s="115"/>
      <c r="L442" s="30"/>
      <c r="M442" s="182"/>
      <c r="T442" s="54"/>
      <c r="AT442" s="15" t="s">
        <v>286</v>
      </c>
      <c r="AU442" s="15" t="s">
        <v>82</v>
      </c>
    </row>
    <row r="443" spans="2:65" s="12" customFormat="1" ht="11.25">
      <c r="B443" s="165"/>
      <c r="D443" s="166" t="s">
        <v>224</v>
      </c>
      <c r="E443" s="167" t="s">
        <v>1</v>
      </c>
      <c r="F443" s="168" t="s">
        <v>325</v>
      </c>
      <c r="H443" s="169">
        <v>60</v>
      </c>
      <c r="I443" s="170"/>
      <c r="L443" s="165"/>
      <c r="M443" s="194"/>
      <c r="N443" s="195"/>
      <c r="O443" s="195"/>
      <c r="P443" s="195"/>
      <c r="Q443" s="195"/>
      <c r="R443" s="195"/>
      <c r="S443" s="195"/>
      <c r="T443" s="196"/>
      <c r="AT443" s="167" t="s">
        <v>224</v>
      </c>
      <c r="AU443" s="167" t="s">
        <v>82</v>
      </c>
      <c r="AV443" s="12" t="s">
        <v>84</v>
      </c>
      <c r="AW443" s="12" t="s">
        <v>226</v>
      </c>
      <c r="AX443" s="12" t="s">
        <v>82</v>
      </c>
      <c r="AY443" s="167" t="s">
        <v>193</v>
      </c>
    </row>
    <row r="444" spans="2:65" s="1" customFormat="1" ht="6.95" customHeight="1">
      <c r="B444" s="42"/>
      <c r="C444" s="43"/>
      <c r="D444" s="43"/>
      <c r="E444" s="43"/>
      <c r="F444" s="43"/>
      <c r="G444" s="43"/>
      <c r="H444" s="43"/>
      <c r="I444" s="43"/>
      <c r="J444" s="43"/>
      <c r="K444" s="43"/>
      <c r="L444" s="30"/>
    </row>
  </sheetData>
  <autoFilter ref="C131:K443" xr:uid="{00000000-0009-0000-0000-00000C000000}"/>
  <mergeCells count="14">
    <mergeCell ref="D110:F110"/>
    <mergeCell ref="E122:H122"/>
    <mergeCell ref="E124:H124"/>
    <mergeCell ref="L2:V2"/>
    <mergeCell ref="E87:H87"/>
    <mergeCell ref="D106:F106"/>
    <mergeCell ref="D107:F107"/>
    <mergeCell ref="D108:F108"/>
    <mergeCell ref="D109:F109"/>
    <mergeCell ref="E7:H7"/>
    <mergeCell ref="E9:H9"/>
    <mergeCell ref="E18:H18"/>
    <mergeCell ref="E27:H27"/>
    <mergeCell ref="E85:H85"/>
  </mergeCells>
  <hyperlinks>
    <hyperlink ref="F143" r:id="rId1" xr:uid="{00000000-0004-0000-0C00-000000000000}"/>
    <hyperlink ref="F171" r:id="rId2" xr:uid="{00000000-0004-0000-0C00-000001000000}"/>
    <hyperlink ref="F288" r:id="rId3" xr:uid="{00000000-0004-0000-0C00-000002000000}"/>
    <hyperlink ref="F293" r:id="rId4" xr:uid="{00000000-0004-0000-0C00-000003000000}"/>
    <hyperlink ref="F298" r:id="rId5" xr:uid="{00000000-0004-0000-0C00-000004000000}"/>
    <hyperlink ref="F304" r:id="rId6" xr:uid="{00000000-0004-0000-0C00-000005000000}"/>
    <hyperlink ref="F307" r:id="rId7" xr:uid="{00000000-0004-0000-0C00-000006000000}"/>
    <hyperlink ref="F310" r:id="rId8" xr:uid="{00000000-0004-0000-0C00-000007000000}"/>
    <hyperlink ref="F318" r:id="rId9" xr:uid="{00000000-0004-0000-0C00-000008000000}"/>
    <hyperlink ref="F320" r:id="rId10" xr:uid="{00000000-0004-0000-0C00-000009000000}"/>
    <hyperlink ref="F322" r:id="rId11" xr:uid="{00000000-0004-0000-0C00-00000A000000}"/>
    <hyperlink ref="F329" r:id="rId12" xr:uid="{00000000-0004-0000-0C00-00000B000000}"/>
    <hyperlink ref="F334" r:id="rId13" xr:uid="{00000000-0004-0000-0C00-00000C000000}"/>
    <hyperlink ref="F339" r:id="rId14" xr:uid="{00000000-0004-0000-0C00-00000D000000}"/>
    <hyperlink ref="F344" r:id="rId15" xr:uid="{00000000-0004-0000-0C00-00000E000000}"/>
    <hyperlink ref="F348" r:id="rId16" xr:uid="{00000000-0004-0000-0C00-00000F000000}"/>
    <hyperlink ref="F360" r:id="rId17" xr:uid="{00000000-0004-0000-0C00-000010000000}"/>
    <hyperlink ref="F394" r:id="rId18" xr:uid="{00000000-0004-0000-0C00-000011000000}"/>
    <hyperlink ref="F405" r:id="rId19" xr:uid="{00000000-0004-0000-0C00-000012000000}"/>
    <hyperlink ref="F408" r:id="rId20" xr:uid="{00000000-0004-0000-0C00-000013000000}"/>
    <hyperlink ref="F412" r:id="rId21" xr:uid="{00000000-0004-0000-0C00-000014000000}"/>
    <hyperlink ref="F415" r:id="rId22" xr:uid="{00000000-0004-0000-0C00-000015000000}"/>
    <hyperlink ref="F420" r:id="rId23" xr:uid="{00000000-0004-0000-0C00-000016000000}"/>
    <hyperlink ref="F423" r:id="rId24" xr:uid="{00000000-0004-0000-0C00-000017000000}"/>
    <hyperlink ref="F426" r:id="rId25" xr:uid="{00000000-0004-0000-0C00-000018000000}"/>
    <hyperlink ref="F431" r:id="rId26" xr:uid="{00000000-0004-0000-0C00-000019000000}"/>
    <hyperlink ref="F436" r:id="rId27" xr:uid="{00000000-0004-0000-0C00-00001A000000}"/>
    <hyperlink ref="F439" r:id="rId28" xr:uid="{00000000-0004-0000-0C00-00001B000000}"/>
    <hyperlink ref="F442" r:id="rId29" xr:uid="{00000000-0004-0000-0C00-00001C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3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37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120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30" customHeight="1">
      <c r="B9" s="30"/>
      <c r="E9" s="201" t="s">
        <v>2506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J105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ROUND((SUM(BE105:BE112) + SUM(BE132:BE373)),  2)</f>
        <v>0</v>
      </c>
      <c r="I35" s="92">
        <v>0.21</v>
      </c>
      <c r="J35" s="91">
        <f>ROUND(((SUM(BE105:BE112) + SUM(BE132:BE373))*I35),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ROUND((SUM(BF105:BF112) + SUM(BF132:BF373)),  2)</f>
        <v>0</v>
      </c>
      <c r="I36" s="92">
        <v>0.15</v>
      </c>
      <c r="J36" s="91">
        <f>ROUND(((SUM(BF105:BF112) + SUM(BF132:BF373))*I36),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ROUND((SUM(BG105:BG112) + SUM(BG132:BG373)),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ROUND((SUM(BH105:BH112) + SUM(BH132:BH373)),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ROUND((SUM(BI105:BI112) + SUM(BI132:BI373)),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30" customHeight="1">
      <c r="B87" s="30"/>
      <c r="E87" s="201" t="str">
        <f>E9</f>
        <v>SO 653 - Trolejové vedení TBUS - Ke Skalce-Žižkova-U Cvičiště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J132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J133</f>
        <v>0</v>
      </c>
      <c r="L97" s="104"/>
    </row>
    <row r="98" spans="2:65" s="9" customFormat="1" ht="19.899999999999999" customHeight="1">
      <c r="B98" s="108"/>
      <c r="D98" s="109" t="s">
        <v>1119</v>
      </c>
      <c r="E98" s="110"/>
      <c r="F98" s="110"/>
      <c r="G98" s="110"/>
      <c r="H98" s="110"/>
      <c r="I98" s="110"/>
      <c r="J98" s="111">
        <f>J134</f>
        <v>0</v>
      </c>
      <c r="L98" s="108"/>
    </row>
    <row r="99" spans="2:65" s="9" customFormat="1" ht="19.899999999999999" customHeight="1">
      <c r="B99" s="108"/>
      <c r="D99" s="109" t="s">
        <v>1121</v>
      </c>
      <c r="E99" s="110"/>
      <c r="F99" s="110"/>
      <c r="G99" s="110"/>
      <c r="H99" s="110"/>
      <c r="I99" s="110"/>
      <c r="J99" s="111">
        <f>J136</f>
        <v>0</v>
      </c>
      <c r="L99" s="108"/>
    </row>
    <row r="100" spans="2:65" s="9" customFormat="1" ht="19.899999999999999" customHeight="1">
      <c r="B100" s="108"/>
      <c r="D100" s="109" t="s">
        <v>1123</v>
      </c>
      <c r="E100" s="110"/>
      <c r="F100" s="110"/>
      <c r="G100" s="110"/>
      <c r="H100" s="110"/>
      <c r="I100" s="110"/>
      <c r="J100" s="111">
        <f>J156</f>
        <v>0</v>
      </c>
      <c r="L100" s="108"/>
    </row>
    <row r="101" spans="2:65" s="8" customFormat="1" ht="24.95" customHeight="1">
      <c r="B101" s="104"/>
      <c r="D101" s="105" t="s">
        <v>1127</v>
      </c>
      <c r="E101" s="106"/>
      <c r="F101" s="106"/>
      <c r="G101" s="106"/>
      <c r="H101" s="106"/>
      <c r="I101" s="106"/>
      <c r="J101" s="107">
        <f>J221</f>
        <v>0</v>
      </c>
      <c r="L101" s="104"/>
    </row>
    <row r="102" spans="2:65" s="8" customFormat="1" ht="24.95" customHeight="1">
      <c r="B102" s="104"/>
      <c r="D102" s="105" t="s">
        <v>1128</v>
      </c>
      <c r="E102" s="106"/>
      <c r="F102" s="106"/>
      <c r="G102" s="106"/>
      <c r="H102" s="106"/>
      <c r="I102" s="106"/>
      <c r="J102" s="107">
        <f>J337</f>
        <v>0</v>
      </c>
      <c r="L102" s="104"/>
    </row>
    <row r="103" spans="2:65" s="1" customFormat="1" ht="21.75" customHeight="1">
      <c r="B103" s="30"/>
      <c r="L103" s="30"/>
    </row>
    <row r="104" spans="2:65" s="1" customFormat="1" ht="6.95" customHeight="1">
      <c r="B104" s="30"/>
      <c r="L104" s="30"/>
    </row>
    <row r="105" spans="2:65" s="1" customFormat="1" ht="29.25" customHeight="1">
      <c r="B105" s="30"/>
      <c r="C105" s="103" t="s">
        <v>168</v>
      </c>
      <c r="J105" s="112">
        <f>ROUND(J106 + J107 + J108 + J109 + J110 + J111,2)</f>
        <v>0</v>
      </c>
      <c r="L105" s="30"/>
      <c r="N105" s="113" t="s">
        <v>38</v>
      </c>
    </row>
    <row r="106" spans="2:65" s="1" customFormat="1" ht="18" customHeight="1">
      <c r="B106" s="114"/>
      <c r="C106" s="115"/>
      <c r="D106" s="240" t="s">
        <v>169</v>
      </c>
      <c r="E106" s="241"/>
      <c r="F106" s="241"/>
      <c r="G106" s="115"/>
      <c r="H106" s="115"/>
      <c r="I106" s="115"/>
      <c r="J106" s="117">
        <v>0</v>
      </c>
      <c r="K106" s="115"/>
      <c r="L106" s="114"/>
      <c r="M106" s="115"/>
      <c r="N106" s="118" t="s">
        <v>39</v>
      </c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9" t="s">
        <v>144</v>
      </c>
      <c r="AZ106" s="115"/>
      <c r="BA106" s="115"/>
      <c r="BB106" s="115"/>
      <c r="BC106" s="115"/>
      <c r="BD106" s="115"/>
      <c r="BE106" s="120">
        <f t="shared" ref="BE106:BE111" si="0">IF(N106="základní",J106,0)</f>
        <v>0</v>
      </c>
      <c r="BF106" s="120">
        <f t="shared" ref="BF106:BF111" si="1">IF(N106="snížená",J106,0)</f>
        <v>0</v>
      </c>
      <c r="BG106" s="120">
        <f t="shared" ref="BG106:BG111" si="2">IF(N106="zákl. přenesená",J106,0)</f>
        <v>0</v>
      </c>
      <c r="BH106" s="120">
        <f t="shared" ref="BH106:BH111" si="3">IF(N106="sníž. přenesená",J106,0)</f>
        <v>0</v>
      </c>
      <c r="BI106" s="120">
        <f t="shared" ref="BI106:BI111" si="4">IF(N106="nulová",J106,0)</f>
        <v>0</v>
      </c>
      <c r="BJ106" s="119" t="s">
        <v>82</v>
      </c>
      <c r="BK106" s="115"/>
      <c r="BL106" s="115"/>
      <c r="BM106" s="115"/>
    </row>
    <row r="107" spans="2:65" s="1" customFormat="1" ht="18" customHeight="1">
      <c r="B107" s="114"/>
      <c r="C107" s="115"/>
      <c r="D107" s="240" t="s">
        <v>170</v>
      </c>
      <c r="E107" s="241"/>
      <c r="F107" s="241"/>
      <c r="G107" s="115"/>
      <c r="H107" s="115"/>
      <c r="I107" s="115"/>
      <c r="J107" s="117"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144</v>
      </c>
      <c r="AZ107" s="115"/>
      <c r="BA107" s="115"/>
      <c r="BB107" s="115"/>
      <c r="BC107" s="115"/>
      <c r="BD107" s="115"/>
      <c r="BE107" s="120">
        <f t="shared" si="0"/>
        <v>0</v>
      </c>
      <c r="BF107" s="120">
        <f t="shared" si="1"/>
        <v>0</v>
      </c>
      <c r="BG107" s="120">
        <f t="shared" si="2"/>
        <v>0</v>
      </c>
      <c r="BH107" s="120">
        <f t="shared" si="3"/>
        <v>0</v>
      </c>
      <c r="BI107" s="120">
        <f t="shared" si="4"/>
        <v>0</v>
      </c>
      <c r="BJ107" s="119" t="s">
        <v>82</v>
      </c>
      <c r="BK107" s="115"/>
      <c r="BL107" s="115"/>
      <c r="BM107" s="115"/>
    </row>
    <row r="108" spans="2:65" s="1" customFormat="1" ht="18" customHeight="1">
      <c r="B108" s="114"/>
      <c r="C108" s="115"/>
      <c r="D108" s="240" t="s">
        <v>171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si="0"/>
        <v>0</v>
      </c>
      <c r="BF108" s="120">
        <f t="shared" si="1"/>
        <v>0</v>
      </c>
      <c r="BG108" s="120">
        <f t="shared" si="2"/>
        <v>0</v>
      </c>
      <c r="BH108" s="120">
        <f t="shared" si="3"/>
        <v>0</v>
      </c>
      <c r="BI108" s="120">
        <f t="shared" si="4"/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240" t="s">
        <v>172</v>
      </c>
      <c r="E109" s="241"/>
      <c r="F109" s="241"/>
      <c r="G109" s="115"/>
      <c r="H109" s="115"/>
      <c r="I109" s="115"/>
      <c r="J109" s="117"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144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8" customHeight="1">
      <c r="B110" s="114"/>
      <c r="C110" s="115"/>
      <c r="D110" s="240" t="s">
        <v>173</v>
      </c>
      <c r="E110" s="241"/>
      <c r="F110" s="241"/>
      <c r="G110" s="115"/>
      <c r="H110" s="115"/>
      <c r="I110" s="115"/>
      <c r="J110" s="117">
        <v>0</v>
      </c>
      <c r="K110" s="115"/>
      <c r="L110" s="114"/>
      <c r="M110" s="115"/>
      <c r="N110" s="118" t="s">
        <v>39</v>
      </c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9" t="s">
        <v>144</v>
      </c>
      <c r="AZ110" s="115"/>
      <c r="BA110" s="115"/>
      <c r="BB110" s="115"/>
      <c r="BC110" s="115"/>
      <c r="BD110" s="115"/>
      <c r="BE110" s="120">
        <f t="shared" si="0"/>
        <v>0</v>
      </c>
      <c r="BF110" s="120">
        <f t="shared" si="1"/>
        <v>0</v>
      </c>
      <c r="BG110" s="120">
        <f t="shared" si="2"/>
        <v>0</v>
      </c>
      <c r="BH110" s="120">
        <f t="shared" si="3"/>
        <v>0</v>
      </c>
      <c r="BI110" s="120">
        <f t="shared" si="4"/>
        <v>0</v>
      </c>
      <c r="BJ110" s="119" t="s">
        <v>82</v>
      </c>
      <c r="BK110" s="115"/>
      <c r="BL110" s="115"/>
      <c r="BM110" s="115"/>
    </row>
    <row r="111" spans="2:65" s="1" customFormat="1" ht="18" customHeight="1">
      <c r="B111" s="114"/>
      <c r="C111" s="115"/>
      <c r="D111" s="116" t="s">
        <v>174</v>
      </c>
      <c r="E111" s="115"/>
      <c r="F111" s="115"/>
      <c r="G111" s="115"/>
      <c r="H111" s="115"/>
      <c r="I111" s="115"/>
      <c r="J111" s="117">
        <f>ROUND(J30*T111,2)</f>
        <v>0</v>
      </c>
      <c r="K111" s="115"/>
      <c r="L111" s="114"/>
      <c r="M111" s="115"/>
      <c r="N111" s="118" t="s">
        <v>39</v>
      </c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9" t="s">
        <v>175</v>
      </c>
      <c r="AZ111" s="115"/>
      <c r="BA111" s="115"/>
      <c r="BB111" s="115"/>
      <c r="BC111" s="115"/>
      <c r="BD111" s="115"/>
      <c r="BE111" s="120">
        <f t="shared" si="0"/>
        <v>0</v>
      </c>
      <c r="BF111" s="120">
        <f t="shared" si="1"/>
        <v>0</v>
      </c>
      <c r="BG111" s="120">
        <f t="shared" si="2"/>
        <v>0</v>
      </c>
      <c r="BH111" s="120">
        <f t="shared" si="3"/>
        <v>0</v>
      </c>
      <c r="BI111" s="120">
        <f t="shared" si="4"/>
        <v>0</v>
      </c>
      <c r="BJ111" s="119" t="s">
        <v>82</v>
      </c>
      <c r="BK111" s="115"/>
      <c r="BL111" s="115"/>
      <c r="BM111" s="115"/>
    </row>
    <row r="112" spans="2:65" s="1" customFormat="1" ht="11.25">
      <c r="B112" s="30"/>
      <c r="L112" s="30"/>
    </row>
    <row r="113" spans="2:12" s="1" customFormat="1" ht="29.25" customHeight="1">
      <c r="B113" s="30"/>
      <c r="C113" s="121" t="s">
        <v>176</v>
      </c>
      <c r="D113" s="93"/>
      <c r="E113" s="93"/>
      <c r="F113" s="93"/>
      <c r="G113" s="93"/>
      <c r="H113" s="93"/>
      <c r="I113" s="93"/>
      <c r="J113" s="122">
        <f>ROUND(J96+J105,2)</f>
        <v>0</v>
      </c>
      <c r="K113" s="93"/>
      <c r="L113" s="30"/>
    </row>
    <row r="114" spans="2:12" s="1" customFormat="1" ht="6.95" customHeight="1">
      <c r="B114" s="42"/>
      <c r="C114" s="43"/>
      <c r="D114" s="43"/>
      <c r="E114" s="43"/>
      <c r="F114" s="43"/>
      <c r="G114" s="43"/>
      <c r="H114" s="43"/>
      <c r="I114" s="43"/>
      <c r="J114" s="43"/>
      <c r="K114" s="43"/>
      <c r="L114" s="30"/>
    </row>
    <row r="118" spans="2:12" s="1" customFormat="1" ht="6.95" customHeight="1">
      <c r="B118" s="44"/>
      <c r="C118" s="45"/>
      <c r="D118" s="45"/>
      <c r="E118" s="45"/>
      <c r="F118" s="45"/>
      <c r="G118" s="45"/>
      <c r="H118" s="45"/>
      <c r="I118" s="45"/>
      <c r="J118" s="45"/>
      <c r="K118" s="45"/>
      <c r="L118" s="30"/>
    </row>
    <row r="119" spans="2:12" s="1" customFormat="1" ht="24.95" customHeight="1">
      <c r="B119" s="30"/>
      <c r="C119" s="19" t="s">
        <v>177</v>
      </c>
      <c r="L119" s="30"/>
    </row>
    <row r="120" spans="2:12" s="1" customFormat="1" ht="6.95" customHeight="1">
      <c r="B120" s="30"/>
      <c r="L120" s="30"/>
    </row>
    <row r="121" spans="2:12" s="1" customFormat="1" ht="12" customHeight="1">
      <c r="B121" s="30"/>
      <c r="C121" s="25" t="s">
        <v>16</v>
      </c>
      <c r="L121" s="30"/>
    </row>
    <row r="122" spans="2:12" s="1" customFormat="1" ht="16.5" customHeight="1">
      <c r="B122" s="30"/>
      <c r="E122" s="236" t="str">
        <f>E7</f>
        <v>Jihozápadní trolejbusová tangenta Jihlava</v>
      </c>
      <c r="F122" s="237"/>
      <c r="G122" s="237"/>
      <c r="H122" s="237"/>
      <c r="L122" s="30"/>
    </row>
    <row r="123" spans="2:12" s="1" customFormat="1" ht="12" customHeight="1">
      <c r="B123" s="30"/>
      <c r="C123" s="25" t="s">
        <v>148</v>
      </c>
      <c r="L123" s="30"/>
    </row>
    <row r="124" spans="2:12" s="1" customFormat="1" ht="30" customHeight="1">
      <c r="B124" s="30"/>
      <c r="E124" s="201" t="str">
        <f>E9</f>
        <v>SO 653 - Trolejové vedení TBUS - Ke Skalce-Žižkova-U Cvičiště</v>
      </c>
      <c r="F124" s="238"/>
      <c r="G124" s="238"/>
      <c r="H124" s="238"/>
      <c r="L124" s="30"/>
    </row>
    <row r="125" spans="2:12" s="1" customFormat="1" ht="6.95" customHeight="1">
      <c r="B125" s="30"/>
      <c r="L125" s="30"/>
    </row>
    <row r="126" spans="2:12" s="1" customFormat="1" ht="12" customHeight="1">
      <c r="B126" s="30"/>
      <c r="C126" s="25" t="s">
        <v>20</v>
      </c>
      <c r="F126" s="23" t="str">
        <f>F12</f>
        <v>Jihlava</v>
      </c>
      <c r="I126" s="25" t="s">
        <v>22</v>
      </c>
      <c r="J126" s="50" t="str">
        <f>IF(J12="","",J12)</f>
        <v>26. 10. 2023</v>
      </c>
      <c r="L126" s="30"/>
    </row>
    <row r="127" spans="2:12" s="1" customFormat="1" ht="6.95" customHeight="1">
      <c r="B127" s="30"/>
      <c r="L127" s="30"/>
    </row>
    <row r="128" spans="2:12" s="1" customFormat="1" ht="15.2" customHeight="1">
      <c r="B128" s="30"/>
      <c r="C128" s="25" t="s">
        <v>24</v>
      </c>
      <c r="F128" s="23" t="str">
        <f>E15</f>
        <v>Dopravní podnik města Jihlavy, a.s.</v>
      </c>
      <c r="I128" s="25" t="s">
        <v>30</v>
      </c>
      <c r="J128" s="28" t="str">
        <f>E21</f>
        <v xml:space="preserve"> </v>
      </c>
      <c r="L128" s="30"/>
    </row>
    <row r="129" spans="2:65" s="1" customFormat="1" ht="15.2" customHeight="1">
      <c r="B129" s="30"/>
      <c r="C129" s="25" t="s">
        <v>28</v>
      </c>
      <c r="F129" s="23" t="str">
        <f>IF(E18="","",E18)</f>
        <v>Vyplň údaj</v>
      </c>
      <c r="I129" s="25" t="s">
        <v>32</v>
      </c>
      <c r="J129" s="28" t="str">
        <f>E24</f>
        <v xml:space="preserve"> </v>
      </c>
      <c r="L129" s="30"/>
    </row>
    <row r="130" spans="2:65" s="1" customFormat="1" ht="10.35" customHeight="1">
      <c r="B130" s="30"/>
      <c r="L130" s="30"/>
    </row>
    <row r="131" spans="2:65" s="10" customFormat="1" ht="29.25" customHeight="1">
      <c r="B131" s="123"/>
      <c r="C131" s="124" t="s">
        <v>178</v>
      </c>
      <c r="D131" s="125" t="s">
        <v>59</v>
      </c>
      <c r="E131" s="125" t="s">
        <v>55</v>
      </c>
      <c r="F131" s="125" t="s">
        <v>56</v>
      </c>
      <c r="G131" s="125" t="s">
        <v>179</v>
      </c>
      <c r="H131" s="125" t="s">
        <v>180</v>
      </c>
      <c r="I131" s="125" t="s">
        <v>181</v>
      </c>
      <c r="J131" s="125" t="s">
        <v>154</v>
      </c>
      <c r="K131" s="126" t="s">
        <v>182</v>
      </c>
      <c r="L131" s="123"/>
      <c r="M131" s="57" t="s">
        <v>1</v>
      </c>
      <c r="N131" s="58" t="s">
        <v>38</v>
      </c>
      <c r="O131" s="58" t="s">
        <v>183</v>
      </c>
      <c r="P131" s="58" t="s">
        <v>184</v>
      </c>
      <c r="Q131" s="58" t="s">
        <v>185</v>
      </c>
      <c r="R131" s="58" t="s">
        <v>186</v>
      </c>
      <c r="S131" s="58" t="s">
        <v>187</v>
      </c>
      <c r="T131" s="59" t="s">
        <v>188</v>
      </c>
    </row>
    <row r="132" spans="2:65" s="1" customFormat="1" ht="22.9" customHeight="1">
      <c r="B132" s="30"/>
      <c r="C132" s="62" t="s">
        <v>189</v>
      </c>
      <c r="J132" s="127">
        <f>BK132</f>
        <v>0</v>
      </c>
      <c r="L132" s="30"/>
      <c r="M132" s="60"/>
      <c r="N132" s="51"/>
      <c r="O132" s="51"/>
      <c r="P132" s="128">
        <f>P133+P221+P337</f>
        <v>0</v>
      </c>
      <c r="Q132" s="51"/>
      <c r="R132" s="128">
        <f>R133+R221+R337</f>
        <v>32.342715099919999</v>
      </c>
      <c r="S132" s="51"/>
      <c r="T132" s="129">
        <f>T133+T221+T337</f>
        <v>165.69888000000003</v>
      </c>
      <c r="AT132" s="15" t="s">
        <v>73</v>
      </c>
      <c r="AU132" s="15" t="s">
        <v>156</v>
      </c>
      <c r="BK132" s="130">
        <f>BK133+BK221+BK337</f>
        <v>0</v>
      </c>
    </row>
    <row r="133" spans="2:65" s="11" customFormat="1" ht="25.9" customHeight="1">
      <c r="B133" s="131"/>
      <c r="D133" s="132" t="s">
        <v>73</v>
      </c>
      <c r="E133" s="133" t="s">
        <v>849</v>
      </c>
      <c r="F133" s="133" t="s">
        <v>850</v>
      </c>
      <c r="I133" s="134"/>
      <c r="J133" s="135">
        <f>BK133</f>
        <v>0</v>
      </c>
      <c r="L133" s="131"/>
      <c r="M133" s="136"/>
      <c r="P133" s="137">
        <f>P134+P136+P156</f>
        <v>0</v>
      </c>
      <c r="R133" s="137">
        <f>R134+R136+R156</f>
        <v>0</v>
      </c>
      <c r="T133" s="138">
        <f>T134+T136+T156</f>
        <v>0</v>
      </c>
      <c r="AR133" s="132" t="s">
        <v>82</v>
      </c>
      <c r="AT133" s="139" t="s">
        <v>73</v>
      </c>
      <c r="AU133" s="139" t="s">
        <v>74</v>
      </c>
      <c r="AY133" s="132" t="s">
        <v>193</v>
      </c>
      <c r="BK133" s="140">
        <f>BK134+BK136+BK156</f>
        <v>0</v>
      </c>
    </row>
    <row r="134" spans="2:65" s="11" customFormat="1" ht="22.9" customHeight="1">
      <c r="B134" s="131"/>
      <c r="D134" s="132" t="s">
        <v>73</v>
      </c>
      <c r="E134" s="141" t="s">
        <v>1129</v>
      </c>
      <c r="F134" s="141" t="s">
        <v>1130</v>
      </c>
      <c r="I134" s="134"/>
      <c r="J134" s="142">
        <f>BK134</f>
        <v>0</v>
      </c>
      <c r="L134" s="131"/>
      <c r="M134" s="136"/>
      <c r="P134" s="137">
        <f>P135</f>
        <v>0</v>
      </c>
      <c r="R134" s="137">
        <f>R135</f>
        <v>0</v>
      </c>
      <c r="T134" s="138">
        <f>T135</f>
        <v>0</v>
      </c>
      <c r="AR134" s="132" t="s">
        <v>82</v>
      </c>
      <c r="AT134" s="139" t="s">
        <v>73</v>
      </c>
      <c r="AU134" s="139" t="s">
        <v>82</v>
      </c>
      <c r="AY134" s="132" t="s">
        <v>193</v>
      </c>
      <c r="BK134" s="140">
        <f>BK135</f>
        <v>0</v>
      </c>
    </row>
    <row r="135" spans="2:65" s="1" customFormat="1" ht="16.5" customHeight="1">
      <c r="B135" s="114"/>
      <c r="C135" s="157" t="s">
        <v>82</v>
      </c>
      <c r="D135" s="157" t="s">
        <v>207</v>
      </c>
      <c r="E135" s="158" t="s">
        <v>1131</v>
      </c>
      <c r="F135" s="159" t="s">
        <v>1132</v>
      </c>
      <c r="G135" s="160" t="s">
        <v>199</v>
      </c>
      <c r="H135" s="161">
        <v>11</v>
      </c>
      <c r="I135" s="162"/>
      <c r="J135" s="163">
        <f>ROUND(I135*H135,2)</f>
        <v>0</v>
      </c>
      <c r="K135" s="159" t="s">
        <v>1</v>
      </c>
      <c r="L135" s="30"/>
      <c r="M135" s="164" t="s">
        <v>1</v>
      </c>
      <c r="N135" s="113" t="s">
        <v>39</v>
      </c>
      <c r="P135" s="153">
        <f>O135*H135</f>
        <v>0</v>
      </c>
      <c r="Q135" s="153">
        <v>0</v>
      </c>
      <c r="R135" s="153">
        <f>Q135*H135</f>
        <v>0</v>
      </c>
      <c r="S135" s="153">
        <v>0</v>
      </c>
      <c r="T135" s="154">
        <f>S135*H135</f>
        <v>0</v>
      </c>
      <c r="AR135" s="155" t="s">
        <v>192</v>
      </c>
      <c r="AT135" s="155" t="s">
        <v>207</v>
      </c>
      <c r="AU135" s="155" t="s">
        <v>84</v>
      </c>
      <c r="AY135" s="15" t="s">
        <v>193</v>
      </c>
      <c r="BE135" s="156">
        <f>IF(N135="základní",J135,0)</f>
        <v>0</v>
      </c>
      <c r="BF135" s="156">
        <f>IF(N135="snížená",J135,0)</f>
        <v>0</v>
      </c>
      <c r="BG135" s="156">
        <f>IF(N135="zákl. přenesená",J135,0)</f>
        <v>0</v>
      </c>
      <c r="BH135" s="156">
        <f>IF(N135="sníž. přenesená",J135,0)</f>
        <v>0</v>
      </c>
      <c r="BI135" s="156">
        <f>IF(N135="nulová",J135,0)</f>
        <v>0</v>
      </c>
      <c r="BJ135" s="15" t="s">
        <v>82</v>
      </c>
      <c r="BK135" s="156">
        <f>ROUND(I135*H135,2)</f>
        <v>0</v>
      </c>
      <c r="BL135" s="15" t="s">
        <v>192</v>
      </c>
      <c r="BM135" s="155" t="s">
        <v>2507</v>
      </c>
    </row>
    <row r="136" spans="2:65" s="11" customFormat="1" ht="22.9" customHeight="1">
      <c r="B136" s="131"/>
      <c r="D136" s="132" t="s">
        <v>73</v>
      </c>
      <c r="E136" s="141" t="s">
        <v>1191</v>
      </c>
      <c r="F136" s="141" t="s">
        <v>1192</v>
      </c>
      <c r="I136" s="134"/>
      <c r="J136" s="142">
        <f>BK136</f>
        <v>0</v>
      </c>
      <c r="L136" s="131"/>
      <c r="M136" s="136"/>
      <c r="P136" s="137">
        <f>SUM(P137:P155)</f>
        <v>0</v>
      </c>
      <c r="R136" s="137">
        <f>SUM(R137:R155)</f>
        <v>0</v>
      </c>
      <c r="T136" s="138">
        <f>SUM(T137:T155)</f>
        <v>0</v>
      </c>
      <c r="AR136" s="132" t="s">
        <v>82</v>
      </c>
      <c r="AT136" s="139" t="s">
        <v>73</v>
      </c>
      <c r="AU136" s="139" t="s">
        <v>82</v>
      </c>
      <c r="AY136" s="132" t="s">
        <v>193</v>
      </c>
      <c r="BK136" s="140">
        <f>SUM(BK137:BK155)</f>
        <v>0</v>
      </c>
    </row>
    <row r="137" spans="2:65" s="1" customFormat="1" ht="16.5" customHeight="1">
      <c r="B137" s="114"/>
      <c r="C137" s="157" t="s">
        <v>84</v>
      </c>
      <c r="D137" s="157" t="s">
        <v>207</v>
      </c>
      <c r="E137" s="158" t="s">
        <v>1193</v>
      </c>
      <c r="F137" s="159" t="s">
        <v>1194</v>
      </c>
      <c r="G137" s="160" t="s">
        <v>199</v>
      </c>
      <c r="H137" s="161">
        <v>13</v>
      </c>
      <c r="I137" s="162"/>
      <c r="J137" s="163">
        <f>ROUND(I137*H137,2)</f>
        <v>0</v>
      </c>
      <c r="K137" s="159" t="s">
        <v>1</v>
      </c>
      <c r="L137" s="30"/>
      <c r="M137" s="164" t="s">
        <v>1</v>
      </c>
      <c r="N137" s="113" t="s">
        <v>39</v>
      </c>
      <c r="P137" s="153">
        <f>O137*H137</f>
        <v>0</v>
      </c>
      <c r="Q137" s="153">
        <v>0</v>
      </c>
      <c r="R137" s="153">
        <f>Q137*H137</f>
        <v>0</v>
      </c>
      <c r="S137" s="153">
        <v>0</v>
      </c>
      <c r="T137" s="154">
        <f>S137*H137</f>
        <v>0</v>
      </c>
      <c r="AR137" s="155" t="s">
        <v>1004</v>
      </c>
      <c r="AT137" s="155" t="s">
        <v>207</v>
      </c>
      <c r="AU137" s="155" t="s">
        <v>84</v>
      </c>
      <c r="AY137" s="15" t="s">
        <v>193</v>
      </c>
      <c r="BE137" s="156">
        <f>IF(N137="základní",J137,0)</f>
        <v>0</v>
      </c>
      <c r="BF137" s="156">
        <f>IF(N137="snížená",J137,0)</f>
        <v>0</v>
      </c>
      <c r="BG137" s="156">
        <f>IF(N137="zákl. přenesená",J137,0)</f>
        <v>0</v>
      </c>
      <c r="BH137" s="156">
        <f>IF(N137="sníž. přenesená",J137,0)</f>
        <v>0</v>
      </c>
      <c r="BI137" s="156">
        <f>IF(N137="nulová",J137,0)</f>
        <v>0</v>
      </c>
      <c r="BJ137" s="15" t="s">
        <v>82</v>
      </c>
      <c r="BK137" s="156">
        <f>ROUND(I137*H137,2)</f>
        <v>0</v>
      </c>
      <c r="BL137" s="15" t="s">
        <v>1004</v>
      </c>
      <c r="BM137" s="155" t="s">
        <v>2508</v>
      </c>
    </row>
    <row r="138" spans="2:65" s="1" customFormat="1" ht="16.5" customHeight="1">
      <c r="B138" s="114"/>
      <c r="C138" s="157" t="s">
        <v>203</v>
      </c>
      <c r="D138" s="157" t="s">
        <v>207</v>
      </c>
      <c r="E138" s="158" t="s">
        <v>1196</v>
      </c>
      <c r="F138" s="159" t="s">
        <v>1197</v>
      </c>
      <c r="G138" s="160" t="s">
        <v>199</v>
      </c>
      <c r="H138" s="161">
        <v>1</v>
      </c>
      <c r="I138" s="162"/>
      <c r="J138" s="163">
        <f>ROUND(I138*H138,2)</f>
        <v>0</v>
      </c>
      <c r="K138" s="159" t="s">
        <v>1</v>
      </c>
      <c r="L138" s="30"/>
      <c r="M138" s="164" t="s">
        <v>1</v>
      </c>
      <c r="N138" s="113" t="s">
        <v>39</v>
      </c>
      <c r="P138" s="153">
        <f>O138*H138</f>
        <v>0</v>
      </c>
      <c r="Q138" s="153">
        <v>0</v>
      </c>
      <c r="R138" s="153">
        <f>Q138*H138</f>
        <v>0</v>
      </c>
      <c r="S138" s="153">
        <v>0</v>
      </c>
      <c r="T138" s="154">
        <f>S138*H138</f>
        <v>0</v>
      </c>
      <c r="AR138" s="155" t="s">
        <v>192</v>
      </c>
      <c r="AT138" s="155" t="s">
        <v>207</v>
      </c>
      <c r="AU138" s="155" t="s">
        <v>84</v>
      </c>
      <c r="AY138" s="15" t="s">
        <v>193</v>
      </c>
      <c r="BE138" s="156">
        <f>IF(N138="základní",J138,0)</f>
        <v>0</v>
      </c>
      <c r="BF138" s="156">
        <f>IF(N138="snížená",J138,0)</f>
        <v>0</v>
      </c>
      <c r="BG138" s="156">
        <f>IF(N138="zákl. přenesená",J138,0)</f>
        <v>0</v>
      </c>
      <c r="BH138" s="156">
        <f>IF(N138="sníž. přenesená",J138,0)</f>
        <v>0</v>
      </c>
      <c r="BI138" s="156">
        <f>IF(N138="nulová",J138,0)</f>
        <v>0</v>
      </c>
      <c r="BJ138" s="15" t="s">
        <v>82</v>
      </c>
      <c r="BK138" s="156">
        <f>ROUND(I138*H138,2)</f>
        <v>0</v>
      </c>
      <c r="BL138" s="15" t="s">
        <v>192</v>
      </c>
      <c r="BM138" s="155" t="s">
        <v>2509</v>
      </c>
    </row>
    <row r="139" spans="2:65" s="1" customFormat="1" ht="39">
      <c r="B139" s="30"/>
      <c r="D139" s="166" t="s">
        <v>1116</v>
      </c>
      <c r="F139" s="192" t="s">
        <v>2510</v>
      </c>
      <c r="I139" s="115"/>
      <c r="L139" s="30"/>
      <c r="M139" s="182"/>
      <c r="T139" s="54"/>
      <c r="AT139" s="15" t="s">
        <v>1116</v>
      </c>
      <c r="AU139" s="15" t="s">
        <v>84</v>
      </c>
    </row>
    <row r="140" spans="2:65" s="12" customFormat="1" ht="11.25">
      <c r="B140" s="165"/>
      <c r="D140" s="166" t="s">
        <v>224</v>
      </c>
      <c r="E140" s="167" t="s">
        <v>1</v>
      </c>
      <c r="F140" s="168" t="s">
        <v>2511</v>
      </c>
      <c r="H140" s="169">
        <v>1</v>
      </c>
      <c r="I140" s="170"/>
      <c r="L140" s="165"/>
      <c r="M140" s="171"/>
      <c r="T140" s="172"/>
      <c r="AT140" s="167" t="s">
        <v>224</v>
      </c>
      <c r="AU140" s="167" t="s">
        <v>84</v>
      </c>
      <c r="AV140" s="12" t="s">
        <v>84</v>
      </c>
      <c r="AW140" s="12" t="s">
        <v>226</v>
      </c>
      <c r="AX140" s="12" t="s">
        <v>74</v>
      </c>
      <c r="AY140" s="167" t="s">
        <v>193</v>
      </c>
    </row>
    <row r="141" spans="2:65" s="13" customFormat="1" ht="11.25">
      <c r="B141" s="173"/>
      <c r="D141" s="166" t="s">
        <v>224</v>
      </c>
      <c r="E141" s="174" t="s">
        <v>1</v>
      </c>
      <c r="F141" s="175" t="s">
        <v>227</v>
      </c>
      <c r="H141" s="176">
        <v>1</v>
      </c>
      <c r="I141" s="177"/>
      <c r="L141" s="173"/>
      <c r="M141" s="178"/>
      <c r="T141" s="179"/>
      <c r="AT141" s="174" t="s">
        <v>224</v>
      </c>
      <c r="AU141" s="174" t="s">
        <v>84</v>
      </c>
      <c r="AV141" s="13" t="s">
        <v>192</v>
      </c>
      <c r="AW141" s="13" t="s">
        <v>226</v>
      </c>
      <c r="AX141" s="13" t="s">
        <v>82</v>
      </c>
      <c r="AY141" s="174" t="s">
        <v>193</v>
      </c>
    </row>
    <row r="142" spans="2:65" s="1" customFormat="1" ht="24.2" customHeight="1">
      <c r="B142" s="114"/>
      <c r="C142" s="157" t="s">
        <v>192</v>
      </c>
      <c r="D142" s="157" t="s">
        <v>207</v>
      </c>
      <c r="E142" s="158" t="s">
        <v>1172</v>
      </c>
      <c r="F142" s="159" t="s">
        <v>1173</v>
      </c>
      <c r="G142" s="160" t="s">
        <v>258</v>
      </c>
      <c r="H142" s="161">
        <v>5</v>
      </c>
      <c r="I142" s="162"/>
      <c r="J142" s="163">
        <f>ROUND(I142*H142,2)</f>
        <v>0</v>
      </c>
      <c r="K142" s="159" t="s">
        <v>239</v>
      </c>
      <c r="L142" s="30"/>
      <c r="M142" s="164" t="s">
        <v>1</v>
      </c>
      <c r="N142" s="113" t="s">
        <v>39</v>
      </c>
      <c r="P142" s="153">
        <f>O142*H142</f>
        <v>0</v>
      </c>
      <c r="Q142" s="153">
        <v>0</v>
      </c>
      <c r="R142" s="153">
        <f>Q142*H142</f>
        <v>0</v>
      </c>
      <c r="S142" s="153">
        <v>0</v>
      </c>
      <c r="T142" s="154">
        <f>S142*H142</f>
        <v>0</v>
      </c>
      <c r="AR142" s="155" t="s">
        <v>268</v>
      </c>
      <c r="AT142" s="155" t="s">
        <v>207</v>
      </c>
      <c r="AU142" s="155" t="s">
        <v>84</v>
      </c>
      <c r="AY142" s="15" t="s">
        <v>193</v>
      </c>
      <c r="BE142" s="156">
        <f>IF(N142="základní",J142,0)</f>
        <v>0</v>
      </c>
      <c r="BF142" s="156">
        <f>IF(N142="snížená",J142,0)</f>
        <v>0</v>
      </c>
      <c r="BG142" s="156">
        <f>IF(N142="zákl. přenesená",J142,0)</f>
        <v>0</v>
      </c>
      <c r="BH142" s="156">
        <f>IF(N142="sníž. přenesená",J142,0)</f>
        <v>0</v>
      </c>
      <c r="BI142" s="156">
        <f>IF(N142="nulová",J142,0)</f>
        <v>0</v>
      </c>
      <c r="BJ142" s="15" t="s">
        <v>82</v>
      </c>
      <c r="BK142" s="156">
        <f>ROUND(I142*H142,2)</f>
        <v>0</v>
      </c>
      <c r="BL142" s="15" t="s">
        <v>268</v>
      </c>
      <c r="BM142" s="155" t="s">
        <v>2512</v>
      </c>
    </row>
    <row r="143" spans="2:65" s="1" customFormat="1" ht="11.25">
      <c r="B143" s="30"/>
      <c r="D143" s="180" t="s">
        <v>286</v>
      </c>
      <c r="F143" s="181" t="s">
        <v>1175</v>
      </c>
      <c r="I143" s="115"/>
      <c r="L143" s="30"/>
      <c r="M143" s="182"/>
      <c r="T143" s="54"/>
      <c r="AT143" s="15" t="s">
        <v>286</v>
      </c>
      <c r="AU143" s="15" t="s">
        <v>84</v>
      </c>
    </row>
    <row r="144" spans="2:65" s="1" customFormat="1" ht="21.75" customHeight="1">
      <c r="B144" s="114"/>
      <c r="C144" s="157" t="s">
        <v>211</v>
      </c>
      <c r="D144" s="157" t="s">
        <v>207</v>
      </c>
      <c r="E144" s="158" t="s">
        <v>1166</v>
      </c>
      <c r="F144" s="159" t="s">
        <v>1167</v>
      </c>
      <c r="G144" s="160" t="s">
        <v>199</v>
      </c>
      <c r="H144" s="161">
        <v>3</v>
      </c>
      <c r="I144" s="162"/>
      <c r="J144" s="163">
        <f t="shared" ref="J144:J154" si="5">ROUND(I144*H144,2)</f>
        <v>0</v>
      </c>
      <c r="K144" s="159" t="s">
        <v>1</v>
      </c>
      <c r="L144" s="30"/>
      <c r="M144" s="164" t="s">
        <v>1</v>
      </c>
      <c r="N144" s="113" t="s">
        <v>39</v>
      </c>
      <c r="P144" s="153">
        <f t="shared" ref="P144:P154" si="6">O144*H144</f>
        <v>0</v>
      </c>
      <c r="Q144" s="153">
        <v>0</v>
      </c>
      <c r="R144" s="153">
        <f t="shared" ref="R144:R154" si="7">Q144*H144</f>
        <v>0</v>
      </c>
      <c r="S144" s="153">
        <v>0</v>
      </c>
      <c r="T144" s="154">
        <f t="shared" ref="T144:T154" si="8">S144*H144</f>
        <v>0</v>
      </c>
      <c r="AR144" s="155" t="s">
        <v>268</v>
      </c>
      <c r="AT144" s="155" t="s">
        <v>207</v>
      </c>
      <c r="AU144" s="155" t="s">
        <v>84</v>
      </c>
      <c r="AY144" s="15" t="s">
        <v>193</v>
      </c>
      <c r="BE144" s="156">
        <f t="shared" ref="BE144:BE154" si="9">IF(N144="základní",J144,0)</f>
        <v>0</v>
      </c>
      <c r="BF144" s="156">
        <f t="shared" ref="BF144:BF154" si="10">IF(N144="snížená",J144,0)</f>
        <v>0</v>
      </c>
      <c r="BG144" s="156">
        <f t="shared" ref="BG144:BG154" si="11">IF(N144="zákl. přenesená",J144,0)</f>
        <v>0</v>
      </c>
      <c r="BH144" s="156">
        <f t="shared" ref="BH144:BH154" si="12">IF(N144="sníž. přenesená",J144,0)</f>
        <v>0</v>
      </c>
      <c r="BI144" s="156">
        <f t="shared" ref="BI144:BI154" si="13">IF(N144="nulová",J144,0)</f>
        <v>0</v>
      </c>
      <c r="BJ144" s="15" t="s">
        <v>82</v>
      </c>
      <c r="BK144" s="156">
        <f t="shared" ref="BK144:BK154" si="14">ROUND(I144*H144,2)</f>
        <v>0</v>
      </c>
      <c r="BL144" s="15" t="s">
        <v>268</v>
      </c>
      <c r="BM144" s="155" t="s">
        <v>2513</v>
      </c>
    </row>
    <row r="145" spans="2:65" s="1" customFormat="1" ht="24.2" customHeight="1">
      <c r="B145" s="114"/>
      <c r="C145" s="157" t="s">
        <v>206</v>
      </c>
      <c r="D145" s="157" t="s">
        <v>207</v>
      </c>
      <c r="E145" s="158" t="s">
        <v>1212</v>
      </c>
      <c r="F145" s="159" t="s">
        <v>1213</v>
      </c>
      <c r="G145" s="160" t="s">
        <v>199</v>
      </c>
      <c r="H145" s="161">
        <v>1</v>
      </c>
      <c r="I145" s="162"/>
      <c r="J145" s="163">
        <f t="shared" si="5"/>
        <v>0</v>
      </c>
      <c r="K145" s="159" t="s">
        <v>1</v>
      </c>
      <c r="L145" s="30"/>
      <c r="M145" s="164" t="s">
        <v>1</v>
      </c>
      <c r="N145" s="113" t="s">
        <v>39</v>
      </c>
      <c r="P145" s="153">
        <f t="shared" si="6"/>
        <v>0</v>
      </c>
      <c r="Q145" s="153">
        <v>0</v>
      </c>
      <c r="R145" s="153">
        <f t="shared" si="7"/>
        <v>0</v>
      </c>
      <c r="S145" s="153">
        <v>0</v>
      </c>
      <c r="T145" s="154">
        <f t="shared" si="8"/>
        <v>0</v>
      </c>
      <c r="AR145" s="155" t="s">
        <v>192</v>
      </c>
      <c r="AT145" s="155" t="s">
        <v>207</v>
      </c>
      <c r="AU145" s="155" t="s">
        <v>84</v>
      </c>
      <c r="AY145" s="15" t="s">
        <v>193</v>
      </c>
      <c r="BE145" s="156">
        <f t="shared" si="9"/>
        <v>0</v>
      </c>
      <c r="BF145" s="156">
        <f t="shared" si="10"/>
        <v>0</v>
      </c>
      <c r="BG145" s="156">
        <f t="shared" si="11"/>
        <v>0</v>
      </c>
      <c r="BH145" s="156">
        <f t="shared" si="12"/>
        <v>0</v>
      </c>
      <c r="BI145" s="156">
        <f t="shared" si="13"/>
        <v>0</v>
      </c>
      <c r="BJ145" s="15" t="s">
        <v>82</v>
      </c>
      <c r="BK145" s="156">
        <f t="shared" si="14"/>
        <v>0</v>
      </c>
      <c r="BL145" s="15" t="s">
        <v>192</v>
      </c>
      <c r="BM145" s="155" t="s">
        <v>2514</v>
      </c>
    </row>
    <row r="146" spans="2:65" s="1" customFormat="1" ht="24.2" customHeight="1">
      <c r="B146" s="114"/>
      <c r="C146" s="143" t="s">
        <v>228</v>
      </c>
      <c r="D146" s="143" t="s">
        <v>196</v>
      </c>
      <c r="E146" s="144" t="s">
        <v>1242</v>
      </c>
      <c r="F146" s="145" t="s">
        <v>1243</v>
      </c>
      <c r="G146" s="146" t="s">
        <v>199</v>
      </c>
      <c r="H146" s="147">
        <v>1</v>
      </c>
      <c r="I146" s="148"/>
      <c r="J146" s="149">
        <f t="shared" si="5"/>
        <v>0</v>
      </c>
      <c r="K146" s="145" t="s">
        <v>1</v>
      </c>
      <c r="L146" s="150"/>
      <c r="M146" s="151" t="s">
        <v>1</v>
      </c>
      <c r="N146" s="152" t="s">
        <v>39</v>
      </c>
      <c r="P146" s="153">
        <f t="shared" si="6"/>
        <v>0</v>
      </c>
      <c r="Q146" s="153">
        <v>0</v>
      </c>
      <c r="R146" s="153">
        <f t="shared" si="7"/>
        <v>0</v>
      </c>
      <c r="S146" s="153">
        <v>0</v>
      </c>
      <c r="T146" s="154">
        <f t="shared" si="8"/>
        <v>0</v>
      </c>
      <c r="AR146" s="155" t="s">
        <v>550</v>
      </c>
      <c r="AT146" s="155" t="s">
        <v>196</v>
      </c>
      <c r="AU146" s="155" t="s">
        <v>84</v>
      </c>
      <c r="AY146" s="15" t="s">
        <v>193</v>
      </c>
      <c r="BE146" s="156">
        <f t="shared" si="9"/>
        <v>0</v>
      </c>
      <c r="BF146" s="156">
        <f t="shared" si="10"/>
        <v>0</v>
      </c>
      <c r="BG146" s="156">
        <f t="shared" si="11"/>
        <v>0</v>
      </c>
      <c r="BH146" s="156">
        <f t="shared" si="12"/>
        <v>0</v>
      </c>
      <c r="BI146" s="156">
        <f t="shared" si="13"/>
        <v>0</v>
      </c>
      <c r="BJ146" s="15" t="s">
        <v>82</v>
      </c>
      <c r="BK146" s="156">
        <f t="shared" si="14"/>
        <v>0</v>
      </c>
      <c r="BL146" s="15" t="s">
        <v>550</v>
      </c>
      <c r="BM146" s="155" t="s">
        <v>2515</v>
      </c>
    </row>
    <row r="147" spans="2:65" s="1" customFormat="1" ht="24.2" customHeight="1">
      <c r="B147" s="114"/>
      <c r="C147" s="157" t="s">
        <v>200</v>
      </c>
      <c r="D147" s="157" t="s">
        <v>207</v>
      </c>
      <c r="E147" s="158" t="s">
        <v>1248</v>
      </c>
      <c r="F147" s="159" t="s">
        <v>1249</v>
      </c>
      <c r="G147" s="160" t="s">
        <v>199</v>
      </c>
      <c r="H147" s="161">
        <v>12</v>
      </c>
      <c r="I147" s="162"/>
      <c r="J147" s="163">
        <f t="shared" si="5"/>
        <v>0</v>
      </c>
      <c r="K147" s="159" t="s">
        <v>1</v>
      </c>
      <c r="L147" s="30"/>
      <c r="M147" s="164" t="s">
        <v>1</v>
      </c>
      <c r="N147" s="113" t="s">
        <v>39</v>
      </c>
      <c r="P147" s="153">
        <f t="shared" si="6"/>
        <v>0</v>
      </c>
      <c r="Q147" s="153">
        <v>0</v>
      </c>
      <c r="R147" s="153">
        <f t="shared" si="7"/>
        <v>0</v>
      </c>
      <c r="S147" s="153">
        <v>0</v>
      </c>
      <c r="T147" s="154">
        <f t="shared" si="8"/>
        <v>0</v>
      </c>
      <c r="AR147" s="155" t="s">
        <v>192</v>
      </c>
      <c r="AT147" s="155" t="s">
        <v>207</v>
      </c>
      <c r="AU147" s="155" t="s">
        <v>84</v>
      </c>
      <c r="AY147" s="15" t="s">
        <v>193</v>
      </c>
      <c r="BE147" s="156">
        <f t="shared" si="9"/>
        <v>0</v>
      </c>
      <c r="BF147" s="156">
        <f t="shared" si="10"/>
        <v>0</v>
      </c>
      <c r="BG147" s="156">
        <f t="shared" si="11"/>
        <v>0</v>
      </c>
      <c r="BH147" s="156">
        <f t="shared" si="12"/>
        <v>0</v>
      </c>
      <c r="BI147" s="156">
        <f t="shared" si="13"/>
        <v>0</v>
      </c>
      <c r="BJ147" s="15" t="s">
        <v>82</v>
      </c>
      <c r="BK147" s="156">
        <f t="shared" si="14"/>
        <v>0</v>
      </c>
      <c r="BL147" s="15" t="s">
        <v>192</v>
      </c>
      <c r="BM147" s="155" t="s">
        <v>2516</v>
      </c>
    </row>
    <row r="148" spans="2:65" s="1" customFormat="1" ht="21.75" customHeight="1">
      <c r="B148" s="114"/>
      <c r="C148" s="143" t="s">
        <v>236</v>
      </c>
      <c r="D148" s="143" t="s">
        <v>196</v>
      </c>
      <c r="E148" s="144" t="s">
        <v>1254</v>
      </c>
      <c r="F148" s="145" t="s">
        <v>1255</v>
      </c>
      <c r="G148" s="146" t="s">
        <v>199</v>
      </c>
      <c r="H148" s="147">
        <v>7</v>
      </c>
      <c r="I148" s="148"/>
      <c r="J148" s="149">
        <f t="shared" si="5"/>
        <v>0</v>
      </c>
      <c r="K148" s="145" t="s">
        <v>1</v>
      </c>
      <c r="L148" s="150"/>
      <c r="M148" s="151" t="s">
        <v>1</v>
      </c>
      <c r="N148" s="152" t="s">
        <v>39</v>
      </c>
      <c r="P148" s="153">
        <f t="shared" si="6"/>
        <v>0</v>
      </c>
      <c r="Q148" s="153">
        <v>0</v>
      </c>
      <c r="R148" s="153">
        <f t="shared" si="7"/>
        <v>0</v>
      </c>
      <c r="S148" s="153">
        <v>0</v>
      </c>
      <c r="T148" s="154">
        <f t="shared" si="8"/>
        <v>0</v>
      </c>
      <c r="AR148" s="155" t="s">
        <v>550</v>
      </c>
      <c r="AT148" s="155" t="s">
        <v>196</v>
      </c>
      <c r="AU148" s="155" t="s">
        <v>84</v>
      </c>
      <c r="AY148" s="15" t="s">
        <v>193</v>
      </c>
      <c r="BE148" s="156">
        <f t="shared" si="9"/>
        <v>0</v>
      </c>
      <c r="BF148" s="156">
        <f t="shared" si="10"/>
        <v>0</v>
      </c>
      <c r="BG148" s="156">
        <f t="shared" si="11"/>
        <v>0</v>
      </c>
      <c r="BH148" s="156">
        <f t="shared" si="12"/>
        <v>0</v>
      </c>
      <c r="BI148" s="156">
        <f t="shared" si="13"/>
        <v>0</v>
      </c>
      <c r="BJ148" s="15" t="s">
        <v>82</v>
      </c>
      <c r="BK148" s="156">
        <f t="shared" si="14"/>
        <v>0</v>
      </c>
      <c r="BL148" s="15" t="s">
        <v>550</v>
      </c>
      <c r="BM148" s="155" t="s">
        <v>2517</v>
      </c>
    </row>
    <row r="149" spans="2:65" s="1" customFormat="1" ht="21.75" customHeight="1">
      <c r="B149" s="114"/>
      <c r="C149" s="143" t="s">
        <v>214</v>
      </c>
      <c r="D149" s="143" t="s">
        <v>196</v>
      </c>
      <c r="E149" s="144" t="s">
        <v>1278</v>
      </c>
      <c r="F149" s="145" t="s">
        <v>1279</v>
      </c>
      <c r="G149" s="146" t="s">
        <v>199</v>
      </c>
      <c r="H149" s="147">
        <v>2</v>
      </c>
      <c r="I149" s="148"/>
      <c r="J149" s="149">
        <f t="shared" si="5"/>
        <v>0</v>
      </c>
      <c r="K149" s="145" t="s">
        <v>1</v>
      </c>
      <c r="L149" s="150"/>
      <c r="M149" s="151" t="s">
        <v>1</v>
      </c>
      <c r="N149" s="152" t="s">
        <v>39</v>
      </c>
      <c r="P149" s="153">
        <f t="shared" si="6"/>
        <v>0</v>
      </c>
      <c r="Q149" s="153">
        <v>0</v>
      </c>
      <c r="R149" s="153">
        <f t="shared" si="7"/>
        <v>0</v>
      </c>
      <c r="S149" s="153">
        <v>0</v>
      </c>
      <c r="T149" s="154">
        <f t="shared" si="8"/>
        <v>0</v>
      </c>
      <c r="AR149" s="155" t="s">
        <v>550</v>
      </c>
      <c r="AT149" s="155" t="s">
        <v>196</v>
      </c>
      <c r="AU149" s="155" t="s">
        <v>84</v>
      </c>
      <c r="AY149" s="15" t="s">
        <v>193</v>
      </c>
      <c r="BE149" s="156">
        <f t="shared" si="9"/>
        <v>0</v>
      </c>
      <c r="BF149" s="156">
        <f t="shared" si="10"/>
        <v>0</v>
      </c>
      <c r="BG149" s="156">
        <f t="shared" si="11"/>
        <v>0</v>
      </c>
      <c r="BH149" s="156">
        <f t="shared" si="12"/>
        <v>0</v>
      </c>
      <c r="BI149" s="156">
        <f t="shared" si="13"/>
        <v>0</v>
      </c>
      <c r="BJ149" s="15" t="s">
        <v>82</v>
      </c>
      <c r="BK149" s="156">
        <f t="shared" si="14"/>
        <v>0</v>
      </c>
      <c r="BL149" s="15" t="s">
        <v>550</v>
      </c>
      <c r="BM149" s="155" t="s">
        <v>2518</v>
      </c>
    </row>
    <row r="150" spans="2:65" s="1" customFormat="1" ht="21.75" customHeight="1">
      <c r="B150" s="114"/>
      <c r="C150" s="143" t="s">
        <v>244</v>
      </c>
      <c r="D150" s="143" t="s">
        <v>196</v>
      </c>
      <c r="E150" s="144" t="s">
        <v>2519</v>
      </c>
      <c r="F150" s="145" t="s">
        <v>2520</v>
      </c>
      <c r="G150" s="146" t="s">
        <v>199</v>
      </c>
      <c r="H150" s="147">
        <v>1</v>
      </c>
      <c r="I150" s="148"/>
      <c r="J150" s="149">
        <f t="shared" si="5"/>
        <v>0</v>
      </c>
      <c r="K150" s="145" t="s">
        <v>1</v>
      </c>
      <c r="L150" s="150"/>
      <c r="M150" s="151" t="s">
        <v>1</v>
      </c>
      <c r="N150" s="152" t="s">
        <v>39</v>
      </c>
      <c r="P150" s="153">
        <f t="shared" si="6"/>
        <v>0</v>
      </c>
      <c r="Q150" s="153">
        <v>0</v>
      </c>
      <c r="R150" s="153">
        <f t="shared" si="7"/>
        <v>0</v>
      </c>
      <c r="S150" s="153">
        <v>0</v>
      </c>
      <c r="T150" s="154">
        <f t="shared" si="8"/>
        <v>0</v>
      </c>
      <c r="AR150" s="155" t="s">
        <v>550</v>
      </c>
      <c r="AT150" s="155" t="s">
        <v>196</v>
      </c>
      <c r="AU150" s="155" t="s">
        <v>84</v>
      </c>
      <c r="AY150" s="15" t="s">
        <v>193</v>
      </c>
      <c r="BE150" s="156">
        <f t="shared" si="9"/>
        <v>0</v>
      </c>
      <c r="BF150" s="156">
        <f t="shared" si="10"/>
        <v>0</v>
      </c>
      <c r="BG150" s="156">
        <f t="shared" si="11"/>
        <v>0</v>
      </c>
      <c r="BH150" s="156">
        <f t="shared" si="12"/>
        <v>0</v>
      </c>
      <c r="BI150" s="156">
        <f t="shared" si="13"/>
        <v>0</v>
      </c>
      <c r="BJ150" s="15" t="s">
        <v>82</v>
      </c>
      <c r="BK150" s="156">
        <f t="shared" si="14"/>
        <v>0</v>
      </c>
      <c r="BL150" s="15" t="s">
        <v>550</v>
      </c>
      <c r="BM150" s="155" t="s">
        <v>2521</v>
      </c>
    </row>
    <row r="151" spans="2:65" s="1" customFormat="1" ht="21.75" customHeight="1">
      <c r="B151" s="114"/>
      <c r="C151" s="143" t="s">
        <v>223</v>
      </c>
      <c r="D151" s="143" t="s">
        <v>196</v>
      </c>
      <c r="E151" s="144" t="s">
        <v>1296</v>
      </c>
      <c r="F151" s="145" t="s">
        <v>1297</v>
      </c>
      <c r="G151" s="146" t="s">
        <v>199</v>
      </c>
      <c r="H151" s="147">
        <v>1</v>
      </c>
      <c r="I151" s="148"/>
      <c r="J151" s="149">
        <f t="shared" si="5"/>
        <v>0</v>
      </c>
      <c r="K151" s="145" t="s">
        <v>1</v>
      </c>
      <c r="L151" s="150"/>
      <c r="M151" s="151" t="s">
        <v>1</v>
      </c>
      <c r="N151" s="152" t="s">
        <v>39</v>
      </c>
      <c r="P151" s="153">
        <f t="shared" si="6"/>
        <v>0</v>
      </c>
      <c r="Q151" s="153">
        <v>0</v>
      </c>
      <c r="R151" s="153">
        <f t="shared" si="7"/>
        <v>0</v>
      </c>
      <c r="S151" s="153">
        <v>0</v>
      </c>
      <c r="T151" s="154">
        <f t="shared" si="8"/>
        <v>0</v>
      </c>
      <c r="AR151" s="155" t="s">
        <v>550</v>
      </c>
      <c r="AT151" s="155" t="s">
        <v>196</v>
      </c>
      <c r="AU151" s="155" t="s">
        <v>84</v>
      </c>
      <c r="AY151" s="15" t="s">
        <v>193</v>
      </c>
      <c r="BE151" s="156">
        <f t="shared" si="9"/>
        <v>0</v>
      </c>
      <c r="BF151" s="156">
        <f t="shared" si="10"/>
        <v>0</v>
      </c>
      <c r="BG151" s="156">
        <f t="shared" si="11"/>
        <v>0</v>
      </c>
      <c r="BH151" s="156">
        <f t="shared" si="12"/>
        <v>0</v>
      </c>
      <c r="BI151" s="156">
        <f t="shared" si="13"/>
        <v>0</v>
      </c>
      <c r="BJ151" s="15" t="s">
        <v>82</v>
      </c>
      <c r="BK151" s="156">
        <f t="shared" si="14"/>
        <v>0</v>
      </c>
      <c r="BL151" s="15" t="s">
        <v>550</v>
      </c>
      <c r="BM151" s="155" t="s">
        <v>2522</v>
      </c>
    </row>
    <row r="152" spans="2:65" s="1" customFormat="1" ht="21.75" customHeight="1">
      <c r="B152" s="114"/>
      <c r="C152" s="143" t="s">
        <v>252</v>
      </c>
      <c r="D152" s="143" t="s">
        <v>196</v>
      </c>
      <c r="E152" s="144" t="s">
        <v>2523</v>
      </c>
      <c r="F152" s="145" t="s">
        <v>2524</v>
      </c>
      <c r="G152" s="146" t="s">
        <v>199</v>
      </c>
      <c r="H152" s="147">
        <v>1</v>
      </c>
      <c r="I152" s="148"/>
      <c r="J152" s="149">
        <f t="shared" si="5"/>
        <v>0</v>
      </c>
      <c r="K152" s="145" t="s">
        <v>1</v>
      </c>
      <c r="L152" s="150"/>
      <c r="M152" s="151" t="s">
        <v>1</v>
      </c>
      <c r="N152" s="152" t="s">
        <v>39</v>
      </c>
      <c r="P152" s="153">
        <f t="shared" si="6"/>
        <v>0</v>
      </c>
      <c r="Q152" s="153">
        <v>0</v>
      </c>
      <c r="R152" s="153">
        <f t="shared" si="7"/>
        <v>0</v>
      </c>
      <c r="S152" s="153">
        <v>0</v>
      </c>
      <c r="T152" s="154">
        <f t="shared" si="8"/>
        <v>0</v>
      </c>
      <c r="AR152" s="155" t="s">
        <v>550</v>
      </c>
      <c r="AT152" s="155" t="s">
        <v>196</v>
      </c>
      <c r="AU152" s="155" t="s">
        <v>84</v>
      </c>
      <c r="AY152" s="15" t="s">
        <v>193</v>
      </c>
      <c r="BE152" s="156">
        <f t="shared" si="9"/>
        <v>0</v>
      </c>
      <c r="BF152" s="156">
        <f t="shared" si="10"/>
        <v>0</v>
      </c>
      <c r="BG152" s="156">
        <f t="shared" si="11"/>
        <v>0</v>
      </c>
      <c r="BH152" s="156">
        <f t="shared" si="12"/>
        <v>0</v>
      </c>
      <c r="BI152" s="156">
        <f t="shared" si="13"/>
        <v>0</v>
      </c>
      <c r="BJ152" s="15" t="s">
        <v>82</v>
      </c>
      <c r="BK152" s="156">
        <f t="shared" si="14"/>
        <v>0</v>
      </c>
      <c r="BL152" s="15" t="s">
        <v>550</v>
      </c>
      <c r="BM152" s="155" t="s">
        <v>2525</v>
      </c>
    </row>
    <row r="153" spans="2:65" s="1" customFormat="1" ht="16.5" customHeight="1">
      <c r="B153" s="114"/>
      <c r="C153" s="157" t="s">
        <v>232</v>
      </c>
      <c r="D153" s="157" t="s">
        <v>207</v>
      </c>
      <c r="E153" s="158" t="s">
        <v>1766</v>
      </c>
      <c r="F153" s="159" t="s">
        <v>1767</v>
      </c>
      <c r="G153" s="160" t="s">
        <v>199</v>
      </c>
      <c r="H153" s="161">
        <v>1</v>
      </c>
      <c r="I153" s="162"/>
      <c r="J153" s="163">
        <f t="shared" si="5"/>
        <v>0</v>
      </c>
      <c r="K153" s="159" t="s">
        <v>1</v>
      </c>
      <c r="L153" s="30"/>
      <c r="M153" s="164" t="s">
        <v>1</v>
      </c>
      <c r="N153" s="113" t="s">
        <v>39</v>
      </c>
      <c r="P153" s="153">
        <f t="shared" si="6"/>
        <v>0</v>
      </c>
      <c r="Q153" s="153">
        <v>0</v>
      </c>
      <c r="R153" s="153">
        <f t="shared" si="7"/>
        <v>0</v>
      </c>
      <c r="S153" s="153">
        <v>0</v>
      </c>
      <c r="T153" s="154">
        <f t="shared" si="8"/>
        <v>0</v>
      </c>
      <c r="AR153" s="155" t="s">
        <v>268</v>
      </c>
      <c r="AT153" s="155" t="s">
        <v>207</v>
      </c>
      <c r="AU153" s="155" t="s">
        <v>84</v>
      </c>
      <c r="AY153" s="15" t="s">
        <v>193</v>
      </c>
      <c r="BE153" s="156">
        <f t="shared" si="9"/>
        <v>0</v>
      </c>
      <c r="BF153" s="156">
        <f t="shared" si="10"/>
        <v>0</v>
      </c>
      <c r="BG153" s="156">
        <f t="shared" si="11"/>
        <v>0</v>
      </c>
      <c r="BH153" s="156">
        <f t="shared" si="12"/>
        <v>0</v>
      </c>
      <c r="BI153" s="156">
        <f t="shared" si="13"/>
        <v>0</v>
      </c>
      <c r="BJ153" s="15" t="s">
        <v>82</v>
      </c>
      <c r="BK153" s="156">
        <f t="shared" si="14"/>
        <v>0</v>
      </c>
      <c r="BL153" s="15" t="s">
        <v>268</v>
      </c>
      <c r="BM153" s="155" t="s">
        <v>2526</v>
      </c>
    </row>
    <row r="154" spans="2:65" s="1" customFormat="1" ht="16.5" customHeight="1">
      <c r="B154" s="114"/>
      <c r="C154" s="143" t="s">
        <v>8</v>
      </c>
      <c r="D154" s="143" t="s">
        <v>196</v>
      </c>
      <c r="E154" s="144" t="s">
        <v>1770</v>
      </c>
      <c r="F154" s="145" t="s">
        <v>1771</v>
      </c>
      <c r="G154" s="146" t="s">
        <v>199</v>
      </c>
      <c r="H154" s="147">
        <v>1</v>
      </c>
      <c r="I154" s="148"/>
      <c r="J154" s="149">
        <f t="shared" si="5"/>
        <v>0</v>
      </c>
      <c r="K154" s="145" t="s">
        <v>1</v>
      </c>
      <c r="L154" s="150"/>
      <c r="M154" s="151" t="s">
        <v>1</v>
      </c>
      <c r="N154" s="152" t="s">
        <v>39</v>
      </c>
      <c r="P154" s="153">
        <f t="shared" si="6"/>
        <v>0</v>
      </c>
      <c r="Q154" s="153">
        <v>0</v>
      </c>
      <c r="R154" s="153">
        <f t="shared" si="7"/>
        <v>0</v>
      </c>
      <c r="S154" s="153">
        <v>0</v>
      </c>
      <c r="T154" s="154">
        <f t="shared" si="8"/>
        <v>0</v>
      </c>
      <c r="AR154" s="155" t="s">
        <v>273</v>
      </c>
      <c r="AT154" s="155" t="s">
        <v>196</v>
      </c>
      <c r="AU154" s="155" t="s">
        <v>84</v>
      </c>
      <c r="AY154" s="15" t="s">
        <v>193</v>
      </c>
      <c r="BE154" s="156">
        <f t="shared" si="9"/>
        <v>0</v>
      </c>
      <c r="BF154" s="156">
        <f t="shared" si="10"/>
        <v>0</v>
      </c>
      <c r="BG154" s="156">
        <f t="shared" si="11"/>
        <v>0</v>
      </c>
      <c r="BH154" s="156">
        <f t="shared" si="12"/>
        <v>0</v>
      </c>
      <c r="BI154" s="156">
        <f t="shared" si="13"/>
        <v>0</v>
      </c>
      <c r="BJ154" s="15" t="s">
        <v>82</v>
      </c>
      <c r="BK154" s="156">
        <f t="shared" si="14"/>
        <v>0</v>
      </c>
      <c r="BL154" s="15" t="s">
        <v>268</v>
      </c>
      <c r="BM154" s="155" t="s">
        <v>2527</v>
      </c>
    </row>
    <row r="155" spans="2:65" s="1" customFormat="1" ht="39">
      <c r="B155" s="30"/>
      <c r="D155" s="166" t="s">
        <v>1116</v>
      </c>
      <c r="F155" s="192" t="s">
        <v>2528</v>
      </c>
      <c r="I155" s="115"/>
      <c r="L155" s="30"/>
      <c r="M155" s="182"/>
      <c r="T155" s="54"/>
      <c r="AT155" s="15" t="s">
        <v>1116</v>
      </c>
      <c r="AU155" s="15" t="s">
        <v>84</v>
      </c>
    </row>
    <row r="156" spans="2:65" s="11" customFormat="1" ht="22.9" customHeight="1">
      <c r="B156" s="131"/>
      <c r="D156" s="132" t="s">
        <v>73</v>
      </c>
      <c r="E156" s="141" t="s">
        <v>1350</v>
      </c>
      <c r="F156" s="141" t="s">
        <v>1351</v>
      </c>
      <c r="I156" s="134"/>
      <c r="J156" s="142">
        <f>BK156</f>
        <v>0</v>
      </c>
      <c r="L156" s="131"/>
      <c r="M156" s="136"/>
      <c r="P156" s="137">
        <f>SUM(P157:P220)</f>
        <v>0</v>
      </c>
      <c r="R156" s="137">
        <f>SUM(R157:R220)</f>
        <v>0</v>
      </c>
      <c r="T156" s="138">
        <f>SUM(T157:T220)</f>
        <v>0</v>
      </c>
      <c r="AR156" s="132" t="s">
        <v>82</v>
      </c>
      <c r="AT156" s="139" t="s">
        <v>73</v>
      </c>
      <c r="AU156" s="139" t="s">
        <v>82</v>
      </c>
      <c r="AY156" s="132" t="s">
        <v>193</v>
      </c>
      <c r="BK156" s="140">
        <f>SUM(BK157:BK220)</f>
        <v>0</v>
      </c>
    </row>
    <row r="157" spans="2:65" s="1" customFormat="1" ht="16.5" customHeight="1">
      <c r="B157" s="114"/>
      <c r="C157" s="157" t="s">
        <v>222</v>
      </c>
      <c r="D157" s="157" t="s">
        <v>207</v>
      </c>
      <c r="E157" s="158" t="s">
        <v>1353</v>
      </c>
      <c r="F157" s="159" t="s">
        <v>1354</v>
      </c>
      <c r="G157" s="160" t="s">
        <v>199</v>
      </c>
      <c r="H157" s="161">
        <v>1</v>
      </c>
      <c r="I157" s="162"/>
      <c r="J157" s="163">
        <f>ROUND(I157*H157,2)</f>
        <v>0</v>
      </c>
      <c r="K157" s="159" t="s">
        <v>1</v>
      </c>
      <c r="L157" s="30"/>
      <c r="M157" s="164" t="s">
        <v>1</v>
      </c>
      <c r="N157" s="113" t="s">
        <v>39</v>
      </c>
      <c r="P157" s="153">
        <f>O157*H157</f>
        <v>0</v>
      </c>
      <c r="Q157" s="153">
        <v>0</v>
      </c>
      <c r="R157" s="153">
        <f>Q157*H157</f>
        <v>0</v>
      </c>
      <c r="S157" s="153">
        <v>0</v>
      </c>
      <c r="T157" s="154">
        <f>S157*H157</f>
        <v>0</v>
      </c>
      <c r="AR157" s="155" t="s">
        <v>268</v>
      </c>
      <c r="AT157" s="155" t="s">
        <v>207</v>
      </c>
      <c r="AU157" s="155" t="s">
        <v>84</v>
      </c>
      <c r="AY157" s="15" t="s">
        <v>193</v>
      </c>
      <c r="BE157" s="156">
        <f>IF(N157="základní",J157,0)</f>
        <v>0</v>
      </c>
      <c r="BF157" s="156">
        <f>IF(N157="snížená",J157,0)</f>
        <v>0</v>
      </c>
      <c r="BG157" s="156">
        <f>IF(N157="zákl. přenesená",J157,0)</f>
        <v>0</v>
      </c>
      <c r="BH157" s="156">
        <f>IF(N157="sníž. přenesená",J157,0)</f>
        <v>0</v>
      </c>
      <c r="BI157" s="156">
        <f>IF(N157="nulová",J157,0)</f>
        <v>0</v>
      </c>
      <c r="BJ157" s="15" t="s">
        <v>82</v>
      </c>
      <c r="BK157" s="156">
        <f>ROUND(I157*H157,2)</f>
        <v>0</v>
      </c>
      <c r="BL157" s="15" t="s">
        <v>268</v>
      </c>
      <c r="BM157" s="155" t="s">
        <v>2529</v>
      </c>
    </row>
    <row r="158" spans="2:65" s="1" customFormat="1" ht="16.5" customHeight="1">
      <c r="B158" s="114"/>
      <c r="C158" s="143" t="s">
        <v>269</v>
      </c>
      <c r="D158" s="143" t="s">
        <v>196</v>
      </c>
      <c r="E158" s="144" t="s">
        <v>1356</v>
      </c>
      <c r="F158" s="145" t="s">
        <v>1357</v>
      </c>
      <c r="G158" s="146" t="s">
        <v>199</v>
      </c>
      <c r="H158" s="147">
        <v>1</v>
      </c>
      <c r="I158" s="148"/>
      <c r="J158" s="149">
        <f>ROUND(I158*H158,2)</f>
        <v>0</v>
      </c>
      <c r="K158" s="145" t="s">
        <v>1</v>
      </c>
      <c r="L158" s="150"/>
      <c r="M158" s="151" t="s">
        <v>1</v>
      </c>
      <c r="N158" s="152" t="s">
        <v>39</v>
      </c>
      <c r="P158" s="153">
        <f>O158*H158</f>
        <v>0</v>
      </c>
      <c r="Q158" s="153">
        <v>0</v>
      </c>
      <c r="R158" s="153">
        <f>Q158*H158</f>
        <v>0</v>
      </c>
      <c r="S158" s="153">
        <v>0</v>
      </c>
      <c r="T158" s="154">
        <f>S158*H158</f>
        <v>0</v>
      </c>
      <c r="AR158" s="155" t="s">
        <v>273</v>
      </c>
      <c r="AT158" s="155" t="s">
        <v>196</v>
      </c>
      <c r="AU158" s="155" t="s">
        <v>84</v>
      </c>
      <c r="AY158" s="15" t="s">
        <v>193</v>
      </c>
      <c r="BE158" s="156">
        <f>IF(N158="základní",J158,0)</f>
        <v>0</v>
      </c>
      <c r="BF158" s="156">
        <f>IF(N158="snížená",J158,0)</f>
        <v>0</v>
      </c>
      <c r="BG158" s="156">
        <f>IF(N158="zákl. přenesená",J158,0)</f>
        <v>0</v>
      </c>
      <c r="BH158" s="156">
        <f>IF(N158="sníž. přenesená",J158,0)</f>
        <v>0</v>
      </c>
      <c r="BI158" s="156">
        <f>IF(N158="nulová",J158,0)</f>
        <v>0</v>
      </c>
      <c r="BJ158" s="15" t="s">
        <v>82</v>
      </c>
      <c r="BK158" s="156">
        <f>ROUND(I158*H158,2)</f>
        <v>0</v>
      </c>
      <c r="BL158" s="15" t="s">
        <v>268</v>
      </c>
      <c r="BM158" s="155" t="s">
        <v>2530</v>
      </c>
    </row>
    <row r="159" spans="2:65" s="1" customFormat="1" ht="49.15" customHeight="1">
      <c r="B159" s="114"/>
      <c r="C159" s="157" t="s">
        <v>240</v>
      </c>
      <c r="D159" s="157" t="s">
        <v>207</v>
      </c>
      <c r="E159" s="158" t="s">
        <v>803</v>
      </c>
      <c r="F159" s="159" t="s">
        <v>804</v>
      </c>
      <c r="G159" s="160" t="s">
        <v>221</v>
      </c>
      <c r="H159" s="161">
        <v>33</v>
      </c>
      <c r="I159" s="162"/>
      <c r="J159" s="163">
        <f>ROUND(I159*H159,2)</f>
        <v>0</v>
      </c>
      <c r="K159" s="159" t="s">
        <v>239</v>
      </c>
      <c r="L159" s="30"/>
      <c r="M159" s="164" t="s">
        <v>1</v>
      </c>
      <c r="N159" s="113" t="s">
        <v>39</v>
      </c>
      <c r="P159" s="153">
        <f>O159*H159</f>
        <v>0</v>
      </c>
      <c r="Q159" s="153">
        <v>0</v>
      </c>
      <c r="R159" s="153">
        <f>Q159*H159</f>
        <v>0</v>
      </c>
      <c r="S159" s="153">
        <v>0</v>
      </c>
      <c r="T159" s="154">
        <f>S159*H159</f>
        <v>0</v>
      </c>
      <c r="AR159" s="155" t="s">
        <v>192</v>
      </c>
      <c r="AT159" s="155" t="s">
        <v>207</v>
      </c>
      <c r="AU159" s="155" t="s">
        <v>84</v>
      </c>
      <c r="AY159" s="15" t="s">
        <v>193</v>
      </c>
      <c r="BE159" s="156">
        <f>IF(N159="základní",J159,0)</f>
        <v>0</v>
      </c>
      <c r="BF159" s="156">
        <f>IF(N159="snížená",J159,0)</f>
        <v>0</v>
      </c>
      <c r="BG159" s="156">
        <f>IF(N159="zákl. přenesená",J159,0)</f>
        <v>0</v>
      </c>
      <c r="BH159" s="156">
        <f>IF(N159="sníž. přenesená",J159,0)</f>
        <v>0</v>
      </c>
      <c r="BI159" s="156">
        <f>IF(N159="nulová",J159,0)</f>
        <v>0</v>
      </c>
      <c r="BJ159" s="15" t="s">
        <v>82</v>
      </c>
      <c r="BK159" s="156">
        <f>ROUND(I159*H159,2)</f>
        <v>0</v>
      </c>
      <c r="BL159" s="15" t="s">
        <v>192</v>
      </c>
      <c r="BM159" s="155" t="s">
        <v>2531</v>
      </c>
    </row>
    <row r="160" spans="2:65" s="1" customFormat="1" ht="11.25">
      <c r="B160" s="30"/>
      <c r="D160" s="180" t="s">
        <v>286</v>
      </c>
      <c r="F160" s="181" t="s">
        <v>1361</v>
      </c>
      <c r="I160" s="115"/>
      <c r="L160" s="30"/>
      <c r="M160" s="182"/>
      <c r="T160" s="54"/>
      <c r="AT160" s="15" t="s">
        <v>286</v>
      </c>
      <c r="AU160" s="15" t="s">
        <v>84</v>
      </c>
    </row>
    <row r="161" spans="2:65" s="12" customFormat="1" ht="11.25">
      <c r="B161" s="165"/>
      <c r="D161" s="166" t="s">
        <v>224</v>
      </c>
      <c r="F161" s="168" t="s">
        <v>2532</v>
      </c>
      <c r="H161" s="169">
        <v>33</v>
      </c>
      <c r="I161" s="170"/>
      <c r="L161" s="165"/>
      <c r="M161" s="171"/>
      <c r="T161" s="172"/>
      <c r="AT161" s="167" t="s">
        <v>224</v>
      </c>
      <c r="AU161" s="167" t="s">
        <v>84</v>
      </c>
      <c r="AV161" s="12" t="s">
        <v>84</v>
      </c>
      <c r="AW161" s="12" t="s">
        <v>3</v>
      </c>
      <c r="AX161" s="12" t="s">
        <v>82</v>
      </c>
      <c r="AY161" s="167" t="s">
        <v>193</v>
      </c>
    </row>
    <row r="162" spans="2:65" s="1" customFormat="1" ht="21.75" customHeight="1">
      <c r="B162" s="114"/>
      <c r="C162" s="143" t="s">
        <v>279</v>
      </c>
      <c r="D162" s="143" t="s">
        <v>196</v>
      </c>
      <c r="E162" s="144" t="s">
        <v>1363</v>
      </c>
      <c r="F162" s="145" t="s">
        <v>1364</v>
      </c>
      <c r="G162" s="146" t="s">
        <v>221</v>
      </c>
      <c r="H162" s="147">
        <v>33</v>
      </c>
      <c r="I162" s="148"/>
      <c r="J162" s="149">
        <f>ROUND(I162*H162,2)</f>
        <v>0</v>
      </c>
      <c r="K162" s="145" t="s">
        <v>1</v>
      </c>
      <c r="L162" s="150"/>
      <c r="M162" s="151" t="s">
        <v>1</v>
      </c>
      <c r="N162" s="152" t="s">
        <v>39</v>
      </c>
      <c r="P162" s="153">
        <f>O162*H162</f>
        <v>0</v>
      </c>
      <c r="Q162" s="153">
        <v>0</v>
      </c>
      <c r="R162" s="153">
        <f>Q162*H162</f>
        <v>0</v>
      </c>
      <c r="S162" s="153">
        <v>0</v>
      </c>
      <c r="T162" s="154">
        <f>S162*H162</f>
        <v>0</v>
      </c>
      <c r="AR162" s="155" t="s">
        <v>273</v>
      </c>
      <c r="AT162" s="155" t="s">
        <v>196</v>
      </c>
      <c r="AU162" s="155" t="s">
        <v>84</v>
      </c>
      <c r="AY162" s="15" t="s">
        <v>193</v>
      </c>
      <c r="BE162" s="156">
        <f>IF(N162="základní",J162,0)</f>
        <v>0</v>
      </c>
      <c r="BF162" s="156">
        <f>IF(N162="snížená",J162,0)</f>
        <v>0</v>
      </c>
      <c r="BG162" s="156">
        <f>IF(N162="zákl. přenesená",J162,0)</f>
        <v>0</v>
      </c>
      <c r="BH162" s="156">
        <f>IF(N162="sníž. přenesená",J162,0)</f>
        <v>0</v>
      </c>
      <c r="BI162" s="156">
        <f>IF(N162="nulová",J162,0)</f>
        <v>0</v>
      </c>
      <c r="BJ162" s="15" t="s">
        <v>82</v>
      </c>
      <c r="BK162" s="156">
        <f>ROUND(I162*H162,2)</f>
        <v>0</v>
      </c>
      <c r="BL162" s="15" t="s">
        <v>268</v>
      </c>
      <c r="BM162" s="155" t="s">
        <v>2533</v>
      </c>
    </row>
    <row r="163" spans="2:65" s="1" customFormat="1" ht="19.5">
      <c r="B163" s="30"/>
      <c r="D163" s="166" t="s">
        <v>1116</v>
      </c>
      <c r="F163" s="192" t="s">
        <v>1366</v>
      </c>
      <c r="I163" s="115"/>
      <c r="L163" s="30"/>
      <c r="M163" s="182"/>
      <c r="T163" s="54"/>
      <c r="AT163" s="15" t="s">
        <v>1116</v>
      </c>
      <c r="AU163" s="15" t="s">
        <v>84</v>
      </c>
    </row>
    <row r="164" spans="2:65" s="12" customFormat="1" ht="11.25">
      <c r="B164" s="165"/>
      <c r="D164" s="166" t="s">
        <v>224</v>
      </c>
      <c r="F164" s="168" t="s">
        <v>2532</v>
      </c>
      <c r="H164" s="169">
        <v>33</v>
      </c>
      <c r="I164" s="170"/>
      <c r="L164" s="165"/>
      <c r="M164" s="171"/>
      <c r="T164" s="172"/>
      <c r="AT164" s="167" t="s">
        <v>224</v>
      </c>
      <c r="AU164" s="167" t="s">
        <v>84</v>
      </c>
      <c r="AV164" s="12" t="s">
        <v>84</v>
      </c>
      <c r="AW164" s="12" t="s">
        <v>3</v>
      </c>
      <c r="AX164" s="12" t="s">
        <v>82</v>
      </c>
      <c r="AY164" s="167" t="s">
        <v>193</v>
      </c>
    </row>
    <row r="165" spans="2:65" s="1" customFormat="1" ht="16.5" customHeight="1">
      <c r="B165" s="114"/>
      <c r="C165" s="157" t="s">
        <v>243</v>
      </c>
      <c r="D165" s="157" t="s">
        <v>207</v>
      </c>
      <c r="E165" s="158" t="s">
        <v>1467</v>
      </c>
      <c r="F165" s="159" t="s">
        <v>2534</v>
      </c>
      <c r="G165" s="160" t="s">
        <v>221</v>
      </c>
      <c r="H165" s="161">
        <v>1067</v>
      </c>
      <c r="I165" s="162"/>
      <c r="J165" s="163">
        <f>ROUND(I165*H165,2)</f>
        <v>0</v>
      </c>
      <c r="K165" s="159" t="s">
        <v>1</v>
      </c>
      <c r="L165" s="30"/>
      <c r="M165" s="164" t="s">
        <v>1</v>
      </c>
      <c r="N165" s="113" t="s">
        <v>39</v>
      </c>
      <c r="P165" s="153">
        <f>O165*H165</f>
        <v>0</v>
      </c>
      <c r="Q165" s="153">
        <v>0</v>
      </c>
      <c r="R165" s="153">
        <f>Q165*H165</f>
        <v>0</v>
      </c>
      <c r="S165" s="153">
        <v>0</v>
      </c>
      <c r="T165" s="154">
        <f>S165*H165</f>
        <v>0</v>
      </c>
      <c r="AR165" s="155" t="s">
        <v>192</v>
      </c>
      <c r="AT165" s="155" t="s">
        <v>207</v>
      </c>
      <c r="AU165" s="155" t="s">
        <v>84</v>
      </c>
      <c r="AY165" s="15" t="s">
        <v>193</v>
      </c>
      <c r="BE165" s="156">
        <f>IF(N165="základní",J165,0)</f>
        <v>0</v>
      </c>
      <c r="BF165" s="156">
        <f>IF(N165="snížená",J165,0)</f>
        <v>0</v>
      </c>
      <c r="BG165" s="156">
        <f>IF(N165="zákl. přenesená",J165,0)</f>
        <v>0</v>
      </c>
      <c r="BH165" s="156">
        <f>IF(N165="sníž. přenesená",J165,0)</f>
        <v>0</v>
      </c>
      <c r="BI165" s="156">
        <f>IF(N165="nulová",J165,0)</f>
        <v>0</v>
      </c>
      <c r="BJ165" s="15" t="s">
        <v>82</v>
      </c>
      <c r="BK165" s="156">
        <f>ROUND(I165*H165,2)</f>
        <v>0</v>
      </c>
      <c r="BL165" s="15" t="s">
        <v>192</v>
      </c>
      <c r="BM165" s="155" t="s">
        <v>2535</v>
      </c>
    </row>
    <row r="166" spans="2:65" s="12" customFormat="1" ht="11.25">
      <c r="B166" s="165"/>
      <c r="D166" s="166" t="s">
        <v>224</v>
      </c>
      <c r="F166" s="168" t="s">
        <v>2536</v>
      </c>
      <c r="H166" s="169">
        <v>1067</v>
      </c>
      <c r="I166" s="170"/>
      <c r="L166" s="165"/>
      <c r="M166" s="171"/>
      <c r="T166" s="172"/>
      <c r="AT166" s="167" t="s">
        <v>224</v>
      </c>
      <c r="AU166" s="167" t="s">
        <v>84</v>
      </c>
      <c r="AV166" s="12" t="s">
        <v>84</v>
      </c>
      <c r="AW166" s="12" t="s">
        <v>3</v>
      </c>
      <c r="AX166" s="12" t="s">
        <v>82</v>
      </c>
      <c r="AY166" s="167" t="s">
        <v>193</v>
      </c>
    </row>
    <row r="167" spans="2:65" s="1" customFormat="1" ht="16.5" customHeight="1">
      <c r="B167" s="114"/>
      <c r="C167" s="143" t="s">
        <v>7</v>
      </c>
      <c r="D167" s="143" t="s">
        <v>196</v>
      </c>
      <c r="E167" s="144" t="s">
        <v>1474</v>
      </c>
      <c r="F167" s="145" t="s">
        <v>1475</v>
      </c>
      <c r="G167" s="146" t="s">
        <v>221</v>
      </c>
      <c r="H167" s="147">
        <v>1067</v>
      </c>
      <c r="I167" s="148"/>
      <c r="J167" s="149">
        <f>ROUND(I167*H167,2)</f>
        <v>0</v>
      </c>
      <c r="K167" s="145" t="s">
        <v>1</v>
      </c>
      <c r="L167" s="150"/>
      <c r="M167" s="151" t="s">
        <v>1</v>
      </c>
      <c r="N167" s="152" t="s">
        <v>39</v>
      </c>
      <c r="P167" s="153">
        <f>O167*H167</f>
        <v>0</v>
      </c>
      <c r="Q167" s="153">
        <v>0</v>
      </c>
      <c r="R167" s="153">
        <f>Q167*H167</f>
        <v>0</v>
      </c>
      <c r="S167" s="153">
        <v>0</v>
      </c>
      <c r="T167" s="154">
        <f>S167*H167</f>
        <v>0</v>
      </c>
      <c r="AR167" s="155" t="s">
        <v>200</v>
      </c>
      <c r="AT167" s="155" t="s">
        <v>196</v>
      </c>
      <c r="AU167" s="155" t="s">
        <v>84</v>
      </c>
      <c r="AY167" s="15" t="s">
        <v>193</v>
      </c>
      <c r="BE167" s="156">
        <f>IF(N167="základní",J167,0)</f>
        <v>0</v>
      </c>
      <c r="BF167" s="156">
        <f>IF(N167="snížená",J167,0)</f>
        <v>0</v>
      </c>
      <c r="BG167" s="156">
        <f>IF(N167="zákl. přenesená",J167,0)</f>
        <v>0</v>
      </c>
      <c r="BH167" s="156">
        <f>IF(N167="sníž. přenesená",J167,0)</f>
        <v>0</v>
      </c>
      <c r="BI167" s="156">
        <f>IF(N167="nulová",J167,0)</f>
        <v>0</v>
      </c>
      <c r="BJ167" s="15" t="s">
        <v>82</v>
      </c>
      <c r="BK167" s="156">
        <f>ROUND(I167*H167,2)</f>
        <v>0</v>
      </c>
      <c r="BL167" s="15" t="s">
        <v>192</v>
      </c>
      <c r="BM167" s="155" t="s">
        <v>2537</v>
      </c>
    </row>
    <row r="168" spans="2:65" s="12" customFormat="1" ht="11.25">
      <c r="B168" s="165"/>
      <c r="D168" s="166" t="s">
        <v>224</v>
      </c>
      <c r="E168" s="167" t="s">
        <v>1</v>
      </c>
      <c r="F168" s="168" t="s">
        <v>2538</v>
      </c>
      <c r="H168" s="169">
        <v>970</v>
      </c>
      <c r="I168" s="170"/>
      <c r="L168" s="165"/>
      <c r="M168" s="171"/>
      <c r="T168" s="172"/>
      <c r="AT168" s="167" t="s">
        <v>224</v>
      </c>
      <c r="AU168" s="167" t="s">
        <v>84</v>
      </c>
      <c r="AV168" s="12" t="s">
        <v>84</v>
      </c>
      <c r="AW168" s="12" t="s">
        <v>226</v>
      </c>
      <c r="AX168" s="12" t="s">
        <v>82</v>
      </c>
      <c r="AY168" s="167" t="s">
        <v>193</v>
      </c>
    </row>
    <row r="169" spans="2:65" s="12" customFormat="1" ht="11.25">
      <c r="B169" s="165"/>
      <c r="D169" s="166" t="s">
        <v>224</v>
      </c>
      <c r="F169" s="168" t="s">
        <v>2536</v>
      </c>
      <c r="H169" s="169">
        <v>1067</v>
      </c>
      <c r="I169" s="170"/>
      <c r="L169" s="165"/>
      <c r="M169" s="171"/>
      <c r="T169" s="172"/>
      <c r="AT169" s="167" t="s">
        <v>224</v>
      </c>
      <c r="AU169" s="167" t="s">
        <v>84</v>
      </c>
      <c r="AV169" s="12" t="s">
        <v>84</v>
      </c>
      <c r="AW169" s="12" t="s">
        <v>3</v>
      </c>
      <c r="AX169" s="12" t="s">
        <v>82</v>
      </c>
      <c r="AY169" s="167" t="s">
        <v>193</v>
      </c>
    </row>
    <row r="170" spans="2:65" s="1" customFormat="1" ht="33" customHeight="1">
      <c r="B170" s="114"/>
      <c r="C170" s="157" t="s">
        <v>247</v>
      </c>
      <c r="D170" s="157" t="s">
        <v>207</v>
      </c>
      <c r="E170" s="158" t="s">
        <v>1410</v>
      </c>
      <c r="F170" s="159" t="s">
        <v>1411</v>
      </c>
      <c r="G170" s="160" t="s">
        <v>199</v>
      </c>
      <c r="H170" s="161">
        <v>1</v>
      </c>
      <c r="I170" s="162"/>
      <c r="J170" s="163">
        <f>ROUND(I170*H170,2)</f>
        <v>0</v>
      </c>
      <c r="K170" s="159" t="s">
        <v>1</v>
      </c>
      <c r="L170" s="30"/>
      <c r="M170" s="164" t="s">
        <v>1</v>
      </c>
      <c r="N170" s="113" t="s">
        <v>39</v>
      </c>
      <c r="P170" s="153">
        <f>O170*H170</f>
        <v>0</v>
      </c>
      <c r="Q170" s="153">
        <v>0</v>
      </c>
      <c r="R170" s="153">
        <f>Q170*H170</f>
        <v>0</v>
      </c>
      <c r="S170" s="153">
        <v>0</v>
      </c>
      <c r="T170" s="154">
        <f>S170*H170</f>
        <v>0</v>
      </c>
      <c r="AR170" s="155" t="s">
        <v>192</v>
      </c>
      <c r="AT170" s="155" t="s">
        <v>207</v>
      </c>
      <c r="AU170" s="155" t="s">
        <v>84</v>
      </c>
      <c r="AY170" s="15" t="s">
        <v>193</v>
      </c>
      <c r="BE170" s="156">
        <f>IF(N170="základní",J170,0)</f>
        <v>0</v>
      </c>
      <c r="BF170" s="156">
        <f>IF(N170="snížená",J170,0)</f>
        <v>0</v>
      </c>
      <c r="BG170" s="156">
        <f>IF(N170="zákl. přenesená",J170,0)</f>
        <v>0</v>
      </c>
      <c r="BH170" s="156">
        <f>IF(N170="sníž. přenesená",J170,0)</f>
        <v>0</v>
      </c>
      <c r="BI170" s="156">
        <f>IF(N170="nulová",J170,0)</f>
        <v>0</v>
      </c>
      <c r="BJ170" s="15" t="s">
        <v>82</v>
      </c>
      <c r="BK170" s="156">
        <f>ROUND(I170*H170,2)</f>
        <v>0</v>
      </c>
      <c r="BL170" s="15" t="s">
        <v>192</v>
      </c>
      <c r="BM170" s="155" t="s">
        <v>2539</v>
      </c>
    </row>
    <row r="171" spans="2:65" s="1" customFormat="1" ht="24.2" customHeight="1">
      <c r="B171" s="114"/>
      <c r="C171" s="143" t="s">
        <v>295</v>
      </c>
      <c r="D171" s="143" t="s">
        <v>196</v>
      </c>
      <c r="E171" s="144" t="s">
        <v>1413</v>
      </c>
      <c r="F171" s="145" t="s">
        <v>1414</v>
      </c>
      <c r="G171" s="146" t="s">
        <v>199</v>
      </c>
      <c r="H171" s="147">
        <v>1</v>
      </c>
      <c r="I171" s="148"/>
      <c r="J171" s="149">
        <f>ROUND(I171*H171,2)</f>
        <v>0</v>
      </c>
      <c r="K171" s="145" t="s">
        <v>1</v>
      </c>
      <c r="L171" s="150"/>
      <c r="M171" s="151" t="s">
        <v>1</v>
      </c>
      <c r="N171" s="152" t="s">
        <v>39</v>
      </c>
      <c r="P171" s="153">
        <f>O171*H171</f>
        <v>0</v>
      </c>
      <c r="Q171" s="153">
        <v>0</v>
      </c>
      <c r="R171" s="153">
        <f>Q171*H171</f>
        <v>0</v>
      </c>
      <c r="S171" s="153">
        <v>0</v>
      </c>
      <c r="T171" s="154">
        <f>S171*H171</f>
        <v>0</v>
      </c>
      <c r="AR171" s="155" t="s">
        <v>200</v>
      </c>
      <c r="AT171" s="155" t="s">
        <v>196</v>
      </c>
      <c r="AU171" s="155" t="s">
        <v>84</v>
      </c>
      <c r="AY171" s="15" t="s">
        <v>193</v>
      </c>
      <c r="BE171" s="156">
        <f>IF(N171="základní",J171,0)</f>
        <v>0</v>
      </c>
      <c r="BF171" s="156">
        <f>IF(N171="snížená",J171,0)</f>
        <v>0</v>
      </c>
      <c r="BG171" s="156">
        <f>IF(N171="zákl. přenesená",J171,0)</f>
        <v>0</v>
      </c>
      <c r="BH171" s="156">
        <f>IF(N171="sníž. přenesená",J171,0)</f>
        <v>0</v>
      </c>
      <c r="BI171" s="156">
        <f>IF(N171="nulová",J171,0)</f>
        <v>0</v>
      </c>
      <c r="BJ171" s="15" t="s">
        <v>82</v>
      </c>
      <c r="BK171" s="156">
        <f>ROUND(I171*H171,2)</f>
        <v>0</v>
      </c>
      <c r="BL171" s="15" t="s">
        <v>192</v>
      </c>
      <c r="BM171" s="155" t="s">
        <v>2540</v>
      </c>
    </row>
    <row r="172" spans="2:65" s="1" customFormat="1" ht="19.5">
      <c r="B172" s="30"/>
      <c r="D172" s="166" t="s">
        <v>1116</v>
      </c>
      <c r="F172" s="192" t="s">
        <v>1416</v>
      </c>
      <c r="I172" s="115"/>
      <c r="L172" s="30"/>
      <c r="M172" s="182"/>
      <c r="T172" s="54"/>
      <c r="AT172" s="15" t="s">
        <v>1116</v>
      </c>
      <c r="AU172" s="15" t="s">
        <v>84</v>
      </c>
    </row>
    <row r="173" spans="2:65" s="1" customFormat="1" ht="16.5" customHeight="1">
      <c r="B173" s="114"/>
      <c r="C173" s="143" t="s">
        <v>251</v>
      </c>
      <c r="D173" s="143" t="s">
        <v>196</v>
      </c>
      <c r="E173" s="144" t="s">
        <v>1418</v>
      </c>
      <c r="F173" s="145" t="s">
        <v>1419</v>
      </c>
      <c r="G173" s="146" t="s">
        <v>199</v>
      </c>
      <c r="H173" s="147">
        <v>1</v>
      </c>
      <c r="I173" s="148"/>
      <c r="J173" s="149">
        <f>ROUND(I173*H173,2)</f>
        <v>0</v>
      </c>
      <c r="K173" s="145" t="s">
        <v>1</v>
      </c>
      <c r="L173" s="150"/>
      <c r="M173" s="151" t="s">
        <v>1</v>
      </c>
      <c r="N173" s="152" t="s">
        <v>39</v>
      </c>
      <c r="P173" s="153">
        <f>O173*H173</f>
        <v>0</v>
      </c>
      <c r="Q173" s="153">
        <v>0</v>
      </c>
      <c r="R173" s="153">
        <f>Q173*H173</f>
        <v>0</v>
      </c>
      <c r="S173" s="153">
        <v>0</v>
      </c>
      <c r="T173" s="154">
        <f>S173*H173</f>
        <v>0</v>
      </c>
      <c r="AR173" s="155" t="s">
        <v>273</v>
      </c>
      <c r="AT173" s="155" t="s">
        <v>196</v>
      </c>
      <c r="AU173" s="155" t="s">
        <v>84</v>
      </c>
      <c r="AY173" s="15" t="s">
        <v>193</v>
      </c>
      <c r="BE173" s="156">
        <f>IF(N173="základní",J173,0)</f>
        <v>0</v>
      </c>
      <c r="BF173" s="156">
        <f>IF(N173="snížená",J173,0)</f>
        <v>0</v>
      </c>
      <c r="BG173" s="156">
        <f>IF(N173="zákl. přenesená",J173,0)</f>
        <v>0</v>
      </c>
      <c r="BH173" s="156">
        <f>IF(N173="sníž. přenesená",J173,0)</f>
        <v>0</v>
      </c>
      <c r="BI173" s="156">
        <f>IF(N173="nulová",J173,0)</f>
        <v>0</v>
      </c>
      <c r="BJ173" s="15" t="s">
        <v>82</v>
      </c>
      <c r="BK173" s="156">
        <f>ROUND(I173*H173,2)</f>
        <v>0</v>
      </c>
      <c r="BL173" s="15" t="s">
        <v>268</v>
      </c>
      <c r="BM173" s="155" t="s">
        <v>2541</v>
      </c>
    </row>
    <row r="174" spans="2:65" s="1" customFormat="1" ht="19.5">
      <c r="B174" s="30"/>
      <c r="D174" s="166" t="s">
        <v>1116</v>
      </c>
      <c r="F174" s="192" t="s">
        <v>1421</v>
      </c>
      <c r="I174" s="115"/>
      <c r="L174" s="30"/>
      <c r="M174" s="182"/>
      <c r="T174" s="54"/>
      <c r="AT174" s="15" t="s">
        <v>1116</v>
      </c>
      <c r="AU174" s="15" t="s">
        <v>84</v>
      </c>
    </row>
    <row r="175" spans="2:65" s="1" customFormat="1" ht="16.5" customHeight="1">
      <c r="B175" s="114"/>
      <c r="C175" s="157" t="s">
        <v>302</v>
      </c>
      <c r="D175" s="157" t="s">
        <v>207</v>
      </c>
      <c r="E175" s="158" t="s">
        <v>1451</v>
      </c>
      <c r="F175" s="159" t="s">
        <v>1452</v>
      </c>
      <c r="G175" s="160" t="s">
        <v>221</v>
      </c>
      <c r="H175" s="161">
        <v>182.6</v>
      </c>
      <c r="I175" s="162"/>
      <c r="J175" s="163">
        <f>ROUND(I175*H175,2)</f>
        <v>0</v>
      </c>
      <c r="K175" s="159" t="s">
        <v>1</v>
      </c>
      <c r="L175" s="30"/>
      <c r="M175" s="164" t="s">
        <v>1</v>
      </c>
      <c r="N175" s="113" t="s">
        <v>39</v>
      </c>
      <c r="P175" s="153">
        <f>O175*H175</f>
        <v>0</v>
      </c>
      <c r="Q175" s="153">
        <v>0</v>
      </c>
      <c r="R175" s="153">
        <f>Q175*H175</f>
        <v>0</v>
      </c>
      <c r="S175" s="153">
        <v>0</v>
      </c>
      <c r="T175" s="154">
        <f>S175*H175</f>
        <v>0</v>
      </c>
      <c r="AR175" s="155" t="s">
        <v>192</v>
      </c>
      <c r="AT175" s="155" t="s">
        <v>207</v>
      </c>
      <c r="AU175" s="155" t="s">
        <v>84</v>
      </c>
      <c r="AY175" s="15" t="s">
        <v>193</v>
      </c>
      <c r="BE175" s="156">
        <f>IF(N175="základní",J175,0)</f>
        <v>0</v>
      </c>
      <c r="BF175" s="156">
        <f>IF(N175="snížená",J175,0)</f>
        <v>0</v>
      </c>
      <c r="BG175" s="156">
        <f>IF(N175="zákl. přenesená",J175,0)</f>
        <v>0</v>
      </c>
      <c r="BH175" s="156">
        <f>IF(N175="sníž. přenesená",J175,0)</f>
        <v>0</v>
      </c>
      <c r="BI175" s="156">
        <f>IF(N175="nulová",J175,0)</f>
        <v>0</v>
      </c>
      <c r="BJ175" s="15" t="s">
        <v>82</v>
      </c>
      <c r="BK175" s="156">
        <f>ROUND(I175*H175,2)</f>
        <v>0</v>
      </c>
      <c r="BL175" s="15" t="s">
        <v>192</v>
      </c>
      <c r="BM175" s="155" t="s">
        <v>2542</v>
      </c>
    </row>
    <row r="176" spans="2:65" s="12" customFormat="1" ht="11.25">
      <c r="B176" s="165"/>
      <c r="D176" s="166" t="s">
        <v>224</v>
      </c>
      <c r="F176" s="168" t="s">
        <v>2543</v>
      </c>
      <c r="H176" s="169">
        <v>182.6</v>
      </c>
      <c r="I176" s="170"/>
      <c r="L176" s="165"/>
      <c r="M176" s="171"/>
      <c r="T176" s="172"/>
      <c r="AT176" s="167" t="s">
        <v>224</v>
      </c>
      <c r="AU176" s="167" t="s">
        <v>84</v>
      </c>
      <c r="AV176" s="12" t="s">
        <v>84</v>
      </c>
      <c r="AW176" s="12" t="s">
        <v>3</v>
      </c>
      <c r="AX176" s="12" t="s">
        <v>82</v>
      </c>
      <c r="AY176" s="167" t="s">
        <v>193</v>
      </c>
    </row>
    <row r="177" spans="2:65" s="1" customFormat="1" ht="16.5" customHeight="1">
      <c r="B177" s="114"/>
      <c r="C177" s="143" t="s">
        <v>255</v>
      </c>
      <c r="D177" s="143" t="s">
        <v>196</v>
      </c>
      <c r="E177" s="144" t="s">
        <v>1456</v>
      </c>
      <c r="F177" s="145" t="s">
        <v>1457</v>
      </c>
      <c r="G177" s="146" t="s">
        <v>221</v>
      </c>
      <c r="H177" s="147">
        <v>182.6</v>
      </c>
      <c r="I177" s="148"/>
      <c r="J177" s="149">
        <f>ROUND(I177*H177,2)</f>
        <v>0</v>
      </c>
      <c r="K177" s="145" t="s">
        <v>1</v>
      </c>
      <c r="L177" s="150"/>
      <c r="M177" s="151" t="s">
        <v>1</v>
      </c>
      <c r="N177" s="152" t="s">
        <v>39</v>
      </c>
      <c r="P177" s="153">
        <f>O177*H177</f>
        <v>0</v>
      </c>
      <c r="Q177" s="153">
        <v>0</v>
      </c>
      <c r="R177" s="153">
        <f>Q177*H177</f>
        <v>0</v>
      </c>
      <c r="S177" s="153">
        <v>0</v>
      </c>
      <c r="T177" s="154">
        <f>S177*H177</f>
        <v>0</v>
      </c>
      <c r="AR177" s="155" t="s">
        <v>200</v>
      </c>
      <c r="AT177" s="155" t="s">
        <v>196</v>
      </c>
      <c r="AU177" s="155" t="s">
        <v>84</v>
      </c>
      <c r="AY177" s="15" t="s">
        <v>193</v>
      </c>
      <c r="BE177" s="156">
        <f>IF(N177="základní",J177,0)</f>
        <v>0</v>
      </c>
      <c r="BF177" s="156">
        <f>IF(N177="snížená",J177,0)</f>
        <v>0</v>
      </c>
      <c r="BG177" s="156">
        <f>IF(N177="zákl. přenesená",J177,0)</f>
        <v>0</v>
      </c>
      <c r="BH177" s="156">
        <f>IF(N177="sníž. přenesená",J177,0)</f>
        <v>0</v>
      </c>
      <c r="BI177" s="156">
        <f>IF(N177="nulová",J177,0)</f>
        <v>0</v>
      </c>
      <c r="BJ177" s="15" t="s">
        <v>82</v>
      </c>
      <c r="BK177" s="156">
        <f>ROUND(I177*H177,2)</f>
        <v>0</v>
      </c>
      <c r="BL177" s="15" t="s">
        <v>192</v>
      </c>
      <c r="BM177" s="155" t="s">
        <v>2544</v>
      </c>
    </row>
    <row r="178" spans="2:65" s="12" customFormat="1" ht="11.25">
      <c r="B178" s="165"/>
      <c r="D178" s="166" t="s">
        <v>224</v>
      </c>
      <c r="F178" s="168" t="s">
        <v>2543</v>
      </c>
      <c r="H178" s="169">
        <v>182.6</v>
      </c>
      <c r="I178" s="170"/>
      <c r="L178" s="165"/>
      <c r="M178" s="171"/>
      <c r="T178" s="172"/>
      <c r="AT178" s="167" t="s">
        <v>224</v>
      </c>
      <c r="AU178" s="167" t="s">
        <v>84</v>
      </c>
      <c r="AV178" s="12" t="s">
        <v>84</v>
      </c>
      <c r="AW178" s="12" t="s">
        <v>3</v>
      </c>
      <c r="AX178" s="12" t="s">
        <v>82</v>
      </c>
      <c r="AY178" s="167" t="s">
        <v>193</v>
      </c>
    </row>
    <row r="179" spans="2:65" s="1" customFormat="1" ht="24.2" customHeight="1">
      <c r="B179" s="114"/>
      <c r="C179" s="157" t="s">
        <v>318</v>
      </c>
      <c r="D179" s="157" t="s">
        <v>207</v>
      </c>
      <c r="E179" s="158" t="s">
        <v>1477</v>
      </c>
      <c r="F179" s="159" t="s">
        <v>1478</v>
      </c>
      <c r="G179" s="160" t="s">
        <v>199</v>
      </c>
      <c r="H179" s="161">
        <v>4</v>
      </c>
      <c r="I179" s="162"/>
      <c r="J179" s="163">
        <f>ROUND(I179*H179,2)</f>
        <v>0</v>
      </c>
      <c r="K179" s="159" t="s">
        <v>1</v>
      </c>
      <c r="L179" s="30"/>
      <c r="M179" s="164" t="s">
        <v>1</v>
      </c>
      <c r="N179" s="113" t="s">
        <v>39</v>
      </c>
      <c r="P179" s="153">
        <f>O179*H179</f>
        <v>0</v>
      </c>
      <c r="Q179" s="153">
        <v>0</v>
      </c>
      <c r="R179" s="153">
        <f>Q179*H179</f>
        <v>0</v>
      </c>
      <c r="S179" s="153">
        <v>0</v>
      </c>
      <c r="T179" s="154">
        <f>S179*H179</f>
        <v>0</v>
      </c>
      <c r="AR179" s="155" t="s">
        <v>192</v>
      </c>
      <c r="AT179" s="155" t="s">
        <v>207</v>
      </c>
      <c r="AU179" s="155" t="s">
        <v>84</v>
      </c>
      <c r="AY179" s="15" t="s">
        <v>193</v>
      </c>
      <c r="BE179" s="156">
        <f>IF(N179="základní",J179,0)</f>
        <v>0</v>
      </c>
      <c r="BF179" s="156">
        <f>IF(N179="snížená",J179,0)</f>
        <v>0</v>
      </c>
      <c r="BG179" s="156">
        <f>IF(N179="zákl. přenesená",J179,0)</f>
        <v>0</v>
      </c>
      <c r="BH179" s="156">
        <f>IF(N179="sníž. přenesená",J179,0)</f>
        <v>0</v>
      </c>
      <c r="BI179" s="156">
        <f>IF(N179="nulová",J179,0)</f>
        <v>0</v>
      </c>
      <c r="BJ179" s="15" t="s">
        <v>82</v>
      </c>
      <c r="BK179" s="156">
        <f>ROUND(I179*H179,2)</f>
        <v>0</v>
      </c>
      <c r="BL179" s="15" t="s">
        <v>192</v>
      </c>
      <c r="BM179" s="155" t="s">
        <v>2545</v>
      </c>
    </row>
    <row r="180" spans="2:65" s="1" customFormat="1" ht="21.75" customHeight="1">
      <c r="B180" s="114"/>
      <c r="C180" s="143" t="s">
        <v>262</v>
      </c>
      <c r="D180" s="143" t="s">
        <v>196</v>
      </c>
      <c r="E180" s="144" t="s">
        <v>1481</v>
      </c>
      <c r="F180" s="145" t="s">
        <v>1482</v>
      </c>
      <c r="G180" s="146" t="s">
        <v>199</v>
      </c>
      <c r="H180" s="147">
        <v>4</v>
      </c>
      <c r="I180" s="148"/>
      <c r="J180" s="149">
        <f>ROUND(I180*H180,2)</f>
        <v>0</v>
      </c>
      <c r="K180" s="145" t="s">
        <v>1</v>
      </c>
      <c r="L180" s="150"/>
      <c r="M180" s="151" t="s">
        <v>1</v>
      </c>
      <c r="N180" s="152" t="s">
        <v>39</v>
      </c>
      <c r="P180" s="153">
        <f>O180*H180</f>
        <v>0</v>
      </c>
      <c r="Q180" s="153">
        <v>0</v>
      </c>
      <c r="R180" s="153">
        <f>Q180*H180</f>
        <v>0</v>
      </c>
      <c r="S180" s="153">
        <v>0</v>
      </c>
      <c r="T180" s="154">
        <f>S180*H180</f>
        <v>0</v>
      </c>
      <c r="AR180" s="155" t="s">
        <v>200</v>
      </c>
      <c r="AT180" s="155" t="s">
        <v>196</v>
      </c>
      <c r="AU180" s="155" t="s">
        <v>84</v>
      </c>
      <c r="AY180" s="15" t="s">
        <v>193</v>
      </c>
      <c r="BE180" s="156">
        <f>IF(N180="základní",J180,0)</f>
        <v>0</v>
      </c>
      <c r="BF180" s="156">
        <f>IF(N180="snížená",J180,0)</f>
        <v>0</v>
      </c>
      <c r="BG180" s="156">
        <f>IF(N180="zákl. přenesená",J180,0)</f>
        <v>0</v>
      </c>
      <c r="BH180" s="156">
        <f>IF(N180="sníž. přenesená",J180,0)</f>
        <v>0</v>
      </c>
      <c r="BI180" s="156">
        <f>IF(N180="nulová",J180,0)</f>
        <v>0</v>
      </c>
      <c r="BJ180" s="15" t="s">
        <v>82</v>
      </c>
      <c r="BK180" s="156">
        <f>ROUND(I180*H180,2)</f>
        <v>0</v>
      </c>
      <c r="BL180" s="15" t="s">
        <v>192</v>
      </c>
      <c r="BM180" s="155" t="s">
        <v>2546</v>
      </c>
    </row>
    <row r="181" spans="2:65" s="1" customFormat="1" ht="24.2" customHeight="1">
      <c r="B181" s="114"/>
      <c r="C181" s="157" t="s">
        <v>326</v>
      </c>
      <c r="D181" s="157" t="s">
        <v>207</v>
      </c>
      <c r="E181" s="158" t="s">
        <v>1484</v>
      </c>
      <c r="F181" s="159" t="s">
        <v>1485</v>
      </c>
      <c r="G181" s="160" t="s">
        <v>199</v>
      </c>
      <c r="H181" s="161">
        <v>26</v>
      </c>
      <c r="I181" s="162"/>
      <c r="J181" s="163">
        <f>ROUND(I181*H181,2)</f>
        <v>0</v>
      </c>
      <c r="K181" s="159" t="s">
        <v>1</v>
      </c>
      <c r="L181" s="30"/>
      <c r="M181" s="164" t="s">
        <v>1</v>
      </c>
      <c r="N181" s="113" t="s">
        <v>39</v>
      </c>
      <c r="P181" s="153">
        <f>O181*H181</f>
        <v>0</v>
      </c>
      <c r="Q181" s="153">
        <v>0</v>
      </c>
      <c r="R181" s="153">
        <f>Q181*H181</f>
        <v>0</v>
      </c>
      <c r="S181" s="153">
        <v>0</v>
      </c>
      <c r="T181" s="154">
        <f>S181*H181</f>
        <v>0</v>
      </c>
      <c r="AR181" s="155" t="s">
        <v>192</v>
      </c>
      <c r="AT181" s="155" t="s">
        <v>207</v>
      </c>
      <c r="AU181" s="155" t="s">
        <v>84</v>
      </c>
      <c r="AY181" s="15" t="s">
        <v>193</v>
      </c>
      <c r="BE181" s="156">
        <f>IF(N181="základní",J181,0)</f>
        <v>0</v>
      </c>
      <c r="BF181" s="156">
        <f>IF(N181="snížená",J181,0)</f>
        <v>0</v>
      </c>
      <c r="BG181" s="156">
        <f>IF(N181="zákl. přenesená",J181,0)</f>
        <v>0</v>
      </c>
      <c r="BH181" s="156">
        <f>IF(N181="sníž. přenesená",J181,0)</f>
        <v>0</v>
      </c>
      <c r="BI181" s="156">
        <f>IF(N181="nulová",J181,0)</f>
        <v>0</v>
      </c>
      <c r="BJ181" s="15" t="s">
        <v>82</v>
      </c>
      <c r="BK181" s="156">
        <f>ROUND(I181*H181,2)</f>
        <v>0</v>
      </c>
      <c r="BL181" s="15" t="s">
        <v>192</v>
      </c>
      <c r="BM181" s="155" t="s">
        <v>2547</v>
      </c>
    </row>
    <row r="182" spans="2:65" s="1" customFormat="1" ht="21.75" customHeight="1">
      <c r="B182" s="114"/>
      <c r="C182" s="143" t="s">
        <v>231</v>
      </c>
      <c r="D182" s="143" t="s">
        <v>196</v>
      </c>
      <c r="E182" s="144" t="s">
        <v>1488</v>
      </c>
      <c r="F182" s="145" t="s">
        <v>1489</v>
      </c>
      <c r="G182" s="146" t="s">
        <v>199</v>
      </c>
      <c r="H182" s="147">
        <v>26</v>
      </c>
      <c r="I182" s="148"/>
      <c r="J182" s="149">
        <f>ROUND(I182*H182,2)</f>
        <v>0</v>
      </c>
      <c r="K182" s="145" t="s">
        <v>1</v>
      </c>
      <c r="L182" s="150"/>
      <c r="M182" s="151" t="s">
        <v>1</v>
      </c>
      <c r="N182" s="152" t="s">
        <v>39</v>
      </c>
      <c r="P182" s="153">
        <f>O182*H182</f>
        <v>0</v>
      </c>
      <c r="Q182" s="153">
        <v>0</v>
      </c>
      <c r="R182" s="153">
        <f>Q182*H182</f>
        <v>0</v>
      </c>
      <c r="S182" s="153">
        <v>0</v>
      </c>
      <c r="T182" s="154">
        <f>S182*H182</f>
        <v>0</v>
      </c>
      <c r="AR182" s="155" t="s">
        <v>200</v>
      </c>
      <c r="AT182" s="155" t="s">
        <v>196</v>
      </c>
      <c r="AU182" s="155" t="s">
        <v>84</v>
      </c>
      <c r="AY182" s="15" t="s">
        <v>193</v>
      </c>
      <c r="BE182" s="156">
        <f>IF(N182="základní",J182,0)</f>
        <v>0</v>
      </c>
      <c r="BF182" s="156">
        <f>IF(N182="snížená",J182,0)</f>
        <v>0</v>
      </c>
      <c r="BG182" s="156">
        <f>IF(N182="zákl. přenesená",J182,0)</f>
        <v>0</v>
      </c>
      <c r="BH182" s="156">
        <f>IF(N182="sníž. přenesená",J182,0)</f>
        <v>0</v>
      </c>
      <c r="BI182" s="156">
        <f>IF(N182="nulová",J182,0)</f>
        <v>0</v>
      </c>
      <c r="BJ182" s="15" t="s">
        <v>82</v>
      </c>
      <c r="BK182" s="156">
        <f>ROUND(I182*H182,2)</f>
        <v>0</v>
      </c>
      <c r="BL182" s="15" t="s">
        <v>192</v>
      </c>
      <c r="BM182" s="155" t="s">
        <v>2548</v>
      </c>
    </row>
    <row r="183" spans="2:65" s="1" customFormat="1" ht="16.5" customHeight="1">
      <c r="B183" s="114"/>
      <c r="C183" s="157" t="s">
        <v>337</v>
      </c>
      <c r="D183" s="157" t="s">
        <v>207</v>
      </c>
      <c r="E183" s="158" t="s">
        <v>1443</v>
      </c>
      <c r="F183" s="159" t="s">
        <v>2267</v>
      </c>
      <c r="G183" s="160" t="s">
        <v>221</v>
      </c>
      <c r="H183" s="161">
        <v>121</v>
      </c>
      <c r="I183" s="162"/>
      <c r="J183" s="163">
        <f>ROUND(I183*H183,2)</f>
        <v>0</v>
      </c>
      <c r="K183" s="159" t="s">
        <v>1</v>
      </c>
      <c r="L183" s="30"/>
      <c r="M183" s="164" t="s">
        <v>1</v>
      </c>
      <c r="N183" s="113" t="s">
        <v>39</v>
      </c>
      <c r="P183" s="153">
        <f>O183*H183</f>
        <v>0</v>
      </c>
      <c r="Q183" s="153">
        <v>0</v>
      </c>
      <c r="R183" s="153">
        <f>Q183*H183</f>
        <v>0</v>
      </c>
      <c r="S183" s="153">
        <v>0</v>
      </c>
      <c r="T183" s="154">
        <f>S183*H183</f>
        <v>0</v>
      </c>
      <c r="AR183" s="155" t="s">
        <v>1004</v>
      </c>
      <c r="AT183" s="155" t="s">
        <v>207</v>
      </c>
      <c r="AU183" s="155" t="s">
        <v>84</v>
      </c>
      <c r="AY183" s="15" t="s">
        <v>193</v>
      </c>
      <c r="BE183" s="156">
        <f>IF(N183="základní",J183,0)</f>
        <v>0</v>
      </c>
      <c r="BF183" s="156">
        <f>IF(N183="snížená",J183,0)</f>
        <v>0</v>
      </c>
      <c r="BG183" s="156">
        <f>IF(N183="zákl. přenesená",J183,0)</f>
        <v>0</v>
      </c>
      <c r="BH183" s="156">
        <f>IF(N183="sníž. přenesená",J183,0)</f>
        <v>0</v>
      </c>
      <c r="BI183" s="156">
        <f>IF(N183="nulová",J183,0)</f>
        <v>0</v>
      </c>
      <c r="BJ183" s="15" t="s">
        <v>82</v>
      </c>
      <c r="BK183" s="156">
        <f>ROUND(I183*H183,2)</f>
        <v>0</v>
      </c>
      <c r="BL183" s="15" t="s">
        <v>1004</v>
      </c>
      <c r="BM183" s="155" t="s">
        <v>2549</v>
      </c>
    </row>
    <row r="184" spans="2:65" s="12" customFormat="1" ht="11.25">
      <c r="B184" s="165"/>
      <c r="D184" s="166" t="s">
        <v>224</v>
      </c>
      <c r="F184" s="168" t="s">
        <v>2550</v>
      </c>
      <c r="H184" s="169">
        <v>121</v>
      </c>
      <c r="I184" s="170"/>
      <c r="L184" s="165"/>
      <c r="M184" s="171"/>
      <c r="T184" s="172"/>
      <c r="AT184" s="167" t="s">
        <v>224</v>
      </c>
      <c r="AU184" s="167" t="s">
        <v>84</v>
      </c>
      <c r="AV184" s="12" t="s">
        <v>84</v>
      </c>
      <c r="AW184" s="12" t="s">
        <v>3</v>
      </c>
      <c r="AX184" s="12" t="s">
        <v>82</v>
      </c>
      <c r="AY184" s="167" t="s">
        <v>193</v>
      </c>
    </row>
    <row r="185" spans="2:65" s="1" customFormat="1" ht="16.5" customHeight="1">
      <c r="B185" s="114"/>
      <c r="C185" s="143" t="s">
        <v>274</v>
      </c>
      <c r="D185" s="143" t="s">
        <v>196</v>
      </c>
      <c r="E185" s="144" t="s">
        <v>1448</v>
      </c>
      <c r="F185" s="145" t="s">
        <v>1449</v>
      </c>
      <c r="G185" s="146" t="s">
        <v>221</v>
      </c>
      <c r="H185" s="147">
        <v>121</v>
      </c>
      <c r="I185" s="148"/>
      <c r="J185" s="149">
        <f>ROUND(I185*H185,2)</f>
        <v>0</v>
      </c>
      <c r="K185" s="145" t="s">
        <v>1</v>
      </c>
      <c r="L185" s="150"/>
      <c r="M185" s="151" t="s">
        <v>1</v>
      </c>
      <c r="N185" s="152" t="s">
        <v>39</v>
      </c>
      <c r="P185" s="153">
        <f>O185*H185</f>
        <v>0</v>
      </c>
      <c r="Q185" s="153">
        <v>0</v>
      </c>
      <c r="R185" s="153">
        <f>Q185*H185</f>
        <v>0</v>
      </c>
      <c r="S185" s="153">
        <v>0</v>
      </c>
      <c r="T185" s="154">
        <f>S185*H185</f>
        <v>0</v>
      </c>
      <c r="AR185" s="155" t="s">
        <v>1004</v>
      </c>
      <c r="AT185" s="155" t="s">
        <v>196</v>
      </c>
      <c r="AU185" s="155" t="s">
        <v>84</v>
      </c>
      <c r="AY185" s="15" t="s">
        <v>193</v>
      </c>
      <c r="BE185" s="156">
        <f>IF(N185="základní",J185,0)</f>
        <v>0</v>
      </c>
      <c r="BF185" s="156">
        <f>IF(N185="snížená",J185,0)</f>
        <v>0</v>
      </c>
      <c r="BG185" s="156">
        <f>IF(N185="zákl. přenesená",J185,0)</f>
        <v>0</v>
      </c>
      <c r="BH185" s="156">
        <f>IF(N185="sníž. přenesená",J185,0)</f>
        <v>0</v>
      </c>
      <c r="BI185" s="156">
        <f>IF(N185="nulová",J185,0)</f>
        <v>0</v>
      </c>
      <c r="BJ185" s="15" t="s">
        <v>82</v>
      </c>
      <c r="BK185" s="156">
        <f>ROUND(I185*H185,2)</f>
        <v>0</v>
      </c>
      <c r="BL185" s="15" t="s">
        <v>1004</v>
      </c>
      <c r="BM185" s="155" t="s">
        <v>2551</v>
      </c>
    </row>
    <row r="186" spans="2:65" s="12" customFormat="1" ht="11.25">
      <c r="B186" s="165"/>
      <c r="D186" s="166" t="s">
        <v>224</v>
      </c>
      <c r="F186" s="168" t="s">
        <v>2550</v>
      </c>
      <c r="H186" s="169">
        <v>121</v>
      </c>
      <c r="I186" s="170"/>
      <c r="L186" s="165"/>
      <c r="M186" s="171"/>
      <c r="T186" s="172"/>
      <c r="AT186" s="167" t="s">
        <v>224</v>
      </c>
      <c r="AU186" s="167" t="s">
        <v>84</v>
      </c>
      <c r="AV186" s="12" t="s">
        <v>84</v>
      </c>
      <c r="AW186" s="12" t="s">
        <v>3</v>
      </c>
      <c r="AX186" s="12" t="s">
        <v>82</v>
      </c>
      <c r="AY186" s="167" t="s">
        <v>193</v>
      </c>
    </row>
    <row r="187" spans="2:65" s="1" customFormat="1" ht="16.5" customHeight="1">
      <c r="B187" s="114"/>
      <c r="C187" s="157" t="s">
        <v>346</v>
      </c>
      <c r="D187" s="157" t="s">
        <v>207</v>
      </c>
      <c r="E187" s="158" t="s">
        <v>1491</v>
      </c>
      <c r="F187" s="159" t="s">
        <v>1492</v>
      </c>
      <c r="G187" s="160" t="s">
        <v>199</v>
      </c>
      <c r="H187" s="161">
        <v>21</v>
      </c>
      <c r="I187" s="162"/>
      <c r="J187" s="163">
        <f t="shared" ref="J187:J220" si="15">ROUND(I187*H187,2)</f>
        <v>0</v>
      </c>
      <c r="K187" s="159" t="s">
        <v>1</v>
      </c>
      <c r="L187" s="30"/>
      <c r="M187" s="164" t="s">
        <v>1</v>
      </c>
      <c r="N187" s="113" t="s">
        <v>39</v>
      </c>
      <c r="P187" s="153">
        <f t="shared" ref="P187:P220" si="16">O187*H187</f>
        <v>0</v>
      </c>
      <c r="Q187" s="153">
        <v>0</v>
      </c>
      <c r="R187" s="153">
        <f t="shared" ref="R187:R220" si="17">Q187*H187</f>
        <v>0</v>
      </c>
      <c r="S187" s="153">
        <v>0</v>
      </c>
      <c r="T187" s="154">
        <f t="shared" ref="T187:T220" si="18">S187*H187</f>
        <v>0</v>
      </c>
      <c r="AR187" s="155" t="s">
        <v>1004</v>
      </c>
      <c r="AT187" s="155" t="s">
        <v>207</v>
      </c>
      <c r="AU187" s="155" t="s">
        <v>84</v>
      </c>
      <c r="AY187" s="15" t="s">
        <v>193</v>
      </c>
      <c r="BE187" s="156">
        <f t="shared" ref="BE187:BE220" si="19">IF(N187="základní",J187,0)</f>
        <v>0</v>
      </c>
      <c r="BF187" s="156">
        <f t="shared" ref="BF187:BF220" si="20">IF(N187="snížená",J187,0)</f>
        <v>0</v>
      </c>
      <c r="BG187" s="156">
        <f t="shared" ref="BG187:BG220" si="21">IF(N187="zákl. přenesená",J187,0)</f>
        <v>0</v>
      </c>
      <c r="BH187" s="156">
        <f t="shared" ref="BH187:BH220" si="22">IF(N187="sníž. přenesená",J187,0)</f>
        <v>0</v>
      </c>
      <c r="BI187" s="156">
        <f t="shared" ref="BI187:BI220" si="23">IF(N187="nulová",J187,0)</f>
        <v>0</v>
      </c>
      <c r="BJ187" s="15" t="s">
        <v>82</v>
      </c>
      <c r="BK187" s="156">
        <f t="shared" ref="BK187:BK220" si="24">ROUND(I187*H187,2)</f>
        <v>0</v>
      </c>
      <c r="BL187" s="15" t="s">
        <v>1004</v>
      </c>
      <c r="BM187" s="155" t="s">
        <v>2552</v>
      </c>
    </row>
    <row r="188" spans="2:65" s="1" customFormat="1" ht="16.5" customHeight="1">
      <c r="B188" s="114"/>
      <c r="C188" s="143" t="s">
        <v>278</v>
      </c>
      <c r="D188" s="143" t="s">
        <v>196</v>
      </c>
      <c r="E188" s="144" t="s">
        <v>1495</v>
      </c>
      <c r="F188" s="145" t="s">
        <v>1496</v>
      </c>
      <c r="G188" s="146" t="s">
        <v>199</v>
      </c>
      <c r="H188" s="147">
        <v>21</v>
      </c>
      <c r="I188" s="148"/>
      <c r="J188" s="149">
        <f t="shared" si="15"/>
        <v>0</v>
      </c>
      <c r="K188" s="145" t="s">
        <v>1</v>
      </c>
      <c r="L188" s="150"/>
      <c r="M188" s="151" t="s">
        <v>1</v>
      </c>
      <c r="N188" s="152" t="s">
        <v>39</v>
      </c>
      <c r="P188" s="153">
        <f t="shared" si="16"/>
        <v>0</v>
      </c>
      <c r="Q188" s="153">
        <v>0</v>
      </c>
      <c r="R188" s="153">
        <f t="shared" si="17"/>
        <v>0</v>
      </c>
      <c r="S188" s="153">
        <v>0</v>
      </c>
      <c r="T188" s="154">
        <f t="shared" si="18"/>
        <v>0</v>
      </c>
      <c r="AR188" s="155" t="s">
        <v>1004</v>
      </c>
      <c r="AT188" s="155" t="s">
        <v>196</v>
      </c>
      <c r="AU188" s="155" t="s">
        <v>84</v>
      </c>
      <c r="AY188" s="15" t="s">
        <v>193</v>
      </c>
      <c r="BE188" s="156">
        <f t="shared" si="19"/>
        <v>0</v>
      </c>
      <c r="BF188" s="156">
        <f t="shared" si="20"/>
        <v>0</v>
      </c>
      <c r="BG188" s="156">
        <f t="shared" si="21"/>
        <v>0</v>
      </c>
      <c r="BH188" s="156">
        <f t="shared" si="22"/>
        <v>0</v>
      </c>
      <c r="BI188" s="156">
        <f t="shared" si="23"/>
        <v>0</v>
      </c>
      <c r="BJ188" s="15" t="s">
        <v>82</v>
      </c>
      <c r="BK188" s="156">
        <f t="shared" si="24"/>
        <v>0</v>
      </c>
      <c r="BL188" s="15" t="s">
        <v>1004</v>
      </c>
      <c r="BM188" s="155" t="s">
        <v>2553</v>
      </c>
    </row>
    <row r="189" spans="2:65" s="1" customFormat="1" ht="16.5" customHeight="1">
      <c r="B189" s="114"/>
      <c r="C189" s="157" t="s">
        <v>451</v>
      </c>
      <c r="D189" s="157" t="s">
        <v>207</v>
      </c>
      <c r="E189" s="158" t="s">
        <v>1505</v>
      </c>
      <c r="F189" s="159" t="s">
        <v>1506</v>
      </c>
      <c r="G189" s="160" t="s">
        <v>199</v>
      </c>
      <c r="H189" s="161">
        <v>1</v>
      </c>
      <c r="I189" s="162"/>
      <c r="J189" s="163">
        <f t="shared" si="15"/>
        <v>0</v>
      </c>
      <c r="K189" s="159" t="s">
        <v>1</v>
      </c>
      <c r="L189" s="30"/>
      <c r="M189" s="164" t="s">
        <v>1</v>
      </c>
      <c r="N189" s="113" t="s">
        <v>39</v>
      </c>
      <c r="P189" s="153">
        <f t="shared" si="16"/>
        <v>0</v>
      </c>
      <c r="Q189" s="153">
        <v>0</v>
      </c>
      <c r="R189" s="153">
        <f t="shared" si="17"/>
        <v>0</v>
      </c>
      <c r="S189" s="153">
        <v>0</v>
      </c>
      <c r="T189" s="154">
        <f t="shared" si="18"/>
        <v>0</v>
      </c>
      <c r="AR189" s="155" t="s">
        <v>1004</v>
      </c>
      <c r="AT189" s="155" t="s">
        <v>207</v>
      </c>
      <c r="AU189" s="155" t="s">
        <v>84</v>
      </c>
      <c r="AY189" s="15" t="s">
        <v>193</v>
      </c>
      <c r="BE189" s="156">
        <f t="shared" si="19"/>
        <v>0</v>
      </c>
      <c r="BF189" s="156">
        <f t="shared" si="20"/>
        <v>0</v>
      </c>
      <c r="BG189" s="156">
        <f t="shared" si="21"/>
        <v>0</v>
      </c>
      <c r="BH189" s="156">
        <f t="shared" si="22"/>
        <v>0</v>
      </c>
      <c r="BI189" s="156">
        <f t="shared" si="23"/>
        <v>0</v>
      </c>
      <c r="BJ189" s="15" t="s">
        <v>82</v>
      </c>
      <c r="BK189" s="156">
        <f t="shared" si="24"/>
        <v>0</v>
      </c>
      <c r="BL189" s="15" t="s">
        <v>1004</v>
      </c>
      <c r="BM189" s="155" t="s">
        <v>2554</v>
      </c>
    </row>
    <row r="190" spans="2:65" s="1" customFormat="1" ht="16.5" customHeight="1">
      <c r="B190" s="114"/>
      <c r="C190" s="143" t="s">
        <v>282</v>
      </c>
      <c r="D190" s="143" t="s">
        <v>196</v>
      </c>
      <c r="E190" s="144" t="s">
        <v>1509</v>
      </c>
      <c r="F190" s="145" t="s">
        <v>1510</v>
      </c>
      <c r="G190" s="146" t="s">
        <v>199</v>
      </c>
      <c r="H190" s="147">
        <v>1</v>
      </c>
      <c r="I190" s="148"/>
      <c r="J190" s="149">
        <f t="shared" si="15"/>
        <v>0</v>
      </c>
      <c r="K190" s="145" t="s">
        <v>1</v>
      </c>
      <c r="L190" s="150"/>
      <c r="M190" s="151" t="s">
        <v>1</v>
      </c>
      <c r="N190" s="152" t="s">
        <v>39</v>
      </c>
      <c r="P190" s="153">
        <f t="shared" si="16"/>
        <v>0</v>
      </c>
      <c r="Q190" s="153">
        <v>0</v>
      </c>
      <c r="R190" s="153">
        <f t="shared" si="17"/>
        <v>0</v>
      </c>
      <c r="S190" s="153">
        <v>0</v>
      </c>
      <c r="T190" s="154">
        <f t="shared" si="18"/>
        <v>0</v>
      </c>
      <c r="AR190" s="155" t="s">
        <v>1004</v>
      </c>
      <c r="AT190" s="155" t="s">
        <v>196</v>
      </c>
      <c r="AU190" s="155" t="s">
        <v>84</v>
      </c>
      <c r="AY190" s="15" t="s">
        <v>193</v>
      </c>
      <c r="BE190" s="156">
        <f t="shared" si="19"/>
        <v>0</v>
      </c>
      <c r="BF190" s="156">
        <f t="shared" si="20"/>
        <v>0</v>
      </c>
      <c r="BG190" s="156">
        <f t="shared" si="21"/>
        <v>0</v>
      </c>
      <c r="BH190" s="156">
        <f t="shared" si="22"/>
        <v>0</v>
      </c>
      <c r="BI190" s="156">
        <f t="shared" si="23"/>
        <v>0</v>
      </c>
      <c r="BJ190" s="15" t="s">
        <v>82</v>
      </c>
      <c r="BK190" s="156">
        <f t="shared" si="24"/>
        <v>0</v>
      </c>
      <c r="BL190" s="15" t="s">
        <v>1004</v>
      </c>
      <c r="BM190" s="155" t="s">
        <v>2555</v>
      </c>
    </row>
    <row r="191" spans="2:65" s="1" customFormat="1" ht="16.5" customHeight="1">
      <c r="B191" s="114"/>
      <c r="C191" s="157" t="s">
        <v>458</v>
      </c>
      <c r="D191" s="157" t="s">
        <v>207</v>
      </c>
      <c r="E191" s="158" t="s">
        <v>1512</v>
      </c>
      <c r="F191" s="159" t="s">
        <v>2556</v>
      </c>
      <c r="G191" s="160" t="s">
        <v>199</v>
      </c>
      <c r="H191" s="161">
        <v>1</v>
      </c>
      <c r="I191" s="162"/>
      <c r="J191" s="163">
        <f t="shared" si="15"/>
        <v>0</v>
      </c>
      <c r="K191" s="159" t="s">
        <v>1</v>
      </c>
      <c r="L191" s="30"/>
      <c r="M191" s="164" t="s">
        <v>1</v>
      </c>
      <c r="N191" s="113" t="s">
        <v>39</v>
      </c>
      <c r="P191" s="153">
        <f t="shared" si="16"/>
        <v>0</v>
      </c>
      <c r="Q191" s="153">
        <v>0</v>
      </c>
      <c r="R191" s="153">
        <f t="shared" si="17"/>
        <v>0</v>
      </c>
      <c r="S191" s="153">
        <v>0</v>
      </c>
      <c r="T191" s="154">
        <f t="shared" si="18"/>
        <v>0</v>
      </c>
      <c r="AR191" s="155" t="s">
        <v>1004</v>
      </c>
      <c r="AT191" s="155" t="s">
        <v>207</v>
      </c>
      <c r="AU191" s="155" t="s">
        <v>84</v>
      </c>
      <c r="AY191" s="15" t="s">
        <v>193</v>
      </c>
      <c r="BE191" s="156">
        <f t="shared" si="19"/>
        <v>0</v>
      </c>
      <c r="BF191" s="156">
        <f t="shared" si="20"/>
        <v>0</v>
      </c>
      <c r="BG191" s="156">
        <f t="shared" si="21"/>
        <v>0</v>
      </c>
      <c r="BH191" s="156">
        <f t="shared" si="22"/>
        <v>0</v>
      </c>
      <c r="BI191" s="156">
        <f t="shared" si="23"/>
        <v>0</v>
      </c>
      <c r="BJ191" s="15" t="s">
        <v>82</v>
      </c>
      <c r="BK191" s="156">
        <f t="shared" si="24"/>
        <v>0</v>
      </c>
      <c r="BL191" s="15" t="s">
        <v>1004</v>
      </c>
      <c r="BM191" s="155" t="s">
        <v>2557</v>
      </c>
    </row>
    <row r="192" spans="2:65" s="1" customFormat="1" ht="16.5" customHeight="1">
      <c r="B192" s="114"/>
      <c r="C192" s="143" t="s">
        <v>285</v>
      </c>
      <c r="D192" s="143" t="s">
        <v>196</v>
      </c>
      <c r="E192" s="144" t="s">
        <v>1516</v>
      </c>
      <c r="F192" s="145" t="s">
        <v>1517</v>
      </c>
      <c r="G192" s="146" t="s">
        <v>199</v>
      </c>
      <c r="H192" s="147">
        <v>1</v>
      </c>
      <c r="I192" s="148"/>
      <c r="J192" s="149">
        <f t="shared" si="15"/>
        <v>0</v>
      </c>
      <c r="K192" s="145" t="s">
        <v>1</v>
      </c>
      <c r="L192" s="150"/>
      <c r="M192" s="151" t="s">
        <v>1</v>
      </c>
      <c r="N192" s="152" t="s">
        <v>39</v>
      </c>
      <c r="P192" s="153">
        <f t="shared" si="16"/>
        <v>0</v>
      </c>
      <c r="Q192" s="153">
        <v>0</v>
      </c>
      <c r="R192" s="153">
        <f t="shared" si="17"/>
        <v>0</v>
      </c>
      <c r="S192" s="153">
        <v>0</v>
      </c>
      <c r="T192" s="154">
        <f t="shared" si="18"/>
        <v>0</v>
      </c>
      <c r="AR192" s="155" t="s">
        <v>1004</v>
      </c>
      <c r="AT192" s="155" t="s">
        <v>196</v>
      </c>
      <c r="AU192" s="155" t="s">
        <v>84</v>
      </c>
      <c r="AY192" s="15" t="s">
        <v>193</v>
      </c>
      <c r="BE192" s="156">
        <f t="shared" si="19"/>
        <v>0</v>
      </c>
      <c r="BF192" s="156">
        <f t="shared" si="20"/>
        <v>0</v>
      </c>
      <c r="BG192" s="156">
        <f t="shared" si="21"/>
        <v>0</v>
      </c>
      <c r="BH192" s="156">
        <f t="shared" si="22"/>
        <v>0</v>
      </c>
      <c r="BI192" s="156">
        <f t="shared" si="23"/>
        <v>0</v>
      </c>
      <c r="BJ192" s="15" t="s">
        <v>82</v>
      </c>
      <c r="BK192" s="156">
        <f t="shared" si="24"/>
        <v>0</v>
      </c>
      <c r="BL192" s="15" t="s">
        <v>1004</v>
      </c>
      <c r="BM192" s="155" t="s">
        <v>2558</v>
      </c>
    </row>
    <row r="193" spans="2:65" s="1" customFormat="1" ht="16.5" customHeight="1">
      <c r="B193" s="114"/>
      <c r="C193" s="157" t="s">
        <v>467</v>
      </c>
      <c r="D193" s="157" t="s">
        <v>207</v>
      </c>
      <c r="E193" s="158" t="s">
        <v>1519</v>
      </c>
      <c r="F193" s="159" t="s">
        <v>1520</v>
      </c>
      <c r="G193" s="160" t="s">
        <v>199</v>
      </c>
      <c r="H193" s="161">
        <v>1</v>
      </c>
      <c r="I193" s="162"/>
      <c r="J193" s="163">
        <f t="shared" si="15"/>
        <v>0</v>
      </c>
      <c r="K193" s="159" t="s">
        <v>1</v>
      </c>
      <c r="L193" s="30"/>
      <c r="M193" s="164" t="s">
        <v>1</v>
      </c>
      <c r="N193" s="113" t="s">
        <v>39</v>
      </c>
      <c r="P193" s="153">
        <f t="shared" si="16"/>
        <v>0</v>
      </c>
      <c r="Q193" s="153">
        <v>0</v>
      </c>
      <c r="R193" s="153">
        <f t="shared" si="17"/>
        <v>0</v>
      </c>
      <c r="S193" s="153">
        <v>0</v>
      </c>
      <c r="T193" s="154">
        <f t="shared" si="18"/>
        <v>0</v>
      </c>
      <c r="AR193" s="155" t="s">
        <v>1004</v>
      </c>
      <c r="AT193" s="155" t="s">
        <v>207</v>
      </c>
      <c r="AU193" s="155" t="s">
        <v>84</v>
      </c>
      <c r="AY193" s="15" t="s">
        <v>193</v>
      </c>
      <c r="BE193" s="156">
        <f t="shared" si="19"/>
        <v>0</v>
      </c>
      <c r="BF193" s="156">
        <f t="shared" si="20"/>
        <v>0</v>
      </c>
      <c r="BG193" s="156">
        <f t="shared" si="21"/>
        <v>0</v>
      </c>
      <c r="BH193" s="156">
        <f t="shared" si="22"/>
        <v>0</v>
      </c>
      <c r="BI193" s="156">
        <f t="shared" si="23"/>
        <v>0</v>
      </c>
      <c r="BJ193" s="15" t="s">
        <v>82</v>
      </c>
      <c r="BK193" s="156">
        <f t="shared" si="24"/>
        <v>0</v>
      </c>
      <c r="BL193" s="15" t="s">
        <v>1004</v>
      </c>
      <c r="BM193" s="155" t="s">
        <v>2559</v>
      </c>
    </row>
    <row r="194" spans="2:65" s="1" customFormat="1" ht="16.5" customHeight="1">
      <c r="B194" s="114"/>
      <c r="C194" s="143" t="s">
        <v>290</v>
      </c>
      <c r="D194" s="143" t="s">
        <v>196</v>
      </c>
      <c r="E194" s="144" t="s">
        <v>1523</v>
      </c>
      <c r="F194" s="145" t="s">
        <v>1524</v>
      </c>
      <c r="G194" s="146" t="s">
        <v>199</v>
      </c>
      <c r="H194" s="147">
        <v>1</v>
      </c>
      <c r="I194" s="148"/>
      <c r="J194" s="149">
        <f t="shared" si="15"/>
        <v>0</v>
      </c>
      <c r="K194" s="145" t="s">
        <v>1</v>
      </c>
      <c r="L194" s="150"/>
      <c r="M194" s="151" t="s">
        <v>1</v>
      </c>
      <c r="N194" s="152" t="s">
        <v>39</v>
      </c>
      <c r="P194" s="153">
        <f t="shared" si="16"/>
        <v>0</v>
      </c>
      <c r="Q194" s="153">
        <v>0</v>
      </c>
      <c r="R194" s="153">
        <f t="shared" si="17"/>
        <v>0</v>
      </c>
      <c r="S194" s="153">
        <v>0</v>
      </c>
      <c r="T194" s="154">
        <f t="shared" si="18"/>
        <v>0</v>
      </c>
      <c r="AR194" s="155" t="s">
        <v>1004</v>
      </c>
      <c r="AT194" s="155" t="s">
        <v>196</v>
      </c>
      <c r="AU194" s="155" t="s">
        <v>84</v>
      </c>
      <c r="AY194" s="15" t="s">
        <v>193</v>
      </c>
      <c r="BE194" s="156">
        <f t="shared" si="19"/>
        <v>0</v>
      </c>
      <c r="BF194" s="156">
        <f t="shared" si="20"/>
        <v>0</v>
      </c>
      <c r="BG194" s="156">
        <f t="shared" si="21"/>
        <v>0</v>
      </c>
      <c r="BH194" s="156">
        <f t="shared" si="22"/>
        <v>0</v>
      </c>
      <c r="BI194" s="156">
        <f t="shared" si="23"/>
        <v>0</v>
      </c>
      <c r="BJ194" s="15" t="s">
        <v>82</v>
      </c>
      <c r="BK194" s="156">
        <f t="shared" si="24"/>
        <v>0</v>
      </c>
      <c r="BL194" s="15" t="s">
        <v>1004</v>
      </c>
      <c r="BM194" s="155" t="s">
        <v>2560</v>
      </c>
    </row>
    <row r="195" spans="2:65" s="1" customFormat="1" ht="16.5" customHeight="1">
      <c r="B195" s="114"/>
      <c r="C195" s="157" t="s">
        <v>477</v>
      </c>
      <c r="D195" s="157" t="s">
        <v>207</v>
      </c>
      <c r="E195" s="158" t="s">
        <v>1526</v>
      </c>
      <c r="F195" s="159" t="s">
        <v>2561</v>
      </c>
      <c r="G195" s="160" t="s">
        <v>199</v>
      </c>
      <c r="H195" s="161">
        <v>1</v>
      </c>
      <c r="I195" s="162"/>
      <c r="J195" s="163">
        <f t="shared" si="15"/>
        <v>0</v>
      </c>
      <c r="K195" s="159" t="s">
        <v>1</v>
      </c>
      <c r="L195" s="30"/>
      <c r="M195" s="164" t="s">
        <v>1</v>
      </c>
      <c r="N195" s="113" t="s">
        <v>39</v>
      </c>
      <c r="P195" s="153">
        <f t="shared" si="16"/>
        <v>0</v>
      </c>
      <c r="Q195" s="153">
        <v>0</v>
      </c>
      <c r="R195" s="153">
        <f t="shared" si="17"/>
        <v>0</v>
      </c>
      <c r="S195" s="153">
        <v>0</v>
      </c>
      <c r="T195" s="154">
        <f t="shared" si="18"/>
        <v>0</v>
      </c>
      <c r="AR195" s="155" t="s">
        <v>1004</v>
      </c>
      <c r="AT195" s="155" t="s">
        <v>207</v>
      </c>
      <c r="AU195" s="155" t="s">
        <v>84</v>
      </c>
      <c r="AY195" s="15" t="s">
        <v>193</v>
      </c>
      <c r="BE195" s="156">
        <f t="shared" si="19"/>
        <v>0</v>
      </c>
      <c r="BF195" s="156">
        <f t="shared" si="20"/>
        <v>0</v>
      </c>
      <c r="BG195" s="156">
        <f t="shared" si="21"/>
        <v>0</v>
      </c>
      <c r="BH195" s="156">
        <f t="shared" si="22"/>
        <v>0</v>
      </c>
      <c r="BI195" s="156">
        <f t="shared" si="23"/>
        <v>0</v>
      </c>
      <c r="BJ195" s="15" t="s">
        <v>82</v>
      </c>
      <c r="BK195" s="156">
        <f t="shared" si="24"/>
        <v>0</v>
      </c>
      <c r="BL195" s="15" t="s">
        <v>1004</v>
      </c>
      <c r="BM195" s="155" t="s">
        <v>2562</v>
      </c>
    </row>
    <row r="196" spans="2:65" s="1" customFormat="1" ht="16.5" customHeight="1">
      <c r="B196" s="114"/>
      <c r="C196" s="143" t="s">
        <v>294</v>
      </c>
      <c r="D196" s="143" t="s">
        <v>196</v>
      </c>
      <c r="E196" s="144" t="s">
        <v>1530</v>
      </c>
      <c r="F196" s="145" t="s">
        <v>1531</v>
      </c>
      <c r="G196" s="146" t="s">
        <v>199</v>
      </c>
      <c r="H196" s="147">
        <v>1</v>
      </c>
      <c r="I196" s="148"/>
      <c r="J196" s="149">
        <f t="shared" si="15"/>
        <v>0</v>
      </c>
      <c r="K196" s="145" t="s">
        <v>1</v>
      </c>
      <c r="L196" s="150"/>
      <c r="M196" s="151" t="s">
        <v>1</v>
      </c>
      <c r="N196" s="152" t="s">
        <v>39</v>
      </c>
      <c r="P196" s="153">
        <f t="shared" si="16"/>
        <v>0</v>
      </c>
      <c r="Q196" s="153">
        <v>0</v>
      </c>
      <c r="R196" s="153">
        <f t="shared" si="17"/>
        <v>0</v>
      </c>
      <c r="S196" s="153">
        <v>0</v>
      </c>
      <c r="T196" s="154">
        <f t="shared" si="18"/>
        <v>0</v>
      </c>
      <c r="AR196" s="155" t="s">
        <v>1004</v>
      </c>
      <c r="AT196" s="155" t="s">
        <v>196</v>
      </c>
      <c r="AU196" s="155" t="s">
        <v>84</v>
      </c>
      <c r="AY196" s="15" t="s">
        <v>193</v>
      </c>
      <c r="BE196" s="156">
        <f t="shared" si="19"/>
        <v>0</v>
      </c>
      <c r="BF196" s="156">
        <f t="shared" si="20"/>
        <v>0</v>
      </c>
      <c r="BG196" s="156">
        <f t="shared" si="21"/>
        <v>0</v>
      </c>
      <c r="BH196" s="156">
        <f t="shared" si="22"/>
        <v>0</v>
      </c>
      <c r="BI196" s="156">
        <f t="shared" si="23"/>
        <v>0</v>
      </c>
      <c r="BJ196" s="15" t="s">
        <v>82</v>
      </c>
      <c r="BK196" s="156">
        <f t="shared" si="24"/>
        <v>0</v>
      </c>
      <c r="BL196" s="15" t="s">
        <v>1004</v>
      </c>
      <c r="BM196" s="155" t="s">
        <v>2563</v>
      </c>
    </row>
    <row r="197" spans="2:65" s="1" customFormat="1" ht="24.2" customHeight="1">
      <c r="B197" s="114"/>
      <c r="C197" s="157" t="s">
        <v>484</v>
      </c>
      <c r="D197" s="157" t="s">
        <v>207</v>
      </c>
      <c r="E197" s="158" t="s">
        <v>1568</v>
      </c>
      <c r="F197" s="159" t="s">
        <v>2351</v>
      </c>
      <c r="G197" s="160" t="s">
        <v>199</v>
      </c>
      <c r="H197" s="161">
        <v>1</v>
      </c>
      <c r="I197" s="162"/>
      <c r="J197" s="163">
        <f t="shared" si="15"/>
        <v>0</v>
      </c>
      <c r="K197" s="159" t="s">
        <v>1</v>
      </c>
      <c r="L197" s="30"/>
      <c r="M197" s="164" t="s">
        <v>1</v>
      </c>
      <c r="N197" s="113" t="s">
        <v>39</v>
      </c>
      <c r="P197" s="153">
        <f t="shared" si="16"/>
        <v>0</v>
      </c>
      <c r="Q197" s="153">
        <v>0</v>
      </c>
      <c r="R197" s="153">
        <f t="shared" si="17"/>
        <v>0</v>
      </c>
      <c r="S197" s="153">
        <v>0</v>
      </c>
      <c r="T197" s="154">
        <f t="shared" si="18"/>
        <v>0</v>
      </c>
      <c r="AR197" s="155" t="s">
        <v>1004</v>
      </c>
      <c r="AT197" s="155" t="s">
        <v>207</v>
      </c>
      <c r="AU197" s="155" t="s">
        <v>84</v>
      </c>
      <c r="AY197" s="15" t="s">
        <v>193</v>
      </c>
      <c r="BE197" s="156">
        <f t="shared" si="19"/>
        <v>0</v>
      </c>
      <c r="BF197" s="156">
        <f t="shared" si="20"/>
        <v>0</v>
      </c>
      <c r="BG197" s="156">
        <f t="shared" si="21"/>
        <v>0</v>
      </c>
      <c r="BH197" s="156">
        <f t="shared" si="22"/>
        <v>0</v>
      </c>
      <c r="BI197" s="156">
        <f t="shared" si="23"/>
        <v>0</v>
      </c>
      <c r="BJ197" s="15" t="s">
        <v>82</v>
      </c>
      <c r="BK197" s="156">
        <f t="shared" si="24"/>
        <v>0</v>
      </c>
      <c r="BL197" s="15" t="s">
        <v>1004</v>
      </c>
      <c r="BM197" s="155" t="s">
        <v>2564</v>
      </c>
    </row>
    <row r="198" spans="2:65" s="1" customFormat="1" ht="24.2" customHeight="1">
      <c r="B198" s="114"/>
      <c r="C198" s="143" t="s">
        <v>298</v>
      </c>
      <c r="D198" s="143" t="s">
        <v>196</v>
      </c>
      <c r="E198" s="144" t="s">
        <v>1572</v>
      </c>
      <c r="F198" s="145" t="s">
        <v>1573</v>
      </c>
      <c r="G198" s="146" t="s">
        <v>199</v>
      </c>
      <c r="H198" s="147">
        <v>1</v>
      </c>
      <c r="I198" s="148"/>
      <c r="J198" s="149">
        <f t="shared" si="15"/>
        <v>0</v>
      </c>
      <c r="K198" s="145" t="s">
        <v>1</v>
      </c>
      <c r="L198" s="150"/>
      <c r="M198" s="151" t="s">
        <v>1</v>
      </c>
      <c r="N198" s="152" t="s">
        <v>39</v>
      </c>
      <c r="P198" s="153">
        <f t="shared" si="16"/>
        <v>0</v>
      </c>
      <c r="Q198" s="153">
        <v>0</v>
      </c>
      <c r="R198" s="153">
        <f t="shared" si="17"/>
        <v>0</v>
      </c>
      <c r="S198" s="153">
        <v>0</v>
      </c>
      <c r="T198" s="154">
        <f t="shared" si="18"/>
        <v>0</v>
      </c>
      <c r="AR198" s="155" t="s">
        <v>1004</v>
      </c>
      <c r="AT198" s="155" t="s">
        <v>196</v>
      </c>
      <c r="AU198" s="155" t="s">
        <v>84</v>
      </c>
      <c r="AY198" s="15" t="s">
        <v>193</v>
      </c>
      <c r="BE198" s="156">
        <f t="shared" si="19"/>
        <v>0</v>
      </c>
      <c r="BF198" s="156">
        <f t="shared" si="20"/>
        <v>0</v>
      </c>
      <c r="BG198" s="156">
        <f t="shared" si="21"/>
        <v>0</v>
      </c>
      <c r="BH198" s="156">
        <f t="shared" si="22"/>
        <v>0</v>
      </c>
      <c r="BI198" s="156">
        <f t="shared" si="23"/>
        <v>0</v>
      </c>
      <c r="BJ198" s="15" t="s">
        <v>82</v>
      </c>
      <c r="BK198" s="156">
        <f t="shared" si="24"/>
        <v>0</v>
      </c>
      <c r="BL198" s="15" t="s">
        <v>1004</v>
      </c>
      <c r="BM198" s="155" t="s">
        <v>2565</v>
      </c>
    </row>
    <row r="199" spans="2:65" s="1" customFormat="1" ht="21.75" customHeight="1">
      <c r="B199" s="114"/>
      <c r="C199" s="157" t="s">
        <v>491</v>
      </c>
      <c r="D199" s="157" t="s">
        <v>207</v>
      </c>
      <c r="E199" s="158" t="s">
        <v>1575</v>
      </c>
      <c r="F199" s="159" t="s">
        <v>1576</v>
      </c>
      <c r="G199" s="160" t="s">
        <v>199</v>
      </c>
      <c r="H199" s="161">
        <v>2</v>
      </c>
      <c r="I199" s="162"/>
      <c r="J199" s="163">
        <f t="shared" si="15"/>
        <v>0</v>
      </c>
      <c r="K199" s="159" t="s">
        <v>1</v>
      </c>
      <c r="L199" s="30"/>
      <c r="M199" s="164" t="s">
        <v>1</v>
      </c>
      <c r="N199" s="113" t="s">
        <v>39</v>
      </c>
      <c r="P199" s="153">
        <f t="shared" si="16"/>
        <v>0</v>
      </c>
      <c r="Q199" s="153">
        <v>0</v>
      </c>
      <c r="R199" s="153">
        <f t="shared" si="17"/>
        <v>0</v>
      </c>
      <c r="S199" s="153">
        <v>0</v>
      </c>
      <c r="T199" s="154">
        <f t="shared" si="18"/>
        <v>0</v>
      </c>
      <c r="AR199" s="155" t="s">
        <v>1004</v>
      </c>
      <c r="AT199" s="155" t="s">
        <v>207</v>
      </c>
      <c r="AU199" s="155" t="s">
        <v>84</v>
      </c>
      <c r="AY199" s="15" t="s">
        <v>193</v>
      </c>
      <c r="BE199" s="156">
        <f t="shared" si="19"/>
        <v>0</v>
      </c>
      <c r="BF199" s="156">
        <f t="shared" si="20"/>
        <v>0</v>
      </c>
      <c r="BG199" s="156">
        <f t="shared" si="21"/>
        <v>0</v>
      </c>
      <c r="BH199" s="156">
        <f t="shared" si="22"/>
        <v>0</v>
      </c>
      <c r="BI199" s="156">
        <f t="shared" si="23"/>
        <v>0</v>
      </c>
      <c r="BJ199" s="15" t="s">
        <v>82</v>
      </c>
      <c r="BK199" s="156">
        <f t="shared" si="24"/>
        <v>0</v>
      </c>
      <c r="BL199" s="15" t="s">
        <v>1004</v>
      </c>
      <c r="BM199" s="155" t="s">
        <v>2566</v>
      </c>
    </row>
    <row r="200" spans="2:65" s="1" customFormat="1" ht="16.5" customHeight="1">
      <c r="B200" s="114"/>
      <c r="C200" s="143" t="s">
        <v>301</v>
      </c>
      <c r="D200" s="143" t="s">
        <v>196</v>
      </c>
      <c r="E200" s="144" t="s">
        <v>1579</v>
      </c>
      <c r="F200" s="145" t="s">
        <v>1580</v>
      </c>
      <c r="G200" s="146" t="s">
        <v>199</v>
      </c>
      <c r="H200" s="147">
        <v>2</v>
      </c>
      <c r="I200" s="148"/>
      <c r="J200" s="149">
        <f t="shared" si="15"/>
        <v>0</v>
      </c>
      <c r="K200" s="145" t="s">
        <v>1</v>
      </c>
      <c r="L200" s="150"/>
      <c r="M200" s="151" t="s">
        <v>1</v>
      </c>
      <c r="N200" s="152" t="s">
        <v>39</v>
      </c>
      <c r="P200" s="153">
        <f t="shared" si="16"/>
        <v>0</v>
      </c>
      <c r="Q200" s="153">
        <v>0</v>
      </c>
      <c r="R200" s="153">
        <f t="shared" si="17"/>
        <v>0</v>
      </c>
      <c r="S200" s="153">
        <v>0</v>
      </c>
      <c r="T200" s="154">
        <f t="shared" si="18"/>
        <v>0</v>
      </c>
      <c r="AR200" s="155" t="s">
        <v>1004</v>
      </c>
      <c r="AT200" s="155" t="s">
        <v>196</v>
      </c>
      <c r="AU200" s="155" t="s">
        <v>84</v>
      </c>
      <c r="AY200" s="15" t="s">
        <v>193</v>
      </c>
      <c r="BE200" s="156">
        <f t="shared" si="19"/>
        <v>0</v>
      </c>
      <c r="BF200" s="156">
        <f t="shared" si="20"/>
        <v>0</v>
      </c>
      <c r="BG200" s="156">
        <f t="shared" si="21"/>
        <v>0</v>
      </c>
      <c r="BH200" s="156">
        <f t="shared" si="22"/>
        <v>0</v>
      </c>
      <c r="BI200" s="156">
        <f t="shared" si="23"/>
        <v>0</v>
      </c>
      <c r="BJ200" s="15" t="s">
        <v>82</v>
      </c>
      <c r="BK200" s="156">
        <f t="shared" si="24"/>
        <v>0</v>
      </c>
      <c r="BL200" s="15" t="s">
        <v>1004</v>
      </c>
      <c r="BM200" s="155" t="s">
        <v>2567</v>
      </c>
    </row>
    <row r="201" spans="2:65" s="1" customFormat="1" ht="24.2" customHeight="1">
      <c r="B201" s="114"/>
      <c r="C201" s="157" t="s">
        <v>500</v>
      </c>
      <c r="D201" s="157" t="s">
        <v>207</v>
      </c>
      <c r="E201" s="158" t="s">
        <v>1582</v>
      </c>
      <c r="F201" s="159" t="s">
        <v>1583</v>
      </c>
      <c r="G201" s="160" t="s">
        <v>199</v>
      </c>
      <c r="H201" s="161">
        <v>2</v>
      </c>
      <c r="I201" s="162"/>
      <c r="J201" s="163">
        <f t="shared" si="15"/>
        <v>0</v>
      </c>
      <c r="K201" s="159" t="s">
        <v>1</v>
      </c>
      <c r="L201" s="30"/>
      <c r="M201" s="164" t="s">
        <v>1</v>
      </c>
      <c r="N201" s="113" t="s">
        <v>39</v>
      </c>
      <c r="P201" s="153">
        <f t="shared" si="16"/>
        <v>0</v>
      </c>
      <c r="Q201" s="153">
        <v>0</v>
      </c>
      <c r="R201" s="153">
        <f t="shared" si="17"/>
        <v>0</v>
      </c>
      <c r="S201" s="153">
        <v>0</v>
      </c>
      <c r="T201" s="154">
        <f t="shared" si="18"/>
        <v>0</v>
      </c>
      <c r="AR201" s="155" t="s">
        <v>1004</v>
      </c>
      <c r="AT201" s="155" t="s">
        <v>207</v>
      </c>
      <c r="AU201" s="155" t="s">
        <v>84</v>
      </c>
      <c r="AY201" s="15" t="s">
        <v>193</v>
      </c>
      <c r="BE201" s="156">
        <f t="shared" si="19"/>
        <v>0</v>
      </c>
      <c r="BF201" s="156">
        <f t="shared" si="20"/>
        <v>0</v>
      </c>
      <c r="BG201" s="156">
        <f t="shared" si="21"/>
        <v>0</v>
      </c>
      <c r="BH201" s="156">
        <f t="shared" si="22"/>
        <v>0</v>
      </c>
      <c r="BI201" s="156">
        <f t="shared" si="23"/>
        <v>0</v>
      </c>
      <c r="BJ201" s="15" t="s">
        <v>82</v>
      </c>
      <c r="BK201" s="156">
        <f t="shared" si="24"/>
        <v>0</v>
      </c>
      <c r="BL201" s="15" t="s">
        <v>1004</v>
      </c>
      <c r="BM201" s="155" t="s">
        <v>2568</v>
      </c>
    </row>
    <row r="202" spans="2:65" s="1" customFormat="1" ht="21.75" customHeight="1">
      <c r="B202" s="114"/>
      <c r="C202" s="143" t="s">
        <v>306</v>
      </c>
      <c r="D202" s="143" t="s">
        <v>196</v>
      </c>
      <c r="E202" s="144" t="s">
        <v>1586</v>
      </c>
      <c r="F202" s="145" t="s">
        <v>1587</v>
      </c>
      <c r="G202" s="146" t="s">
        <v>199</v>
      </c>
      <c r="H202" s="147">
        <v>2</v>
      </c>
      <c r="I202" s="148"/>
      <c r="J202" s="149">
        <f t="shared" si="15"/>
        <v>0</v>
      </c>
      <c r="K202" s="145" t="s">
        <v>1</v>
      </c>
      <c r="L202" s="150"/>
      <c r="M202" s="151" t="s">
        <v>1</v>
      </c>
      <c r="N202" s="152" t="s">
        <v>39</v>
      </c>
      <c r="P202" s="153">
        <f t="shared" si="16"/>
        <v>0</v>
      </c>
      <c r="Q202" s="153">
        <v>0</v>
      </c>
      <c r="R202" s="153">
        <f t="shared" si="17"/>
        <v>0</v>
      </c>
      <c r="S202" s="153">
        <v>0</v>
      </c>
      <c r="T202" s="154">
        <f t="shared" si="18"/>
        <v>0</v>
      </c>
      <c r="AR202" s="155" t="s">
        <v>1004</v>
      </c>
      <c r="AT202" s="155" t="s">
        <v>196</v>
      </c>
      <c r="AU202" s="155" t="s">
        <v>84</v>
      </c>
      <c r="AY202" s="15" t="s">
        <v>193</v>
      </c>
      <c r="BE202" s="156">
        <f t="shared" si="19"/>
        <v>0</v>
      </c>
      <c r="BF202" s="156">
        <f t="shared" si="20"/>
        <v>0</v>
      </c>
      <c r="BG202" s="156">
        <f t="shared" si="21"/>
        <v>0</v>
      </c>
      <c r="BH202" s="156">
        <f t="shared" si="22"/>
        <v>0</v>
      </c>
      <c r="BI202" s="156">
        <f t="shared" si="23"/>
        <v>0</v>
      </c>
      <c r="BJ202" s="15" t="s">
        <v>82</v>
      </c>
      <c r="BK202" s="156">
        <f t="shared" si="24"/>
        <v>0</v>
      </c>
      <c r="BL202" s="15" t="s">
        <v>1004</v>
      </c>
      <c r="BM202" s="155" t="s">
        <v>2569</v>
      </c>
    </row>
    <row r="203" spans="2:65" s="1" customFormat="1" ht="16.5" customHeight="1">
      <c r="B203" s="114"/>
      <c r="C203" s="157" t="s">
        <v>507</v>
      </c>
      <c r="D203" s="157" t="s">
        <v>207</v>
      </c>
      <c r="E203" s="158" t="s">
        <v>2570</v>
      </c>
      <c r="F203" s="159" t="s">
        <v>2571</v>
      </c>
      <c r="G203" s="160" t="s">
        <v>199</v>
      </c>
      <c r="H203" s="161">
        <v>2</v>
      </c>
      <c r="I203" s="162"/>
      <c r="J203" s="163">
        <f t="shared" si="15"/>
        <v>0</v>
      </c>
      <c r="K203" s="159" t="s">
        <v>1</v>
      </c>
      <c r="L203" s="30"/>
      <c r="M203" s="164" t="s">
        <v>1</v>
      </c>
      <c r="N203" s="113" t="s">
        <v>39</v>
      </c>
      <c r="P203" s="153">
        <f t="shared" si="16"/>
        <v>0</v>
      </c>
      <c r="Q203" s="153">
        <v>0</v>
      </c>
      <c r="R203" s="153">
        <f t="shared" si="17"/>
        <v>0</v>
      </c>
      <c r="S203" s="153">
        <v>0</v>
      </c>
      <c r="T203" s="154">
        <f t="shared" si="18"/>
        <v>0</v>
      </c>
      <c r="AR203" s="155" t="s">
        <v>1004</v>
      </c>
      <c r="AT203" s="155" t="s">
        <v>207</v>
      </c>
      <c r="AU203" s="155" t="s">
        <v>84</v>
      </c>
      <c r="AY203" s="15" t="s">
        <v>193</v>
      </c>
      <c r="BE203" s="156">
        <f t="shared" si="19"/>
        <v>0</v>
      </c>
      <c r="BF203" s="156">
        <f t="shared" si="20"/>
        <v>0</v>
      </c>
      <c r="BG203" s="156">
        <f t="shared" si="21"/>
        <v>0</v>
      </c>
      <c r="BH203" s="156">
        <f t="shared" si="22"/>
        <v>0</v>
      </c>
      <c r="BI203" s="156">
        <f t="shared" si="23"/>
        <v>0</v>
      </c>
      <c r="BJ203" s="15" t="s">
        <v>82</v>
      </c>
      <c r="BK203" s="156">
        <f t="shared" si="24"/>
        <v>0</v>
      </c>
      <c r="BL203" s="15" t="s">
        <v>1004</v>
      </c>
      <c r="BM203" s="155" t="s">
        <v>2572</v>
      </c>
    </row>
    <row r="204" spans="2:65" s="1" customFormat="1" ht="16.5" customHeight="1">
      <c r="B204" s="114"/>
      <c r="C204" s="143" t="s">
        <v>309</v>
      </c>
      <c r="D204" s="143" t="s">
        <v>196</v>
      </c>
      <c r="E204" s="144" t="s">
        <v>2573</v>
      </c>
      <c r="F204" s="145" t="s">
        <v>2574</v>
      </c>
      <c r="G204" s="146" t="s">
        <v>199</v>
      </c>
      <c r="H204" s="147">
        <v>2</v>
      </c>
      <c r="I204" s="148"/>
      <c r="J204" s="149">
        <f t="shared" si="15"/>
        <v>0</v>
      </c>
      <c r="K204" s="145" t="s">
        <v>1</v>
      </c>
      <c r="L204" s="150"/>
      <c r="M204" s="151" t="s">
        <v>1</v>
      </c>
      <c r="N204" s="152" t="s">
        <v>39</v>
      </c>
      <c r="P204" s="153">
        <f t="shared" si="16"/>
        <v>0</v>
      </c>
      <c r="Q204" s="153">
        <v>0</v>
      </c>
      <c r="R204" s="153">
        <f t="shared" si="17"/>
        <v>0</v>
      </c>
      <c r="S204" s="153">
        <v>0</v>
      </c>
      <c r="T204" s="154">
        <f t="shared" si="18"/>
        <v>0</v>
      </c>
      <c r="AR204" s="155" t="s">
        <v>1004</v>
      </c>
      <c r="AT204" s="155" t="s">
        <v>196</v>
      </c>
      <c r="AU204" s="155" t="s">
        <v>84</v>
      </c>
      <c r="AY204" s="15" t="s">
        <v>193</v>
      </c>
      <c r="BE204" s="156">
        <f t="shared" si="19"/>
        <v>0</v>
      </c>
      <c r="BF204" s="156">
        <f t="shared" si="20"/>
        <v>0</v>
      </c>
      <c r="BG204" s="156">
        <f t="shared" si="21"/>
        <v>0</v>
      </c>
      <c r="BH204" s="156">
        <f t="shared" si="22"/>
        <v>0</v>
      </c>
      <c r="BI204" s="156">
        <f t="shared" si="23"/>
        <v>0</v>
      </c>
      <c r="BJ204" s="15" t="s">
        <v>82</v>
      </c>
      <c r="BK204" s="156">
        <f t="shared" si="24"/>
        <v>0</v>
      </c>
      <c r="BL204" s="15" t="s">
        <v>1004</v>
      </c>
      <c r="BM204" s="155" t="s">
        <v>2575</v>
      </c>
    </row>
    <row r="205" spans="2:65" s="1" customFormat="1" ht="21.75" customHeight="1">
      <c r="B205" s="114"/>
      <c r="C205" s="157" t="s">
        <v>514</v>
      </c>
      <c r="D205" s="157" t="s">
        <v>207</v>
      </c>
      <c r="E205" s="158" t="s">
        <v>2576</v>
      </c>
      <c r="F205" s="159" t="s">
        <v>2577</v>
      </c>
      <c r="G205" s="160" t="s">
        <v>199</v>
      </c>
      <c r="H205" s="161">
        <v>4</v>
      </c>
      <c r="I205" s="162"/>
      <c r="J205" s="163">
        <f t="shared" si="15"/>
        <v>0</v>
      </c>
      <c r="K205" s="159" t="s">
        <v>1</v>
      </c>
      <c r="L205" s="30"/>
      <c r="M205" s="164" t="s">
        <v>1</v>
      </c>
      <c r="N205" s="113" t="s">
        <v>39</v>
      </c>
      <c r="P205" s="153">
        <f t="shared" si="16"/>
        <v>0</v>
      </c>
      <c r="Q205" s="153">
        <v>0</v>
      </c>
      <c r="R205" s="153">
        <f t="shared" si="17"/>
        <v>0</v>
      </c>
      <c r="S205" s="153">
        <v>0</v>
      </c>
      <c r="T205" s="154">
        <f t="shared" si="18"/>
        <v>0</v>
      </c>
      <c r="AR205" s="155" t="s">
        <v>1004</v>
      </c>
      <c r="AT205" s="155" t="s">
        <v>207</v>
      </c>
      <c r="AU205" s="155" t="s">
        <v>84</v>
      </c>
      <c r="AY205" s="15" t="s">
        <v>193</v>
      </c>
      <c r="BE205" s="156">
        <f t="shared" si="19"/>
        <v>0</v>
      </c>
      <c r="BF205" s="156">
        <f t="shared" si="20"/>
        <v>0</v>
      </c>
      <c r="BG205" s="156">
        <f t="shared" si="21"/>
        <v>0</v>
      </c>
      <c r="BH205" s="156">
        <f t="shared" si="22"/>
        <v>0</v>
      </c>
      <c r="BI205" s="156">
        <f t="shared" si="23"/>
        <v>0</v>
      </c>
      <c r="BJ205" s="15" t="s">
        <v>82</v>
      </c>
      <c r="BK205" s="156">
        <f t="shared" si="24"/>
        <v>0</v>
      </c>
      <c r="BL205" s="15" t="s">
        <v>1004</v>
      </c>
      <c r="BM205" s="155" t="s">
        <v>2578</v>
      </c>
    </row>
    <row r="206" spans="2:65" s="1" customFormat="1" ht="16.5" customHeight="1">
      <c r="B206" s="114"/>
      <c r="C206" s="143" t="s">
        <v>313</v>
      </c>
      <c r="D206" s="143" t="s">
        <v>196</v>
      </c>
      <c r="E206" s="144" t="s">
        <v>2579</v>
      </c>
      <c r="F206" s="145" t="s">
        <v>2580</v>
      </c>
      <c r="G206" s="146" t="s">
        <v>199</v>
      </c>
      <c r="H206" s="147">
        <v>4</v>
      </c>
      <c r="I206" s="148"/>
      <c r="J206" s="149">
        <f t="shared" si="15"/>
        <v>0</v>
      </c>
      <c r="K206" s="145" t="s">
        <v>1</v>
      </c>
      <c r="L206" s="150"/>
      <c r="M206" s="151" t="s">
        <v>1</v>
      </c>
      <c r="N206" s="152" t="s">
        <v>39</v>
      </c>
      <c r="P206" s="153">
        <f t="shared" si="16"/>
        <v>0</v>
      </c>
      <c r="Q206" s="153">
        <v>0</v>
      </c>
      <c r="R206" s="153">
        <f t="shared" si="17"/>
        <v>0</v>
      </c>
      <c r="S206" s="153">
        <v>0</v>
      </c>
      <c r="T206" s="154">
        <f t="shared" si="18"/>
        <v>0</v>
      </c>
      <c r="AR206" s="155" t="s">
        <v>1004</v>
      </c>
      <c r="AT206" s="155" t="s">
        <v>196</v>
      </c>
      <c r="AU206" s="155" t="s">
        <v>84</v>
      </c>
      <c r="AY206" s="15" t="s">
        <v>193</v>
      </c>
      <c r="BE206" s="156">
        <f t="shared" si="19"/>
        <v>0</v>
      </c>
      <c r="BF206" s="156">
        <f t="shared" si="20"/>
        <v>0</v>
      </c>
      <c r="BG206" s="156">
        <f t="shared" si="21"/>
        <v>0</v>
      </c>
      <c r="BH206" s="156">
        <f t="shared" si="22"/>
        <v>0</v>
      </c>
      <c r="BI206" s="156">
        <f t="shared" si="23"/>
        <v>0</v>
      </c>
      <c r="BJ206" s="15" t="s">
        <v>82</v>
      </c>
      <c r="BK206" s="156">
        <f t="shared" si="24"/>
        <v>0</v>
      </c>
      <c r="BL206" s="15" t="s">
        <v>1004</v>
      </c>
      <c r="BM206" s="155" t="s">
        <v>2581</v>
      </c>
    </row>
    <row r="207" spans="2:65" s="1" customFormat="1" ht="24.2" customHeight="1">
      <c r="B207" s="114"/>
      <c r="C207" s="157" t="s">
        <v>519</v>
      </c>
      <c r="D207" s="157" t="s">
        <v>207</v>
      </c>
      <c r="E207" s="158" t="s">
        <v>1605</v>
      </c>
      <c r="F207" s="159" t="s">
        <v>2361</v>
      </c>
      <c r="G207" s="160" t="s">
        <v>199</v>
      </c>
      <c r="H207" s="161">
        <v>1</v>
      </c>
      <c r="I207" s="162"/>
      <c r="J207" s="163">
        <f t="shared" si="15"/>
        <v>0</v>
      </c>
      <c r="K207" s="159" t="s">
        <v>1</v>
      </c>
      <c r="L207" s="30"/>
      <c r="M207" s="164" t="s">
        <v>1</v>
      </c>
      <c r="N207" s="113" t="s">
        <v>39</v>
      </c>
      <c r="P207" s="153">
        <f t="shared" si="16"/>
        <v>0</v>
      </c>
      <c r="Q207" s="153">
        <v>0</v>
      </c>
      <c r="R207" s="153">
        <f t="shared" si="17"/>
        <v>0</v>
      </c>
      <c r="S207" s="153">
        <v>0</v>
      </c>
      <c r="T207" s="154">
        <f t="shared" si="18"/>
        <v>0</v>
      </c>
      <c r="AR207" s="155" t="s">
        <v>1004</v>
      </c>
      <c r="AT207" s="155" t="s">
        <v>207</v>
      </c>
      <c r="AU207" s="155" t="s">
        <v>84</v>
      </c>
      <c r="AY207" s="15" t="s">
        <v>193</v>
      </c>
      <c r="BE207" s="156">
        <f t="shared" si="19"/>
        <v>0</v>
      </c>
      <c r="BF207" s="156">
        <f t="shared" si="20"/>
        <v>0</v>
      </c>
      <c r="BG207" s="156">
        <f t="shared" si="21"/>
        <v>0</v>
      </c>
      <c r="BH207" s="156">
        <f t="shared" si="22"/>
        <v>0</v>
      </c>
      <c r="BI207" s="156">
        <f t="shared" si="23"/>
        <v>0</v>
      </c>
      <c r="BJ207" s="15" t="s">
        <v>82</v>
      </c>
      <c r="BK207" s="156">
        <f t="shared" si="24"/>
        <v>0</v>
      </c>
      <c r="BL207" s="15" t="s">
        <v>1004</v>
      </c>
      <c r="BM207" s="155" t="s">
        <v>2582</v>
      </c>
    </row>
    <row r="208" spans="2:65" s="1" customFormat="1" ht="24.2" customHeight="1">
      <c r="B208" s="114"/>
      <c r="C208" s="143" t="s">
        <v>316</v>
      </c>
      <c r="D208" s="143" t="s">
        <v>196</v>
      </c>
      <c r="E208" s="144" t="s">
        <v>1609</v>
      </c>
      <c r="F208" s="145" t="s">
        <v>1610</v>
      </c>
      <c r="G208" s="146" t="s">
        <v>199</v>
      </c>
      <c r="H208" s="147">
        <v>1</v>
      </c>
      <c r="I208" s="148"/>
      <c r="J208" s="149">
        <f t="shared" si="15"/>
        <v>0</v>
      </c>
      <c r="K208" s="145" t="s">
        <v>1</v>
      </c>
      <c r="L208" s="150"/>
      <c r="M208" s="151" t="s">
        <v>1</v>
      </c>
      <c r="N208" s="152" t="s">
        <v>39</v>
      </c>
      <c r="P208" s="153">
        <f t="shared" si="16"/>
        <v>0</v>
      </c>
      <c r="Q208" s="153">
        <v>0</v>
      </c>
      <c r="R208" s="153">
        <f t="shared" si="17"/>
        <v>0</v>
      </c>
      <c r="S208" s="153">
        <v>0</v>
      </c>
      <c r="T208" s="154">
        <f t="shared" si="18"/>
        <v>0</v>
      </c>
      <c r="AR208" s="155" t="s">
        <v>1004</v>
      </c>
      <c r="AT208" s="155" t="s">
        <v>196</v>
      </c>
      <c r="AU208" s="155" t="s">
        <v>84</v>
      </c>
      <c r="AY208" s="15" t="s">
        <v>193</v>
      </c>
      <c r="BE208" s="156">
        <f t="shared" si="19"/>
        <v>0</v>
      </c>
      <c r="BF208" s="156">
        <f t="shared" si="20"/>
        <v>0</v>
      </c>
      <c r="BG208" s="156">
        <f t="shared" si="21"/>
        <v>0</v>
      </c>
      <c r="BH208" s="156">
        <f t="shared" si="22"/>
        <v>0</v>
      </c>
      <c r="BI208" s="156">
        <f t="shared" si="23"/>
        <v>0</v>
      </c>
      <c r="BJ208" s="15" t="s">
        <v>82</v>
      </c>
      <c r="BK208" s="156">
        <f t="shared" si="24"/>
        <v>0</v>
      </c>
      <c r="BL208" s="15" t="s">
        <v>1004</v>
      </c>
      <c r="BM208" s="155" t="s">
        <v>2583</v>
      </c>
    </row>
    <row r="209" spans="2:65" s="1" customFormat="1" ht="21.75" customHeight="1">
      <c r="B209" s="114"/>
      <c r="C209" s="157" t="s">
        <v>526</v>
      </c>
      <c r="D209" s="157" t="s">
        <v>207</v>
      </c>
      <c r="E209" s="158" t="s">
        <v>1629</v>
      </c>
      <c r="F209" s="159" t="s">
        <v>1630</v>
      </c>
      <c r="G209" s="160" t="s">
        <v>199</v>
      </c>
      <c r="H209" s="161">
        <v>6</v>
      </c>
      <c r="I209" s="162"/>
      <c r="J209" s="163">
        <f t="shared" si="15"/>
        <v>0</v>
      </c>
      <c r="K209" s="159" t="s">
        <v>1</v>
      </c>
      <c r="L209" s="30"/>
      <c r="M209" s="164" t="s">
        <v>1</v>
      </c>
      <c r="N209" s="113" t="s">
        <v>39</v>
      </c>
      <c r="P209" s="153">
        <f t="shared" si="16"/>
        <v>0</v>
      </c>
      <c r="Q209" s="153">
        <v>0</v>
      </c>
      <c r="R209" s="153">
        <f t="shared" si="17"/>
        <v>0</v>
      </c>
      <c r="S209" s="153">
        <v>0</v>
      </c>
      <c r="T209" s="154">
        <f t="shared" si="18"/>
        <v>0</v>
      </c>
      <c r="AR209" s="155" t="s">
        <v>1004</v>
      </c>
      <c r="AT209" s="155" t="s">
        <v>207</v>
      </c>
      <c r="AU209" s="155" t="s">
        <v>84</v>
      </c>
      <c r="AY209" s="15" t="s">
        <v>193</v>
      </c>
      <c r="BE209" s="156">
        <f t="shared" si="19"/>
        <v>0</v>
      </c>
      <c r="BF209" s="156">
        <f t="shared" si="20"/>
        <v>0</v>
      </c>
      <c r="BG209" s="156">
        <f t="shared" si="21"/>
        <v>0</v>
      </c>
      <c r="BH209" s="156">
        <f t="shared" si="22"/>
        <v>0</v>
      </c>
      <c r="BI209" s="156">
        <f t="shared" si="23"/>
        <v>0</v>
      </c>
      <c r="BJ209" s="15" t="s">
        <v>82</v>
      </c>
      <c r="BK209" s="156">
        <f t="shared" si="24"/>
        <v>0</v>
      </c>
      <c r="BL209" s="15" t="s">
        <v>1004</v>
      </c>
      <c r="BM209" s="155" t="s">
        <v>2584</v>
      </c>
    </row>
    <row r="210" spans="2:65" s="1" customFormat="1" ht="16.5" customHeight="1">
      <c r="B210" s="114"/>
      <c r="C210" s="143" t="s">
        <v>321</v>
      </c>
      <c r="D210" s="143" t="s">
        <v>196</v>
      </c>
      <c r="E210" s="144" t="s">
        <v>1633</v>
      </c>
      <c r="F210" s="145" t="s">
        <v>1634</v>
      </c>
      <c r="G210" s="146" t="s">
        <v>199</v>
      </c>
      <c r="H210" s="147">
        <v>6</v>
      </c>
      <c r="I210" s="148"/>
      <c r="J210" s="149">
        <f t="shared" si="15"/>
        <v>0</v>
      </c>
      <c r="K210" s="145" t="s">
        <v>1</v>
      </c>
      <c r="L210" s="150"/>
      <c r="M210" s="151" t="s">
        <v>1</v>
      </c>
      <c r="N210" s="152" t="s">
        <v>39</v>
      </c>
      <c r="P210" s="153">
        <f t="shared" si="16"/>
        <v>0</v>
      </c>
      <c r="Q210" s="153">
        <v>0</v>
      </c>
      <c r="R210" s="153">
        <f t="shared" si="17"/>
        <v>0</v>
      </c>
      <c r="S210" s="153">
        <v>0</v>
      </c>
      <c r="T210" s="154">
        <f t="shared" si="18"/>
        <v>0</v>
      </c>
      <c r="AR210" s="155" t="s">
        <v>1004</v>
      </c>
      <c r="AT210" s="155" t="s">
        <v>196</v>
      </c>
      <c r="AU210" s="155" t="s">
        <v>84</v>
      </c>
      <c r="AY210" s="15" t="s">
        <v>193</v>
      </c>
      <c r="BE210" s="156">
        <f t="shared" si="19"/>
        <v>0</v>
      </c>
      <c r="BF210" s="156">
        <f t="shared" si="20"/>
        <v>0</v>
      </c>
      <c r="BG210" s="156">
        <f t="shared" si="21"/>
        <v>0</v>
      </c>
      <c r="BH210" s="156">
        <f t="shared" si="22"/>
        <v>0</v>
      </c>
      <c r="BI210" s="156">
        <f t="shared" si="23"/>
        <v>0</v>
      </c>
      <c r="BJ210" s="15" t="s">
        <v>82</v>
      </c>
      <c r="BK210" s="156">
        <f t="shared" si="24"/>
        <v>0</v>
      </c>
      <c r="BL210" s="15" t="s">
        <v>1004</v>
      </c>
      <c r="BM210" s="155" t="s">
        <v>2585</v>
      </c>
    </row>
    <row r="211" spans="2:65" s="1" customFormat="1" ht="24.2" customHeight="1">
      <c r="B211" s="114"/>
      <c r="C211" s="157" t="s">
        <v>533</v>
      </c>
      <c r="D211" s="157" t="s">
        <v>207</v>
      </c>
      <c r="E211" s="158" t="s">
        <v>2366</v>
      </c>
      <c r="F211" s="159" t="s">
        <v>2367</v>
      </c>
      <c r="G211" s="160" t="s">
        <v>199</v>
      </c>
      <c r="H211" s="161">
        <v>8</v>
      </c>
      <c r="I211" s="162"/>
      <c r="J211" s="163">
        <f t="shared" si="15"/>
        <v>0</v>
      </c>
      <c r="K211" s="159" t="s">
        <v>1</v>
      </c>
      <c r="L211" s="30"/>
      <c r="M211" s="164" t="s">
        <v>1</v>
      </c>
      <c r="N211" s="113" t="s">
        <v>39</v>
      </c>
      <c r="P211" s="153">
        <f t="shared" si="16"/>
        <v>0</v>
      </c>
      <c r="Q211" s="153">
        <v>0</v>
      </c>
      <c r="R211" s="153">
        <f t="shared" si="17"/>
        <v>0</v>
      </c>
      <c r="S211" s="153">
        <v>0</v>
      </c>
      <c r="T211" s="154">
        <f t="shared" si="18"/>
        <v>0</v>
      </c>
      <c r="AR211" s="155" t="s">
        <v>1004</v>
      </c>
      <c r="AT211" s="155" t="s">
        <v>207</v>
      </c>
      <c r="AU211" s="155" t="s">
        <v>84</v>
      </c>
      <c r="AY211" s="15" t="s">
        <v>193</v>
      </c>
      <c r="BE211" s="156">
        <f t="shared" si="19"/>
        <v>0</v>
      </c>
      <c r="BF211" s="156">
        <f t="shared" si="20"/>
        <v>0</v>
      </c>
      <c r="BG211" s="156">
        <f t="shared" si="21"/>
        <v>0</v>
      </c>
      <c r="BH211" s="156">
        <f t="shared" si="22"/>
        <v>0</v>
      </c>
      <c r="BI211" s="156">
        <f t="shared" si="23"/>
        <v>0</v>
      </c>
      <c r="BJ211" s="15" t="s">
        <v>82</v>
      </c>
      <c r="BK211" s="156">
        <f t="shared" si="24"/>
        <v>0</v>
      </c>
      <c r="BL211" s="15" t="s">
        <v>1004</v>
      </c>
      <c r="BM211" s="155" t="s">
        <v>2586</v>
      </c>
    </row>
    <row r="212" spans="2:65" s="1" customFormat="1" ht="21.75" customHeight="1">
      <c r="B212" s="114"/>
      <c r="C212" s="143" t="s">
        <v>325</v>
      </c>
      <c r="D212" s="143" t="s">
        <v>196</v>
      </c>
      <c r="E212" s="144" t="s">
        <v>2369</v>
      </c>
      <c r="F212" s="145" t="s">
        <v>2370</v>
      </c>
      <c r="G212" s="146" t="s">
        <v>199</v>
      </c>
      <c r="H212" s="147">
        <v>8</v>
      </c>
      <c r="I212" s="148"/>
      <c r="J212" s="149">
        <f t="shared" si="15"/>
        <v>0</v>
      </c>
      <c r="K212" s="145" t="s">
        <v>1</v>
      </c>
      <c r="L212" s="150"/>
      <c r="M212" s="151" t="s">
        <v>1</v>
      </c>
      <c r="N212" s="152" t="s">
        <v>39</v>
      </c>
      <c r="P212" s="153">
        <f t="shared" si="16"/>
        <v>0</v>
      </c>
      <c r="Q212" s="153">
        <v>0</v>
      </c>
      <c r="R212" s="153">
        <f t="shared" si="17"/>
        <v>0</v>
      </c>
      <c r="S212" s="153">
        <v>0</v>
      </c>
      <c r="T212" s="154">
        <f t="shared" si="18"/>
        <v>0</v>
      </c>
      <c r="AR212" s="155" t="s">
        <v>1004</v>
      </c>
      <c r="AT212" s="155" t="s">
        <v>196</v>
      </c>
      <c r="AU212" s="155" t="s">
        <v>84</v>
      </c>
      <c r="AY212" s="15" t="s">
        <v>193</v>
      </c>
      <c r="BE212" s="156">
        <f t="shared" si="19"/>
        <v>0</v>
      </c>
      <c r="BF212" s="156">
        <f t="shared" si="20"/>
        <v>0</v>
      </c>
      <c r="BG212" s="156">
        <f t="shared" si="21"/>
        <v>0</v>
      </c>
      <c r="BH212" s="156">
        <f t="shared" si="22"/>
        <v>0</v>
      </c>
      <c r="BI212" s="156">
        <f t="shared" si="23"/>
        <v>0</v>
      </c>
      <c r="BJ212" s="15" t="s">
        <v>82</v>
      </c>
      <c r="BK212" s="156">
        <f t="shared" si="24"/>
        <v>0</v>
      </c>
      <c r="BL212" s="15" t="s">
        <v>1004</v>
      </c>
      <c r="BM212" s="155" t="s">
        <v>2587</v>
      </c>
    </row>
    <row r="213" spans="2:65" s="1" customFormat="1" ht="21.75" customHeight="1">
      <c r="B213" s="114"/>
      <c r="C213" s="157" t="s">
        <v>539</v>
      </c>
      <c r="D213" s="157" t="s">
        <v>207</v>
      </c>
      <c r="E213" s="158" t="s">
        <v>1662</v>
      </c>
      <c r="F213" s="159" t="s">
        <v>2377</v>
      </c>
      <c r="G213" s="160" t="s">
        <v>199</v>
      </c>
      <c r="H213" s="161">
        <v>16</v>
      </c>
      <c r="I213" s="162"/>
      <c r="J213" s="163">
        <f t="shared" si="15"/>
        <v>0</v>
      </c>
      <c r="K213" s="159" t="s">
        <v>1</v>
      </c>
      <c r="L213" s="30"/>
      <c r="M213" s="164" t="s">
        <v>1</v>
      </c>
      <c r="N213" s="113" t="s">
        <v>39</v>
      </c>
      <c r="P213" s="153">
        <f t="shared" si="16"/>
        <v>0</v>
      </c>
      <c r="Q213" s="153">
        <v>0</v>
      </c>
      <c r="R213" s="153">
        <f t="shared" si="17"/>
        <v>0</v>
      </c>
      <c r="S213" s="153">
        <v>0</v>
      </c>
      <c r="T213" s="154">
        <f t="shared" si="18"/>
        <v>0</v>
      </c>
      <c r="AR213" s="155" t="s">
        <v>1004</v>
      </c>
      <c r="AT213" s="155" t="s">
        <v>207</v>
      </c>
      <c r="AU213" s="155" t="s">
        <v>84</v>
      </c>
      <c r="AY213" s="15" t="s">
        <v>193</v>
      </c>
      <c r="BE213" s="156">
        <f t="shared" si="19"/>
        <v>0</v>
      </c>
      <c r="BF213" s="156">
        <f t="shared" si="20"/>
        <v>0</v>
      </c>
      <c r="BG213" s="156">
        <f t="shared" si="21"/>
        <v>0</v>
      </c>
      <c r="BH213" s="156">
        <f t="shared" si="22"/>
        <v>0</v>
      </c>
      <c r="BI213" s="156">
        <f t="shared" si="23"/>
        <v>0</v>
      </c>
      <c r="BJ213" s="15" t="s">
        <v>82</v>
      </c>
      <c r="BK213" s="156">
        <f t="shared" si="24"/>
        <v>0</v>
      </c>
      <c r="BL213" s="15" t="s">
        <v>1004</v>
      </c>
      <c r="BM213" s="155" t="s">
        <v>2588</v>
      </c>
    </row>
    <row r="214" spans="2:65" s="1" customFormat="1" ht="16.5" customHeight="1">
      <c r="B214" s="114"/>
      <c r="C214" s="143" t="s">
        <v>329</v>
      </c>
      <c r="D214" s="143" t="s">
        <v>196</v>
      </c>
      <c r="E214" s="144" t="s">
        <v>1666</v>
      </c>
      <c r="F214" s="145" t="s">
        <v>1667</v>
      </c>
      <c r="G214" s="146" t="s">
        <v>199</v>
      </c>
      <c r="H214" s="147">
        <v>16</v>
      </c>
      <c r="I214" s="148"/>
      <c r="J214" s="149">
        <f t="shared" si="15"/>
        <v>0</v>
      </c>
      <c r="K214" s="145" t="s">
        <v>1</v>
      </c>
      <c r="L214" s="150"/>
      <c r="M214" s="151" t="s">
        <v>1</v>
      </c>
      <c r="N214" s="152" t="s">
        <v>39</v>
      </c>
      <c r="P214" s="153">
        <f t="shared" si="16"/>
        <v>0</v>
      </c>
      <c r="Q214" s="153">
        <v>0</v>
      </c>
      <c r="R214" s="153">
        <f t="shared" si="17"/>
        <v>0</v>
      </c>
      <c r="S214" s="153">
        <v>0</v>
      </c>
      <c r="T214" s="154">
        <f t="shared" si="18"/>
        <v>0</v>
      </c>
      <c r="AR214" s="155" t="s">
        <v>1004</v>
      </c>
      <c r="AT214" s="155" t="s">
        <v>196</v>
      </c>
      <c r="AU214" s="155" t="s">
        <v>84</v>
      </c>
      <c r="AY214" s="15" t="s">
        <v>193</v>
      </c>
      <c r="BE214" s="156">
        <f t="shared" si="19"/>
        <v>0</v>
      </c>
      <c r="BF214" s="156">
        <f t="shared" si="20"/>
        <v>0</v>
      </c>
      <c r="BG214" s="156">
        <f t="shared" si="21"/>
        <v>0</v>
      </c>
      <c r="BH214" s="156">
        <f t="shared" si="22"/>
        <v>0</v>
      </c>
      <c r="BI214" s="156">
        <f t="shared" si="23"/>
        <v>0</v>
      </c>
      <c r="BJ214" s="15" t="s">
        <v>82</v>
      </c>
      <c r="BK214" s="156">
        <f t="shared" si="24"/>
        <v>0</v>
      </c>
      <c r="BL214" s="15" t="s">
        <v>1004</v>
      </c>
      <c r="BM214" s="155" t="s">
        <v>2589</v>
      </c>
    </row>
    <row r="215" spans="2:65" s="1" customFormat="1" ht="24.2" customHeight="1">
      <c r="B215" s="114"/>
      <c r="C215" s="157" t="s">
        <v>546</v>
      </c>
      <c r="D215" s="157" t="s">
        <v>207</v>
      </c>
      <c r="E215" s="158" t="s">
        <v>1694</v>
      </c>
      <c r="F215" s="159" t="s">
        <v>2387</v>
      </c>
      <c r="G215" s="160" t="s">
        <v>199</v>
      </c>
      <c r="H215" s="161">
        <v>2</v>
      </c>
      <c r="I215" s="162"/>
      <c r="J215" s="163">
        <f t="shared" si="15"/>
        <v>0</v>
      </c>
      <c r="K215" s="159" t="s">
        <v>1</v>
      </c>
      <c r="L215" s="30"/>
      <c r="M215" s="164" t="s">
        <v>1</v>
      </c>
      <c r="N215" s="113" t="s">
        <v>39</v>
      </c>
      <c r="P215" s="153">
        <f t="shared" si="16"/>
        <v>0</v>
      </c>
      <c r="Q215" s="153">
        <v>0</v>
      </c>
      <c r="R215" s="153">
        <f t="shared" si="17"/>
        <v>0</v>
      </c>
      <c r="S215" s="153">
        <v>0</v>
      </c>
      <c r="T215" s="154">
        <f t="shared" si="18"/>
        <v>0</v>
      </c>
      <c r="AR215" s="155" t="s">
        <v>1004</v>
      </c>
      <c r="AT215" s="155" t="s">
        <v>207</v>
      </c>
      <c r="AU215" s="155" t="s">
        <v>84</v>
      </c>
      <c r="AY215" s="15" t="s">
        <v>193</v>
      </c>
      <c r="BE215" s="156">
        <f t="shared" si="19"/>
        <v>0</v>
      </c>
      <c r="BF215" s="156">
        <f t="shared" si="20"/>
        <v>0</v>
      </c>
      <c r="BG215" s="156">
        <f t="shared" si="21"/>
        <v>0</v>
      </c>
      <c r="BH215" s="156">
        <f t="shared" si="22"/>
        <v>0</v>
      </c>
      <c r="BI215" s="156">
        <f t="shared" si="23"/>
        <v>0</v>
      </c>
      <c r="BJ215" s="15" t="s">
        <v>82</v>
      </c>
      <c r="BK215" s="156">
        <f t="shared" si="24"/>
        <v>0</v>
      </c>
      <c r="BL215" s="15" t="s">
        <v>1004</v>
      </c>
      <c r="BM215" s="155" t="s">
        <v>2590</v>
      </c>
    </row>
    <row r="216" spans="2:65" s="1" customFormat="1" ht="24.2" customHeight="1">
      <c r="B216" s="114"/>
      <c r="C216" s="143" t="s">
        <v>268</v>
      </c>
      <c r="D216" s="143" t="s">
        <v>196</v>
      </c>
      <c r="E216" s="144" t="s">
        <v>1698</v>
      </c>
      <c r="F216" s="145" t="s">
        <v>1699</v>
      </c>
      <c r="G216" s="146" t="s">
        <v>199</v>
      </c>
      <c r="H216" s="147">
        <v>2</v>
      </c>
      <c r="I216" s="148"/>
      <c r="J216" s="149">
        <f t="shared" si="15"/>
        <v>0</v>
      </c>
      <c r="K216" s="145" t="s">
        <v>1</v>
      </c>
      <c r="L216" s="150"/>
      <c r="M216" s="151" t="s">
        <v>1</v>
      </c>
      <c r="N216" s="152" t="s">
        <v>39</v>
      </c>
      <c r="P216" s="153">
        <f t="shared" si="16"/>
        <v>0</v>
      </c>
      <c r="Q216" s="153">
        <v>0</v>
      </c>
      <c r="R216" s="153">
        <f t="shared" si="17"/>
        <v>0</v>
      </c>
      <c r="S216" s="153">
        <v>0</v>
      </c>
      <c r="T216" s="154">
        <f t="shared" si="18"/>
        <v>0</v>
      </c>
      <c r="AR216" s="155" t="s">
        <v>1004</v>
      </c>
      <c r="AT216" s="155" t="s">
        <v>196</v>
      </c>
      <c r="AU216" s="155" t="s">
        <v>84</v>
      </c>
      <c r="AY216" s="15" t="s">
        <v>193</v>
      </c>
      <c r="BE216" s="156">
        <f t="shared" si="19"/>
        <v>0</v>
      </c>
      <c r="BF216" s="156">
        <f t="shared" si="20"/>
        <v>0</v>
      </c>
      <c r="BG216" s="156">
        <f t="shared" si="21"/>
        <v>0</v>
      </c>
      <c r="BH216" s="156">
        <f t="shared" si="22"/>
        <v>0</v>
      </c>
      <c r="BI216" s="156">
        <f t="shared" si="23"/>
        <v>0</v>
      </c>
      <c r="BJ216" s="15" t="s">
        <v>82</v>
      </c>
      <c r="BK216" s="156">
        <f t="shared" si="24"/>
        <v>0</v>
      </c>
      <c r="BL216" s="15" t="s">
        <v>1004</v>
      </c>
      <c r="BM216" s="155" t="s">
        <v>2591</v>
      </c>
    </row>
    <row r="217" spans="2:65" s="1" customFormat="1" ht="16.5" customHeight="1">
      <c r="B217" s="114"/>
      <c r="C217" s="157" t="s">
        <v>551</v>
      </c>
      <c r="D217" s="157" t="s">
        <v>207</v>
      </c>
      <c r="E217" s="158" t="s">
        <v>1710</v>
      </c>
      <c r="F217" s="159" t="s">
        <v>2390</v>
      </c>
      <c r="G217" s="160" t="s">
        <v>199</v>
      </c>
      <c r="H217" s="161">
        <v>16</v>
      </c>
      <c r="I217" s="162"/>
      <c r="J217" s="163">
        <f t="shared" si="15"/>
        <v>0</v>
      </c>
      <c r="K217" s="159" t="s">
        <v>1</v>
      </c>
      <c r="L217" s="30"/>
      <c r="M217" s="164" t="s">
        <v>1</v>
      </c>
      <c r="N217" s="113" t="s">
        <v>39</v>
      </c>
      <c r="P217" s="153">
        <f t="shared" si="16"/>
        <v>0</v>
      </c>
      <c r="Q217" s="153">
        <v>0</v>
      </c>
      <c r="R217" s="153">
        <f t="shared" si="17"/>
        <v>0</v>
      </c>
      <c r="S217" s="153">
        <v>0</v>
      </c>
      <c r="T217" s="154">
        <f t="shared" si="18"/>
        <v>0</v>
      </c>
      <c r="AR217" s="155" t="s">
        <v>1004</v>
      </c>
      <c r="AT217" s="155" t="s">
        <v>207</v>
      </c>
      <c r="AU217" s="155" t="s">
        <v>84</v>
      </c>
      <c r="AY217" s="15" t="s">
        <v>193</v>
      </c>
      <c r="BE217" s="156">
        <f t="shared" si="19"/>
        <v>0</v>
      </c>
      <c r="BF217" s="156">
        <f t="shared" si="20"/>
        <v>0</v>
      </c>
      <c r="BG217" s="156">
        <f t="shared" si="21"/>
        <v>0</v>
      </c>
      <c r="BH217" s="156">
        <f t="shared" si="22"/>
        <v>0</v>
      </c>
      <c r="BI217" s="156">
        <f t="shared" si="23"/>
        <v>0</v>
      </c>
      <c r="BJ217" s="15" t="s">
        <v>82</v>
      </c>
      <c r="BK217" s="156">
        <f t="shared" si="24"/>
        <v>0</v>
      </c>
      <c r="BL217" s="15" t="s">
        <v>1004</v>
      </c>
      <c r="BM217" s="155" t="s">
        <v>2592</v>
      </c>
    </row>
    <row r="218" spans="2:65" s="1" customFormat="1" ht="16.5" customHeight="1">
      <c r="B218" s="114"/>
      <c r="C218" s="143" t="s">
        <v>340</v>
      </c>
      <c r="D218" s="143" t="s">
        <v>196</v>
      </c>
      <c r="E218" s="144" t="s">
        <v>1714</v>
      </c>
      <c r="F218" s="145" t="s">
        <v>1715</v>
      </c>
      <c r="G218" s="146" t="s">
        <v>199</v>
      </c>
      <c r="H218" s="147">
        <v>16</v>
      </c>
      <c r="I218" s="148"/>
      <c r="J218" s="149">
        <f t="shared" si="15"/>
        <v>0</v>
      </c>
      <c r="K218" s="145" t="s">
        <v>1</v>
      </c>
      <c r="L218" s="150"/>
      <c r="M218" s="151" t="s">
        <v>1</v>
      </c>
      <c r="N218" s="152" t="s">
        <v>39</v>
      </c>
      <c r="P218" s="153">
        <f t="shared" si="16"/>
        <v>0</v>
      </c>
      <c r="Q218" s="153">
        <v>0</v>
      </c>
      <c r="R218" s="153">
        <f t="shared" si="17"/>
        <v>0</v>
      </c>
      <c r="S218" s="153">
        <v>0</v>
      </c>
      <c r="T218" s="154">
        <f t="shared" si="18"/>
        <v>0</v>
      </c>
      <c r="AR218" s="155" t="s">
        <v>1004</v>
      </c>
      <c r="AT218" s="155" t="s">
        <v>196</v>
      </c>
      <c r="AU218" s="155" t="s">
        <v>84</v>
      </c>
      <c r="AY218" s="15" t="s">
        <v>193</v>
      </c>
      <c r="BE218" s="156">
        <f t="shared" si="19"/>
        <v>0</v>
      </c>
      <c r="BF218" s="156">
        <f t="shared" si="20"/>
        <v>0</v>
      </c>
      <c r="BG218" s="156">
        <f t="shared" si="21"/>
        <v>0</v>
      </c>
      <c r="BH218" s="156">
        <f t="shared" si="22"/>
        <v>0</v>
      </c>
      <c r="BI218" s="156">
        <f t="shared" si="23"/>
        <v>0</v>
      </c>
      <c r="BJ218" s="15" t="s">
        <v>82</v>
      </c>
      <c r="BK218" s="156">
        <f t="shared" si="24"/>
        <v>0</v>
      </c>
      <c r="BL218" s="15" t="s">
        <v>1004</v>
      </c>
      <c r="BM218" s="155" t="s">
        <v>2593</v>
      </c>
    </row>
    <row r="219" spans="2:65" s="1" customFormat="1" ht="16.5" customHeight="1">
      <c r="B219" s="114"/>
      <c r="C219" s="143" t="s">
        <v>1352</v>
      </c>
      <c r="D219" s="143" t="s">
        <v>196</v>
      </c>
      <c r="E219" s="144" t="s">
        <v>1744</v>
      </c>
      <c r="F219" s="145" t="s">
        <v>1745</v>
      </c>
      <c r="G219" s="146" t="s">
        <v>199</v>
      </c>
      <c r="H219" s="147">
        <v>4</v>
      </c>
      <c r="I219" s="148"/>
      <c r="J219" s="149">
        <f t="shared" si="15"/>
        <v>0</v>
      </c>
      <c r="K219" s="145" t="s">
        <v>1</v>
      </c>
      <c r="L219" s="150"/>
      <c r="M219" s="151" t="s">
        <v>1</v>
      </c>
      <c r="N219" s="152" t="s">
        <v>39</v>
      </c>
      <c r="P219" s="153">
        <f t="shared" si="16"/>
        <v>0</v>
      </c>
      <c r="Q219" s="153">
        <v>0</v>
      </c>
      <c r="R219" s="153">
        <f t="shared" si="17"/>
        <v>0</v>
      </c>
      <c r="S219" s="153">
        <v>0</v>
      </c>
      <c r="T219" s="154">
        <f t="shared" si="18"/>
        <v>0</v>
      </c>
      <c r="AR219" s="155" t="s">
        <v>273</v>
      </c>
      <c r="AT219" s="155" t="s">
        <v>196</v>
      </c>
      <c r="AU219" s="155" t="s">
        <v>84</v>
      </c>
      <c r="AY219" s="15" t="s">
        <v>193</v>
      </c>
      <c r="BE219" s="156">
        <f t="shared" si="19"/>
        <v>0</v>
      </c>
      <c r="BF219" s="156">
        <f t="shared" si="20"/>
        <v>0</v>
      </c>
      <c r="BG219" s="156">
        <f t="shared" si="21"/>
        <v>0</v>
      </c>
      <c r="BH219" s="156">
        <f t="shared" si="22"/>
        <v>0</v>
      </c>
      <c r="BI219" s="156">
        <f t="shared" si="23"/>
        <v>0</v>
      </c>
      <c r="BJ219" s="15" t="s">
        <v>82</v>
      </c>
      <c r="BK219" s="156">
        <f t="shared" si="24"/>
        <v>0</v>
      </c>
      <c r="BL219" s="15" t="s">
        <v>268</v>
      </c>
      <c r="BM219" s="155" t="s">
        <v>2594</v>
      </c>
    </row>
    <row r="220" spans="2:65" s="1" customFormat="1" ht="16.5" customHeight="1">
      <c r="B220" s="114"/>
      <c r="C220" s="157" t="s">
        <v>345</v>
      </c>
      <c r="D220" s="157" t="s">
        <v>207</v>
      </c>
      <c r="E220" s="158" t="s">
        <v>1748</v>
      </c>
      <c r="F220" s="159" t="s">
        <v>1749</v>
      </c>
      <c r="G220" s="160" t="s">
        <v>1750</v>
      </c>
      <c r="H220" s="193"/>
      <c r="I220" s="162"/>
      <c r="J220" s="163">
        <f t="shared" si="15"/>
        <v>0</v>
      </c>
      <c r="K220" s="159" t="s">
        <v>1</v>
      </c>
      <c r="L220" s="30"/>
      <c r="M220" s="164" t="s">
        <v>1</v>
      </c>
      <c r="N220" s="113" t="s">
        <v>39</v>
      </c>
      <c r="P220" s="153">
        <f t="shared" si="16"/>
        <v>0</v>
      </c>
      <c r="Q220" s="153">
        <v>0</v>
      </c>
      <c r="R220" s="153">
        <f t="shared" si="17"/>
        <v>0</v>
      </c>
      <c r="S220" s="153">
        <v>0</v>
      </c>
      <c r="T220" s="154">
        <f t="shared" si="18"/>
        <v>0</v>
      </c>
      <c r="AR220" s="155" t="s">
        <v>192</v>
      </c>
      <c r="AT220" s="155" t="s">
        <v>207</v>
      </c>
      <c r="AU220" s="155" t="s">
        <v>84</v>
      </c>
      <c r="AY220" s="15" t="s">
        <v>193</v>
      </c>
      <c r="BE220" s="156">
        <f t="shared" si="19"/>
        <v>0</v>
      </c>
      <c r="BF220" s="156">
        <f t="shared" si="20"/>
        <v>0</v>
      </c>
      <c r="BG220" s="156">
        <f t="shared" si="21"/>
        <v>0</v>
      </c>
      <c r="BH220" s="156">
        <f t="shared" si="22"/>
        <v>0</v>
      </c>
      <c r="BI220" s="156">
        <f t="shared" si="23"/>
        <v>0</v>
      </c>
      <c r="BJ220" s="15" t="s">
        <v>82</v>
      </c>
      <c r="BK220" s="156">
        <f t="shared" si="24"/>
        <v>0</v>
      </c>
      <c r="BL220" s="15" t="s">
        <v>192</v>
      </c>
      <c r="BM220" s="155" t="s">
        <v>2595</v>
      </c>
    </row>
    <row r="221" spans="2:65" s="11" customFormat="1" ht="25.9" customHeight="1">
      <c r="B221" s="131"/>
      <c r="D221" s="132" t="s">
        <v>73</v>
      </c>
      <c r="E221" s="133" t="s">
        <v>1867</v>
      </c>
      <c r="F221" s="133" t="s">
        <v>1868</v>
      </c>
      <c r="I221" s="134"/>
      <c r="J221" s="135">
        <f>BK221</f>
        <v>0</v>
      </c>
      <c r="L221" s="131"/>
      <c r="M221" s="136"/>
      <c r="P221" s="137">
        <f>SUM(P222:P336)</f>
        <v>0</v>
      </c>
      <c r="R221" s="137">
        <f>SUM(R222:R336)</f>
        <v>29.37540709992</v>
      </c>
      <c r="T221" s="138">
        <f>SUM(T222:T336)</f>
        <v>146.12400000000002</v>
      </c>
      <c r="AR221" s="132" t="s">
        <v>203</v>
      </c>
      <c r="AT221" s="139" t="s">
        <v>73</v>
      </c>
      <c r="AU221" s="139" t="s">
        <v>74</v>
      </c>
      <c r="AY221" s="132" t="s">
        <v>193</v>
      </c>
      <c r="BK221" s="140">
        <f>SUM(BK222:BK336)</f>
        <v>0</v>
      </c>
    </row>
    <row r="222" spans="2:65" s="1" customFormat="1" ht="21.75" customHeight="1">
      <c r="B222" s="114"/>
      <c r="C222" s="157" t="s">
        <v>1359</v>
      </c>
      <c r="D222" s="157" t="s">
        <v>207</v>
      </c>
      <c r="E222" s="158" t="s">
        <v>731</v>
      </c>
      <c r="F222" s="159" t="s">
        <v>1870</v>
      </c>
      <c r="G222" s="160" t="s">
        <v>733</v>
      </c>
      <c r="H222" s="161">
        <v>0.5</v>
      </c>
      <c r="I222" s="162"/>
      <c r="J222" s="163">
        <f>ROUND(I222*H222,2)</f>
        <v>0</v>
      </c>
      <c r="K222" s="159" t="s">
        <v>1871</v>
      </c>
      <c r="L222" s="30"/>
      <c r="M222" s="164" t="s">
        <v>1</v>
      </c>
      <c r="N222" s="113" t="s">
        <v>39</v>
      </c>
      <c r="P222" s="153">
        <f>O222*H222</f>
        <v>0</v>
      </c>
      <c r="Q222" s="153">
        <v>9.9000000000000008E-3</v>
      </c>
      <c r="R222" s="153">
        <f>Q222*H222</f>
        <v>4.9500000000000004E-3</v>
      </c>
      <c r="S222" s="153">
        <v>0</v>
      </c>
      <c r="T222" s="154">
        <f>S222*H222</f>
        <v>0</v>
      </c>
      <c r="AR222" s="155" t="s">
        <v>268</v>
      </c>
      <c r="AT222" s="155" t="s">
        <v>207</v>
      </c>
      <c r="AU222" s="155" t="s">
        <v>82</v>
      </c>
      <c r="AY222" s="15" t="s">
        <v>193</v>
      </c>
      <c r="BE222" s="156">
        <f>IF(N222="základní",J222,0)</f>
        <v>0</v>
      </c>
      <c r="BF222" s="156">
        <f>IF(N222="snížená",J222,0)</f>
        <v>0</v>
      </c>
      <c r="BG222" s="156">
        <f>IF(N222="zákl. přenesená",J222,0)</f>
        <v>0</v>
      </c>
      <c r="BH222" s="156">
        <f>IF(N222="sníž. přenesená",J222,0)</f>
        <v>0</v>
      </c>
      <c r="BI222" s="156">
        <f>IF(N222="nulová",J222,0)</f>
        <v>0</v>
      </c>
      <c r="BJ222" s="15" t="s">
        <v>82</v>
      </c>
      <c r="BK222" s="156">
        <f>ROUND(I222*H222,2)</f>
        <v>0</v>
      </c>
      <c r="BL222" s="15" t="s">
        <v>268</v>
      </c>
      <c r="BM222" s="155" t="s">
        <v>2596</v>
      </c>
    </row>
    <row r="223" spans="2:65" s="1" customFormat="1" ht="16.5" customHeight="1">
      <c r="B223" s="114"/>
      <c r="C223" s="157" t="s">
        <v>349</v>
      </c>
      <c r="D223" s="157" t="s">
        <v>207</v>
      </c>
      <c r="E223" s="158" t="s">
        <v>984</v>
      </c>
      <c r="F223" s="159" t="s">
        <v>985</v>
      </c>
      <c r="G223" s="160" t="s">
        <v>857</v>
      </c>
      <c r="H223" s="161">
        <v>66.42</v>
      </c>
      <c r="I223" s="162"/>
      <c r="J223" s="163">
        <f>ROUND(I223*H223,2)</f>
        <v>0</v>
      </c>
      <c r="K223" s="159" t="s">
        <v>239</v>
      </c>
      <c r="L223" s="30"/>
      <c r="M223" s="164" t="s">
        <v>1</v>
      </c>
      <c r="N223" s="113" t="s">
        <v>39</v>
      </c>
      <c r="P223" s="153">
        <f>O223*H223</f>
        <v>0</v>
      </c>
      <c r="Q223" s="153">
        <v>0</v>
      </c>
      <c r="R223" s="153">
        <f>Q223*H223</f>
        <v>0</v>
      </c>
      <c r="S223" s="153">
        <v>2.2000000000000002</v>
      </c>
      <c r="T223" s="154">
        <f>S223*H223</f>
        <v>146.12400000000002</v>
      </c>
      <c r="AR223" s="155" t="s">
        <v>268</v>
      </c>
      <c r="AT223" s="155" t="s">
        <v>207</v>
      </c>
      <c r="AU223" s="155" t="s">
        <v>82</v>
      </c>
      <c r="AY223" s="15" t="s">
        <v>193</v>
      </c>
      <c r="BE223" s="156">
        <f>IF(N223="základní",J223,0)</f>
        <v>0</v>
      </c>
      <c r="BF223" s="156">
        <f>IF(N223="snížená",J223,0)</f>
        <v>0</v>
      </c>
      <c r="BG223" s="156">
        <f>IF(N223="zákl. přenesená",J223,0)</f>
        <v>0</v>
      </c>
      <c r="BH223" s="156">
        <f>IF(N223="sníž. přenesená",J223,0)</f>
        <v>0</v>
      </c>
      <c r="BI223" s="156">
        <f>IF(N223="nulová",J223,0)</f>
        <v>0</v>
      </c>
      <c r="BJ223" s="15" t="s">
        <v>82</v>
      </c>
      <c r="BK223" s="156">
        <f>ROUND(I223*H223,2)</f>
        <v>0</v>
      </c>
      <c r="BL223" s="15" t="s">
        <v>268</v>
      </c>
      <c r="BM223" s="155" t="s">
        <v>2597</v>
      </c>
    </row>
    <row r="224" spans="2:65" s="1" customFormat="1" ht="11.25">
      <c r="B224" s="30"/>
      <c r="D224" s="180" t="s">
        <v>286</v>
      </c>
      <c r="F224" s="181" t="s">
        <v>987</v>
      </c>
      <c r="I224" s="115"/>
      <c r="L224" s="30"/>
      <c r="M224" s="182"/>
      <c r="T224" s="54"/>
      <c r="AT224" s="15" t="s">
        <v>286</v>
      </c>
      <c r="AU224" s="15" t="s">
        <v>82</v>
      </c>
    </row>
    <row r="225" spans="2:65" s="12" customFormat="1" ht="11.25">
      <c r="B225" s="165"/>
      <c r="D225" s="166" t="s">
        <v>224</v>
      </c>
      <c r="E225" s="167" t="s">
        <v>1</v>
      </c>
      <c r="F225" s="168" t="s">
        <v>2598</v>
      </c>
      <c r="H225" s="169">
        <v>64.8</v>
      </c>
      <c r="I225" s="170"/>
      <c r="L225" s="165"/>
      <c r="M225" s="171"/>
      <c r="T225" s="172"/>
      <c r="AT225" s="167" t="s">
        <v>224</v>
      </c>
      <c r="AU225" s="167" t="s">
        <v>82</v>
      </c>
      <c r="AV225" s="12" t="s">
        <v>84</v>
      </c>
      <c r="AW225" s="12" t="s">
        <v>226</v>
      </c>
      <c r="AX225" s="12" t="s">
        <v>74</v>
      </c>
      <c r="AY225" s="167" t="s">
        <v>193</v>
      </c>
    </row>
    <row r="226" spans="2:65" s="12" customFormat="1" ht="11.25">
      <c r="B226" s="165"/>
      <c r="D226" s="166" t="s">
        <v>224</v>
      </c>
      <c r="E226" s="167" t="s">
        <v>1</v>
      </c>
      <c r="F226" s="168" t="s">
        <v>2599</v>
      </c>
      <c r="H226" s="169">
        <v>1.62</v>
      </c>
      <c r="I226" s="170"/>
      <c r="L226" s="165"/>
      <c r="M226" s="171"/>
      <c r="T226" s="172"/>
      <c r="AT226" s="167" t="s">
        <v>224</v>
      </c>
      <c r="AU226" s="167" t="s">
        <v>82</v>
      </c>
      <c r="AV226" s="12" t="s">
        <v>84</v>
      </c>
      <c r="AW226" s="12" t="s">
        <v>226</v>
      </c>
      <c r="AX226" s="12" t="s">
        <v>74</v>
      </c>
      <c r="AY226" s="167" t="s">
        <v>193</v>
      </c>
    </row>
    <row r="227" spans="2:65" s="13" customFormat="1" ht="11.25">
      <c r="B227" s="173"/>
      <c r="D227" s="166" t="s">
        <v>224</v>
      </c>
      <c r="E227" s="174" t="s">
        <v>1</v>
      </c>
      <c r="F227" s="175" t="s">
        <v>227</v>
      </c>
      <c r="H227" s="176">
        <v>66.42</v>
      </c>
      <c r="I227" s="177"/>
      <c r="L227" s="173"/>
      <c r="M227" s="178"/>
      <c r="T227" s="179"/>
      <c r="AT227" s="174" t="s">
        <v>224</v>
      </c>
      <c r="AU227" s="174" t="s">
        <v>82</v>
      </c>
      <c r="AV227" s="13" t="s">
        <v>192</v>
      </c>
      <c r="AW227" s="13" t="s">
        <v>226</v>
      </c>
      <c r="AX227" s="13" t="s">
        <v>82</v>
      </c>
      <c r="AY227" s="174" t="s">
        <v>193</v>
      </c>
    </row>
    <row r="228" spans="2:65" s="1" customFormat="1" ht="24.2" customHeight="1">
      <c r="B228" s="114"/>
      <c r="C228" s="157" t="s">
        <v>1367</v>
      </c>
      <c r="D228" s="157" t="s">
        <v>207</v>
      </c>
      <c r="E228" s="158" t="s">
        <v>1982</v>
      </c>
      <c r="F228" s="159" t="s">
        <v>1983</v>
      </c>
      <c r="G228" s="160" t="s">
        <v>864</v>
      </c>
      <c r="H228" s="161">
        <v>243.8</v>
      </c>
      <c r="I228" s="162"/>
      <c r="J228" s="163">
        <f>ROUND(I228*H228,2)</f>
        <v>0</v>
      </c>
      <c r="K228" s="159" t="s">
        <v>1003</v>
      </c>
      <c r="L228" s="30"/>
      <c r="M228" s="164" t="s">
        <v>1</v>
      </c>
      <c r="N228" s="113" t="s">
        <v>39</v>
      </c>
      <c r="P228" s="153">
        <f>O228*H228</f>
        <v>0</v>
      </c>
      <c r="Q228" s="153">
        <v>0</v>
      </c>
      <c r="R228" s="153">
        <f>Q228*H228</f>
        <v>0</v>
      </c>
      <c r="S228" s="153">
        <v>0</v>
      </c>
      <c r="T228" s="154">
        <f>S228*H228</f>
        <v>0</v>
      </c>
      <c r="AR228" s="155" t="s">
        <v>268</v>
      </c>
      <c r="AT228" s="155" t="s">
        <v>207</v>
      </c>
      <c r="AU228" s="155" t="s">
        <v>82</v>
      </c>
      <c r="AY228" s="15" t="s">
        <v>193</v>
      </c>
      <c r="BE228" s="156">
        <f>IF(N228="základní",J228,0)</f>
        <v>0</v>
      </c>
      <c r="BF228" s="156">
        <f>IF(N228="snížená",J228,0)</f>
        <v>0</v>
      </c>
      <c r="BG228" s="156">
        <f>IF(N228="zákl. přenesená",J228,0)</f>
        <v>0</v>
      </c>
      <c r="BH228" s="156">
        <f>IF(N228="sníž. přenesená",J228,0)</f>
        <v>0</v>
      </c>
      <c r="BI228" s="156">
        <f>IF(N228="nulová",J228,0)</f>
        <v>0</v>
      </c>
      <c r="BJ228" s="15" t="s">
        <v>82</v>
      </c>
      <c r="BK228" s="156">
        <f>ROUND(I228*H228,2)</f>
        <v>0</v>
      </c>
      <c r="BL228" s="15" t="s">
        <v>268</v>
      </c>
      <c r="BM228" s="155" t="s">
        <v>2600</v>
      </c>
    </row>
    <row r="229" spans="2:65" s="1" customFormat="1" ht="11.25">
      <c r="B229" s="30"/>
      <c r="D229" s="180" t="s">
        <v>286</v>
      </c>
      <c r="F229" s="181" t="s">
        <v>1985</v>
      </c>
      <c r="I229" s="115"/>
      <c r="L229" s="30"/>
      <c r="M229" s="182"/>
      <c r="T229" s="54"/>
      <c r="AT229" s="15" t="s">
        <v>286</v>
      </c>
      <c r="AU229" s="15" t="s">
        <v>82</v>
      </c>
    </row>
    <row r="230" spans="2:65" s="12" customFormat="1" ht="11.25">
      <c r="B230" s="165"/>
      <c r="D230" s="166" t="s">
        <v>224</v>
      </c>
      <c r="E230" s="167" t="s">
        <v>1</v>
      </c>
      <c r="F230" s="168" t="s">
        <v>2601</v>
      </c>
      <c r="H230" s="169">
        <v>71.400000000000006</v>
      </c>
      <c r="I230" s="170"/>
      <c r="L230" s="165"/>
      <c r="M230" s="171"/>
      <c r="T230" s="172"/>
      <c r="AT230" s="167" t="s">
        <v>224</v>
      </c>
      <c r="AU230" s="167" t="s">
        <v>82</v>
      </c>
      <c r="AV230" s="12" t="s">
        <v>84</v>
      </c>
      <c r="AW230" s="12" t="s">
        <v>226</v>
      </c>
      <c r="AX230" s="12" t="s">
        <v>74</v>
      </c>
      <c r="AY230" s="167" t="s">
        <v>193</v>
      </c>
    </row>
    <row r="231" spans="2:65" s="12" customFormat="1" ht="11.25">
      <c r="B231" s="165"/>
      <c r="D231" s="166" t="s">
        <v>224</v>
      </c>
      <c r="E231" s="167" t="s">
        <v>1</v>
      </c>
      <c r="F231" s="168" t="s">
        <v>2602</v>
      </c>
      <c r="H231" s="169">
        <v>147.4</v>
      </c>
      <c r="I231" s="170"/>
      <c r="L231" s="165"/>
      <c r="M231" s="171"/>
      <c r="T231" s="172"/>
      <c r="AT231" s="167" t="s">
        <v>224</v>
      </c>
      <c r="AU231" s="167" t="s">
        <v>82</v>
      </c>
      <c r="AV231" s="12" t="s">
        <v>84</v>
      </c>
      <c r="AW231" s="12" t="s">
        <v>226</v>
      </c>
      <c r="AX231" s="12" t="s">
        <v>74</v>
      </c>
      <c r="AY231" s="167" t="s">
        <v>193</v>
      </c>
    </row>
    <row r="232" spans="2:65" s="12" customFormat="1" ht="11.25">
      <c r="B232" s="165"/>
      <c r="D232" s="166" t="s">
        <v>224</v>
      </c>
      <c r="E232" s="167" t="s">
        <v>1</v>
      </c>
      <c r="F232" s="168" t="s">
        <v>302</v>
      </c>
      <c r="H232" s="169">
        <v>25</v>
      </c>
      <c r="I232" s="170"/>
      <c r="L232" s="165"/>
      <c r="M232" s="171"/>
      <c r="T232" s="172"/>
      <c r="AT232" s="167" t="s">
        <v>224</v>
      </c>
      <c r="AU232" s="167" t="s">
        <v>82</v>
      </c>
      <c r="AV232" s="12" t="s">
        <v>84</v>
      </c>
      <c r="AW232" s="12" t="s">
        <v>226</v>
      </c>
      <c r="AX232" s="12" t="s">
        <v>74</v>
      </c>
      <c r="AY232" s="167" t="s">
        <v>193</v>
      </c>
    </row>
    <row r="233" spans="2:65" s="13" customFormat="1" ht="11.25">
      <c r="B233" s="173"/>
      <c r="D233" s="166" t="s">
        <v>224</v>
      </c>
      <c r="E233" s="174" t="s">
        <v>1</v>
      </c>
      <c r="F233" s="175" t="s">
        <v>227</v>
      </c>
      <c r="H233" s="176">
        <v>243.8</v>
      </c>
      <c r="I233" s="177"/>
      <c r="L233" s="173"/>
      <c r="M233" s="178"/>
      <c r="T233" s="179"/>
      <c r="AT233" s="174" t="s">
        <v>224</v>
      </c>
      <c r="AU233" s="174" t="s">
        <v>82</v>
      </c>
      <c r="AV233" s="13" t="s">
        <v>192</v>
      </c>
      <c r="AW233" s="13" t="s">
        <v>226</v>
      </c>
      <c r="AX233" s="13" t="s">
        <v>82</v>
      </c>
      <c r="AY233" s="174" t="s">
        <v>193</v>
      </c>
    </row>
    <row r="234" spans="2:65" s="1" customFormat="1" ht="37.9" customHeight="1">
      <c r="B234" s="114"/>
      <c r="C234" s="157" t="s">
        <v>354</v>
      </c>
      <c r="D234" s="157" t="s">
        <v>207</v>
      </c>
      <c r="E234" s="158" t="s">
        <v>1992</v>
      </c>
      <c r="F234" s="159" t="s">
        <v>1993</v>
      </c>
      <c r="G234" s="160" t="s">
        <v>864</v>
      </c>
      <c r="H234" s="161">
        <v>1312.8</v>
      </c>
      <c r="I234" s="162"/>
      <c r="J234" s="163">
        <f>ROUND(I234*H234,2)</f>
        <v>0</v>
      </c>
      <c r="K234" s="159" t="s">
        <v>1003</v>
      </c>
      <c r="L234" s="30"/>
      <c r="M234" s="164" t="s">
        <v>1</v>
      </c>
      <c r="N234" s="113" t="s">
        <v>39</v>
      </c>
      <c r="P234" s="153">
        <f>O234*H234</f>
        <v>0</v>
      </c>
      <c r="Q234" s="153">
        <v>0</v>
      </c>
      <c r="R234" s="153">
        <f>Q234*H234</f>
        <v>0</v>
      </c>
      <c r="S234" s="153">
        <v>0</v>
      </c>
      <c r="T234" s="154">
        <f>S234*H234</f>
        <v>0</v>
      </c>
      <c r="AR234" s="155" t="s">
        <v>268</v>
      </c>
      <c r="AT234" s="155" t="s">
        <v>207</v>
      </c>
      <c r="AU234" s="155" t="s">
        <v>82</v>
      </c>
      <c r="AY234" s="15" t="s">
        <v>193</v>
      </c>
      <c r="BE234" s="156">
        <f>IF(N234="základní",J234,0)</f>
        <v>0</v>
      </c>
      <c r="BF234" s="156">
        <f>IF(N234="snížená",J234,0)</f>
        <v>0</v>
      </c>
      <c r="BG234" s="156">
        <f>IF(N234="zákl. přenesená",J234,0)</f>
        <v>0</v>
      </c>
      <c r="BH234" s="156">
        <f>IF(N234="sníž. přenesená",J234,0)</f>
        <v>0</v>
      </c>
      <c r="BI234" s="156">
        <f>IF(N234="nulová",J234,0)</f>
        <v>0</v>
      </c>
      <c r="BJ234" s="15" t="s">
        <v>82</v>
      </c>
      <c r="BK234" s="156">
        <f>ROUND(I234*H234,2)</f>
        <v>0</v>
      </c>
      <c r="BL234" s="15" t="s">
        <v>268</v>
      </c>
      <c r="BM234" s="155" t="s">
        <v>2603</v>
      </c>
    </row>
    <row r="235" spans="2:65" s="1" customFormat="1" ht="11.25">
      <c r="B235" s="30"/>
      <c r="D235" s="180" t="s">
        <v>286</v>
      </c>
      <c r="F235" s="181" t="s">
        <v>1995</v>
      </c>
      <c r="I235" s="115"/>
      <c r="L235" s="30"/>
      <c r="M235" s="182"/>
      <c r="T235" s="54"/>
      <c r="AT235" s="15" t="s">
        <v>286</v>
      </c>
      <c r="AU235" s="15" t="s">
        <v>82</v>
      </c>
    </row>
    <row r="236" spans="2:65" s="12" customFormat="1" ht="11.25">
      <c r="B236" s="165"/>
      <c r="D236" s="166" t="s">
        <v>224</v>
      </c>
      <c r="E236" s="167" t="s">
        <v>1</v>
      </c>
      <c r="F236" s="168" t="s">
        <v>2601</v>
      </c>
      <c r="H236" s="169">
        <v>71.400000000000006</v>
      </c>
      <c r="I236" s="170"/>
      <c r="L236" s="165"/>
      <c r="M236" s="171"/>
      <c r="T236" s="172"/>
      <c r="AT236" s="167" t="s">
        <v>224</v>
      </c>
      <c r="AU236" s="167" t="s">
        <v>82</v>
      </c>
      <c r="AV236" s="12" t="s">
        <v>84</v>
      </c>
      <c r="AW236" s="12" t="s">
        <v>226</v>
      </c>
      <c r="AX236" s="12" t="s">
        <v>74</v>
      </c>
      <c r="AY236" s="167" t="s">
        <v>193</v>
      </c>
    </row>
    <row r="237" spans="2:65" s="12" customFormat="1" ht="11.25">
      <c r="B237" s="165"/>
      <c r="D237" s="166" t="s">
        <v>224</v>
      </c>
      <c r="E237" s="167" t="s">
        <v>1</v>
      </c>
      <c r="F237" s="168" t="s">
        <v>2602</v>
      </c>
      <c r="H237" s="169">
        <v>147.4</v>
      </c>
      <c r="I237" s="170"/>
      <c r="L237" s="165"/>
      <c r="M237" s="171"/>
      <c r="T237" s="172"/>
      <c r="AT237" s="167" t="s">
        <v>224</v>
      </c>
      <c r="AU237" s="167" t="s">
        <v>82</v>
      </c>
      <c r="AV237" s="12" t="s">
        <v>84</v>
      </c>
      <c r="AW237" s="12" t="s">
        <v>226</v>
      </c>
      <c r="AX237" s="12" t="s">
        <v>74</v>
      </c>
      <c r="AY237" s="167" t="s">
        <v>193</v>
      </c>
    </row>
    <row r="238" spans="2:65" s="13" customFormat="1" ht="11.25">
      <c r="B238" s="173"/>
      <c r="D238" s="166" t="s">
        <v>224</v>
      </c>
      <c r="E238" s="174" t="s">
        <v>1</v>
      </c>
      <c r="F238" s="175" t="s">
        <v>227</v>
      </c>
      <c r="H238" s="176">
        <v>218.8</v>
      </c>
      <c r="I238" s="177"/>
      <c r="L238" s="173"/>
      <c r="M238" s="178"/>
      <c r="T238" s="179"/>
      <c r="AT238" s="174" t="s">
        <v>224</v>
      </c>
      <c r="AU238" s="174" t="s">
        <v>82</v>
      </c>
      <c r="AV238" s="13" t="s">
        <v>192</v>
      </c>
      <c r="AW238" s="13" t="s">
        <v>226</v>
      </c>
      <c r="AX238" s="13" t="s">
        <v>82</v>
      </c>
      <c r="AY238" s="174" t="s">
        <v>193</v>
      </c>
    </row>
    <row r="239" spans="2:65" s="12" customFormat="1" ht="11.25">
      <c r="B239" s="165"/>
      <c r="D239" s="166" t="s">
        <v>224</v>
      </c>
      <c r="F239" s="168" t="s">
        <v>2604</v>
      </c>
      <c r="H239" s="169">
        <v>1312.8</v>
      </c>
      <c r="I239" s="170"/>
      <c r="L239" s="165"/>
      <c r="M239" s="171"/>
      <c r="T239" s="172"/>
      <c r="AT239" s="167" t="s">
        <v>224</v>
      </c>
      <c r="AU239" s="167" t="s">
        <v>82</v>
      </c>
      <c r="AV239" s="12" t="s">
        <v>84</v>
      </c>
      <c r="AW239" s="12" t="s">
        <v>3</v>
      </c>
      <c r="AX239" s="12" t="s">
        <v>82</v>
      </c>
      <c r="AY239" s="167" t="s">
        <v>193</v>
      </c>
    </row>
    <row r="240" spans="2:65" s="1" customFormat="1" ht="44.25" customHeight="1">
      <c r="B240" s="114"/>
      <c r="C240" s="157" t="s">
        <v>1374</v>
      </c>
      <c r="D240" s="157" t="s">
        <v>207</v>
      </c>
      <c r="E240" s="158" t="s">
        <v>1999</v>
      </c>
      <c r="F240" s="159" t="s">
        <v>2000</v>
      </c>
      <c r="G240" s="160" t="s">
        <v>864</v>
      </c>
      <c r="H240" s="161">
        <v>160.80000000000001</v>
      </c>
      <c r="I240" s="162"/>
      <c r="J240" s="163">
        <f>ROUND(I240*H240,2)</f>
        <v>0</v>
      </c>
      <c r="K240" s="159" t="s">
        <v>1085</v>
      </c>
      <c r="L240" s="30"/>
      <c r="M240" s="164" t="s">
        <v>1</v>
      </c>
      <c r="N240" s="113" t="s">
        <v>39</v>
      </c>
      <c r="P240" s="153">
        <f>O240*H240</f>
        <v>0</v>
      </c>
      <c r="Q240" s="153">
        <v>0</v>
      </c>
      <c r="R240" s="153">
        <f>Q240*H240</f>
        <v>0</v>
      </c>
      <c r="S240" s="153">
        <v>0</v>
      </c>
      <c r="T240" s="154">
        <f>S240*H240</f>
        <v>0</v>
      </c>
      <c r="AR240" s="155" t="s">
        <v>268</v>
      </c>
      <c r="AT240" s="155" t="s">
        <v>207</v>
      </c>
      <c r="AU240" s="155" t="s">
        <v>82</v>
      </c>
      <c r="AY240" s="15" t="s">
        <v>193</v>
      </c>
      <c r="BE240" s="156">
        <f>IF(N240="základní",J240,0)</f>
        <v>0</v>
      </c>
      <c r="BF240" s="156">
        <f>IF(N240="snížená",J240,0)</f>
        <v>0</v>
      </c>
      <c r="BG240" s="156">
        <f>IF(N240="zákl. přenesená",J240,0)</f>
        <v>0</v>
      </c>
      <c r="BH240" s="156">
        <f>IF(N240="sníž. přenesená",J240,0)</f>
        <v>0</v>
      </c>
      <c r="BI240" s="156">
        <f>IF(N240="nulová",J240,0)</f>
        <v>0</v>
      </c>
      <c r="BJ240" s="15" t="s">
        <v>82</v>
      </c>
      <c r="BK240" s="156">
        <f>ROUND(I240*H240,2)</f>
        <v>0</v>
      </c>
      <c r="BL240" s="15" t="s">
        <v>268</v>
      </c>
      <c r="BM240" s="155" t="s">
        <v>2605</v>
      </c>
    </row>
    <row r="241" spans="2:65" s="1" customFormat="1" ht="11.25">
      <c r="B241" s="30"/>
      <c r="D241" s="180" t="s">
        <v>286</v>
      </c>
      <c r="F241" s="181" t="s">
        <v>2002</v>
      </c>
      <c r="I241" s="115"/>
      <c r="L241" s="30"/>
      <c r="M241" s="182"/>
      <c r="T241" s="54"/>
      <c r="AT241" s="15" t="s">
        <v>286</v>
      </c>
      <c r="AU241" s="15" t="s">
        <v>82</v>
      </c>
    </row>
    <row r="242" spans="2:65" s="12" customFormat="1" ht="11.25">
      <c r="B242" s="165"/>
      <c r="D242" s="166" t="s">
        <v>224</v>
      </c>
      <c r="E242" s="167" t="s">
        <v>1</v>
      </c>
      <c r="F242" s="168" t="s">
        <v>2606</v>
      </c>
      <c r="H242" s="169">
        <v>160.80000000000001</v>
      </c>
      <c r="I242" s="170"/>
      <c r="L242" s="165"/>
      <c r="M242" s="171"/>
      <c r="T242" s="172"/>
      <c r="AT242" s="167" t="s">
        <v>224</v>
      </c>
      <c r="AU242" s="167" t="s">
        <v>82</v>
      </c>
      <c r="AV242" s="12" t="s">
        <v>84</v>
      </c>
      <c r="AW242" s="12" t="s">
        <v>226</v>
      </c>
      <c r="AX242" s="12" t="s">
        <v>82</v>
      </c>
      <c r="AY242" s="167" t="s">
        <v>193</v>
      </c>
    </row>
    <row r="243" spans="2:65" s="1" customFormat="1" ht="44.25" customHeight="1">
      <c r="B243" s="114"/>
      <c r="C243" s="157" t="s">
        <v>454</v>
      </c>
      <c r="D243" s="157" t="s">
        <v>207</v>
      </c>
      <c r="E243" s="158" t="s">
        <v>2004</v>
      </c>
      <c r="F243" s="159" t="s">
        <v>2005</v>
      </c>
      <c r="G243" s="160" t="s">
        <v>864</v>
      </c>
      <c r="H243" s="161">
        <v>71.400000000000006</v>
      </c>
      <c r="I243" s="162"/>
      <c r="J243" s="163">
        <f>ROUND(I243*H243,2)</f>
        <v>0</v>
      </c>
      <c r="K243" s="159" t="s">
        <v>1085</v>
      </c>
      <c r="L243" s="30"/>
      <c r="M243" s="164" t="s">
        <v>1</v>
      </c>
      <c r="N243" s="113" t="s">
        <v>39</v>
      </c>
      <c r="P243" s="153">
        <f>O243*H243</f>
        <v>0</v>
      </c>
      <c r="Q243" s="153">
        <v>0</v>
      </c>
      <c r="R243" s="153">
        <f>Q243*H243</f>
        <v>0</v>
      </c>
      <c r="S243" s="153">
        <v>0</v>
      </c>
      <c r="T243" s="154">
        <f>S243*H243</f>
        <v>0</v>
      </c>
      <c r="AR243" s="155" t="s">
        <v>268</v>
      </c>
      <c r="AT243" s="155" t="s">
        <v>207</v>
      </c>
      <c r="AU243" s="155" t="s">
        <v>82</v>
      </c>
      <c r="AY243" s="15" t="s">
        <v>193</v>
      </c>
      <c r="BE243" s="156">
        <f>IF(N243="základní",J243,0)</f>
        <v>0</v>
      </c>
      <c r="BF243" s="156">
        <f>IF(N243="snížená",J243,0)</f>
        <v>0</v>
      </c>
      <c r="BG243" s="156">
        <f>IF(N243="zákl. přenesená",J243,0)</f>
        <v>0</v>
      </c>
      <c r="BH243" s="156">
        <f>IF(N243="sníž. přenesená",J243,0)</f>
        <v>0</v>
      </c>
      <c r="BI243" s="156">
        <f>IF(N243="nulová",J243,0)</f>
        <v>0</v>
      </c>
      <c r="BJ243" s="15" t="s">
        <v>82</v>
      </c>
      <c r="BK243" s="156">
        <f>ROUND(I243*H243,2)</f>
        <v>0</v>
      </c>
      <c r="BL243" s="15" t="s">
        <v>268</v>
      </c>
      <c r="BM243" s="155" t="s">
        <v>2607</v>
      </c>
    </row>
    <row r="244" spans="2:65" s="1" customFormat="1" ht="11.25">
      <c r="B244" s="30"/>
      <c r="D244" s="180" t="s">
        <v>286</v>
      </c>
      <c r="F244" s="181" t="s">
        <v>2007</v>
      </c>
      <c r="I244" s="115"/>
      <c r="L244" s="30"/>
      <c r="M244" s="182"/>
      <c r="T244" s="54"/>
      <c r="AT244" s="15" t="s">
        <v>286</v>
      </c>
      <c r="AU244" s="15" t="s">
        <v>82</v>
      </c>
    </row>
    <row r="245" spans="2:65" s="12" customFormat="1" ht="11.25">
      <c r="B245" s="165"/>
      <c r="D245" s="166" t="s">
        <v>224</v>
      </c>
      <c r="E245" s="167" t="s">
        <v>1</v>
      </c>
      <c r="F245" s="168" t="s">
        <v>2601</v>
      </c>
      <c r="H245" s="169">
        <v>71.400000000000006</v>
      </c>
      <c r="I245" s="170"/>
      <c r="L245" s="165"/>
      <c r="M245" s="171"/>
      <c r="T245" s="172"/>
      <c r="AT245" s="167" t="s">
        <v>224</v>
      </c>
      <c r="AU245" s="167" t="s">
        <v>82</v>
      </c>
      <c r="AV245" s="12" t="s">
        <v>84</v>
      </c>
      <c r="AW245" s="12" t="s">
        <v>226</v>
      </c>
      <c r="AX245" s="12" t="s">
        <v>82</v>
      </c>
      <c r="AY245" s="167" t="s">
        <v>193</v>
      </c>
    </row>
    <row r="246" spans="2:65" s="1" customFormat="1" ht="24.2" customHeight="1">
      <c r="B246" s="114"/>
      <c r="C246" s="157" t="s">
        <v>1381</v>
      </c>
      <c r="D246" s="157" t="s">
        <v>207</v>
      </c>
      <c r="E246" s="158" t="s">
        <v>929</v>
      </c>
      <c r="F246" s="159" t="s">
        <v>930</v>
      </c>
      <c r="G246" s="160" t="s">
        <v>864</v>
      </c>
      <c r="H246" s="161">
        <v>205.072</v>
      </c>
      <c r="I246" s="162"/>
      <c r="J246" s="163">
        <f>ROUND(I246*H246,2)</f>
        <v>0</v>
      </c>
      <c r="K246" s="159" t="s">
        <v>1003</v>
      </c>
      <c r="L246" s="30"/>
      <c r="M246" s="164" t="s">
        <v>1</v>
      </c>
      <c r="N246" s="113" t="s">
        <v>39</v>
      </c>
      <c r="P246" s="153">
        <f>O246*H246</f>
        <v>0</v>
      </c>
      <c r="Q246" s="153">
        <v>0</v>
      </c>
      <c r="R246" s="153">
        <f>Q246*H246</f>
        <v>0</v>
      </c>
      <c r="S246" s="153">
        <v>0</v>
      </c>
      <c r="T246" s="154">
        <f>S246*H246</f>
        <v>0</v>
      </c>
      <c r="AR246" s="155" t="s">
        <v>268</v>
      </c>
      <c r="AT246" s="155" t="s">
        <v>207</v>
      </c>
      <c r="AU246" s="155" t="s">
        <v>82</v>
      </c>
      <c r="AY246" s="15" t="s">
        <v>193</v>
      </c>
      <c r="BE246" s="156">
        <f>IF(N246="základní",J246,0)</f>
        <v>0</v>
      </c>
      <c r="BF246" s="156">
        <f>IF(N246="snížená",J246,0)</f>
        <v>0</v>
      </c>
      <c r="BG246" s="156">
        <f>IF(N246="zákl. přenesená",J246,0)</f>
        <v>0</v>
      </c>
      <c r="BH246" s="156">
        <f>IF(N246="sníž. přenesená",J246,0)</f>
        <v>0</v>
      </c>
      <c r="BI246" s="156">
        <f>IF(N246="nulová",J246,0)</f>
        <v>0</v>
      </c>
      <c r="BJ246" s="15" t="s">
        <v>82</v>
      </c>
      <c r="BK246" s="156">
        <f>ROUND(I246*H246,2)</f>
        <v>0</v>
      </c>
      <c r="BL246" s="15" t="s">
        <v>268</v>
      </c>
      <c r="BM246" s="155" t="s">
        <v>2608</v>
      </c>
    </row>
    <row r="247" spans="2:65" s="1" customFormat="1" ht="11.25">
      <c r="B247" s="30"/>
      <c r="D247" s="180" t="s">
        <v>286</v>
      </c>
      <c r="F247" s="181" t="s">
        <v>2011</v>
      </c>
      <c r="I247" s="115"/>
      <c r="L247" s="30"/>
      <c r="M247" s="182"/>
      <c r="T247" s="54"/>
      <c r="AT247" s="15" t="s">
        <v>286</v>
      </c>
      <c r="AU247" s="15" t="s">
        <v>82</v>
      </c>
    </row>
    <row r="248" spans="2:65" s="12" customFormat="1" ht="11.25">
      <c r="B248" s="165"/>
      <c r="D248" s="166" t="s">
        <v>224</v>
      </c>
      <c r="E248" s="167" t="s">
        <v>1</v>
      </c>
      <c r="F248" s="168" t="s">
        <v>2609</v>
      </c>
      <c r="H248" s="169">
        <v>205.072</v>
      </c>
      <c r="I248" s="170"/>
      <c r="L248" s="165"/>
      <c r="M248" s="171"/>
      <c r="T248" s="172"/>
      <c r="AT248" s="167" t="s">
        <v>224</v>
      </c>
      <c r="AU248" s="167" t="s">
        <v>82</v>
      </c>
      <c r="AV248" s="12" t="s">
        <v>84</v>
      </c>
      <c r="AW248" s="12" t="s">
        <v>226</v>
      </c>
      <c r="AX248" s="12" t="s">
        <v>82</v>
      </c>
      <c r="AY248" s="167" t="s">
        <v>193</v>
      </c>
    </row>
    <row r="249" spans="2:65" s="1" customFormat="1" ht="21.75" customHeight="1">
      <c r="B249" s="114"/>
      <c r="C249" s="157" t="s">
        <v>457</v>
      </c>
      <c r="D249" s="157" t="s">
        <v>207</v>
      </c>
      <c r="E249" s="158" t="s">
        <v>2014</v>
      </c>
      <c r="F249" s="159" t="s">
        <v>2015</v>
      </c>
      <c r="G249" s="160" t="s">
        <v>199</v>
      </c>
      <c r="H249" s="161">
        <v>3</v>
      </c>
      <c r="I249" s="162"/>
      <c r="J249" s="163">
        <f>ROUND(I249*H249,2)</f>
        <v>0</v>
      </c>
      <c r="K249" s="159" t="s">
        <v>1</v>
      </c>
      <c r="L249" s="30"/>
      <c r="M249" s="164" t="s">
        <v>1</v>
      </c>
      <c r="N249" s="113" t="s">
        <v>39</v>
      </c>
      <c r="P249" s="153">
        <f>O249*H249</f>
        <v>0</v>
      </c>
      <c r="Q249" s="153">
        <v>0</v>
      </c>
      <c r="R249" s="153">
        <f>Q249*H249</f>
        <v>0</v>
      </c>
      <c r="S249" s="153">
        <v>0</v>
      </c>
      <c r="T249" s="154">
        <f>S249*H249</f>
        <v>0</v>
      </c>
      <c r="AR249" s="155" t="s">
        <v>192</v>
      </c>
      <c r="AT249" s="155" t="s">
        <v>207</v>
      </c>
      <c r="AU249" s="155" t="s">
        <v>82</v>
      </c>
      <c r="AY249" s="15" t="s">
        <v>193</v>
      </c>
      <c r="BE249" s="156">
        <f>IF(N249="základní",J249,0)</f>
        <v>0</v>
      </c>
      <c r="BF249" s="156">
        <f>IF(N249="snížená",J249,0)</f>
        <v>0</v>
      </c>
      <c r="BG249" s="156">
        <f>IF(N249="zákl. přenesená",J249,0)</f>
        <v>0</v>
      </c>
      <c r="BH249" s="156">
        <f>IF(N249="sníž. přenesená",J249,0)</f>
        <v>0</v>
      </c>
      <c r="BI249" s="156">
        <f>IF(N249="nulová",J249,0)</f>
        <v>0</v>
      </c>
      <c r="BJ249" s="15" t="s">
        <v>82</v>
      </c>
      <c r="BK249" s="156">
        <f>ROUND(I249*H249,2)</f>
        <v>0</v>
      </c>
      <c r="BL249" s="15" t="s">
        <v>192</v>
      </c>
      <c r="BM249" s="155" t="s">
        <v>2610</v>
      </c>
    </row>
    <row r="250" spans="2:65" s="12" customFormat="1" ht="11.25">
      <c r="B250" s="165"/>
      <c r="D250" s="166" t="s">
        <v>224</v>
      </c>
      <c r="E250" s="167" t="s">
        <v>1</v>
      </c>
      <c r="F250" s="168" t="s">
        <v>2017</v>
      </c>
      <c r="H250" s="169">
        <v>1</v>
      </c>
      <c r="I250" s="170"/>
      <c r="L250" s="165"/>
      <c r="M250" s="171"/>
      <c r="T250" s="172"/>
      <c r="AT250" s="167" t="s">
        <v>224</v>
      </c>
      <c r="AU250" s="167" t="s">
        <v>82</v>
      </c>
      <c r="AV250" s="12" t="s">
        <v>84</v>
      </c>
      <c r="AW250" s="12" t="s">
        <v>226</v>
      </c>
      <c r="AX250" s="12" t="s">
        <v>74</v>
      </c>
      <c r="AY250" s="167" t="s">
        <v>193</v>
      </c>
    </row>
    <row r="251" spans="2:65" s="12" customFormat="1" ht="11.25">
      <c r="B251" s="165"/>
      <c r="D251" s="166" t="s">
        <v>224</v>
      </c>
      <c r="E251" s="167" t="s">
        <v>1</v>
      </c>
      <c r="F251" s="168" t="s">
        <v>2018</v>
      </c>
      <c r="H251" s="169">
        <v>1</v>
      </c>
      <c r="I251" s="170"/>
      <c r="L251" s="165"/>
      <c r="M251" s="171"/>
      <c r="T251" s="172"/>
      <c r="AT251" s="167" t="s">
        <v>224</v>
      </c>
      <c r="AU251" s="167" t="s">
        <v>82</v>
      </c>
      <c r="AV251" s="12" t="s">
        <v>84</v>
      </c>
      <c r="AW251" s="12" t="s">
        <v>226</v>
      </c>
      <c r="AX251" s="12" t="s">
        <v>74</v>
      </c>
      <c r="AY251" s="167" t="s">
        <v>193</v>
      </c>
    </row>
    <row r="252" spans="2:65" s="12" customFormat="1" ht="11.25">
      <c r="B252" s="165"/>
      <c r="D252" s="166" t="s">
        <v>224</v>
      </c>
      <c r="E252" s="167" t="s">
        <v>1</v>
      </c>
      <c r="F252" s="168" t="s">
        <v>2019</v>
      </c>
      <c r="H252" s="169">
        <v>1</v>
      </c>
      <c r="I252" s="170"/>
      <c r="L252" s="165"/>
      <c r="M252" s="171"/>
      <c r="T252" s="172"/>
      <c r="AT252" s="167" t="s">
        <v>224</v>
      </c>
      <c r="AU252" s="167" t="s">
        <v>82</v>
      </c>
      <c r="AV252" s="12" t="s">
        <v>84</v>
      </c>
      <c r="AW252" s="12" t="s">
        <v>226</v>
      </c>
      <c r="AX252" s="12" t="s">
        <v>74</v>
      </c>
      <c r="AY252" s="167" t="s">
        <v>193</v>
      </c>
    </row>
    <row r="253" spans="2:65" s="13" customFormat="1" ht="11.25">
      <c r="B253" s="173"/>
      <c r="D253" s="166" t="s">
        <v>224</v>
      </c>
      <c r="E253" s="174" t="s">
        <v>1</v>
      </c>
      <c r="F253" s="175" t="s">
        <v>227</v>
      </c>
      <c r="H253" s="176">
        <v>3</v>
      </c>
      <c r="I253" s="177"/>
      <c r="L253" s="173"/>
      <c r="M253" s="178"/>
      <c r="T253" s="179"/>
      <c r="AT253" s="174" t="s">
        <v>224</v>
      </c>
      <c r="AU253" s="174" t="s">
        <v>82</v>
      </c>
      <c r="AV253" s="13" t="s">
        <v>192</v>
      </c>
      <c r="AW253" s="13" t="s">
        <v>226</v>
      </c>
      <c r="AX253" s="13" t="s">
        <v>82</v>
      </c>
      <c r="AY253" s="174" t="s">
        <v>193</v>
      </c>
    </row>
    <row r="254" spans="2:65" s="1" customFormat="1" ht="24.2" customHeight="1">
      <c r="B254" s="114"/>
      <c r="C254" s="157" t="s">
        <v>1388</v>
      </c>
      <c r="D254" s="157" t="s">
        <v>207</v>
      </c>
      <c r="E254" s="158" t="s">
        <v>1879</v>
      </c>
      <c r="F254" s="159" t="s">
        <v>1880</v>
      </c>
      <c r="G254" s="160" t="s">
        <v>258</v>
      </c>
      <c r="H254" s="161">
        <v>6</v>
      </c>
      <c r="I254" s="162"/>
      <c r="J254" s="163">
        <f>ROUND(I254*H254,2)</f>
        <v>0</v>
      </c>
      <c r="K254" s="159" t="s">
        <v>239</v>
      </c>
      <c r="L254" s="30"/>
      <c r="M254" s="164" t="s">
        <v>1</v>
      </c>
      <c r="N254" s="113" t="s">
        <v>39</v>
      </c>
      <c r="P254" s="153">
        <f>O254*H254</f>
        <v>0</v>
      </c>
      <c r="Q254" s="153">
        <v>7.6E-3</v>
      </c>
      <c r="R254" s="153">
        <f>Q254*H254</f>
        <v>4.5600000000000002E-2</v>
      </c>
      <c r="S254" s="153">
        <v>0</v>
      </c>
      <c r="T254" s="154">
        <f>S254*H254</f>
        <v>0</v>
      </c>
      <c r="AR254" s="155" t="s">
        <v>268</v>
      </c>
      <c r="AT254" s="155" t="s">
        <v>207</v>
      </c>
      <c r="AU254" s="155" t="s">
        <v>82</v>
      </c>
      <c r="AY254" s="15" t="s">
        <v>193</v>
      </c>
      <c r="BE254" s="156">
        <f>IF(N254="základní",J254,0)</f>
        <v>0</v>
      </c>
      <c r="BF254" s="156">
        <f>IF(N254="snížená",J254,0)</f>
        <v>0</v>
      </c>
      <c r="BG254" s="156">
        <f>IF(N254="zákl. přenesená",J254,0)</f>
        <v>0</v>
      </c>
      <c r="BH254" s="156">
        <f>IF(N254="sníž. přenesená",J254,0)</f>
        <v>0</v>
      </c>
      <c r="BI254" s="156">
        <f>IF(N254="nulová",J254,0)</f>
        <v>0</v>
      </c>
      <c r="BJ254" s="15" t="s">
        <v>82</v>
      </c>
      <c r="BK254" s="156">
        <f>ROUND(I254*H254,2)</f>
        <v>0</v>
      </c>
      <c r="BL254" s="15" t="s">
        <v>268</v>
      </c>
      <c r="BM254" s="155" t="s">
        <v>2611</v>
      </c>
    </row>
    <row r="255" spans="2:65" s="1" customFormat="1" ht="11.25">
      <c r="B255" s="30"/>
      <c r="D255" s="180" t="s">
        <v>286</v>
      </c>
      <c r="F255" s="181" t="s">
        <v>1882</v>
      </c>
      <c r="I255" s="115"/>
      <c r="L255" s="30"/>
      <c r="M255" s="182"/>
      <c r="T255" s="54"/>
      <c r="AT255" s="15" t="s">
        <v>286</v>
      </c>
      <c r="AU255" s="15" t="s">
        <v>82</v>
      </c>
    </row>
    <row r="256" spans="2:65" s="1" customFormat="1" ht="37.9" customHeight="1">
      <c r="B256" s="114"/>
      <c r="C256" s="157" t="s">
        <v>461</v>
      </c>
      <c r="D256" s="157" t="s">
        <v>207</v>
      </c>
      <c r="E256" s="158" t="s">
        <v>2069</v>
      </c>
      <c r="F256" s="159" t="s">
        <v>2070</v>
      </c>
      <c r="G256" s="160" t="s">
        <v>221</v>
      </c>
      <c r="H256" s="161">
        <v>29.4</v>
      </c>
      <c r="I256" s="162"/>
      <c r="J256" s="163">
        <f>ROUND(I256*H256,2)</f>
        <v>0</v>
      </c>
      <c r="K256" s="159" t="s">
        <v>905</v>
      </c>
      <c r="L256" s="30"/>
      <c r="M256" s="164" t="s">
        <v>1</v>
      </c>
      <c r="N256" s="113" t="s">
        <v>39</v>
      </c>
      <c r="P256" s="153">
        <f>O256*H256</f>
        <v>0</v>
      </c>
      <c r="Q256" s="153">
        <v>0</v>
      </c>
      <c r="R256" s="153">
        <f>Q256*H256</f>
        <v>0</v>
      </c>
      <c r="S256" s="153">
        <v>0</v>
      </c>
      <c r="T256" s="154">
        <f>S256*H256</f>
        <v>0</v>
      </c>
      <c r="AR256" s="155" t="s">
        <v>268</v>
      </c>
      <c r="AT256" s="155" t="s">
        <v>207</v>
      </c>
      <c r="AU256" s="155" t="s">
        <v>82</v>
      </c>
      <c r="AY256" s="15" t="s">
        <v>193</v>
      </c>
      <c r="BE256" s="156">
        <f>IF(N256="základní",J256,0)</f>
        <v>0</v>
      </c>
      <c r="BF256" s="156">
        <f>IF(N256="snížená",J256,0)</f>
        <v>0</v>
      </c>
      <c r="BG256" s="156">
        <f>IF(N256="zákl. přenesená",J256,0)</f>
        <v>0</v>
      </c>
      <c r="BH256" s="156">
        <f>IF(N256="sníž. přenesená",J256,0)</f>
        <v>0</v>
      </c>
      <c r="BI256" s="156">
        <f>IF(N256="nulová",J256,0)</f>
        <v>0</v>
      </c>
      <c r="BJ256" s="15" t="s">
        <v>82</v>
      </c>
      <c r="BK256" s="156">
        <f>ROUND(I256*H256,2)</f>
        <v>0</v>
      </c>
      <c r="BL256" s="15" t="s">
        <v>268</v>
      </c>
      <c r="BM256" s="155" t="s">
        <v>2612</v>
      </c>
    </row>
    <row r="257" spans="2:65" s="1" customFormat="1" ht="11.25">
      <c r="B257" s="30"/>
      <c r="D257" s="180" t="s">
        <v>286</v>
      </c>
      <c r="F257" s="181" t="s">
        <v>2072</v>
      </c>
      <c r="I257" s="115"/>
      <c r="L257" s="30"/>
      <c r="M257" s="182"/>
      <c r="T257" s="54"/>
      <c r="AT257" s="15" t="s">
        <v>286</v>
      </c>
      <c r="AU257" s="15" t="s">
        <v>82</v>
      </c>
    </row>
    <row r="258" spans="2:65" s="12" customFormat="1" ht="11.25">
      <c r="B258" s="165"/>
      <c r="D258" s="166" t="s">
        <v>224</v>
      </c>
      <c r="F258" s="168" t="s">
        <v>2613</v>
      </c>
      <c r="H258" s="169">
        <v>29.4</v>
      </c>
      <c r="I258" s="170"/>
      <c r="L258" s="165"/>
      <c r="M258" s="171"/>
      <c r="T258" s="172"/>
      <c r="AT258" s="167" t="s">
        <v>224</v>
      </c>
      <c r="AU258" s="167" t="s">
        <v>82</v>
      </c>
      <c r="AV258" s="12" t="s">
        <v>84</v>
      </c>
      <c r="AW258" s="12" t="s">
        <v>3</v>
      </c>
      <c r="AX258" s="12" t="s">
        <v>82</v>
      </c>
      <c r="AY258" s="167" t="s">
        <v>193</v>
      </c>
    </row>
    <row r="259" spans="2:65" s="1" customFormat="1" ht="24.2" customHeight="1">
      <c r="B259" s="114"/>
      <c r="C259" s="143" t="s">
        <v>1395</v>
      </c>
      <c r="D259" s="143" t="s">
        <v>196</v>
      </c>
      <c r="E259" s="144" t="s">
        <v>2075</v>
      </c>
      <c r="F259" s="145" t="s">
        <v>2076</v>
      </c>
      <c r="G259" s="146" t="s">
        <v>221</v>
      </c>
      <c r="H259" s="147">
        <v>29.4</v>
      </c>
      <c r="I259" s="148"/>
      <c r="J259" s="149">
        <f>ROUND(I259*H259,2)</f>
        <v>0</v>
      </c>
      <c r="K259" s="145" t="s">
        <v>905</v>
      </c>
      <c r="L259" s="150"/>
      <c r="M259" s="151" t="s">
        <v>1</v>
      </c>
      <c r="N259" s="152" t="s">
        <v>39</v>
      </c>
      <c r="P259" s="153">
        <f>O259*H259</f>
        <v>0</v>
      </c>
      <c r="Q259" s="153">
        <v>6.8999999999999997E-4</v>
      </c>
      <c r="R259" s="153">
        <f>Q259*H259</f>
        <v>2.0285999999999998E-2</v>
      </c>
      <c r="S259" s="153">
        <v>0</v>
      </c>
      <c r="T259" s="154">
        <f>S259*H259</f>
        <v>0</v>
      </c>
      <c r="AR259" s="155" t="s">
        <v>550</v>
      </c>
      <c r="AT259" s="155" t="s">
        <v>196</v>
      </c>
      <c r="AU259" s="155" t="s">
        <v>82</v>
      </c>
      <c r="AY259" s="15" t="s">
        <v>193</v>
      </c>
      <c r="BE259" s="156">
        <f>IF(N259="základní",J259,0)</f>
        <v>0</v>
      </c>
      <c r="BF259" s="156">
        <f>IF(N259="snížená",J259,0)</f>
        <v>0</v>
      </c>
      <c r="BG259" s="156">
        <f>IF(N259="zákl. přenesená",J259,0)</f>
        <v>0</v>
      </c>
      <c r="BH259" s="156">
        <f>IF(N259="sníž. přenesená",J259,0)</f>
        <v>0</v>
      </c>
      <c r="BI259" s="156">
        <f>IF(N259="nulová",J259,0)</f>
        <v>0</v>
      </c>
      <c r="BJ259" s="15" t="s">
        <v>82</v>
      </c>
      <c r="BK259" s="156">
        <f>ROUND(I259*H259,2)</f>
        <v>0</v>
      </c>
      <c r="BL259" s="15" t="s">
        <v>550</v>
      </c>
      <c r="BM259" s="155" t="s">
        <v>2614</v>
      </c>
    </row>
    <row r="260" spans="2:65" s="12" customFormat="1" ht="11.25">
      <c r="B260" s="165"/>
      <c r="D260" s="166" t="s">
        <v>224</v>
      </c>
      <c r="E260" s="167" t="s">
        <v>1</v>
      </c>
      <c r="F260" s="168" t="s">
        <v>2615</v>
      </c>
      <c r="H260" s="169">
        <v>28</v>
      </c>
      <c r="I260" s="170"/>
      <c r="L260" s="165"/>
      <c r="M260" s="171"/>
      <c r="T260" s="172"/>
      <c r="AT260" s="167" t="s">
        <v>224</v>
      </c>
      <c r="AU260" s="167" t="s">
        <v>82</v>
      </c>
      <c r="AV260" s="12" t="s">
        <v>84</v>
      </c>
      <c r="AW260" s="12" t="s">
        <v>226</v>
      </c>
      <c r="AX260" s="12" t="s">
        <v>74</v>
      </c>
      <c r="AY260" s="167" t="s">
        <v>193</v>
      </c>
    </row>
    <row r="261" spans="2:65" s="13" customFormat="1" ht="11.25">
      <c r="B261" s="173"/>
      <c r="D261" s="166" t="s">
        <v>224</v>
      </c>
      <c r="E261" s="174" t="s">
        <v>1</v>
      </c>
      <c r="F261" s="175" t="s">
        <v>227</v>
      </c>
      <c r="H261" s="176">
        <v>28</v>
      </c>
      <c r="I261" s="177"/>
      <c r="L261" s="173"/>
      <c r="M261" s="178"/>
      <c r="T261" s="179"/>
      <c r="AT261" s="174" t="s">
        <v>224</v>
      </c>
      <c r="AU261" s="174" t="s">
        <v>82</v>
      </c>
      <c r="AV261" s="13" t="s">
        <v>192</v>
      </c>
      <c r="AW261" s="13" t="s">
        <v>226</v>
      </c>
      <c r="AX261" s="13" t="s">
        <v>82</v>
      </c>
      <c r="AY261" s="174" t="s">
        <v>193</v>
      </c>
    </row>
    <row r="262" spans="2:65" s="12" customFormat="1" ht="11.25">
      <c r="B262" s="165"/>
      <c r="D262" s="166" t="s">
        <v>224</v>
      </c>
      <c r="F262" s="168" t="s">
        <v>2613</v>
      </c>
      <c r="H262" s="169">
        <v>29.4</v>
      </c>
      <c r="I262" s="170"/>
      <c r="L262" s="165"/>
      <c r="M262" s="171"/>
      <c r="T262" s="172"/>
      <c r="AT262" s="167" t="s">
        <v>224</v>
      </c>
      <c r="AU262" s="167" t="s">
        <v>82</v>
      </c>
      <c r="AV262" s="12" t="s">
        <v>84</v>
      </c>
      <c r="AW262" s="12" t="s">
        <v>3</v>
      </c>
      <c r="AX262" s="12" t="s">
        <v>82</v>
      </c>
      <c r="AY262" s="167" t="s">
        <v>193</v>
      </c>
    </row>
    <row r="263" spans="2:65" s="1" customFormat="1" ht="55.5" customHeight="1">
      <c r="B263" s="114"/>
      <c r="C263" s="157" t="s">
        <v>464</v>
      </c>
      <c r="D263" s="157" t="s">
        <v>207</v>
      </c>
      <c r="E263" s="158" t="s">
        <v>1884</v>
      </c>
      <c r="F263" s="159" t="s">
        <v>1885</v>
      </c>
      <c r="G263" s="160" t="s">
        <v>857</v>
      </c>
      <c r="H263" s="161">
        <v>92.5</v>
      </c>
      <c r="I263" s="162"/>
      <c r="J263" s="163">
        <f>ROUND(I263*H263,2)</f>
        <v>0</v>
      </c>
      <c r="K263" s="159" t="s">
        <v>239</v>
      </c>
      <c r="L263" s="30"/>
      <c r="M263" s="164" t="s">
        <v>1</v>
      </c>
      <c r="N263" s="113" t="s">
        <v>39</v>
      </c>
      <c r="P263" s="153">
        <f>O263*H263</f>
        <v>0</v>
      </c>
      <c r="Q263" s="153">
        <v>0</v>
      </c>
      <c r="R263" s="153">
        <f>Q263*H263</f>
        <v>0</v>
      </c>
      <c r="S263" s="153">
        <v>0</v>
      </c>
      <c r="T263" s="154">
        <f>S263*H263</f>
        <v>0</v>
      </c>
      <c r="AR263" s="155" t="s">
        <v>268</v>
      </c>
      <c r="AT263" s="155" t="s">
        <v>207</v>
      </c>
      <c r="AU263" s="155" t="s">
        <v>82</v>
      </c>
      <c r="AY263" s="15" t="s">
        <v>193</v>
      </c>
      <c r="BE263" s="156">
        <f>IF(N263="základní",J263,0)</f>
        <v>0</v>
      </c>
      <c r="BF263" s="156">
        <f>IF(N263="snížená",J263,0)</f>
        <v>0</v>
      </c>
      <c r="BG263" s="156">
        <f>IF(N263="zákl. přenesená",J263,0)</f>
        <v>0</v>
      </c>
      <c r="BH263" s="156">
        <f>IF(N263="sníž. přenesená",J263,0)</f>
        <v>0</v>
      </c>
      <c r="BI263" s="156">
        <f>IF(N263="nulová",J263,0)</f>
        <v>0</v>
      </c>
      <c r="BJ263" s="15" t="s">
        <v>82</v>
      </c>
      <c r="BK263" s="156">
        <f>ROUND(I263*H263,2)</f>
        <v>0</v>
      </c>
      <c r="BL263" s="15" t="s">
        <v>268</v>
      </c>
      <c r="BM263" s="155" t="s">
        <v>2616</v>
      </c>
    </row>
    <row r="264" spans="2:65" s="1" customFormat="1" ht="11.25">
      <c r="B264" s="30"/>
      <c r="D264" s="180" t="s">
        <v>286</v>
      </c>
      <c r="F264" s="181" t="s">
        <v>1887</v>
      </c>
      <c r="I264" s="115"/>
      <c r="L264" s="30"/>
      <c r="M264" s="182"/>
      <c r="T264" s="54"/>
      <c r="AT264" s="15" t="s">
        <v>286</v>
      </c>
      <c r="AU264" s="15" t="s">
        <v>82</v>
      </c>
    </row>
    <row r="265" spans="2:65" s="12" customFormat="1" ht="11.25">
      <c r="B265" s="165"/>
      <c r="D265" s="166" t="s">
        <v>224</v>
      </c>
      <c r="E265" s="167" t="s">
        <v>1</v>
      </c>
      <c r="F265" s="168" t="s">
        <v>2617</v>
      </c>
      <c r="H265" s="169">
        <v>77.5</v>
      </c>
      <c r="I265" s="170"/>
      <c r="L265" s="165"/>
      <c r="M265" s="171"/>
      <c r="T265" s="172"/>
      <c r="AT265" s="167" t="s">
        <v>224</v>
      </c>
      <c r="AU265" s="167" t="s">
        <v>82</v>
      </c>
      <c r="AV265" s="12" t="s">
        <v>84</v>
      </c>
      <c r="AW265" s="12" t="s">
        <v>226</v>
      </c>
      <c r="AX265" s="12" t="s">
        <v>74</v>
      </c>
      <c r="AY265" s="167" t="s">
        <v>193</v>
      </c>
    </row>
    <row r="266" spans="2:65" s="12" customFormat="1" ht="11.25">
      <c r="B266" s="165"/>
      <c r="D266" s="166" t="s">
        <v>224</v>
      </c>
      <c r="E266" s="167" t="s">
        <v>1</v>
      </c>
      <c r="F266" s="168" t="s">
        <v>2618</v>
      </c>
      <c r="H266" s="169">
        <v>15</v>
      </c>
      <c r="I266" s="170"/>
      <c r="L266" s="165"/>
      <c r="M266" s="171"/>
      <c r="T266" s="172"/>
      <c r="AT266" s="167" t="s">
        <v>224</v>
      </c>
      <c r="AU266" s="167" t="s">
        <v>82</v>
      </c>
      <c r="AV266" s="12" t="s">
        <v>84</v>
      </c>
      <c r="AW266" s="12" t="s">
        <v>226</v>
      </c>
      <c r="AX266" s="12" t="s">
        <v>74</v>
      </c>
      <c r="AY266" s="167" t="s">
        <v>193</v>
      </c>
    </row>
    <row r="267" spans="2:65" s="13" customFormat="1" ht="11.25">
      <c r="B267" s="173"/>
      <c r="D267" s="166" t="s">
        <v>224</v>
      </c>
      <c r="E267" s="174" t="s">
        <v>1</v>
      </c>
      <c r="F267" s="175" t="s">
        <v>227</v>
      </c>
      <c r="H267" s="176">
        <v>92.5</v>
      </c>
      <c r="I267" s="177"/>
      <c r="L267" s="173"/>
      <c r="M267" s="178"/>
      <c r="T267" s="179"/>
      <c r="AT267" s="174" t="s">
        <v>224</v>
      </c>
      <c r="AU267" s="174" t="s">
        <v>82</v>
      </c>
      <c r="AV267" s="13" t="s">
        <v>192</v>
      </c>
      <c r="AW267" s="13" t="s">
        <v>226</v>
      </c>
      <c r="AX267" s="13" t="s">
        <v>82</v>
      </c>
      <c r="AY267" s="174" t="s">
        <v>193</v>
      </c>
    </row>
    <row r="268" spans="2:65" s="1" customFormat="1" ht="37.9" customHeight="1">
      <c r="B268" s="114"/>
      <c r="C268" s="157" t="s">
        <v>1402</v>
      </c>
      <c r="D268" s="157" t="s">
        <v>207</v>
      </c>
      <c r="E268" s="158" t="s">
        <v>1891</v>
      </c>
      <c r="F268" s="159" t="s">
        <v>1892</v>
      </c>
      <c r="G268" s="160" t="s">
        <v>857</v>
      </c>
      <c r="H268" s="161">
        <v>92.5</v>
      </c>
      <c r="I268" s="162"/>
      <c r="J268" s="163">
        <f>ROUND(I268*H268,2)</f>
        <v>0</v>
      </c>
      <c r="K268" s="159" t="s">
        <v>1003</v>
      </c>
      <c r="L268" s="30"/>
      <c r="M268" s="164" t="s">
        <v>1</v>
      </c>
      <c r="N268" s="113" t="s">
        <v>39</v>
      </c>
      <c r="P268" s="153">
        <f>O268*H268</f>
        <v>0</v>
      </c>
      <c r="Q268" s="153">
        <v>0</v>
      </c>
      <c r="R268" s="153">
        <f>Q268*H268</f>
        <v>0</v>
      </c>
      <c r="S268" s="153">
        <v>0</v>
      </c>
      <c r="T268" s="154">
        <f>S268*H268</f>
        <v>0</v>
      </c>
      <c r="AR268" s="155" t="s">
        <v>192</v>
      </c>
      <c r="AT268" s="155" t="s">
        <v>207</v>
      </c>
      <c r="AU268" s="155" t="s">
        <v>82</v>
      </c>
      <c r="AY268" s="15" t="s">
        <v>193</v>
      </c>
      <c r="BE268" s="156">
        <f>IF(N268="základní",J268,0)</f>
        <v>0</v>
      </c>
      <c r="BF268" s="156">
        <f>IF(N268="snížená",J268,0)</f>
        <v>0</v>
      </c>
      <c r="BG268" s="156">
        <f>IF(N268="zákl. přenesená",J268,0)</f>
        <v>0</v>
      </c>
      <c r="BH268" s="156">
        <f>IF(N268="sníž. přenesená",J268,0)</f>
        <v>0</v>
      </c>
      <c r="BI268" s="156">
        <f>IF(N268="nulová",J268,0)</f>
        <v>0</v>
      </c>
      <c r="BJ268" s="15" t="s">
        <v>82</v>
      </c>
      <c r="BK268" s="156">
        <f>ROUND(I268*H268,2)</f>
        <v>0</v>
      </c>
      <c r="BL268" s="15" t="s">
        <v>192</v>
      </c>
      <c r="BM268" s="155" t="s">
        <v>2619</v>
      </c>
    </row>
    <row r="269" spans="2:65" s="1" customFormat="1" ht="11.25">
      <c r="B269" s="30"/>
      <c r="D269" s="180" t="s">
        <v>286</v>
      </c>
      <c r="F269" s="181" t="s">
        <v>1894</v>
      </c>
      <c r="I269" s="115"/>
      <c r="L269" s="30"/>
      <c r="M269" s="182"/>
      <c r="T269" s="54"/>
      <c r="AT269" s="15" t="s">
        <v>286</v>
      </c>
      <c r="AU269" s="15" t="s">
        <v>82</v>
      </c>
    </row>
    <row r="270" spans="2:65" s="12" customFormat="1" ht="11.25">
      <c r="B270" s="165"/>
      <c r="D270" s="166" t="s">
        <v>224</v>
      </c>
      <c r="E270" s="167" t="s">
        <v>1</v>
      </c>
      <c r="F270" s="168" t="s">
        <v>2620</v>
      </c>
      <c r="H270" s="169">
        <v>77.5</v>
      </c>
      <c r="I270" s="170"/>
      <c r="L270" s="165"/>
      <c r="M270" s="171"/>
      <c r="T270" s="172"/>
      <c r="AT270" s="167" t="s">
        <v>224</v>
      </c>
      <c r="AU270" s="167" t="s">
        <v>82</v>
      </c>
      <c r="AV270" s="12" t="s">
        <v>84</v>
      </c>
      <c r="AW270" s="12" t="s">
        <v>226</v>
      </c>
      <c r="AX270" s="12" t="s">
        <v>74</v>
      </c>
      <c r="AY270" s="167" t="s">
        <v>193</v>
      </c>
    </row>
    <row r="271" spans="2:65" s="12" customFormat="1" ht="11.25">
      <c r="B271" s="165"/>
      <c r="D271" s="166" t="s">
        <v>224</v>
      </c>
      <c r="E271" s="167" t="s">
        <v>1</v>
      </c>
      <c r="F271" s="168" t="s">
        <v>2618</v>
      </c>
      <c r="H271" s="169">
        <v>15</v>
      </c>
      <c r="I271" s="170"/>
      <c r="L271" s="165"/>
      <c r="M271" s="171"/>
      <c r="T271" s="172"/>
      <c r="AT271" s="167" t="s">
        <v>224</v>
      </c>
      <c r="AU271" s="167" t="s">
        <v>82</v>
      </c>
      <c r="AV271" s="12" t="s">
        <v>84</v>
      </c>
      <c r="AW271" s="12" t="s">
        <v>226</v>
      </c>
      <c r="AX271" s="12" t="s">
        <v>74</v>
      </c>
      <c r="AY271" s="167" t="s">
        <v>193</v>
      </c>
    </row>
    <row r="272" spans="2:65" s="13" customFormat="1" ht="11.25">
      <c r="B272" s="173"/>
      <c r="D272" s="166" t="s">
        <v>224</v>
      </c>
      <c r="E272" s="174" t="s">
        <v>1</v>
      </c>
      <c r="F272" s="175" t="s">
        <v>227</v>
      </c>
      <c r="H272" s="176">
        <v>92.5</v>
      </c>
      <c r="I272" s="177"/>
      <c r="L272" s="173"/>
      <c r="M272" s="178"/>
      <c r="T272" s="179"/>
      <c r="AT272" s="174" t="s">
        <v>224</v>
      </c>
      <c r="AU272" s="174" t="s">
        <v>82</v>
      </c>
      <c r="AV272" s="13" t="s">
        <v>192</v>
      </c>
      <c r="AW272" s="13" t="s">
        <v>226</v>
      </c>
      <c r="AX272" s="13" t="s">
        <v>82</v>
      </c>
      <c r="AY272" s="174" t="s">
        <v>193</v>
      </c>
    </row>
    <row r="273" spans="2:65" s="1" customFormat="1" ht="49.15" customHeight="1">
      <c r="B273" s="114"/>
      <c r="C273" s="157" t="s">
        <v>471</v>
      </c>
      <c r="D273" s="157" t="s">
        <v>207</v>
      </c>
      <c r="E273" s="158" t="s">
        <v>1897</v>
      </c>
      <c r="F273" s="159" t="s">
        <v>1898</v>
      </c>
      <c r="G273" s="160" t="s">
        <v>857</v>
      </c>
      <c r="H273" s="161">
        <v>29.5</v>
      </c>
      <c r="I273" s="162"/>
      <c r="J273" s="163">
        <f>ROUND(I273*H273,2)</f>
        <v>0</v>
      </c>
      <c r="K273" s="159" t="s">
        <v>905</v>
      </c>
      <c r="L273" s="30"/>
      <c r="M273" s="164" t="s">
        <v>1</v>
      </c>
      <c r="N273" s="113" t="s">
        <v>39</v>
      </c>
      <c r="P273" s="153">
        <f>O273*H273</f>
        <v>0</v>
      </c>
      <c r="Q273" s="153">
        <v>0</v>
      </c>
      <c r="R273" s="153">
        <f>Q273*H273</f>
        <v>0</v>
      </c>
      <c r="S273" s="153">
        <v>0</v>
      </c>
      <c r="T273" s="154">
        <f>S273*H273</f>
        <v>0</v>
      </c>
      <c r="AR273" s="155" t="s">
        <v>268</v>
      </c>
      <c r="AT273" s="155" t="s">
        <v>207</v>
      </c>
      <c r="AU273" s="155" t="s">
        <v>82</v>
      </c>
      <c r="AY273" s="15" t="s">
        <v>193</v>
      </c>
      <c r="BE273" s="156">
        <f>IF(N273="základní",J273,0)</f>
        <v>0</v>
      </c>
      <c r="BF273" s="156">
        <f>IF(N273="snížená",J273,0)</f>
        <v>0</v>
      </c>
      <c r="BG273" s="156">
        <f>IF(N273="zákl. přenesená",J273,0)</f>
        <v>0</v>
      </c>
      <c r="BH273" s="156">
        <f>IF(N273="sníž. přenesená",J273,0)</f>
        <v>0</v>
      </c>
      <c r="BI273" s="156">
        <f>IF(N273="nulová",J273,0)</f>
        <v>0</v>
      </c>
      <c r="BJ273" s="15" t="s">
        <v>82</v>
      </c>
      <c r="BK273" s="156">
        <f>ROUND(I273*H273,2)</f>
        <v>0</v>
      </c>
      <c r="BL273" s="15" t="s">
        <v>268</v>
      </c>
      <c r="BM273" s="155" t="s">
        <v>2621</v>
      </c>
    </row>
    <row r="274" spans="2:65" s="1" customFormat="1" ht="11.25">
      <c r="B274" s="30"/>
      <c r="D274" s="180" t="s">
        <v>286</v>
      </c>
      <c r="F274" s="181" t="s">
        <v>1900</v>
      </c>
      <c r="I274" s="115"/>
      <c r="L274" s="30"/>
      <c r="M274" s="182"/>
      <c r="T274" s="54"/>
      <c r="AT274" s="15" t="s">
        <v>286</v>
      </c>
      <c r="AU274" s="15" t="s">
        <v>82</v>
      </c>
    </row>
    <row r="275" spans="2:65" s="12" customFormat="1" ht="11.25">
      <c r="B275" s="165"/>
      <c r="D275" s="166" t="s">
        <v>224</v>
      </c>
      <c r="E275" s="167" t="s">
        <v>1</v>
      </c>
      <c r="F275" s="168" t="s">
        <v>2622</v>
      </c>
      <c r="H275" s="169">
        <v>14.5</v>
      </c>
      <c r="I275" s="170"/>
      <c r="L275" s="165"/>
      <c r="M275" s="171"/>
      <c r="T275" s="172"/>
      <c r="AT275" s="167" t="s">
        <v>224</v>
      </c>
      <c r="AU275" s="167" t="s">
        <v>82</v>
      </c>
      <c r="AV275" s="12" t="s">
        <v>84</v>
      </c>
      <c r="AW275" s="12" t="s">
        <v>226</v>
      </c>
      <c r="AX275" s="12" t="s">
        <v>74</v>
      </c>
      <c r="AY275" s="167" t="s">
        <v>193</v>
      </c>
    </row>
    <row r="276" spans="2:65" s="12" customFormat="1" ht="11.25">
      <c r="B276" s="165"/>
      <c r="D276" s="166" t="s">
        <v>224</v>
      </c>
      <c r="E276" s="167" t="s">
        <v>1</v>
      </c>
      <c r="F276" s="168" t="s">
        <v>2623</v>
      </c>
      <c r="H276" s="169">
        <v>15</v>
      </c>
      <c r="I276" s="170"/>
      <c r="L276" s="165"/>
      <c r="M276" s="171"/>
      <c r="T276" s="172"/>
      <c r="AT276" s="167" t="s">
        <v>224</v>
      </c>
      <c r="AU276" s="167" t="s">
        <v>82</v>
      </c>
      <c r="AV276" s="12" t="s">
        <v>84</v>
      </c>
      <c r="AW276" s="12" t="s">
        <v>226</v>
      </c>
      <c r="AX276" s="12" t="s">
        <v>74</v>
      </c>
      <c r="AY276" s="167" t="s">
        <v>193</v>
      </c>
    </row>
    <row r="277" spans="2:65" s="13" customFormat="1" ht="11.25">
      <c r="B277" s="173"/>
      <c r="D277" s="166" t="s">
        <v>224</v>
      </c>
      <c r="E277" s="174" t="s">
        <v>1</v>
      </c>
      <c r="F277" s="175" t="s">
        <v>227</v>
      </c>
      <c r="H277" s="176">
        <v>29.5</v>
      </c>
      <c r="I277" s="177"/>
      <c r="L277" s="173"/>
      <c r="M277" s="178"/>
      <c r="T277" s="179"/>
      <c r="AT277" s="174" t="s">
        <v>224</v>
      </c>
      <c r="AU277" s="174" t="s">
        <v>82</v>
      </c>
      <c r="AV277" s="13" t="s">
        <v>192</v>
      </c>
      <c r="AW277" s="13" t="s">
        <v>226</v>
      </c>
      <c r="AX277" s="13" t="s">
        <v>82</v>
      </c>
      <c r="AY277" s="174" t="s">
        <v>193</v>
      </c>
    </row>
    <row r="278" spans="2:65" s="1" customFormat="1" ht="24.2" customHeight="1">
      <c r="B278" s="114"/>
      <c r="C278" s="157" t="s">
        <v>1409</v>
      </c>
      <c r="D278" s="157" t="s">
        <v>207</v>
      </c>
      <c r="E278" s="158" t="s">
        <v>1904</v>
      </c>
      <c r="F278" s="159" t="s">
        <v>1905</v>
      </c>
      <c r="G278" s="160" t="s">
        <v>857</v>
      </c>
      <c r="H278" s="161">
        <v>63</v>
      </c>
      <c r="I278" s="162"/>
      <c r="J278" s="163">
        <f>ROUND(I278*H278,2)</f>
        <v>0</v>
      </c>
      <c r="K278" s="159" t="s">
        <v>1003</v>
      </c>
      <c r="L278" s="30"/>
      <c r="M278" s="164" t="s">
        <v>1</v>
      </c>
      <c r="N278" s="113" t="s">
        <v>39</v>
      </c>
      <c r="P278" s="153">
        <f>O278*H278</f>
        <v>0</v>
      </c>
      <c r="Q278" s="153">
        <v>0</v>
      </c>
      <c r="R278" s="153">
        <f>Q278*H278</f>
        <v>0</v>
      </c>
      <c r="S278" s="153">
        <v>0</v>
      </c>
      <c r="T278" s="154">
        <f>S278*H278</f>
        <v>0</v>
      </c>
      <c r="AR278" s="155" t="s">
        <v>268</v>
      </c>
      <c r="AT278" s="155" t="s">
        <v>207</v>
      </c>
      <c r="AU278" s="155" t="s">
        <v>82</v>
      </c>
      <c r="AY278" s="15" t="s">
        <v>193</v>
      </c>
      <c r="BE278" s="156">
        <f>IF(N278="základní",J278,0)</f>
        <v>0</v>
      </c>
      <c r="BF278" s="156">
        <f>IF(N278="snížená",J278,0)</f>
        <v>0</v>
      </c>
      <c r="BG278" s="156">
        <f>IF(N278="zákl. přenesená",J278,0)</f>
        <v>0</v>
      </c>
      <c r="BH278" s="156">
        <f>IF(N278="sníž. přenesená",J278,0)</f>
        <v>0</v>
      </c>
      <c r="BI278" s="156">
        <f>IF(N278="nulová",J278,0)</f>
        <v>0</v>
      </c>
      <c r="BJ278" s="15" t="s">
        <v>82</v>
      </c>
      <c r="BK278" s="156">
        <f>ROUND(I278*H278,2)</f>
        <v>0</v>
      </c>
      <c r="BL278" s="15" t="s">
        <v>268</v>
      </c>
      <c r="BM278" s="155" t="s">
        <v>2624</v>
      </c>
    </row>
    <row r="279" spans="2:65" s="1" customFormat="1" ht="11.25">
      <c r="B279" s="30"/>
      <c r="D279" s="180" t="s">
        <v>286</v>
      </c>
      <c r="F279" s="181" t="s">
        <v>1907</v>
      </c>
      <c r="I279" s="115"/>
      <c r="L279" s="30"/>
      <c r="M279" s="182"/>
      <c r="T279" s="54"/>
      <c r="AT279" s="15" t="s">
        <v>286</v>
      </c>
      <c r="AU279" s="15" t="s">
        <v>82</v>
      </c>
    </row>
    <row r="280" spans="2:65" s="12" customFormat="1" ht="11.25">
      <c r="B280" s="165"/>
      <c r="D280" s="166" t="s">
        <v>224</v>
      </c>
      <c r="E280" s="167" t="s">
        <v>1</v>
      </c>
      <c r="F280" s="168" t="s">
        <v>2625</v>
      </c>
      <c r="H280" s="169">
        <v>63</v>
      </c>
      <c r="I280" s="170"/>
      <c r="L280" s="165"/>
      <c r="M280" s="171"/>
      <c r="T280" s="172"/>
      <c r="AT280" s="167" t="s">
        <v>224</v>
      </c>
      <c r="AU280" s="167" t="s">
        <v>82</v>
      </c>
      <c r="AV280" s="12" t="s">
        <v>84</v>
      </c>
      <c r="AW280" s="12" t="s">
        <v>226</v>
      </c>
      <c r="AX280" s="12" t="s">
        <v>74</v>
      </c>
      <c r="AY280" s="167" t="s">
        <v>193</v>
      </c>
    </row>
    <row r="281" spans="2:65" s="13" customFormat="1" ht="11.25">
      <c r="B281" s="173"/>
      <c r="D281" s="166" t="s">
        <v>224</v>
      </c>
      <c r="E281" s="174" t="s">
        <v>1</v>
      </c>
      <c r="F281" s="175" t="s">
        <v>227</v>
      </c>
      <c r="H281" s="176">
        <v>63</v>
      </c>
      <c r="I281" s="177"/>
      <c r="L281" s="173"/>
      <c r="M281" s="178"/>
      <c r="T281" s="179"/>
      <c r="AT281" s="174" t="s">
        <v>224</v>
      </c>
      <c r="AU281" s="174" t="s">
        <v>82</v>
      </c>
      <c r="AV281" s="13" t="s">
        <v>192</v>
      </c>
      <c r="AW281" s="13" t="s">
        <v>226</v>
      </c>
      <c r="AX281" s="13" t="s">
        <v>82</v>
      </c>
      <c r="AY281" s="174" t="s">
        <v>193</v>
      </c>
    </row>
    <row r="282" spans="2:65" s="1" customFormat="1" ht="44.25" customHeight="1">
      <c r="B282" s="114"/>
      <c r="C282" s="157" t="s">
        <v>476</v>
      </c>
      <c r="D282" s="157" t="s">
        <v>207</v>
      </c>
      <c r="E282" s="158" t="s">
        <v>1001</v>
      </c>
      <c r="F282" s="159" t="s">
        <v>1002</v>
      </c>
      <c r="G282" s="160" t="s">
        <v>857</v>
      </c>
      <c r="H282" s="161">
        <v>69.379000000000005</v>
      </c>
      <c r="I282" s="162"/>
      <c r="J282" s="163">
        <f>ROUND(I282*H282,2)</f>
        <v>0</v>
      </c>
      <c r="K282" s="159" t="s">
        <v>1003</v>
      </c>
      <c r="L282" s="30"/>
      <c r="M282" s="164" t="s">
        <v>1</v>
      </c>
      <c r="N282" s="113" t="s">
        <v>39</v>
      </c>
      <c r="P282" s="153">
        <f>O282*H282</f>
        <v>0</v>
      </c>
      <c r="Q282" s="153">
        <v>0</v>
      </c>
      <c r="R282" s="153">
        <f>Q282*H282</f>
        <v>0</v>
      </c>
      <c r="S282" s="153">
        <v>0</v>
      </c>
      <c r="T282" s="154">
        <f>S282*H282</f>
        <v>0</v>
      </c>
      <c r="AR282" s="155" t="s">
        <v>1004</v>
      </c>
      <c r="AT282" s="155" t="s">
        <v>207</v>
      </c>
      <c r="AU282" s="155" t="s">
        <v>82</v>
      </c>
      <c r="AY282" s="15" t="s">
        <v>193</v>
      </c>
      <c r="BE282" s="156">
        <f>IF(N282="základní",J282,0)</f>
        <v>0</v>
      </c>
      <c r="BF282" s="156">
        <f>IF(N282="snížená",J282,0)</f>
        <v>0</v>
      </c>
      <c r="BG282" s="156">
        <f>IF(N282="zákl. přenesená",J282,0)</f>
        <v>0</v>
      </c>
      <c r="BH282" s="156">
        <f>IF(N282="sníž. přenesená",J282,0)</f>
        <v>0</v>
      </c>
      <c r="BI282" s="156">
        <f>IF(N282="nulová",J282,0)</f>
        <v>0</v>
      </c>
      <c r="BJ282" s="15" t="s">
        <v>82</v>
      </c>
      <c r="BK282" s="156">
        <f>ROUND(I282*H282,2)</f>
        <v>0</v>
      </c>
      <c r="BL282" s="15" t="s">
        <v>1004</v>
      </c>
      <c r="BM282" s="155" t="s">
        <v>2626</v>
      </c>
    </row>
    <row r="283" spans="2:65" s="1" customFormat="1" ht="11.25">
      <c r="B283" s="30"/>
      <c r="D283" s="180" t="s">
        <v>286</v>
      </c>
      <c r="F283" s="181" t="s">
        <v>1006</v>
      </c>
      <c r="I283" s="115"/>
      <c r="L283" s="30"/>
      <c r="M283" s="182"/>
      <c r="T283" s="54"/>
      <c r="AT283" s="15" t="s">
        <v>286</v>
      </c>
      <c r="AU283" s="15" t="s">
        <v>82</v>
      </c>
    </row>
    <row r="284" spans="2:65" s="12" customFormat="1" ht="11.25">
      <c r="B284" s="165"/>
      <c r="D284" s="166" t="s">
        <v>224</v>
      </c>
      <c r="E284" s="167" t="s">
        <v>1</v>
      </c>
      <c r="F284" s="168" t="s">
        <v>2627</v>
      </c>
      <c r="H284" s="169">
        <v>6.1440000000000001</v>
      </c>
      <c r="I284" s="170"/>
      <c r="L284" s="165"/>
      <c r="M284" s="171"/>
      <c r="T284" s="172"/>
      <c r="AT284" s="167" t="s">
        <v>224</v>
      </c>
      <c r="AU284" s="167" t="s">
        <v>82</v>
      </c>
      <c r="AV284" s="12" t="s">
        <v>84</v>
      </c>
      <c r="AW284" s="12" t="s">
        <v>226</v>
      </c>
      <c r="AX284" s="12" t="s">
        <v>74</v>
      </c>
      <c r="AY284" s="167" t="s">
        <v>193</v>
      </c>
    </row>
    <row r="285" spans="2:65" s="12" customFormat="1" ht="11.25">
      <c r="B285" s="165"/>
      <c r="D285" s="166" t="s">
        <v>224</v>
      </c>
      <c r="E285" s="167" t="s">
        <v>1</v>
      </c>
      <c r="F285" s="168" t="s">
        <v>2443</v>
      </c>
      <c r="H285" s="169">
        <v>30.72</v>
      </c>
      <c r="I285" s="170"/>
      <c r="L285" s="165"/>
      <c r="M285" s="171"/>
      <c r="T285" s="172"/>
      <c r="AT285" s="167" t="s">
        <v>224</v>
      </c>
      <c r="AU285" s="167" t="s">
        <v>82</v>
      </c>
      <c r="AV285" s="12" t="s">
        <v>84</v>
      </c>
      <c r="AW285" s="12" t="s">
        <v>226</v>
      </c>
      <c r="AX285" s="12" t="s">
        <v>74</v>
      </c>
      <c r="AY285" s="167" t="s">
        <v>193</v>
      </c>
    </row>
    <row r="286" spans="2:65" s="12" customFormat="1" ht="11.25">
      <c r="B286" s="165"/>
      <c r="D286" s="166" t="s">
        <v>224</v>
      </c>
      <c r="E286" s="167" t="s">
        <v>1</v>
      </c>
      <c r="F286" s="168" t="s">
        <v>2445</v>
      </c>
      <c r="H286" s="169">
        <v>9.36</v>
      </c>
      <c r="I286" s="170"/>
      <c r="L286" s="165"/>
      <c r="M286" s="171"/>
      <c r="T286" s="172"/>
      <c r="AT286" s="167" t="s">
        <v>224</v>
      </c>
      <c r="AU286" s="167" t="s">
        <v>82</v>
      </c>
      <c r="AV286" s="12" t="s">
        <v>84</v>
      </c>
      <c r="AW286" s="12" t="s">
        <v>226</v>
      </c>
      <c r="AX286" s="12" t="s">
        <v>74</v>
      </c>
      <c r="AY286" s="167" t="s">
        <v>193</v>
      </c>
    </row>
    <row r="287" spans="2:65" s="12" customFormat="1" ht="11.25">
      <c r="B287" s="165"/>
      <c r="D287" s="166" t="s">
        <v>224</v>
      </c>
      <c r="E287" s="167" t="s">
        <v>1</v>
      </c>
      <c r="F287" s="168" t="s">
        <v>2446</v>
      </c>
      <c r="H287" s="169">
        <v>16.847999999999999</v>
      </c>
      <c r="I287" s="170"/>
      <c r="L287" s="165"/>
      <c r="M287" s="171"/>
      <c r="T287" s="172"/>
      <c r="AT287" s="167" t="s">
        <v>224</v>
      </c>
      <c r="AU287" s="167" t="s">
        <v>82</v>
      </c>
      <c r="AV287" s="12" t="s">
        <v>84</v>
      </c>
      <c r="AW287" s="12" t="s">
        <v>226</v>
      </c>
      <c r="AX287" s="12" t="s">
        <v>74</v>
      </c>
      <c r="AY287" s="167" t="s">
        <v>193</v>
      </c>
    </row>
    <row r="288" spans="2:65" s="13" customFormat="1" ht="11.25">
      <c r="B288" s="173"/>
      <c r="D288" s="166" t="s">
        <v>224</v>
      </c>
      <c r="E288" s="174" t="s">
        <v>1</v>
      </c>
      <c r="F288" s="175" t="s">
        <v>227</v>
      </c>
      <c r="H288" s="176">
        <v>63.072000000000003</v>
      </c>
      <c r="I288" s="177"/>
      <c r="L288" s="173"/>
      <c r="M288" s="178"/>
      <c r="T288" s="179"/>
      <c r="AT288" s="174" t="s">
        <v>224</v>
      </c>
      <c r="AU288" s="174" t="s">
        <v>82</v>
      </c>
      <c r="AV288" s="13" t="s">
        <v>192</v>
      </c>
      <c r="AW288" s="13" t="s">
        <v>226</v>
      </c>
      <c r="AX288" s="13" t="s">
        <v>82</v>
      </c>
      <c r="AY288" s="174" t="s">
        <v>193</v>
      </c>
    </row>
    <row r="289" spans="2:65" s="12" customFormat="1" ht="11.25">
      <c r="B289" s="165"/>
      <c r="D289" s="166" t="s">
        <v>224</v>
      </c>
      <c r="F289" s="168" t="s">
        <v>2628</v>
      </c>
      <c r="H289" s="169">
        <v>69.379000000000005</v>
      </c>
      <c r="I289" s="170"/>
      <c r="L289" s="165"/>
      <c r="M289" s="171"/>
      <c r="T289" s="172"/>
      <c r="AT289" s="167" t="s">
        <v>224</v>
      </c>
      <c r="AU289" s="167" t="s">
        <v>82</v>
      </c>
      <c r="AV289" s="12" t="s">
        <v>84</v>
      </c>
      <c r="AW289" s="12" t="s">
        <v>3</v>
      </c>
      <c r="AX289" s="12" t="s">
        <v>82</v>
      </c>
      <c r="AY289" s="167" t="s">
        <v>193</v>
      </c>
    </row>
    <row r="290" spans="2:65" s="1" customFormat="1" ht="21.75" customHeight="1">
      <c r="B290" s="114"/>
      <c r="C290" s="157" t="s">
        <v>1417</v>
      </c>
      <c r="D290" s="157" t="s">
        <v>207</v>
      </c>
      <c r="E290" s="158" t="s">
        <v>1925</v>
      </c>
      <c r="F290" s="159" t="s">
        <v>1926</v>
      </c>
      <c r="G290" s="160" t="s">
        <v>864</v>
      </c>
      <c r="H290" s="161">
        <v>1.484</v>
      </c>
      <c r="I290" s="162"/>
      <c r="J290" s="163">
        <f>ROUND(I290*H290,2)</f>
        <v>0</v>
      </c>
      <c r="K290" s="159" t="s">
        <v>1003</v>
      </c>
      <c r="L290" s="30"/>
      <c r="M290" s="164" t="s">
        <v>1</v>
      </c>
      <c r="N290" s="113" t="s">
        <v>39</v>
      </c>
      <c r="P290" s="153">
        <f>O290*H290</f>
        <v>0</v>
      </c>
      <c r="Q290" s="153">
        <v>1.0606543799999999</v>
      </c>
      <c r="R290" s="153">
        <f>Q290*H290</f>
        <v>1.5740110999199999</v>
      </c>
      <c r="S290" s="153">
        <v>0</v>
      </c>
      <c r="T290" s="154">
        <f>S290*H290</f>
        <v>0</v>
      </c>
      <c r="AR290" s="155" t="s">
        <v>1004</v>
      </c>
      <c r="AT290" s="155" t="s">
        <v>207</v>
      </c>
      <c r="AU290" s="155" t="s">
        <v>82</v>
      </c>
      <c r="AY290" s="15" t="s">
        <v>193</v>
      </c>
      <c r="BE290" s="156">
        <f>IF(N290="základní",J290,0)</f>
        <v>0</v>
      </c>
      <c r="BF290" s="156">
        <f>IF(N290="snížená",J290,0)</f>
        <v>0</v>
      </c>
      <c r="BG290" s="156">
        <f>IF(N290="zákl. přenesená",J290,0)</f>
        <v>0</v>
      </c>
      <c r="BH290" s="156">
        <f>IF(N290="sníž. přenesená",J290,0)</f>
        <v>0</v>
      </c>
      <c r="BI290" s="156">
        <f>IF(N290="nulová",J290,0)</f>
        <v>0</v>
      </c>
      <c r="BJ290" s="15" t="s">
        <v>82</v>
      </c>
      <c r="BK290" s="156">
        <f>ROUND(I290*H290,2)</f>
        <v>0</v>
      </c>
      <c r="BL290" s="15" t="s">
        <v>1004</v>
      </c>
      <c r="BM290" s="155" t="s">
        <v>2629</v>
      </c>
    </row>
    <row r="291" spans="2:65" s="1" customFormat="1" ht="11.25">
      <c r="B291" s="30"/>
      <c r="D291" s="180" t="s">
        <v>286</v>
      </c>
      <c r="F291" s="181" t="s">
        <v>1928</v>
      </c>
      <c r="I291" s="115"/>
      <c r="L291" s="30"/>
      <c r="M291" s="182"/>
      <c r="T291" s="54"/>
      <c r="AT291" s="15" t="s">
        <v>286</v>
      </c>
      <c r="AU291" s="15" t="s">
        <v>82</v>
      </c>
    </row>
    <row r="292" spans="2:65" s="12" customFormat="1" ht="11.25">
      <c r="B292" s="165"/>
      <c r="D292" s="166" t="s">
        <v>224</v>
      </c>
      <c r="E292" s="167" t="s">
        <v>1</v>
      </c>
      <c r="F292" s="168" t="s">
        <v>2630</v>
      </c>
      <c r="H292" s="169">
        <v>0.13816000000000001</v>
      </c>
      <c r="I292" s="170"/>
      <c r="L292" s="165"/>
      <c r="M292" s="171"/>
      <c r="T292" s="172"/>
      <c r="AT292" s="167" t="s">
        <v>224</v>
      </c>
      <c r="AU292" s="167" t="s">
        <v>82</v>
      </c>
      <c r="AV292" s="12" t="s">
        <v>84</v>
      </c>
      <c r="AW292" s="12" t="s">
        <v>226</v>
      </c>
      <c r="AX292" s="12" t="s">
        <v>74</v>
      </c>
      <c r="AY292" s="167" t="s">
        <v>193</v>
      </c>
    </row>
    <row r="293" spans="2:65" s="12" customFormat="1" ht="22.5">
      <c r="B293" s="165"/>
      <c r="D293" s="166" t="s">
        <v>224</v>
      </c>
      <c r="E293" s="167" t="s">
        <v>1</v>
      </c>
      <c r="F293" s="168" t="s">
        <v>2631</v>
      </c>
      <c r="H293" s="169">
        <v>9.5904000000000003E-2</v>
      </c>
      <c r="I293" s="170"/>
      <c r="L293" s="165"/>
      <c r="M293" s="171"/>
      <c r="T293" s="172"/>
      <c r="AT293" s="167" t="s">
        <v>224</v>
      </c>
      <c r="AU293" s="167" t="s">
        <v>82</v>
      </c>
      <c r="AV293" s="12" t="s">
        <v>84</v>
      </c>
      <c r="AW293" s="12" t="s">
        <v>226</v>
      </c>
      <c r="AX293" s="12" t="s">
        <v>74</v>
      </c>
      <c r="AY293" s="167" t="s">
        <v>193</v>
      </c>
    </row>
    <row r="294" spans="2:65" s="12" customFormat="1" ht="11.25">
      <c r="B294" s="165"/>
      <c r="D294" s="166" t="s">
        <v>224</v>
      </c>
      <c r="E294" s="167" t="s">
        <v>1</v>
      </c>
      <c r="F294" s="168" t="s">
        <v>2632</v>
      </c>
      <c r="H294" s="169">
        <v>1.25</v>
      </c>
      <c r="I294" s="170"/>
      <c r="L294" s="165"/>
      <c r="M294" s="171"/>
      <c r="T294" s="172"/>
      <c r="AT294" s="167" t="s">
        <v>224</v>
      </c>
      <c r="AU294" s="167" t="s">
        <v>82</v>
      </c>
      <c r="AV294" s="12" t="s">
        <v>84</v>
      </c>
      <c r="AW294" s="12" t="s">
        <v>226</v>
      </c>
      <c r="AX294" s="12" t="s">
        <v>74</v>
      </c>
      <c r="AY294" s="167" t="s">
        <v>193</v>
      </c>
    </row>
    <row r="295" spans="2:65" s="13" customFormat="1" ht="11.25">
      <c r="B295" s="173"/>
      <c r="D295" s="166" t="s">
        <v>224</v>
      </c>
      <c r="E295" s="174" t="s">
        <v>1</v>
      </c>
      <c r="F295" s="175" t="s">
        <v>227</v>
      </c>
      <c r="H295" s="176">
        <v>1.484064</v>
      </c>
      <c r="I295" s="177"/>
      <c r="L295" s="173"/>
      <c r="M295" s="178"/>
      <c r="T295" s="179"/>
      <c r="AT295" s="174" t="s">
        <v>224</v>
      </c>
      <c r="AU295" s="174" t="s">
        <v>82</v>
      </c>
      <c r="AV295" s="13" t="s">
        <v>192</v>
      </c>
      <c r="AW295" s="13" t="s">
        <v>3</v>
      </c>
      <c r="AX295" s="13" t="s">
        <v>82</v>
      </c>
      <c r="AY295" s="174" t="s">
        <v>193</v>
      </c>
    </row>
    <row r="296" spans="2:65" s="1" customFormat="1" ht="16.5" customHeight="1">
      <c r="B296" s="114"/>
      <c r="C296" s="157" t="s">
        <v>480</v>
      </c>
      <c r="D296" s="157" t="s">
        <v>207</v>
      </c>
      <c r="E296" s="158" t="s">
        <v>2021</v>
      </c>
      <c r="F296" s="159" t="s">
        <v>2463</v>
      </c>
      <c r="G296" s="160" t="s">
        <v>857</v>
      </c>
      <c r="H296" s="161">
        <v>4.8810000000000002</v>
      </c>
      <c r="I296" s="162"/>
      <c r="J296" s="163">
        <f>ROUND(I296*H296,2)</f>
        <v>0</v>
      </c>
      <c r="K296" s="159" t="s">
        <v>1</v>
      </c>
      <c r="L296" s="30"/>
      <c r="M296" s="164" t="s">
        <v>1</v>
      </c>
      <c r="N296" s="113" t="s">
        <v>39</v>
      </c>
      <c r="P296" s="153">
        <f>O296*H296</f>
        <v>0</v>
      </c>
      <c r="Q296" s="153">
        <v>0</v>
      </c>
      <c r="R296" s="153">
        <f>Q296*H296</f>
        <v>0</v>
      </c>
      <c r="S296" s="153">
        <v>0</v>
      </c>
      <c r="T296" s="154">
        <f>S296*H296</f>
        <v>0</v>
      </c>
      <c r="AR296" s="155" t="s">
        <v>192</v>
      </c>
      <c r="AT296" s="155" t="s">
        <v>207</v>
      </c>
      <c r="AU296" s="155" t="s">
        <v>82</v>
      </c>
      <c r="AY296" s="15" t="s">
        <v>193</v>
      </c>
      <c r="BE296" s="156">
        <f>IF(N296="základní",J296,0)</f>
        <v>0</v>
      </c>
      <c r="BF296" s="156">
        <f>IF(N296="snížená",J296,0)</f>
        <v>0</v>
      </c>
      <c r="BG296" s="156">
        <f>IF(N296="zákl. přenesená",J296,0)</f>
        <v>0</v>
      </c>
      <c r="BH296" s="156">
        <f>IF(N296="sníž. přenesená",J296,0)</f>
        <v>0</v>
      </c>
      <c r="BI296" s="156">
        <f>IF(N296="nulová",J296,0)</f>
        <v>0</v>
      </c>
      <c r="BJ296" s="15" t="s">
        <v>82</v>
      </c>
      <c r="BK296" s="156">
        <f>ROUND(I296*H296,2)</f>
        <v>0</v>
      </c>
      <c r="BL296" s="15" t="s">
        <v>192</v>
      </c>
      <c r="BM296" s="155" t="s">
        <v>2633</v>
      </c>
    </row>
    <row r="297" spans="2:65" s="12" customFormat="1" ht="22.5">
      <c r="B297" s="165"/>
      <c r="D297" s="166" t="s">
        <v>224</v>
      </c>
      <c r="E297" s="167" t="s">
        <v>1</v>
      </c>
      <c r="F297" s="168" t="s">
        <v>2634</v>
      </c>
      <c r="H297" s="169">
        <v>2.9013599999999999</v>
      </c>
      <c r="I297" s="170"/>
      <c r="L297" s="165"/>
      <c r="M297" s="171"/>
      <c r="T297" s="172"/>
      <c r="AT297" s="167" t="s">
        <v>224</v>
      </c>
      <c r="AU297" s="167" t="s">
        <v>82</v>
      </c>
      <c r="AV297" s="12" t="s">
        <v>84</v>
      </c>
      <c r="AW297" s="12" t="s">
        <v>226</v>
      </c>
      <c r="AX297" s="12" t="s">
        <v>74</v>
      </c>
      <c r="AY297" s="167" t="s">
        <v>193</v>
      </c>
    </row>
    <row r="298" spans="2:65" s="12" customFormat="1" ht="22.5">
      <c r="B298" s="165"/>
      <c r="D298" s="166" t="s">
        <v>224</v>
      </c>
      <c r="E298" s="167" t="s">
        <v>1</v>
      </c>
      <c r="F298" s="168" t="s">
        <v>2635</v>
      </c>
      <c r="H298" s="169">
        <v>1.1309733552924</v>
      </c>
      <c r="I298" s="170"/>
      <c r="L298" s="165"/>
      <c r="M298" s="171"/>
      <c r="T298" s="172"/>
      <c r="AT298" s="167" t="s">
        <v>224</v>
      </c>
      <c r="AU298" s="167" t="s">
        <v>82</v>
      </c>
      <c r="AV298" s="12" t="s">
        <v>84</v>
      </c>
      <c r="AW298" s="12" t="s">
        <v>226</v>
      </c>
      <c r="AX298" s="12" t="s">
        <v>74</v>
      </c>
      <c r="AY298" s="167" t="s">
        <v>193</v>
      </c>
    </row>
    <row r="299" spans="2:65" s="12" customFormat="1" ht="11.25">
      <c r="B299" s="165"/>
      <c r="D299" s="166" t="s">
        <v>224</v>
      </c>
      <c r="E299" s="167" t="s">
        <v>1</v>
      </c>
      <c r="F299" s="168" t="s">
        <v>2636</v>
      </c>
      <c r="H299" s="169">
        <v>0.84823001646929996</v>
      </c>
      <c r="I299" s="170"/>
      <c r="L299" s="165"/>
      <c r="M299" s="171"/>
      <c r="T299" s="172"/>
      <c r="AT299" s="167" t="s">
        <v>224</v>
      </c>
      <c r="AU299" s="167" t="s">
        <v>82</v>
      </c>
      <c r="AV299" s="12" t="s">
        <v>84</v>
      </c>
      <c r="AW299" s="12" t="s">
        <v>226</v>
      </c>
      <c r="AX299" s="12" t="s">
        <v>74</v>
      </c>
      <c r="AY299" s="167" t="s">
        <v>193</v>
      </c>
    </row>
    <row r="300" spans="2:65" s="13" customFormat="1" ht="11.25">
      <c r="B300" s="173"/>
      <c r="D300" s="166" t="s">
        <v>224</v>
      </c>
      <c r="E300" s="174" t="s">
        <v>1</v>
      </c>
      <c r="F300" s="175" t="s">
        <v>227</v>
      </c>
      <c r="H300" s="176">
        <v>4.8805633717617001</v>
      </c>
      <c r="I300" s="177"/>
      <c r="L300" s="173"/>
      <c r="M300" s="178"/>
      <c r="T300" s="179"/>
      <c r="AT300" s="174" t="s">
        <v>224</v>
      </c>
      <c r="AU300" s="174" t="s">
        <v>82</v>
      </c>
      <c r="AV300" s="13" t="s">
        <v>192</v>
      </c>
      <c r="AW300" s="13" t="s">
        <v>226</v>
      </c>
      <c r="AX300" s="13" t="s">
        <v>82</v>
      </c>
      <c r="AY300" s="174" t="s">
        <v>193</v>
      </c>
    </row>
    <row r="301" spans="2:65" s="1" customFormat="1" ht="16.5" customHeight="1">
      <c r="B301" s="114"/>
      <c r="C301" s="143" t="s">
        <v>1425</v>
      </c>
      <c r="D301" s="143" t="s">
        <v>196</v>
      </c>
      <c r="E301" s="144" t="s">
        <v>2028</v>
      </c>
      <c r="F301" s="145" t="s">
        <v>2029</v>
      </c>
      <c r="G301" s="146" t="s">
        <v>864</v>
      </c>
      <c r="H301" s="147">
        <v>9.8000000000000007</v>
      </c>
      <c r="I301" s="148"/>
      <c r="J301" s="149">
        <f>ROUND(I301*H301,2)</f>
        <v>0</v>
      </c>
      <c r="K301" s="145" t="s">
        <v>1003</v>
      </c>
      <c r="L301" s="150"/>
      <c r="M301" s="151" t="s">
        <v>1</v>
      </c>
      <c r="N301" s="152" t="s">
        <v>39</v>
      </c>
      <c r="P301" s="153">
        <f>O301*H301</f>
        <v>0</v>
      </c>
      <c r="Q301" s="153">
        <v>1</v>
      </c>
      <c r="R301" s="153">
        <f>Q301*H301</f>
        <v>9.8000000000000007</v>
      </c>
      <c r="S301" s="153">
        <v>0</v>
      </c>
      <c r="T301" s="154">
        <f>S301*H301</f>
        <v>0</v>
      </c>
      <c r="AR301" s="155" t="s">
        <v>200</v>
      </c>
      <c r="AT301" s="155" t="s">
        <v>196</v>
      </c>
      <c r="AU301" s="155" t="s">
        <v>82</v>
      </c>
      <c r="AY301" s="15" t="s">
        <v>193</v>
      </c>
      <c r="BE301" s="156">
        <f>IF(N301="základní",J301,0)</f>
        <v>0</v>
      </c>
      <c r="BF301" s="156">
        <f>IF(N301="snížená",J301,0)</f>
        <v>0</v>
      </c>
      <c r="BG301" s="156">
        <f>IF(N301="zákl. přenesená",J301,0)</f>
        <v>0</v>
      </c>
      <c r="BH301" s="156">
        <f>IF(N301="sníž. přenesená",J301,0)</f>
        <v>0</v>
      </c>
      <c r="BI301" s="156">
        <f>IF(N301="nulová",J301,0)</f>
        <v>0</v>
      </c>
      <c r="BJ301" s="15" t="s">
        <v>82</v>
      </c>
      <c r="BK301" s="156">
        <f>ROUND(I301*H301,2)</f>
        <v>0</v>
      </c>
      <c r="BL301" s="15" t="s">
        <v>192</v>
      </c>
      <c r="BM301" s="155" t="s">
        <v>2637</v>
      </c>
    </row>
    <row r="302" spans="2:65" s="12" customFormat="1" ht="11.25">
      <c r="B302" s="165"/>
      <c r="D302" s="166" t="s">
        <v>224</v>
      </c>
      <c r="E302" s="167" t="s">
        <v>1</v>
      </c>
      <c r="F302" s="168" t="s">
        <v>2638</v>
      </c>
      <c r="H302" s="169">
        <v>9.8000000000000007</v>
      </c>
      <c r="I302" s="170"/>
      <c r="L302" s="165"/>
      <c r="M302" s="171"/>
      <c r="T302" s="172"/>
      <c r="AT302" s="167" t="s">
        <v>224</v>
      </c>
      <c r="AU302" s="167" t="s">
        <v>82</v>
      </c>
      <c r="AV302" s="12" t="s">
        <v>84</v>
      </c>
      <c r="AW302" s="12" t="s">
        <v>226</v>
      </c>
      <c r="AX302" s="12" t="s">
        <v>82</v>
      </c>
      <c r="AY302" s="167" t="s">
        <v>193</v>
      </c>
    </row>
    <row r="303" spans="2:65" s="1" customFormat="1" ht="16.5" customHeight="1">
      <c r="B303" s="114"/>
      <c r="C303" s="157" t="s">
        <v>483</v>
      </c>
      <c r="D303" s="157" t="s">
        <v>207</v>
      </c>
      <c r="E303" s="158" t="s">
        <v>2033</v>
      </c>
      <c r="F303" s="159" t="s">
        <v>2034</v>
      </c>
      <c r="G303" s="160" t="s">
        <v>857</v>
      </c>
      <c r="H303" s="161">
        <v>0.94199999999999995</v>
      </c>
      <c r="I303" s="162"/>
      <c r="J303" s="163">
        <f>ROUND(I303*H303,2)</f>
        <v>0</v>
      </c>
      <c r="K303" s="159" t="s">
        <v>1</v>
      </c>
      <c r="L303" s="30"/>
      <c r="M303" s="164" t="s">
        <v>1</v>
      </c>
      <c r="N303" s="113" t="s">
        <v>39</v>
      </c>
      <c r="P303" s="153">
        <f>O303*H303</f>
        <v>0</v>
      </c>
      <c r="Q303" s="153">
        <v>0</v>
      </c>
      <c r="R303" s="153">
        <f>Q303*H303</f>
        <v>0</v>
      </c>
      <c r="S303" s="153">
        <v>0</v>
      </c>
      <c r="T303" s="154">
        <f>S303*H303</f>
        <v>0</v>
      </c>
      <c r="AR303" s="155" t="s">
        <v>1004</v>
      </c>
      <c r="AT303" s="155" t="s">
        <v>207</v>
      </c>
      <c r="AU303" s="155" t="s">
        <v>82</v>
      </c>
      <c r="AY303" s="15" t="s">
        <v>193</v>
      </c>
      <c r="BE303" s="156">
        <f>IF(N303="základní",J303,0)</f>
        <v>0</v>
      </c>
      <c r="BF303" s="156">
        <f>IF(N303="snížená",J303,0)</f>
        <v>0</v>
      </c>
      <c r="BG303" s="156">
        <f>IF(N303="zákl. přenesená",J303,0)</f>
        <v>0</v>
      </c>
      <c r="BH303" s="156">
        <f>IF(N303="sníž. přenesená",J303,0)</f>
        <v>0</v>
      </c>
      <c r="BI303" s="156">
        <f>IF(N303="nulová",J303,0)</f>
        <v>0</v>
      </c>
      <c r="BJ303" s="15" t="s">
        <v>82</v>
      </c>
      <c r="BK303" s="156">
        <f>ROUND(I303*H303,2)</f>
        <v>0</v>
      </c>
      <c r="BL303" s="15" t="s">
        <v>1004</v>
      </c>
      <c r="BM303" s="155" t="s">
        <v>2639</v>
      </c>
    </row>
    <row r="304" spans="2:65" s="12" customFormat="1" ht="11.25">
      <c r="B304" s="165"/>
      <c r="D304" s="166" t="s">
        <v>224</v>
      </c>
      <c r="E304" s="167" t="s">
        <v>1</v>
      </c>
      <c r="F304" s="168" t="s">
        <v>2640</v>
      </c>
      <c r="H304" s="169">
        <v>0.94199999999999995</v>
      </c>
      <c r="I304" s="170"/>
      <c r="L304" s="165"/>
      <c r="M304" s="171"/>
      <c r="T304" s="172"/>
      <c r="AT304" s="167" t="s">
        <v>224</v>
      </c>
      <c r="AU304" s="167" t="s">
        <v>82</v>
      </c>
      <c r="AV304" s="12" t="s">
        <v>84</v>
      </c>
      <c r="AW304" s="12" t="s">
        <v>226</v>
      </c>
      <c r="AX304" s="12" t="s">
        <v>82</v>
      </c>
      <c r="AY304" s="167" t="s">
        <v>193</v>
      </c>
    </row>
    <row r="305" spans="2:65" s="1" customFormat="1" ht="16.5" customHeight="1">
      <c r="B305" s="114"/>
      <c r="C305" s="143" t="s">
        <v>1432</v>
      </c>
      <c r="D305" s="143" t="s">
        <v>196</v>
      </c>
      <c r="E305" s="144" t="s">
        <v>2038</v>
      </c>
      <c r="F305" s="145" t="s">
        <v>2039</v>
      </c>
      <c r="G305" s="146" t="s">
        <v>857</v>
      </c>
      <c r="H305" s="147">
        <v>0.94199999999999995</v>
      </c>
      <c r="I305" s="148"/>
      <c r="J305" s="149">
        <f>ROUND(I305*H305,2)</f>
        <v>0</v>
      </c>
      <c r="K305" s="145" t="s">
        <v>1</v>
      </c>
      <c r="L305" s="150"/>
      <c r="M305" s="151" t="s">
        <v>1</v>
      </c>
      <c r="N305" s="152" t="s">
        <v>39</v>
      </c>
      <c r="P305" s="153">
        <f>O305*H305</f>
        <v>0</v>
      </c>
      <c r="Q305" s="153">
        <v>0</v>
      </c>
      <c r="R305" s="153">
        <f>Q305*H305</f>
        <v>0</v>
      </c>
      <c r="S305" s="153">
        <v>0</v>
      </c>
      <c r="T305" s="154">
        <f>S305*H305</f>
        <v>0</v>
      </c>
      <c r="AR305" s="155" t="s">
        <v>1004</v>
      </c>
      <c r="AT305" s="155" t="s">
        <v>196</v>
      </c>
      <c r="AU305" s="155" t="s">
        <v>82</v>
      </c>
      <c r="AY305" s="15" t="s">
        <v>193</v>
      </c>
      <c r="BE305" s="156">
        <f>IF(N305="základní",J305,0)</f>
        <v>0</v>
      </c>
      <c r="BF305" s="156">
        <f>IF(N305="snížená",J305,0)</f>
        <v>0</v>
      </c>
      <c r="BG305" s="156">
        <f>IF(N305="zákl. přenesená",J305,0)</f>
        <v>0</v>
      </c>
      <c r="BH305" s="156">
        <f>IF(N305="sníž. přenesená",J305,0)</f>
        <v>0</v>
      </c>
      <c r="BI305" s="156">
        <f>IF(N305="nulová",J305,0)</f>
        <v>0</v>
      </c>
      <c r="BJ305" s="15" t="s">
        <v>82</v>
      </c>
      <c r="BK305" s="156">
        <f>ROUND(I305*H305,2)</f>
        <v>0</v>
      </c>
      <c r="BL305" s="15" t="s">
        <v>1004</v>
      </c>
      <c r="BM305" s="155" t="s">
        <v>2641</v>
      </c>
    </row>
    <row r="306" spans="2:65" s="12" customFormat="1" ht="11.25">
      <c r="B306" s="165"/>
      <c r="D306" s="166" t="s">
        <v>224</v>
      </c>
      <c r="E306" s="167" t="s">
        <v>1</v>
      </c>
      <c r="F306" s="168" t="s">
        <v>2640</v>
      </c>
      <c r="H306" s="169">
        <v>0.94199999999999995</v>
      </c>
      <c r="I306" s="170"/>
      <c r="L306" s="165"/>
      <c r="M306" s="171"/>
      <c r="T306" s="172"/>
      <c r="AT306" s="167" t="s">
        <v>224</v>
      </c>
      <c r="AU306" s="167" t="s">
        <v>82</v>
      </c>
      <c r="AV306" s="12" t="s">
        <v>84</v>
      </c>
      <c r="AW306" s="12" t="s">
        <v>226</v>
      </c>
      <c r="AX306" s="12" t="s">
        <v>82</v>
      </c>
      <c r="AY306" s="167" t="s">
        <v>193</v>
      </c>
    </row>
    <row r="307" spans="2:65" s="1" customFormat="1" ht="16.5" customHeight="1">
      <c r="B307" s="114"/>
      <c r="C307" s="157" t="s">
        <v>487</v>
      </c>
      <c r="D307" s="157" t="s">
        <v>207</v>
      </c>
      <c r="E307" s="158" t="s">
        <v>2042</v>
      </c>
      <c r="F307" s="159" t="s">
        <v>2043</v>
      </c>
      <c r="G307" s="160" t="s">
        <v>210</v>
      </c>
      <c r="H307" s="161">
        <v>1</v>
      </c>
      <c r="I307" s="162"/>
      <c r="J307" s="163">
        <f>ROUND(I307*H307,2)</f>
        <v>0</v>
      </c>
      <c r="K307" s="159" t="s">
        <v>1</v>
      </c>
      <c r="L307" s="30"/>
      <c r="M307" s="164" t="s">
        <v>1</v>
      </c>
      <c r="N307" s="113" t="s">
        <v>39</v>
      </c>
      <c r="P307" s="153">
        <f>O307*H307</f>
        <v>0</v>
      </c>
      <c r="Q307" s="153">
        <v>0</v>
      </c>
      <c r="R307" s="153">
        <f>Q307*H307</f>
        <v>0</v>
      </c>
      <c r="S307" s="153">
        <v>0</v>
      </c>
      <c r="T307" s="154">
        <f>S307*H307</f>
        <v>0</v>
      </c>
      <c r="AR307" s="155" t="s">
        <v>192</v>
      </c>
      <c r="AT307" s="155" t="s">
        <v>207</v>
      </c>
      <c r="AU307" s="155" t="s">
        <v>82</v>
      </c>
      <c r="AY307" s="15" t="s">
        <v>193</v>
      </c>
      <c r="BE307" s="156">
        <f>IF(N307="základní",J307,0)</f>
        <v>0</v>
      </c>
      <c r="BF307" s="156">
        <f>IF(N307="snížená",J307,0)</f>
        <v>0</v>
      </c>
      <c r="BG307" s="156">
        <f>IF(N307="zákl. přenesená",J307,0)</f>
        <v>0</v>
      </c>
      <c r="BH307" s="156">
        <f>IF(N307="sníž. přenesená",J307,0)</f>
        <v>0</v>
      </c>
      <c r="BI307" s="156">
        <f>IF(N307="nulová",J307,0)</f>
        <v>0</v>
      </c>
      <c r="BJ307" s="15" t="s">
        <v>82</v>
      </c>
      <c r="BK307" s="156">
        <f>ROUND(I307*H307,2)</f>
        <v>0</v>
      </c>
      <c r="BL307" s="15" t="s">
        <v>192</v>
      </c>
      <c r="BM307" s="155" t="s">
        <v>2642</v>
      </c>
    </row>
    <row r="308" spans="2:65" s="1" customFormat="1" ht="21.75" customHeight="1">
      <c r="B308" s="114"/>
      <c r="C308" s="157" t="s">
        <v>1439</v>
      </c>
      <c r="D308" s="157" t="s">
        <v>207</v>
      </c>
      <c r="E308" s="158" t="s">
        <v>2046</v>
      </c>
      <c r="F308" s="159" t="s">
        <v>2047</v>
      </c>
      <c r="G308" s="160" t="s">
        <v>199</v>
      </c>
      <c r="H308" s="161">
        <v>2</v>
      </c>
      <c r="I308" s="162"/>
      <c r="J308" s="163">
        <f>ROUND(I308*H308,2)</f>
        <v>0</v>
      </c>
      <c r="K308" s="159" t="s">
        <v>1</v>
      </c>
      <c r="L308" s="30"/>
      <c r="M308" s="164" t="s">
        <v>1</v>
      </c>
      <c r="N308" s="113" t="s">
        <v>39</v>
      </c>
      <c r="P308" s="153">
        <f>O308*H308</f>
        <v>0</v>
      </c>
      <c r="Q308" s="153">
        <v>0</v>
      </c>
      <c r="R308" s="153">
        <f>Q308*H308</f>
        <v>0</v>
      </c>
      <c r="S308" s="153">
        <v>0</v>
      </c>
      <c r="T308" s="154">
        <f>S308*H308</f>
        <v>0</v>
      </c>
      <c r="AR308" s="155" t="s">
        <v>192</v>
      </c>
      <c r="AT308" s="155" t="s">
        <v>207</v>
      </c>
      <c r="AU308" s="155" t="s">
        <v>82</v>
      </c>
      <c r="AY308" s="15" t="s">
        <v>193</v>
      </c>
      <c r="BE308" s="156">
        <f>IF(N308="základní",J308,0)</f>
        <v>0</v>
      </c>
      <c r="BF308" s="156">
        <f>IF(N308="snížená",J308,0)</f>
        <v>0</v>
      </c>
      <c r="BG308" s="156">
        <f>IF(N308="zákl. přenesená",J308,0)</f>
        <v>0</v>
      </c>
      <c r="BH308" s="156">
        <f>IF(N308="sníž. přenesená",J308,0)</f>
        <v>0</v>
      </c>
      <c r="BI308" s="156">
        <f>IF(N308="nulová",J308,0)</f>
        <v>0</v>
      </c>
      <c r="BJ308" s="15" t="s">
        <v>82</v>
      </c>
      <c r="BK308" s="156">
        <f>ROUND(I308*H308,2)</f>
        <v>0</v>
      </c>
      <c r="BL308" s="15" t="s">
        <v>192</v>
      </c>
      <c r="BM308" s="155" t="s">
        <v>2643</v>
      </c>
    </row>
    <row r="309" spans="2:65" s="12" customFormat="1" ht="11.25">
      <c r="B309" s="165"/>
      <c r="D309" s="166" t="s">
        <v>224</v>
      </c>
      <c r="E309" s="167" t="s">
        <v>1</v>
      </c>
      <c r="F309" s="168" t="s">
        <v>2644</v>
      </c>
      <c r="H309" s="169">
        <v>2</v>
      </c>
      <c r="I309" s="170"/>
      <c r="L309" s="165"/>
      <c r="M309" s="171"/>
      <c r="T309" s="172"/>
      <c r="AT309" s="167" t="s">
        <v>224</v>
      </c>
      <c r="AU309" s="167" t="s">
        <v>82</v>
      </c>
      <c r="AV309" s="12" t="s">
        <v>84</v>
      </c>
      <c r="AW309" s="12" t="s">
        <v>226</v>
      </c>
      <c r="AX309" s="12" t="s">
        <v>74</v>
      </c>
      <c r="AY309" s="167" t="s">
        <v>193</v>
      </c>
    </row>
    <row r="310" spans="2:65" s="13" customFormat="1" ht="11.25">
      <c r="B310" s="173"/>
      <c r="D310" s="166" t="s">
        <v>224</v>
      </c>
      <c r="E310" s="174" t="s">
        <v>1</v>
      </c>
      <c r="F310" s="175" t="s">
        <v>227</v>
      </c>
      <c r="H310" s="176">
        <v>2</v>
      </c>
      <c r="I310" s="177"/>
      <c r="L310" s="173"/>
      <c r="M310" s="178"/>
      <c r="T310" s="179"/>
      <c r="AT310" s="174" t="s">
        <v>224</v>
      </c>
      <c r="AU310" s="174" t="s">
        <v>82</v>
      </c>
      <c r="AV310" s="13" t="s">
        <v>192</v>
      </c>
      <c r="AW310" s="13" t="s">
        <v>226</v>
      </c>
      <c r="AX310" s="13" t="s">
        <v>82</v>
      </c>
      <c r="AY310" s="174" t="s">
        <v>193</v>
      </c>
    </row>
    <row r="311" spans="2:65" s="1" customFormat="1" ht="21.75" customHeight="1">
      <c r="B311" s="114"/>
      <c r="C311" s="157" t="s">
        <v>490</v>
      </c>
      <c r="D311" s="157" t="s">
        <v>207</v>
      </c>
      <c r="E311" s="158" t="s">
        <v>2052</v>
      </c>
      <c r="F311" s="159" t="s">
        <v>2053</v>
      </c>
      <c r="G311" s="160" t="s">
        <v>199</v>
      </c>
      <c r="H311" s="161">
        <v>1</v>
      </c>
      <c r="I311" s="162"/>
      <c r="J311" s="163">
        <f>ROUND(I311*H311,2)</f>
        <v>0</v>
      </c>
      <c r="K311" s="159" t="s">
        <v>1</v>
      </c>
      <c r="L311" s="30"/>
      <c r="M311" s="164" t="s">
        <v>1</v>
      </c>
      <c r="N311" s="113" t="s">
        <v>39</v>
      </c>
      <c r="P311" s="153">
        <f>O311*H311</f>
        <v>0</v>
      </c>
      <c r="Q311" s="153">
        <v>0</v>
      </c>
      <c r="R311" s="153">
        <f>Q311*H311</f>
        <v>0</v>
      </c>
      <c r="S311" s="153">
        <v>0</v>
      </c>
      <c r="T311" s="154">
        <f>S311*H311</f>
        <v>0</v>
      </c>
      <c r="AR311" s="155" t="s">
        <v>192</v>
      </c>
      <c r="AT311" s="155" t="s">
        <v>207</v>
      </c>
      <c r="AU311" s="155" t="s">
        <v>82</v>
      </c>
      <c r="AY311" s="15" t="s">
        <v>193</v>
      </c>
      <c r="BE311" s="156">
        <f>IF(N311="základní",J311,0)</f>
        <v>0</v>
      </c>
      <c r="BF311" s="156">
        <f>IF(N311="snížená",J311,0)</f>
        <v>0</v>
      </c>
      <c r="BG311" s="156">
        <f>IF(N311="zákl. přenesená",J311,0)</f>
        <v>0</v>
      </c>
      <c r="BH311" s="156">
        <f>IF(N311="sníž. přenesená",J311,0)</f>
        <v>0</v>
      </c>
      <c r="BI311" s="156">
        <f>IF(N311="nulová",J311,0)</f>
        <v>0</v>
      </c>
      <c r="BJ311" s="15" t="s">
        <v>82</v>
      </c>
      <c r="BK311" s="156">
        <f>ROUND(I311*H311,2)</f>
        <v>0</v>
      </c>
      <c r="BL311" s="15" t="s">
        <v>192</v>
      </c>
      <c r="BM311" s="155" t="s">
        <v>2645</v>
      </c>
    </row>
    <row r="312" spans="2:65" s="12" customFormat="1" ht="11.25">
      <c r="B312" s="165"/>
      <c r="D312" s="166" t="s">
        <v>224</v>
      </c>
      <c r="E312" s="167" t="s">
        <v>1</v>
      </c>
      <c r="F312" s="168" t="s">
        <v>2646</v>
      </c>
      <c r="H312" s="169">
        <v>1</v>
      </c>
      <c r="I312" s="170"/>
      <c r="L312" s="165"/>
      <c r="M312" s="171"/>
      <c r="T312" s="172"/>
      <c r="AT312" s="167" t="s">
        <v>224</v>
      </c>
      <c r="AU312" s="167" t="s">
        <v>82</v>
      </c>
      <c r="AV312" s="12" t="s">
        <v>84</v>
      </c>
      <c r="AW312" s="12" t="s">
        <v>226</v>
      </c>
      <c r="AX312" s="12" t="s">
        <v>82</v>
      </c>
      <c r="AY312" s="167" t="s">
        <v>193</v>
      </c>
    </row>
    <row r="313" spans="2:65" s="1" customFormat="1" ht="21.75" customHeight="1">
      <c r="B313" s="114"/>
      <c r="C313" s="143" t="s">
        <v>1447</v>
      </c>
      <c r="D313" s="143" t="s">
        <v>196</v>
      </c>
      <c r="E313" s="144" t="s">
        <v>2057</v>
      </c>
      <c r="F313" s="145" t="s">
        <v>2058</v>
      </c>
      <c r="G313" s="146" t="s">
        <v>221</v>
      </c>
      <c r="H313" s="147">
        <v>22</v>
      </c>
      <c r="I313" s="148"/>
      <c r="J313" s="149">
        <f>ROUND(I313*H313,2)</f>
        <v>0</v>
      </c>
      <c r="K313" s="145" t="s">
        <v>1</v>
      </c>
      <c r="L313" s="150"/>
      <c r="M313" s="151" t="s">
        <v>1</v>
      </c>
      <c r="N313" s="152" t="s">
        <v>39</v>
      </c>
      <c r="P313" s="153">
        <f>O313*H313</f>
        <v>0</v>
      </c>
      <c r="Q313" s="153">
        <v>0</v>
      </c>
      <c r="R313" s="153">
        <f>Q313*H313</f>
        <v>0</v>
      </c>
      <c r="S313" s="153">
        <v>0</v>
      </c>
      <c r="T313" s="154">
        <f>S313*H313</f>
        <v>0</v>
      </c>
      <c r="AR313" s="155" t="s">
        <v>273</v>
      </c>
      <c r="AT313" s="155" t="s">
        <v>196</v>
      </c>
      <c r="AU313" s="155" t="s">
        <v>82</v>
      </c>
      <c r="AY313" s="15" t="s">
        <v>193</v>
      </c>
      <c r="BE313" s="156">
        <f>IF(N313="základní",J313,0)</f>
        <v>0</v>
      </c>
      <c r="BF313" s="156">
        <f>IF(N313="snížená",J313,0)</f>
        <v>0</v>
      </c>
      <c r="BG313" s="156">
        <f>IF(N313="zákl. přenesená",J313,0)</f>
        <v>0</v>
      </c>
      <c r="BH313" s="156">
        <f>IF(N313="sníž. přenesená",J313,0)</f>
        <v>0</v>
      </c>
      <c r="BI313" s="156">
        <f>IF(N313="nulová",J313,0)</f>
        <v>0</v>
      </c>
      <c r="BJ313" s="15" t="s">
        <v>82</v>
      </c>
      <c r="BK313" s="156">
        <f>ROUND(I313*H313,2)</f>
        <v>0</v>
      </c>
      <c r="BL313" s="15" t="s">
        <v>268</v>
      </c>
      <c r="BM313" s="155" t="s">
        <v>2647</v>
      </c>
    </row>
    <row r="314" spans="2:65" s="12" customFormat="1" ht="11.25">
      <c r="B314" s="165"/>
      <c r="D314" s="166" t="s">
        <v>224</v>
      </c>
      <c r="E314" s="167" t="s">
        <v>1</v>
      </c>
      <c r="F314" s="168" t="s">
        <v>2648</v>
      </c>
      <c r="H314" s="169">
        <v>12</v>
      </c>
      <c r="I314" s="170"/>
      <c r="L314" s="165"/>
      <c r="M314" s="171"/>
      <c r="T314" s="172"/>
      <c r="AT314" s="167" t="s">
        <v>224</v>
      </c>
      <c r="AU314" s="167" t="s">
        <v>82</v>
      </c>
      <c r="AV314" s="12" t="s">
        <v>84</v>
      </c>
      <c r="AW314" s="12" t="s">
        <v>226</v>
      </c>
      <c r="AX314" s="12" t="s">
        <v>74</v>
      </c>
      <c r="AY314" s="167" t="s">
        <v>193</v>
      </c>
    </row>
    <row r="315" spans="2:65" s="12" customFormat="1" ht="11.25">
      <c r="B315" s="165"/>
      <c r="D315" s="166" t="s">
        <v>224</v>
      </c>
      <c r="E315" s="167" t="s">
        <v>1</v>
      </c>
      <c r="F315" s="168" t="s">
        <v>2649</v>
      </c>
      <c r="H315" s="169">
        <v>10</v>
      </c>
      <c r="I315" s="170"/>
      <c r="L315" s="165"/>
      <c r="M315" s="171"/>
      <c r="T315" s="172"/>
      <c r="AT315" s="167" t="s">
        <v>224</v>
      </c>
      <c r="AU315" s="167" t="s">
        <v>82</v>
      </c>
      <c r="AV315" s="12" t="s">
        <v>84</v>
      </c>
      <c r="AW315" s="12" t="s">
        <v>226</v>
      </c>
      <c r="AX315" s="12" t="s">
        <v>74</v>
      </c>
      <c r="AY315" s="167" t="s">
        <v>193</v>
      </c>
    </row>
    <row r="316" spans="2:65" s="13" customFormat="1" ht="11.25">
      <c r="B316" s="173"/>
      <c r="D316" s="166" t="s">
        <v>224</v>
      </c>
      <c r="E316" s="174" t="s">
        <v>1</v>
      </c>
      <c r="F316" s="175" t="s">
        <v>227</v>
      </c>
      <c r="H316" s="176">
        <v>22</v>
      </c>
      <c r="I316" s="177"/>
      <c r="L316" s="173"/>
      <c r="M316" s="178"/>
      <c r="T316" s="179"/>
      <c r="AT316" s="174" t="s">
        <v>224</v>
      </c>
      <c r="AU316" s="174" t="s">
        <v>82</v>
      </c>
      <c r="AV316" s="13" t="s">
        <v>192</v>
      </c>
      <c r="AW316" s="13" t="s">
        <v>226</v>
      </c>
      <c r="AX316" s="13" t="s">
        <v>82</v>
      </c>
      <c r="AY316" s="174" t="s">
        <v>193</v>
      </c>
    </row>
    <row r="317" spans="2:65" s="1" customFormat="1" ht="16.5" customHeight="1">
      <c r="B317" s="114"/>
      <c r="C317" s="157" t="s">
        <v>494</v>
      </c>
      <c r="D317" s="157" t="s">
        <v>207</v>
      </c>
      <c r="E317" s="158" t="s">
        <v>2080</v>
      </c>
      <c r="F317" s="159" t="s">
        <v>2081</v>
      </c>
      <c r="G317" s="160" t="s">
        <v>857</v>
      </c>
      <c r="H317" s="161">
        <v>3.847</v>
      </c>
      <c r="I317" s="162"/>
      <c r="J317" s="163">
        <f>ROUND(I317*H317,2)</f>
        <v>0</v>
      </c>
      <c r="K317" s="159" t="s">
        <v>1</v>
      </c>
      <c r="L317" s="30"/>
      <c r="M317" s="164" t="s">
        <v>1</v>
      </c>
      <c r="N317" s="113" t="s">
        <v>39</v>
      </c>
      <c r="P317" s="153">
        <f>O317*H317</f>
        <v>0</v>
      </c>
      <c r="Q317" s="153">
        <v>0</v>
      </c>
      <c r="R317" s="153">
        <f>Q317*H317</f>
        <v>0</v>
      </c>
      <c r="S317" s="153">
        <v>0</v>
      </c>
      <c r="T317" s="154">
        <f>S317*H317</f>
        <v>0</v>
      </c>
      <c r="AR317" s="155" t="s">
        <v>1004</v>
      </c>
      <c r="AT317" s="155" t="s">
        <v>207</v>
      </c>
      <c r="AU317" s="155" t="s">
        <v>82</v>
      </c>
      <c r="AY317" s="15" t="s">
        <v>193</v>
      </c>
      <c r="BE317" s="156">
        <f>IF(N317="základní",J317,0)</f>
        <v>0</v>
      </c>
      <c r="BF317" s="156">
        <f>IF(N317="snížená",J317,0)</f>
        <v>0</v>
      </c>
      <c r="BG317" s="156">
        <f>IF(N317="zákl. přenesená",J317,0)</f>
        <v>0</v>
      </c>
      <c r="BH317" s="156">
        <f>IF(N317="sníž. přenesená",J317,0)</f>
        <v>0</v>
      </c>
      <c r="BI317" s="156">
        <f>IF(N317="nulová",J317,0)</f>
        <v>0</v>
      </c>
      <c r="BJ317" s="15" t="s">
        <v>82</v>
      </c>
      <c r="BK317" s="156">
        <f>ROUND(I317*H317,2)</f>
        <v>0</v>
      </c>
      <c r="BL317" s="15" t="s">
        <v>1004</v>
      </c>
      <c r="BM317" s="155" t="s">
        <v>2650</v>
      </c>
    </row>
    <row r="318" spans="2:65" s="12" customFormat="1" ht="11.25">
      <c r="B318" s="165"/>
      <c r="D318" s="166" t="s">
        <v>224</v>
      </c>
      <c r="E318" s="167" t="s">
        <v>1</v>
      </c>
      <c r="F318" s="168" t="s">
        <v>2651</v>
      </c>
      <c r="H318" s="169">
        <v>3.1808625617598798</v>
      </c>
      <c r="I318" s="170"/>
      <c r="L318" s="165"/>
      <c r="M318" s="171"/>
      <c r="T318" s="172"/>
      <c r="AT318" s="167" t="s">
        <v>224</v>
      </c>
      <c r="AU318" s="167" t="s">
        <v>82</v>
      </c>
      <c r="AV318" s="12" t="s">
        <v>84</v>
      </c>
      <c r="AW318" s="12" t="s">
        <v>226</v>
      </c>
      <c r="AX318" s="12" t="s">
        <v>74</v>
      </c>
      <c r="AY318" s="167" t="s">
        <v>193</v>
      </c>
    </row>
    <row r="319" spans="2:65" s="12" customFormat="1" ht="22.5">
      <c r="B319" s="165"/>
      <c r="D319" s="166" t="s">
        <v>224</v>
      </c>
      <c r="E319" s="167" t="s">
        <v>1</v>
      </c>
      <c r="F319" s="168" t="s">
        <v>2652</v>
      </c>
      <c r="H319" s="169">
        <v>0.11309733552924001</v>
      </c>
      <c r="I319" s="170"/>
      <c r="L319" s="165"/>
      <c r="M319" s="171"/>
      <c r="T319" s="172"/>
      <c r="AT319" s="167" t="s">
        <v>224</v>
      </c>
      <c r="AU319" s="167" t="s">
        <v>82</v>
      </c>
      <c r="AV319" s="12" t="s">
        <v>84</v>
      </c>
      <c r="AW319" s="12" t="s">
        <v>226</v>
      </c>
      <c r="AX319" s="12" t="s">
        <v>74</v>
      </c>
      <c r="AY319" s="167" t="s">
        <v>193</v>
      </c>
    </row>
    <row r="320" spans="2:65" s="12" customFormat="1" ht="22.5">
      <c r="B320" s="165"/>
      <c r="D320" s="166" t="s">
        <v>224</v>
      </c>
      <c r="E320" s="167" t="s">
        <v>1</v>
      </c>
      <c r="F320" s="168" t="s">
        <v>2653</v>
      </c>
      <c r="H320" s="169">
        <v>0.55292030703184003</v>
      </c>
      <c r="I320" s="170"/>
      <c r="L320" s="165"/>
      <c r="M320" s="171"/>
      <c r="T320" s="172"/>
      <c r="AT320" s="167" t="s">
        <v>224</v>
      </c>
      <c r="AU320" s="167" t="s">
        <v>82</v>
      </c>
      <c r="AV320" s="12" t="s">
        <v>84</v>
      </c>
      <c r="AW320" s="12" t="s">
        <v>226</v>
      </c>
      <c r="AX320" s="12" t="s">
        <v>74</v>
      </c>
      <c r="AY320" s="167" t="s">
        <v>193</v>
      </c>
    </row>
    <row r="321" spans="2:65" s="13" customFormat="1" ht="11.25">
      <c r="B321" s="173"/>
      <c r="D321" s="166" t="s">
        <v>224</v>
      </c>
      <c r="E321" s="174" t="s">
        <v>1</v>
      </c>
      <c r="F321" s="175" t="s">
        <v>227</v>
      </c>
      <c r="H321" s="176">
        <v>3.8468802043209598</v>
      </c>
      <c r="I321" s="177"/>
      <c r="L321" s="173"/>
      <c r="M321" s="178"/>
      <c r="T321" s="179"/>
      <c r="AT321" s="174" t="s">
        <v>224</v>
      </c>
      <c r="AU321" s="174" t="s">
        <v>82</v>
      </c>
      <c r="AV321" s="13" t="s">
        <v>192</v>
      </c>
      <c r="AW321" s="13" t="s">
        <v>226</v>
      </c>
      <c r="AX321" s="13" t="s">
        <v>82</v>
      </c>
      <c r="AY321" s="174" t="s">
        <v>193</v>
      </c>
    </row>
    <row r="322" spans="2:65" s="1" customFormat="1" ht="16.5" customHeight="1">
      <c r="B322" s="114"/>
      <c r="C322" s="143" t="s">
        <v>1455</v>
      </c>
      <c r="D322" s="143" t="s">
        <v>196</v>
      </c>
      <c r="E322" s="144" t="s">
        <v>2087</v>
      </c>
      <c r="F322" s="145" t="s">
        <v>1008</v>
      </c>
      <c r="G322" s="146" t="s">
        <v>857</v>
      </c>
      <c r="H322" s="147">
        <v>3.847</v>
      </c>
      <c r="I322" s="148"/>
      <c r="J322" s="149">
        <f>ROUND(I322*H322,2)</f>
        <v>0</v>
      </c>
      <c r="K322" s="145" t="s">
        <v>1</v>
      </c>
      <c r="L322" s="150"/>
      <c r="M322" s="151" t="s">
        <v>1</v>
      </c>
      <c r="N322" s="152" t="s">
        <v>39</v>
      </c>
      <c r="P322" s="153">
        <f>O322*H322</f>
        <v>0</v>
      </c>
      <c r="Q322" s="153">
        <v>0</v>
      </c>
      <c r="R322" s="153">
        <f>Q322*H322</f>
        <v>0</v>
      </c>
      <c r="S322" s="153">
        <v>0</v>
      </c>
      <c r="T322" s="154">
        <f>S322*H322</f>
        <v>0</v>
      </c>
      <c r="AR322" s="155" t="s">
        <v>1004</v>
      </c>
      <c r="AT322" s="155" t="s">
        <v>196</v>
      </c>
      <c r="AU322" s="155" t="s">
        <v>82</v>
      </c>
      <c r="AY322" s="15" t="s">
        <v>193</v>
      </c>
      <c r="BE322" s="156">
        <f>IF(N322="základní",J322,0)</f>
        <v>0</v>
      </c>
      <c r="BF322" s="156">
        <f>IF(N322="snížená",J322,0)</f>
        <v>0</v>
      </c>
      <c r="BG322" s="156">
        <f>IF(N322="zákl. přenesená",J322,0)</f>
        <v>0</v>
      </c>
      <c r="BH322" s="156">
        <f>IF(N322="sníž. přenesená",J322,0)</f>
        <v>0</v>
      </c>
      <c r="BI322" s="156">
        <f>IF(N322="nulová",J322,0)</f>
        <v>0</v>
      </c>
      <c r="BJ322" s="15" t="s">
        <v>82</v>
      </c>
      <c r="BK322" s="156">
        <f>ROUND(I322*H322,2)</f>
        <v>0</v>
      </c>
      <c r="BL322" s="15" t="s">
        <v>1004</v>
      </c>
      <c r="BM322" s="155" t="s">
        <v>2654</v>
      </c>
    </row>
    <row r="323" spans="2:65" s="12" customFormat="1" ht="11.25">
      <c r="B323" s="165"/>
      <c r="D323" s="166" t="s">
        <v>224</v>
      </c>
      <c r="E323" s="167" t="s">
        <v>1</v>
      </c>
      <c r="F323" s="168" t="s">
        <v>2651</v>
      </c>
      <c r="H323" s="169">
        <v>3.1808625617598798</v>
      </c>
      <c r="I323" s="170"/>
      <c r="L323" s="165"/>
      <c r="M323" s="171"/>
      <c r="T323" s="172"/>
      <c r="AT323" s="167" t="s">
        <v>224</v>
      </c>
      <c r="AU323" s="167" t="s">
        <v>82</v>
      </c>
      <c r="AV323" s="12" t="s">
        <v>84</v>
      </c>
      <c r="AW323" s="12" t="s">
        <v>226</v>
      </c>
      <c r="AX323" s="12" t="s">
        <v>74</v>
      </c>
      <c r="AY323" s="167" t="s">
        <v>193</v>
      </c>
    </row>
    <row r="324" spans="2:65" s="12" customFormat="1" ht="22.5">
      <c r="B324" s="165"/>
      <c r="D324" s="166" t="s">
        <v>224</v>
      </c>
      <c r="E324" s="167" t="s">
        <v>1</v>
      </c>
      <c r="F324" s="168" t="s">
        <v>2652</v>
      </c>
      <c r="H324" s="169">
        <v>0.11309733552924001</v>
      </c>
      <c r="I324" s="170"/>
      <c r="L324" s="165"/>
      <c r="M324" s="171"/>
      <c r="T324" s="172"/>
      <c r="AT324" s="167" t="s">
        <v>224</v>
      </c>
      <c r="AU324" s="167" t="s">
        <v>82</v>
      </c>
      <c r="AV324" s="12" t="s">
        <v>84</v>
      </c>
      <c r="AW324" s="12" t="s">
        <v>226</v>
      </c>
      <c r="AX324" s="12" t="s">
        <v>74</v>
      </c>
      <c r="AY324" s="167" t="s">
        <v>193</v>
      </c>
    </row>
    <row r="325" spans="2:65" s="12" customFormat="1" ht="22.5">
      <c r="B325" s="165"/>
      <c r="D325" s="166" t="s">
        <v>224</v>
      </c>
      <c r="E325" s="167" t="s">
        <v>1</v>
      </c>
      <c r="F325" s="168" t="s">
        <v>2653</v>
      </c>
      <c r="H325" s="169">
        <v>0.55292030703184003</v>
      </c>
      <c r="I325" s="170"/>
      <c r="L325" s="165"/>
      <c r="M325" s="171"/>
      <c r="T325" s="172"/>
      <c r="AT325" s="167" t="s">
        <v>224</v>
      </c>
      <c r="AU325" s="167" t="s">
        <v>82</v>
      </c>
      <c r="AV325" s="12" t="s">
        <v>84</v>
      </c>
      <c r="AW325" s="12" t="s">
        <v>226</v>
      </c>
      <c r="AX325" s="12" t="s">
        <v>74</v>
      </c>
      <c r="AY325" s="167" t="s">
        <v>193</v>
      </c>
    </row>
    <row r="326" spans="2:65" s="13" customFormat="1" ht="11.25">
      <c r="B326" s="173"/>
      <c r="D326" s="166" t="s">
        <v>224</v>
      </c>
      <c r="E326" s="174" t="s">
        <v>1</v>
      </c>
      <c r="F326" s="175" t="s">
        <v>227</v>
      </c>
      <c r="H326" s="176">
        <v>3.8468802043209598</v>
      </c>
      <c r="I326" s="177"/>
      <c r="L326" s="173"/>
      <c r="M326" s="178"/>
      <c r="T326" s="179"/>
      <c r="AT326" s="174" t="s">
        <v>224</v>
      </c>
      <c r="AU326" s="174" t="s">
        <v>82</v>
      </c>
      <c r="AV326" s="13" t="s">
        <v>192</v>
      </c>
      <c r="AW326" s="13" t="s">
        <v>226</v>
      </c>
      <c r="AX326" s="13" t="s">
        <v>82</v>
      </c>
      <c r="AY326" s="174" t="s">
        <v>193</v>
      </c>
    </row>
    <row r="327" spans="2:65" s="1" customFormat="1" ht="21.75" customHeight="1">
      <c r="B327" s="114"/>
      <c r="C327" s="157" t="s">
        <v>497</v>
      </c>
      <c r="D327" s="157" t="s">
        <v>207</v>
      </c>
      <c r="E327" s="158" t="s">
        <v>2103</v>
      </c>
      <c r="F327" s="159" t="s">
        <v>2104</v>
      </c>
      <c r="G327" s="160" t="s">
        <v>857</v>
      </c>
      <c r="H327" s="161">
        <v>5.1909999999999998</v>
      </c>
      <c r="I327" s="162"/>
      <c r="J327" s="163">
        <f>ROUND(I327*H327,2)</f>
        <v>0</v>
      </c>
      <c r="K327" s="159" t="s">
        <v>239</v>
      </c>
      <c r="L327" s="30"/>
      <c r="M327" s="164" t="s">
        <v>1</v>
      </c>
      <c r="N327" s="113" t="s">
        <v>39</v>
      </c>
      <c r="P327" s="153">
        <f>O327*H327</f>
        <v>0</v>
      </c>
      <c r="Q327" s="153">
        <v>2.16</v>
      </c>
      <c r="R327" s="153">
        <f>Q327*H327</f>
        <v>11.21256</v>
      </c>
      <c r="S327" s="153">
        <v>0</v>
      </c>
      <c r="T327" s="154">
        <f>S327*H327</f>
        <v>0</v>
      </c>
      <c r="AR327" s="155" t="s">
        <v>192</v>
      </c>
      <c r="AT327" s="155" t="s">
        <v>207</v>
      </c>
      <c r="AU327" s="155" t="s">
        <v>82</v>
      </c>
      <c r="AY327" s="15" t="s">
        <v>193</v>
      </c>
      <c r="BE327" s="156">
        <f>IF(N327="základní",J327,0)</f>
        <v>0</v>
      </c>
      <c r="BF327" s="156">
        <f>IF(N327="snížená",J327,0)</f>
        <v>0</v>
      </c>
      <c r="BG327" s="156">
        <f>IF(N327="zákl. přenesená",J327,0)</f>
        <v>0</v>
      </c>
      <c r="BH327" s="156">
        <f>IF(N327="sníž. přenesená",J327,0)</f>
        <v>0</v>
      </c>
      <c r="BI327" s="156">
        <f>IF(N327="nulová",J327,0)</f>
        <v>0</v>
      </c>
      <c r="BJ327" s="15" t="s">
        <v>82</v>
      </c>
      <c r="BK327" s="156">
        <f>ROUND(I327*H327,2)</f>
        <v>0</v>
      </c>
      <c r="BL327" s="15" t="s">
        <v>192</v>
      </c>
      <c r="BM327" s="155" t="s">
        <v>2655</v>
      </c>
    </row>
    <row r="328" spans="2:65" s="1" customFormat="1" ht="11.25">
      <c r="B328" s="30"/>
      <c r="D328" s="180" t="s">
        <v>286</v>
      </c>
      <c r="F328" s="181" t="s">
        <v>2106</v>
      </c>
      <c r="I328" s="115"/>
      <c r="L328" s="30"/>
      <c r="M328" s="182"/>
      <c r="T328" s="54"/>
      <c r="AT328" s="15" t="s">
        <v>286</v>
      </c>
      <c r="AU328" s="15" t="s">
        <v>82</v>
      </c>
    </row>
    <row r="329" spans="2:65" s="1" customFormat="1" ht="19.5">
      <c r="B329" s="30"/>
      <c r="D329" s="166" t="s">
        <v>1116</v>
      </c>
      <c r="F329" s="192" t="s">
        <v>2482</v>
      </c>
      <c r="I329" s="115"/>
      <c r="L329" s="30"/>
      <c r="M329" s="182"/>
      <c r="T329" s="54"/>
      <c r="AT329" s="15" t="s">
        <v>1116</v>
      </c>
      <c r="AU329" s="15" t="s">
        <v>82</v>
      </c>
    </row>
    <row r="330" spans="2:65" s="12" customFormat="1" ht="11.25">
      <c r="B330" s="165"/>
      <c r="D330" s="166" t="s">
        <v>224</v>
      </c>
      <c r="E330" s="167" t="s">
        <v>1</v>
      </c>
      <c r="F330" s="168" t="s">
        <v>2656</v>
      </c>
      <c r="H330" s="169">
        <v>2.5446900494079001</v>
      </c>
      <c r="I330" s="170"/>
      <c r="L330" s="165"/>
      <c r="M330" s="171"/>
      <c r="T330" s="172"/>
      <c r="AT330" s="167" t="s">
        <v>224</v>
      </c>
      <c r="AU330" s="167" t="s">
        <v>82</v>
      </c>
      <c r="AV330" s="12" t="s">
        <v>84</v>
      </c>
      <c r="AW330" s="12" t="s">
        <v>226</v>
      </c>
      <c r="AX330" s="12" t="s">
        <v>74</v>
      </c>
      <c r="AY330" s="167" t="s">
        <v>193</v>
      </c>
    </row>
    <row r="331" spans="2:65" s="12" customFormat="1" ht="11.25">
      <c r="B331" s="165"/>
      <c r="D331" s="166" t="s">
        <v>224</v>
      </c>
      <c r="E331" s="167" t="s">
        <v>1</v>
      </c>
      <c r="F331" s="168" t="s">
        <v>2657</v>
      </c>
      <c r="H331" s="169">
        <v>2.6464776513842199</v>
      </c>
      <c r="I331" s="170"/>
      <c r="L331" s="165"/>
      <c r="M331" s="171"/>
      <c r="T331" s="172"/>
      <c r="AT331" s="167" t="s">
        <v>224</v>
      </c>
      <c r="AU331" s="167" t="s">
        <v>82</v>
      </c>
      <c r="AV331" s="12" t="s">
        <v>84</v>
      </c>
      <c r="AW331" s="12" t="s">
        <v>226</v>
      </c>
      <c r="AX331" s="12" t="s">
        <v>74</v>
      </c>
      <c r="AY331" s="167" t="s">
        <v>193</v>
      </c>
    </row>
    <row r="332" spans="2:65" s="13" customFormat="1" ht="11.25">
      <c r="B332" s="173"/>
      <c r="D332" s="166" t="s">
        <v>224</v>
      </c>
      <c r="E332" s="174" t="s">
        <v>1</v>
      </c>
      <c r="F332" s="175" t="s">
        <v>227</v>
      </c>
      <c r="H332" s="176">
        <v>5.1911677007921204</v>
      </c>
      <c r="I332" s="177"/>
      <c r="L332" s="173"/>
      <c r="M332" s="178"/>
      <c r="T332" s="179"/>
      <c r="AT332" s="174" t="s">
        <v>224</v>
      </c>
      <c r="AU332" s="174" t="s">
        <v>82</v>
      </c>
      <c r="AV332" s="13" t="s">
        <v>192</v>
      </c>
      <c r="AW332" s="13" t="s">
        <v>226</v>
      </c>
      <c r="AX332" s="13" t="s">
        <v>82</v>
      </c>
      <c r="AY332" s="174" t="s">
        <v>193</v>
      </c>
    </row>
    <row r="333" spans="2:65" s="1" customFormat="1" ht="16.5" customHeight="1">
      <c r="B333" s="114"/>
      <c r="C333" s="143" t="s">
        <v>1463</v>
      </c>
      <c r="D333" s="143" t="s">
        <v>196</v>
      </c>
      <c r="E333" s="144" t="s">
        <v>2112</v>
      </c>
      <c r="F333" s="145" t="s">
        <v>2113</v>
      </c>
      <c r="G333" s="146" t="s">
        <v>864</v>
      </c>
      <c r="H333" s="147">
        <v>6.718</v>
      </c>
      <c r="I333" s="148"/>
      <c r="J333" s="149">
        <f>ROUND(I333*H333,2)</f>
        <v>0</v>
      </c>
      <c r="K333" s="145" t="s">
        <v>239</v>
      </c>
      <c r="L333" s="150"/>
      <c r="M333" s="151" t="s">
        <v>1</v>
      </c>
      <c r="N333" s="152" t="s">
        <v>39</v>
      </c>
      <c r="P333" s="153">
        <f>O333*H333</f>
        <v>0</v>
      </c>
      <c r="Q333" s="153">
        <v>1</v>
      </c>
      <c r="R333" s="153">
        <f>Q333*H333</f>
        <v>6.718</v>
      </c>
      <c r="S333" s="153">
        <v>0</v>
      </c>
      <c r="T333" s="154">
        <f>S333*H333</f>
        <v>0</v>
      </c>
      <c r="AR333" s="155" t="s">
        <v>1004</v>
      </c>
      <c r="AT333" s="155" t="s">
        <v>196</v>
      </c>
      <c r="AU333" s="155" t="s">
        <v>82</v>
      </c>
      <c r="AY333" s="15" t="s">
        <v>193</v>
      </c>
      <c r="BE333" s="156">
        <f>IF(N333="základní",J333,0)</f>
        <v>0</v>
      </c>
      <c r="BF333" s="156">
        <f>IF(N333="snížená",J333,0)</f>
        <v>0</v>
      </c>
      <c r="BG333" s="156">
        <f>IF(N333="zákl. přenesená",J333,0)</f>
        <v>0</v>
      </c>
      <c r="BH333" s="156">
        <f>IF(N333="sníž. přenesená",J333,0)</f>
        <v>0</v>
      </c>
      <c r="BI333" s="156">
        <f>IF(N333="nulová",J333,0)</f>
        <v>0</v>
      </c>
      <c r="BJ333" s="15" t="s">
        <v>82</v>
      </c>
      <c r="BK333" s="156">
        <f>ROUND(I333*H333,2)</f>
        <v>0</v>
      </c>
      <c r="BL333" s="15" t="s">
        <v>1004</v>
      </c>
      <c r="BM333" s="155" t="s">
        <v>2658</v>
      </c>
    </row>
    <row r="334" spans="2:65" s="12" customFormat="1" ht="11.25">
      <c r="B334" s="165"/>
      <c r="D334" s="166" t="s">
        <v>224</v>
      </c>
      <c r="E334" s="167" t="s">
        <v>1</v>
      </c>
      <c r="F334" s="168" t="s">
        <v>2659</v>
      </c>
      <c r="H334" s="169">
        <v>4.07150407905264</v>
      </c>
      <c r="I334" s="170"/>
      <c r="L334" s="165"/>
      <c r="M334" s="171"/>
      <c r="T334" s="172"/>
      <c r="AT334" s="167" t="s">
        <v>224</v>
      </c>
      <c r="AU334" s="167" t="s">
        <v>82</v>
      </c>
      <c r="AV334" s="12" t="s">
        <v>84</v>
      </c>
      <c r="AW334" s="12" t="s">
        <v>226</v>
      </c>
      <c r="AX334" s="12" t="s">
        <v>74</v>
      </c>
      <c r="AY334" s="167" t="s">
        <v>193</v>
      </c>
    </row>
    <row r="335" spans="2:65" s="12" customFormat="1" ht="11.25">
      <c r="B335" s="165"/>
      <c r="D335" s="166" t="s">
        <v>224</v>
      </c>
      <c r="E335" s="167" t="s">
        <v>1</v>
      </c>
      <c r="F335" s="168" t="s">
        <v>2657</v>
      </c>
      <c r="H335" s="169">
        <v>2.6464776513842199</v>
      </c>
      <c r="I335" s="170"/>
      <c r="L335" s="165"/>
      <c r="M335" s="171"/>
      <c r="T335" s="172"/>
      <c r="AT335" s="167" t="s">
        <v>224</v>
      </c>
      <c r="AU335" s="167" t="s">
        <v>82</v>
      </c>
      <c r="AV335" s="12" t="s">
        <v>84</v>
      </c>
      <c r="AW335" s="12" t="s">
        <v>226</v>
      </c>
      <c r="AX335" s="12" t="s">
        <v>74</v>
      </c>
      <c r="AY335" s="167" t="s">
        <v>193</v>
      </c>
    </row>
    <row r="336" spans="2:65" s="13" customFormat="1" ht="11.25">
      <c r="B336" s="173"/>
      <c r="D336" s="166" t="s">
        <v>224</v>
      </c>
      <c r="E336" s="174" t="s">
        <v>1</v>
      </c>
      <c r="F336" s="175" t="s">
        <v>227</v>
      </c>
      <c r="H336" s="176">
        <v>6.7179817304368603</v>
      </c>
      <c r="I336" s="177"/>
      <c r="L336" s="173"/>
      <c r="M336" s="178"/>
      <c r="T336" s="179"/>
      <c r="AT336" s="174" t="s">
        <v>224</v>
      </c>
      <c r="AU336" s="174" t="s">
        <v>82</v>
      </c>
      <c r="AV336" s="13" t="s">
        <v>192</v>
      </c>
      <c r="AW336" s="13" t="s">
        <v>226</v>
      </c>
      <c r="AX336" s="13" t="s">
        <v>82</v>
      </c>
      <c r="AY336" s="174" t="s">
        <v>193</v>
      </c>
    </row>
    <row r="337" spans="2:65" s="11" customFormat="1" ht="25.9" customHeight="1">
      <c r="B337" s="131"/>
      <c r="D337" s="132" t="s">
        <v>73</v>
      </c>
      <c r="E337" s="133" t="s">
        <v>993</v>
      </c>
      <c r="F337" s="133" t="s">
        <v>994</v>
      </c>
      <c r="I337" s="134"/>
      <c r="J337" s="135">
        <f>BK337</f>
        <v>0</v>
      </c>
      <c r="L337" s="131"/>
      <c r="M337" s="136"/>
      <c r="P337" s="137">
        <f>SUM(P338:P373)</f>
        <v>0</v>
      </c>
      <c r="R337" s="137">
        <f>SUM(R338:R373)</f>
        <v>2.9673080000000001</v>
      </c>
      <c r="T337" s="138">
        <f>SUM(T338:T373)</f>
        <v>19.574880000000004</v>
      </c>
      <c r="AR337" s="132" t="s">
        <v>203</v>
      </c>
      <c r="AT337" s="139" t="s">
        <v>73</v>
      </c>
      <c r="AU337" s="139" t="s">
        <v>74</v>
      </c>
      <c r="AY337" s="132" t="s">
        <v>193</v>
      </c>
      <c r="BK337" s="140">
        <f>SUM(BK338:BK373)</f>
        <v>0</v>
      </c>
    </row>
    <row r="338" spans="2:65" s="1" customFormat="1" ht="44.25" customHeight="1">
      <c r="B338" s="114"/>
      <c r="C338" s="157" t="s">
        <v>503</v>
      </c>
      <c r="D338" s="157" t="s">
        <v>207</v>
      </c>
      <c r="E338" s="158" t="s">
        <v>734</v>
      </c>
      <c r="F338" s="159" t="s">
        <v>735</v>
      </c>
      <c r="G338" s="160" t="s">
        <v>736</v>
      </c>
      <c r="H338" s="161">
        <v>4</v>
      </c>
      <c r="I338" s="162"/>
      <c r="J338" s="163">
        <f>ROUND(I338*H338,2)</f>
        <v>0</v>
      </c>
      <c r="K338" s="159" t="s">
        <v>1003</v>
      </c>
      <c r="L338" s="30"/>
      <c r="M338" s="164" t="s">
        <v>1</v>
      </c>
      <c r="N338" s="113" t="s">
        <v>39</v>
      </c>
      <c r="P338" s="153">
        <f>O338*H338</f>
        <v>0</v>
      </c>
      <c r="Q338" s="153">
        <v>0</v>
      </c>
      <c r="R338" s="153">
        <f>Q338*H338</f>
        <v>0</v>
      </c>
      <c r="S338" s="153">
        <v>0</v>
      </c>
      <c r="T338" s="154">
        <f>S338*H338</f>
        <v>0</v>
      </c>
      <c r="AR338" s="155" t="s">
        <v>268</v>
      </c>
      <c r="AT338" s="155" t="s">
        <v>207</v>
      </c>
      <c r="AU338" s="155" t="s">
        <v>82</v>
      </c>
      <c r="AY338" s="15" t="s">
        <v>193</v>
      </c>
      <c r="BE338" s="156">
        <f>IF(N338="základní",J338,0)</f>
        <v>0</v>
      </c>
      <c r="BF338" s="156">
        <f>IF(N338="snížená",J338,0)</f>
        <v>0</v>
      </c>
      <c r="BG338" s="156">
        <f>IF(N338="zákl. přenesená",J338,0)</f>
        <v>0</v>
      </c>
      <c r="BH338" s="156">
        <f>IF(N338="sníž. přenesená",J338,0)</f>
        <v>0</v>
      </c>
      <c r="BI338" s="156">
        <f>IF(N338="nulová",J338,0)</f>
        <v>0</v>
      </c>
      <c r="BJ338" s="15" t="s">
        <v>82</v>
      </c>
      <c r="BK338" s="156">
        <f>ROUND(I338*H338,2)</f>
        <v>0</v>
      </c>
      <c r="BL338" s="15" t="s">
        <v>268</v>
      </c>
      <c r="BM338" s="155" t="s">
        <v>2660</v>
      </c>
    </row>
    <row r="339" spans="2:65" s="1" customFormat="1" ht="11.25">
      <c r="B339" s="30"/>
      <c r="D339" s="180" t="s">
        <v>286</v>
      </c>
      <c r="F339" s="181" t="s">
        <v>2144</v>
      </c>
      <c r="I339" s="115"/>
      <c r="L339" s="30"/>
      <c r="M339" s="182"/>
      <c r="T339" s="54"/>
      <c r="AT339" s="15" t="s">
        <v>286</v>
      </c>
      <c r="AU339" s="15" t="s">
        <v>82</v>
      </c>
    </row>
    <row r="340" spans="2:65" s="12" customFormat="1" ht="11.25">
      <c r="B340" s="165"/>
      <c r="D340" s="166" t="s">
        <v>224</v>
      </c>
      <c r="E340" s="167" t="s">
        <v>1</v>
      </c>
      <c r="F340" s="168" t="s">
        <v>192</v>
      </c>
      <c r="H340" s="169">
        <v>4</v>
      </c>
      <c r="I340" s="170"/>
      <c r="L340" s="165"/>
      <c r="M340" s="171"/>
      <c r="T340" s="172"/>
      <c r="AT340" s="167" t="s">
        <v>224</v>
      </c>
      <c r="AU340" s="167" t="s">
        <v>82</v>
      </c>
      <c r="AV340" s="12" t="s">
        <v>84</v>
      </c>
      <c r="AW340" s="12" t="s">
        <v>226</v>
      </c>
      <c r="AX340" s="12" t="s">
        <v>82</v>
      </c>
      <c r="AY340" s="167" t="s">
        <v>193</v>
      </c>
    </row>
    <row r="341" spans="2:65" s="1" customFormat="1" ht="24.2" customHeight="1">
      <c r="B341" s="114"/>
      <c r="C341" s="157" t="s">
        <v>1473</v>
      </c>
      <c r="D341" s="157" t="s">
        <v>207</v>
      </c>
      <c r="E341" s="158" t="s">
        <v>2147</v>
      </c>
      <c r="F341" s="159" t="s">
        <v>745</v>
      </c>
      <c r="G341" s="160" t="s">
        <v>736</v>
      </c>
      <c r="H341" s="161">
        <v>4.5999999999999996</v>
      </c>
      <c r="I341" s="162"/>
      <c r="J341" s="163">
        <f>ROUND(I341*H341,2)</f>
        <v>0</v>
      </c>
      <c r="K341" s="159" t="s">
        <v>1003</v>
      </c>
      <c r="L341" s="30"/>
      <c r="M341" s="164" t="s">
        <v>1</v>
      </c>
      <c r="N341" s="113" t="s">
        <v>39</v>
      </c>
      <c r="P341" s="153">
        <f>O341*H341</f>
        <v>0</v>
      </c>
      <c r="Q341" s="153">
        <v>3.0000000000000001E-5</v>
      </c>
      <c r="R341" s="153">
        <f>Q341*H341</f>
        <v>1.3799999999999999E-4</v>
      </c>
      <c r="S341" s="153">
        <v>0</v>
      </c>
      <c r="T341" s="154">
        <f>S341*H341</f>
        <v>0</v>
      </c>
      <c r="AR341" s="155" t="s">
        <v>268</v>
      </c>
      <c r="AT341" s="155" t="s">
        <v>207</v>
      </c>
      <c r="AU341" s="155" t="s">
        <v>82</v>
      </c>
      <c r="AY341" s="15" t="s">
        <v>193</v>
      </c>
      <c r="BE341" s="156">
        <f>IF(N341="základní",J341,0)</f>
        <v>0</v>
      </c>
      <c r="BF341" s="156">
        <f>IF(N341="snížená",J341,0)</f>
        <v>0</v>
      </c>
      <c r="BG341" s="156">
        <f>IF(N341="zákl. přenesená",J341,0)</f>
        <v>0</v>
      </c>
      <c r="BH341" s="156">
        <f>IF(N341="sníž. přenesená",J341,0)</f>
        <v>0</v>
      </c>
      <c r="BI341" s="156">
        <f>IF(N341="nulová",J341,0)</f>
        <v>0</v>
      </c>
      <c r="BJ341" s="15" t="s">
        <v>82</v>
      </c>
      <c r="BK341" s="156">
        <f>ROUND(I341*H341,2)</f>
        <v>0</v>
      </c>
      <c r="BL341" s="15" t="s">
        <v>268</v>
      </c>
      <c r="BM341" s="155" t="s">
        <v>2661</v>
      </c>
    </row>
    <row r="342" spans="2:65" s="1" customFormat="1" ht="11.25">
      <c r="B342" s="30"/>
      <c r="D342" s="180" t="s">
        <v>286</v>
      </c>
      <c r="F342" s="181" t="s">
        <v>2149</v>
      </c>
      <c r="I342" s="115"/>
      <c r="L342" s="30"/>
      <c r="M342" s="182"/>
      <c r="T342" s="54"/>
      <c r="AT342" s="15" t="s">
        <v>286</v>
      </c>
      <c r="AU342" s="15" t="s">
        <v>82</v>
      </c>
    </row>
    <row r="343" spans="2:65" s="12" customFormat="1" ht="11.25">
      <c r="B343" s="165"/>
      <c r="D343" s="166" t="s">
        <v>224</v>
      </c>
      <c r="E343" s="167" t="s">
        <v>1</v>
      </c>
      <c r="F343" s="168" t="s">
        <v>192</v>
      </c>
      <c r="H343" s="169">
        <v>4</v>
      </c>
      <c r="I343" s="170"/>
      <c r="L343" s="165"/>
      <c r="M343" s="171"/>
      <c r="T343" s="172"/>
      <c r="AT343" s="167" t="s">
        <v>224</v>
      </c>
      <c r="AU343" s="167" t="s">
        <v>82</v>
      </c>
      <c r="AV343" s="12" t="s">
        <v>84</v>
      </c>
      <c r="AW343" s="12" t="s">
        <v>226</v>
      </c>
      <c r="AX343" s="12" t="s">
        <v>82</v>
      </c>
      <c r="AY343" s="167" t="s">
        <v>193</v>
      </c>
    </row>
    <row r="344" spans="2:65" s="12" customFormat="1" ht="11.25">
      <c r="B344" s="165"/>
      <c r="D344" s="166" t="s">
        <v>224</v>
      </c>
      <c r="F344" s="168" t="s">
        <v>2662</v>
      </c>
      <c r="H344" s="169">
        <v>4.5999999999999996</v>
      </c>
      <c r="I344" s="170"/>
      <c r="L344" s="165"/>
      <c r="M344" s="171"/>
      <c r="T344" s="172"/>
      <c r="AT344" s="167" t="s">
        <v>224</v>
      </c>
      <c r="AU344" s="167" t="s">
        <v>82</v>
      </c>
      <c r="AV344" s="12" t="s">
        <v>84</v>
      </c>
      <c r="AW344" s="12" t="s">
        <v>3</v>
      </c>
      <c r="AX344" s="12" t="s">
        <v>82</v>
      </c>
      <c r="AY344" s="167" t="s">
        <v>193</v>
      </c>
    </row>
    <row r="345" spans="2:65" s="1" customFormat="1" ht="55.5" customHeight="1">
      <c r="B345" s="114"/>
      <c r="C345" s="157" t="s">
        <v>506</v>
      </c>
      <c r="D345" s="157" t="s">
        <v>207</v>
      </c>
      <c r="E345" s="158" t="s">
        <v>2168</v>
      </c>
      <c r="F345" s="159" t="s">
        <v>2169</v>
      </c>
      <c r="G345" s="160" t="s">
        <v>736</v>
      </c>
      <c r="H345" s="161">
        <v>25.8</v>
      </c>
      <c r="I345" s="162"/>
      <c r="J345" s="163">
        <f>ROUND(I345*H345,2)</f>
        <v>0</v>
      </c>
      <c r="K345" s="159" t="s">
        <v>2170</v>
      </c>
      <c r="L345" s="30"/>
      <c r="M345" s="164" t="s">
        <v>1</v>
      </c>
      <c r="N345" s="113" t="s">
        <v>39</v>
      </c>
      <c r="P345" s="153">
        <f>O345*H345</f>
        <v>0</v>
      </c>
      <c r="Q345" s="153">
        <v>0</v>
      </c>
      <c r="R345" s="153">
        <f>Q345*H345</f>
        <v>0</v>
      </c>
      <c r="S345" s="153">
        <v>0.29499999999999998</v>
      </c>
      <c r="T345" s="154">
        <f>S345*H345</f>
        <v>7.6109999999999998</v>
      </c>
      <c r="AR345" s="155" t="s">
        <v>268</v>
      </c>
      <c r="AT345" s="155" t="s">
        <v>207</v>
      </c>
      <c r="AU345" s="155" t="s">
        <v>82</v>
      </c>
      <c r="AY345" s="15" t="s">
        <v>193</v>
      </c>
      <c r="BE345" s="156">
        <f>IF(N345="základní",J345,0)</f>
        <v>0</v>
      </c>
      <c r="BF345" s="156">
        <f>IF(N345="snížená",J345,0)</f>
        <v>0</v>
      </c>
      <c r="BG345" s="156">
        <f>IF(N345="zákl. přenesená",J345,0)</f>
        <v>0</v>
      </c>
      <c r="BH345" s="156">
        <f>IF(N345="sníž. přenesená",J345,0)</f>
        <v>0</v>
      </c>
      <c r="BI345" s="156">
        <f>IF(N345="nulová",J345,0)</f>
        <v>0</v>
      </c>
      <c r="BJ345" s="15" t="s">
        <v>82</v>
      </c>
      <c r="BK345" s="156">
        <f>ROUND(I345*H345,2)</f>
        <v>0</v>
      </c>
      <c r="BL345" s="15" t="s">
        <v>268</v>
      </c>
      <c r="BM345" s="155" t="s">
        <v>2663</v>
      </c>
    </row>
    <row r="346" spans="2:65" s="1" customFormat="1" ht="11.25">
      <c r="B346" s="30"/>
      <c r="D346" s="180" t="s">
        <v>286</v>
      </c>
      <c r="F346" s="181" t="s">
        <v>2172</v>
      </c>
      <c r="I346" s="115"/>
      <c r="L346" s="30"/>
      <c r="M346" s="182"/>
      <c r="T346" s="54"/>
      <c r="AT346" s="15" t="s">
        <v>286</v>
      </c>
      <c r="AU346" s="15" t="s">
        <v>82</v>
      </c>
    </row>
    <row r="347" spans="2:65" s="12" customFormat="1" ht="11.25">
      <c r="B347" s="165"/>
      <c r="D347" s="166" t="s">
        <v>224</v>
      </c>
      <c r="E347" s="167" t="s">
        <v>1</v>
      </c>
      <c r="F347" s="168" t="s">
        <v>2664</v>
      </c>
      <c r="H347" s="169">
        <v>25.8</v>
      </c>
      <c r="I347" s="170"/>
      <c r="L347" s="165"/>
      <c r="M347" s="171"/>
      <c r="T347" s="172"/>
      <c r="AT347" s="167" t="s">
        <v>224</v>
      </c>
      <c r="AU347" s="167" t="s">
        <v>82</v>
      </c>
      <c r="AV347" s="12" t="s">
        <v>84</v>
      </c>
      <c r="AW347" s="12" t="s">
        <v>226</v>
      </c>
      <c r="AX347" s="12" t="s">
        <v>82</v>
      </c>
      <c r="AY347" s="167" t="s">
        <v>193</v>
      </c>
    </row>
    <row r="348" spans="2:65" s="1" customFormat="1" ht="44.25" customHeight="1">
      <c r="B348" s="114"/>
      <c r="C348" s="157" t="s">
        <v>1480</v>
      </c>
      <c r="D348" s="157" t="s">
        <v>207</v>
      </c>
      <c r="E348" s="158" t="s">
        <v>1036</v>
      </c>
      <c r="F348" s="159" t="s">
        <v>1037</v>
      </c>
      <c r="G348" s="160" t="s">
        <v>736</v>
      </c>
      <c r="H348" s="161">
        <v>25.8</v>
      </c>
      <c r="I348" s="162"/>
      <c r="J348" s="163">
        <f>ROUND(I348*H348,2)</f>
        <v>0</v>
      </c>
      <c r="K348" s="159" t="s">
        <v>1003</v>
      </c>
      <c r="L348" s="30"/>
      <c r="M348" s="164" t="s">
        <v>1</v>
      </c>
      <c r="N348" s="113" t="s">
        <v>39</v>
      </c>
      <c r="P348" s="153">
        <f>O348*H348</f>
        <v>0</v>
      </c>
      <c r="Q348" s="153">
        <v>0</v>
      </c>
      <c r="R348" s="153">
        <f>Q348*H348</f>
        <v>0</v>
      </c>
      <c r="S348" s="153">
        <v>0.44</v>
      </c>
      <c r="T348" s="154">
        <f>S348*H348</f>
        <v>11.352</v>
      </c>
      <c r="AR348" s="155" t="s">
        <v>268</v>
      </c>
      <c r="AT348" s="155" t="s">
        <v>207</v>
      </c>
      <c r="AU348" s="155" t="s">
        <v>82</v>
      </c>
      <c r="AY348" s="15" t="s">
        <v>193</v>
      </c>
      <c r="BE348" s="156">
        <f>IF(N348="základní",J348,0)</f>
        <v>0</v>
      </c>
      <c r="BF348" s="156">
        <f>IF(N348="snížená",J348,0)</f>
        <v>0</v>
      </c>
      <c r="BG348" s="156">
        <f>IF(N348="zákl. přenesená",J348,0)</f>
        <v>0</v>
      </c>
      <c r="BH348" s="156">
        <f>IF(N348="sníž. přenesená",J348,0)</f>
        <v>0</v>
      </c>
      <c r="BI348" s="156">
        <f>IF(N348="nulová",J348,0)</f>
        <v>0</v>
      </c>
      <c r="BJ348" s="15" t="s">
        <v>82</v>
      </c>
      <c r="BK348" s="156">
        <f>ROUND(I348*H348,2)</f>
        <v>0</v>
      </c>
      <c r="BL348" s="15" t="s">
        <v>268</v>
      </c>
      <c r="BM348" s="155" t="s">
        <v>2665</v>
      </c>
    </row>
    <row r="349" spans="2:65" s="1" customFormat="1" ht="11.25">
      <c r="B349" s="30"/>
      <c r="D349" s="180" t="s">
        <v>286</v>
      </c>
      <c r="F349" s="181" t="s">
        <v>1039</v>
      </c>
      <c r="I349" s="115"/>
      <c r="L349" s="30"/>
      <c r="M349" s="182"/>
      <c r="T349" s="54"/>
      <c r="AT349" s="15" t="s">
        <v>286</v>
      </c>
      <c r="AU349" s="15" t="s">
        <v>82</v>
      </c>
    </row>
    <row r="350" spans="2:65" s="12" customFormat="1" ht="11.25">
      <c r="B350" s="165"/>
      <c r="D350" s="166" t="s">
        <v>224</v>
      </c>
      <c r="E350" s="167" t="s">
        <v>1</v>
      </c>
      <c r="F350" s="168" t="s">
        <v>2664</v>
      </c>
      <c r="H350" s="169">
        <v>25.8</v>
      </c>
      <c r="I350" s="170"/>
      <c r="L350" s="165"/>
      <c r="M350" s="171"/>
      <c r="T350" s="172"/>
      <c r="AT350" s="167" t="s">
        <v>224</v>
      </c>
      <c r="AU350" s="167" t="s">
        <v>82</v>
      </c>
      <c r="AV350" s="12" t="s">
        <v>84</v>
      </c>
      <c r="AW350" s="12" t="s">
        <v>226</v>
      </c>
      <c r="AX350" s="12" t="s">
        <v>82</v>
      </c>
      <c r="AY350" s="167" t="s">
        <v>193</v>
      </c>
    </row>
    <row r="351" spans="2:65" s="1" customFormat="1" ht="37.9" customHeight="1">
      <c r="B351" s="114"/>
      <c r="C351" s="157" t="s">
        <v>510</v>
      </c>
      <c r="D351" s="157" t="s">
        <v>207</v>
      </c>
      <c r="E351" s="158" t="s">
        <v>1040</v>
      </c>
      <c r="F351" s="159" t="s">
        <v>1041</v>
      </c>
      <c r="G351" s="160" t="s">
        <v>736</v>
      </c>
      <c r="H351" s="161">
        <v>25.8</v>
      </c>
      <c r="I351" s="162"/>
      <c r="J351" s="163">
        <f>ROUND(I351*H351,2)</f>
        <v>0</v>
      </c>
      <c r="K351" s="159" t="s">
        <v>1003</v>
      </c>
      <c r="L351" s="30"/>
      <c r="M351" s="164" t="s">
        <v>1</v>
      </c>
      <c r="N351" s="113" t="s">
        <v>39</v>
      </c>
      <c r="P351" s="153">
        <f>O351*H351</f>
        <v>0</v>
      </c>
      <c r="Q351" s="153">
        <v>0</v>
      </c>
      <c r="R351" s="153">
        <f>Q351*H351</f>
        <v>0</v>
      </c>
      <c r="S351" s="153">
        <v>0</v>
      </c>
      <c r="T351" s="154">
        <f>S351*H351</f>
        <v>0</v>
      </c>
      <c r="AR351" s="155" t="s">
        <v>268</v>
      </c>
      <c r="AT351" s="155" t="s">
        <v>207</v>
      </c>
      <c r="AU351" s="155" t="s">
        <v>82</v>
      </c>
      <c r="AY351" s="15" t="s">
        <v>193</v>
      </c>
      <c r="BE351" s="156">
        <f>IF(N351="základní",J351,0)</f>
        <v>0</v>
      </c>
      <c r="BF351" s="156">
        <f>IF(N351="snížená",J351,0)</f>
        <v>0</v>
      </c>
      <c r="BG351" s="156">
        <f>IF(N351="zákl. přenesená",J351,0)</f>
        <v>0</v>
      </c>
      <c r="BH351" s="156">
        <f>IF(N351="sníž. přenesená",J351,0)</f>
        <v>0</v>
      </c>
      <c r="BI351" s="156">
        <f>IF(N351="nulová",J351,0)</f>
        <v>0</v>
      </c>
      <c r="BJ351" s="15" t="s">
        <v>82</v>
      </c>
      <c r="BK351" s="156">
        <f>ROUND(I351*H351,2)</f>
        <v>0</v>
      </c>
      <c r="BL351" s="15" t="s">
        <v>268</v>
      </c>
      <c r="BM351" s="155" t="s">
        <v>2666</v>
      </c>
    </row>
    <row r="352" spans="2:65" s="1" customFormat="1" ht="11.25">
      <c r="B352" s="30"/>
      <c r="D352" s="180" t="s">
        <v>286</v>
      </c>
      <c r="F352" s="181" t="s">
        <v>1043</v>
      </c>
      <c r="I352" s="115"/>
      <c r="L352" s="30"/>
      <c r="M352" s="182"/>
      <c r="T352" s="54"/>
      <c r="AT352" s="15" t="s">
        <v>286</v>
      </c>
      <c r="AU352" s="15" t="s">
        <v>82</v>
      </c>
    </row>
    <row r="353" spans="2:65" s="12" customFormat="1" ht="11.25">
      <c r="B353" s="165"/>
      <c r="D353" s="166" t="s">
        <v>224</v>
      </c>
      <c r="E353" s="167" t="s">
        <v>1</v>
      </c>
      <c r="F353" s="168" t="s">
        <v>2664</v>
      </c>
      <c r="H353" s="169">
        <v>25.8</v>
      </c>
      <c r="I353" s="170"/>
      <c r="L353" s="165"/>
      <c r="M353" s="171"/>
      <c r="T353" s="172"/>
      <c r="AT353" s="167" t="s">
        <v>224</v>
      </c>
      <c r="AU353" s="167" t="s">
        <v>82</v>
      </c>
      <c r="AV353" s="12" t="s">
        <v>84</v>
      </c>
      <c r="AW353" s="12" t="s">
        <v>226</v>
      </c>
      <c r="AX353" s="12" t="s">
        <v>82</v>
      </c>
      <c r="AY353" s="167" t="s">
        <v>193</v>
      </c>
    </row>
    <row r="354" spans="2:65" s="1" customFormat="1" ht="49.15" customHeight="1">
      <c r="B354" s="114"/>
      <c r="C354" s="157" t="s">
        <v>1487</v>
      </c>
      <c r="D354" s="157" t="s">
        <v>207</v>
      </c>
      <c r="E354" s="158" t="s">
        <v>1049</v>
      </c>
      <c r="F354" s="159" t="s">
        <v>1050</v>
      </c>
      <c r="G354" s="160" t="s">
        <v>736</v>
      </c>
      <c r="H354" s="161">
        <v>25.8</v>
      </c>
      <c r="I354" s="162"/>
      <c r="J354" s="163">
        <f>ROUND(I354*H354,2)</f>
        <v>0</v>
      </c>
      <c r="K354" s="159" t="s">
        <v>1003</v>
      </c>
      <c r="L354" s="30"/>
      <c r="M354" s="164" t="s">
        <v>1</v>
      </c>
      <c r="N354" s="113" t="s">
        <v>39</v>
      </c>
      <c r="P354" s="153">
        <f>O354*H354</f>
        <v>0</v>
      </c>
      <c r="Q354" s="153">
        <v>8.4250000000000005E-2</v>
      </c>
      <c r="R354" s="153">
        <f>Q354*H354</f>
        <v>2.1736500000000003</v>
      </c>
      <c r="S354" s="153">
        <v>0</v>
      </c>
      <c r="T354" s="154">
        <f>S354*H354</f>
        <v>0</v>
      </c>
      <c r="AR354" s="155" t="s">
        <v>268</v>
      </c>
      <c r="AT354" s="155" t="s">
        <v>207</v>
      </c>
      <c r="AU354" s="155" t="s">
        <v>82</v>
      </c>
      <c r="AY354" s="15" t="s">
        <v>193</v>
      </c>
      <c r="BE354" s="156">
        <f>IF(N354="základní",J354,0)</f>
        <v>0</v>
      </c>
      <c r="BF354" s="156">
        <f>IF(N354="snížená",J354,0)</f>
        <v>0</v>
      </c>
      <c r="BG354" s="156">
        <f>IF(N354="zákl. přenesená",J354,0)</f>
        <v>0</v>
      </c>
      <c r="BH354" s="156">
        <f>IF(N354="sníž. přenesená",J354,0)</f>
        <v>0</v>
      </c>
      <c r="BI354" s="156">
        <f>IF(N354="nulová",J354,0)</f>
        <v>0</v>
      </c>
      <c r="BJ354" s="15" t="s">
        <v>82</v>
      </c>
      <c r="BK354" s="156">
        <f>ROUND(I354*H354,2)</f>
        <v>0</v>
      </c>
      <c r="BL354" s="15" t="s">
        <v>268</v>
      </c>
      <c r="BM354" s="155" t="s">
        <v>2667</v>
      </c>
    </row>
    <row r="355" spans="2:65" s="1" customFormat="1" ht="11.25">
      <c r="B355" s="30"/>
      <c r="D355" s="180" t="s">
        <v>286</v>
      </c>
      <c r="F355" s="181" t="s">
        <v>1052</v>
      </c>
      <c r="I355" s="115"/>
      <c r="L355" s="30"/>
      <c r="M355" s="182"/>
      <c r="T355" s="54"/>
      <c r="AT355" s="15" t="s">
        <v>286</v>
      </c>
      <c r="AU355" s="15" t="s">
        <v>82</v>
      </c>
    </row>
    <row r="356" spans="2:65" s="12" customFormat="1" ht="11.25">
      <c r="B356" s="165"/>
      <c r="D356" s="166" t="s">
        <v>224</v>
      </c>
      <c r="E356" s="167" t="s">
        <v>1</v>
      </c>
      <c r="F356" s="168" t="s">
        <v>2664</v>
      </c>
      <c r="H356" s="169">
        <v>25.8</v>
      </c>
      <c r="I356" s="170"/>
      <c r="L356" s="165"/>
      <c r="M356" s="171"/>
      <c r="T356" s="172"/>
      <c r="AT356" s="167" t="s">
        <v>224</v>
      </c>
      <c r="AU356" s="167" t="s">
        <v>82</v>
      </c>
      <c r="AV356" s="12" t="s">
        <v>84</v>
      </c>
      <c r="AW356" s="12" t="s">
        <v>226</v>
      </c>
      <c r="AX356" s="12" t="s">
        <v>82</v>
      </c>
      <c r="AY356" s="167" t="s">
        <v>193</v>
      </c>
    </row>
    <row r="357" spans="2:65" s="1" customFormat="1" ht="24.2" customHeight="1">
      <c r="B357" s="114"/>
      <c r="C357" s="143" t="s">
        <v>512</v>
      </c>
      <c r="D357" s="143" t="s">
        <v>196</v>
      </c>
      <c r="E357" s="144" t="s">
        <v>2176</v>
      </c>
      <c r="F357" s="145" t="s">
        <v>2177</v>
      </c>
      <c r="G357" s="146" t="s">
        <v>736</v>
      </c>
      <c r="H357" s="147">
        <v>6.5</v>
      </c>
      <c r="I357" s="148"/>
      <c r="J357" s="149">
        <f>ROUND(I357*H357,2)</f>
        <v>0</v>
      </c>
      <c r="K357" s="145" t="s">
        <v>1003</v>
      </c>
      <c r="L357" s="150"/>
      <c r="M357" s="151" t="s">
        <v>1</v>
      </c>
      <c r="N357" s="152" t="s">
        <v>39</v>
      </c>
      <c r="P357" s="153">
        <f>O357*H357</f>
        <v>0</v>
      </c>
      <c r="Q357" s="153">
        <v>6.7000000000000004E-2</v>
      </c>
      <c r="R357" s="153">
        <f>Q357*H357</f>
        <v>0.4355</v>
      </c>
      <c r="S357" s="153">
        <v>0</v>
      </c>
      <c r="T357" s="154">
        <f>S357*H357</f>
        <v>0</v>
      </c>
      <c r="AR357" s="155" t="s">
        <v>273</v>
      </c>
      <c r="AT357" s="155" t="s">
        <v>196</v>
      </c>
      <c r="AU357" s="155" t="s">
        <v>82</v>
      </c>
      <c r="AY357" s="15" t="s">
        <v>193</v>
      </c>
      <c r="BE357" s="156">
        <f>IF(N357="základní",J357,0)</f>
        <v>0</v>
      </c>
      <c r="BF357" s="156">
        <f>IF(N357="snížená",J357,0)</f>
        <v>0</v>
      </c>
      <c r="BG357" s="156">
        <f>IF(N357="zákl. přenesená",J357,0)</f>
        <v>0</v>
      </c>
      <c r="BH357" s="156">
        <f>IF(N357="sníž. přenesená",J357,0)</f>
        <v>0</v>
      </c>
      <c r="BI357" s="156">
        <f>IF(N357="nulová",J357,0)</f>
        <v>0</v>
      </c>
      <c r="BJ357" s="15" t="s">
        <v>82</v>
      </c>
      <c r="BK357" s="156">
        <f>ROUND(I357*H357,2)</f>
        <v>0</v>
      </c>
      <c r="BL357" s="15" t="s">
        <v>268</v>
      </c>
      <c r="BM357" s="155" t="s">
        <v>2668</v>
      </c>
    </row>
    <row r="358" spans="2:65" s="12" customFormat="1" ht="11.25">
      <c r="B358" s="165"/>
      <c r="D358" s="166" t="s">
        <v>224</v>
      </c>
      <c r="E358" s="167" t="s">
        <v>1</v>
      </c>
      <c r="F358" s="168" t="s">
        <v>2669</v>
      </c>
      <c r="H358" s="169">
        <v>6.5</v>
      </c>
      <c r="I358" s="170"/>
      <c r="L358" s="165"/>
      <c r="M358" s="171"/>
      <c r="T358" s="172"/>
      <c r="AT358" s="167" t="s">
        <v>224</v>
      </c>
      <c r="AU358" s="167" t="s">
        <v>82</v>
      </c>
      <c r="AV358" s="12" t="s">
        <v>84</v>
      </c>
      <c r="AW358" s="12" t="s">
        <v>226</v>
      </c>
      <c r="AX358" s="12" t="s">
        <v>82</v>
      </c>
      <c r="AY358" s="167" t="s">
        <v>193</v>
      </c>
    </row>
    <row r="359" spans="2:65" s="1" customFormat="1" ht="37.9" customHeight="1">
      <c r="B359" s="114"/>
      <c r="C359" s="157" t="s">
        <v>1494</v>
      </c>
      <c r="D359" s="157" t="s">
        <v>207</v>
      </c>
      <c r="E359" s="158" t="s">
        <v>2181</v>
      </c>
      <c r="F359" s="159" t="s">
        <v>2182</v>
      </c>
      <c r="G359" s="160" t="s">
        <v>221</v>
      </c>
      <c r="H359" s="161">
        <v>3</v>
      </c>
      <c r="I359" s="162"/>
      <c r="J359" s="163">
        <f>ROUND(I359*H359,2)</f>
        <v>0</v>
      </c>
      <c r="K359" s="159" t="s">
        <v>2183</v>
      </c>
      <c r="L359" s="30"/>
      <c r="M359" s="164" t="s">
        <v>1</v>
      </c>
      <c r="N359" s="113" t="s">
        <v>39</v>
      </c>
      <c r="P359" s="153">
        <f>O359*H359</f>
        <v>0</v>
      </c>
      <c r="Q359" s="153">
        <v>0</v>
      </c>
      <c r="R359" s="153">
        <f>Q359*H359</f>
        <v>0</v>
      </c>
      <c r="S359" s="153">
        <v>0.2</v>
      </c>
      <c r="T359" s="154">
        <f>S359*H359</f>
        <v>0.60000000000000009</v>
      </c>
      <c r="AR359" s="155" t="s">
        <v>268</v>
      </c>
      <c r="AT359" s="155" t="s">
        <v>207</v>
      </c>
      <c r="AU359" s="155" t="s">
        <v>82</v>
      </c>
      <c r="AY359" s="15" t="s">
        <v>193</v>
      </c>
      <c r="BE359" s="156">
        <f>IF(N359="základní",J359,0)</f>
        <v>0</v>
      </c>
      <c r="BF359" s="156">
        <f>IF(N359="snížená",J359,0)</f>
        <v>0</v>
      </c>
      <c r="BG359" s="156">
        <f>IF(N359="zákl. přenesená",J359,0)</f>
        <v>0</v>
      </c>
      <c r="BH359" s="156">
        <f>IF(N359="sníž. přenesená",J359,0)</f>
        <v>0</v>
      </c>
      <c r="BI359" s="156">
        <f>IF(N359="nulová",J359,0)</f>
        <v>0</v>
      </c>
      <c r="BJ359" s="15" t="s">
        <v>82</v>
      </c>
      <c r="BK359" s="156">
        <f>ROUND(I359*H359,2)</f>
        <v>0</v>
      </c>
      <c r="BL359" s="15" t="s">
        <v>268</v>
      </c>
      <c r="BM359" s="155" t="s">
        <v>2670</v>
      </c>
    </row>
    <row r="360" spans="2:65" s="1" customFormat="1" ht="11.25">
      <c r="B360" s="30"/>
      <c r="D360" s="180" t="s">
        <v>286</v>
      </c>
      <c r="F360" s="181" t="s">
        <v>2185</v>
      </c>
      <c r="I360" s="115"/>
      <c r="L360" s="30"/>
      <c r="M360" s="182"/>
      <c r="T360" s="54"/>
      <c r="AT360" s="15" t="s">
        <v>286</v>
      </c>
      <c r="AU360" s="15" t="s">
        <v>82</v>
      </c>
    </row>
    <row r="361" spans="2:65" s="12" customFormat="1" ht="11.25">
      <c r="B361" s="165"/>
      <c r="D361" s="166" t="s">
        <v>224</v>
      </c>
      <c r="E361" s="167" t="s">
        <v>1</v>
      </c>
      <c r="F361" s="168" t="s">
        <v>203</v>
      </c>
      <c r="H361" s="169">
        <v>3</v>
      </c>
      <c r="I361" s="170"/>
      <c r="L361" s="165"/>
      <c r="M361" s="171"/>
      <c r="T361" s="172"/>
      <c r="AT361" s="167" t="s">
        <v>224</v>
      </c>
      <c r="AU361" s="167" t="s">
        <v>82</v>
      </c>
      <c r="AV361" s="12" t="s">
        <v>84</v>
      </c>
      <c r="AW361" s="12" t="s">
        <v>226</v>
      </c>
      <c r="AX361" s="12" t="s">
        <v>82</v>
      </c>
      <c r="AY361" s="167" t="s">
        <v>193</v>
      </c>
    </row>
    <row r="362" spans="2:65" s="1" customFormat="1" ht="49.15" customHeight="1">
      <c r="B362" s="114"/>
      <c r="C362" s="157" t="s">
        <v>516</v>
      </c>
      <c r="D362" s="157" t="s">
        <v>207</v>
      </c>
      <c r="E362" s="158" t="s">
        <v>2187</v>
      </c>
      <c r="F362" s="159" t="s">
        <v>2188</v>
      </c>
      <c r="G362" s="160" t="s">
        <v>221</v>
      </c>
      <c r="H362" s="161">
        <v>3</v>
      </c>
      <c r="I362" s="162"/>
      <c r="J362" s="163">
        <f>ROUND(I362*H362,2)</f>
        <v>0</v>
      </c>
      <c r="K362" s="159" t="s">
        <v>1003</v>
      </c>
      <c r="L362" s="30"/>
      <c r="M362" s="164" t="s">
        <v>1</v>
      </c>
      <c r="N362" s="113" t="s">
        <v>39</v>
      </c>
      <c r="P362" s="153">
        <f>O362*H362</f>
        <v>0</v>
      </c>
      <c r="Q362" s="153">
        <v>0</v>
      </c>
      <c r="R362" s="153">
        <f>Q362*H362</f>
        <v>0</v>
      </c>
      <c r="S362" s="153">
        <v>0</v>
      </c>
      <c r="T362" s="154">
        <f>S362*H362</f>
        <v>0</v>
      </c>
      <c r="AR362" s="155" t="s">
        <v>268</v>
      </c>
      <c r="AT362" s="155" t="s">
        <v>207</v>
      </c>
      <c r="AU362" s="155" t="s">
        <v>82</v>
      </c>
      <c r="AY362" s="15" t="s">
        <v>193</v>
      </c>
      <c r="BE362" s="156">
        <f>IF(N362="základní",J362,0)</f>
        <v>0</v>
      </c>
      <c r="BF362" s="156">
        <f>IF(N362="snížená",J362,0)</f>
        <v>0</v>
      </c>
      <c r="BG362" s="156">
        <f>IF(N362="zákl. přenesená",J362,0)</f>
        <v>0</v>
      </c>
      <c r="BH362" s="156">
        <f>IF(N362="sníž. přenesená",J362,0)</f>
        <v>0</v>
      </c>
      <c r="BI362" s="156">
        <f>IF(N362="nulová",J362,0)</f>
        <v>0</v>
      </c>
      <c r="BJ362" s="15" t="s">
        <v>82</v>
      </c>
      <c r="BK362" s="156">
        <f>ROUND(I362*H362,2)</f>
        <v>0</v>
      </c>
      <c r="BL362" s="15" t="s">
        <v>268</v>
      </c>
      <c r="BM362" s="155" t="s">
        <v>2671</v>
      </c>
    </row>
    <row r="363" spans="2:65" s="1" customFormat="1" ht="11.25">
      <c r="B363" s="30"/>
      <c r="D363" s="180" t="s">
        <v>286</v>
      </c>
      <c r="F363" s="181" t="s">
        <v>2190</v>
      </c>
      <c r="I363" s="115"/>
      <c r="L363" s="30"/>
      <c r="M363" s="182"/>
      <c r="T363" s="54"/>
      <c r="AT363" s="15" t="s">
        <v>286</v>
      </c>
      <c r="AU363" s="15" t="s">
        <v>82</v>
      </c>
    </row>
    <row r="364" spans="2:65" s="12" customFormat="1" ht="11.25">
      <c r="B364" s="165"/>
      <c r="D364" s="166" t="s">
        <v>224</v>
      </c>
      <c r="E364" s="167" t="s">
        <v>1</v>
      </c>
      <c r="F364" s="168" t="s">
        <v>203</v>
      </c>
      <c r="H364" s="169">
        <v>3</v>
      </c>
      <c r="I364" s="170"/>
      <c r="L364" s="165"/>
      <c r="M364" s="171"/>
      <c r="T364" s="172"/>
      <c r="AT364" s="167" t="s">
        <v>224</v>
      </c>
      <c r="AU364" s="167" t="s">
        <v>82</v>
      </c>
      <c r="AV364" s="12" t="s">
        <v>84</v>
      </c>
      <c r="AW364" s="12" t="s">
        <v>226</v>
      </c>
      <c r="AX364" s="12" t="s">
        <v>82</v>
      </c>
      <c r="AY364" s="167" t="s">
        <v>193</v>
      </c>
    </row>
    <row r="365" spans="2:65" s="1" customFormat="1" ht="37.9" customHeight="1">
      <c r="B365" s="114"/>
      <c r="C365" s="157" t="s">
        <v>1501</v>
      </c>
      <c r="D365" s="157" t="s">
        <v>207</v>
      </c>
      <c r="E365" s="158" t="s">
        <v>1070</v>
      </c>
      <c r="F365" s="159" t="s">
        <v>1071</v>
      </c>
      <c r="G365" s="160" t="s">
        <v>221</v>
      </c>
      <c r="H365" s="161">
        <v>3</v>
      </c>
      <c r="I365" s="162"/>
      <c r="J365" s="163">
        <f>ROUND(I365*H365,2)</f>
        <v>0</v>
      </c>
      <c r="K365" s="159" t="s">
        <v>1003</v>
      </c>
      <c r="L365" s="30"/>
      <c r="M365" s="164" t="s">
        <v>1</v>
      </c>
      <c r="N365" s="113" t="s">
        <v>39</v>
      </c>
      <c r="P365" s="153">
        <f>O365*H365</f>
        <v>0</v>
      </c>
      <c r="Q365" s="153">
        <v>0.11934</v>
      </c>
      <c r="R365" s="153">
        <f>Q365*H365</f>
        <v>0.35802</v>
      </c>
      <c r="S365" s="153">
        <v>0</v>
      </c>
      <c r="T365" s="154">
        <f>S365*H365</f>
        <v>0</v>
      </c>
      <c r="AR365" s="155" t="s">
        <v>268</v>
      </c>
      <c r="AT365" s="155" t="s">
        <v>207</v>
      </c>
      <c r="AU365" s="155" t="s">
        <v>82</v>
      </c>
      <c r="AY365" s="15" t="s">
        <v>193</v>
      </c>
      <c r="BE365" s="156">
        <f>IF(N365="základní",J365,0)</f>
        <v>0</v>
      </c>
      <c r="BF365" s="156">
        <f>IF(N365="snížená",J365,0)</f>
        <v>0</v>
      </c>
      <c r="BG365" s="156">
        <f>IF(N365="zákl. přenesená",J365,0)</f>
        <v>0</v>
      </c>
      <c r="BH365" s="156">
        <f>IF(N365="sníž. přenesená",J365,0)</f>
        <v>0</v>
      </c>
      <c r="BI365" s="156">
        <f>IF(N365="nulová",J365,0)</f>
        <v>0</v>
      </c>
      <c r="BJ365" s="15" t="s">
        <v>82</v>
      </c>
      <c r="BK365" s="156">
        <f>ROUND(I365*H365,2)</f>
        <v>0</v>
      </c>
      <c r="BL365" s="15" t="s">
        <v>268</v>
      </c>
      <c r="BM365" s="155" t="s">
        <v>2672</v>
      </c>
    </row>
    <row r="366" spans="2:65" s="1" customFormat="1" ht="11.25">
      <c r="B366" s="30"/>
      <c r="D366" s="180" t="s">
        <v>286</v>
      </c>
      <c r="F366" s="181" t="s">
        <v>1073</v>
      </c>
      <c r="I366" s="115"/>
      <c r="L366" s="30"/>
      <c r="M366" s="182"/>
      <c r="T366" s="54"/>
      <c r="AT366" s="15" t="s">
        <v>286</v>
      </c>
      <c r="AU366" s="15" t="s">
        <v>82</v>
      </c>
    </row>
    <row r="367" spans="2:65" s="12" customFormat="1" ht="11.25">
      <c r="B367" s="165"/>
      <c r="D367" s="166" t="s">
        <v>224</v>
      </c>
      <c r="E367" s="167" t="s">
        <v>1</v>
      </c>
      <c r="F367" s="168" t="s">
        <v>203</v>
      </c>
      <c r="H367" s="169">
        <v>3</v>
      </c>
      <c r="I367" s="170"/>
      <c r="L367" s="165"/>
      <c r="M367" s="171"/>
      <c r="T367" s="172"/>
      <c r="AT367" s="167" t="s">
        <v>224</v>
      </c>
      <c r="AU367" s="167" t="s">
        <v>82</v>
      </c>
      <c r="AV367" s="12" t="s">
        <v>84</v>
      </c>
      <c r="AW367" s="12" t="s">
        <v>226</v>
      </c>
      <c r="AX367" s="12" t="s">
        <v>82</v>
      </c>
      <c r="AY367" s="167" t="s">
        <v>193</v>
      </c>
    </row>
    <row r="368" spans="2:65" s="1" customFormat="1" ht="24.2" customHeight="1">
      <c r="B368" s="114"/>
      <c r="C368" s="157" t="s">
        <v>518</v>
      </c>
      <c r="D368" s="157" t="s">
        <v>207</v>
      </c>
      <c r="E368" s="158" t="s">
        <v>2673</v>
      </c>
      <c r="F368" s="159" t="s">
        <v>2674</v>
      </c>
      <c r="G368" s="160" t="s">
        <v>221</v>
      </c>
      <c r="H368" s="161">
        <v>6</v>
      </c>
      <c r="I368" s="162"/>
      <c r="J368" s="163">
        <f>ROUND(I368*H368,2)</f>
        <v>0</v>
      </c>
      <c r="K368" s="159" t="s">
        <v>239</v>
      </c>
      <c r="L368" s="30"/>
      <c r="M368" s="164" t="s">
        <v>1</v>
      </c>
      <c r="N368" s="113" t="s">
        <v>39</v>
      </c>
      <c r="P368" s="153">
        <f>O368*H368</f>
        <v>0</v>
      </c>
      <c r="Q368" s="153">
        <v>0</v>
      </c>
      <c r="R368" s="153">
        <f>Q368*H368</f>
        <v>0</v>
      </c>
      <c r="S368" s="153">
        <v>1.98E-3</v>
      </c>
      <c r="T368" s="154">
        <f>S368*H368</f>
        <v>1.188E-2</v>
      </c>
      <c r="AR368" s="155" t="s">
        <v>268</v>
      </c>
      <c r="AT368" s="155" t="s">
        <v>207</v>
      </c>
      <c r="AU368" s="155" t="s">
        <v>82</v>
      </c>
      <c r="AY368" s="15" t="s">
        <v>193</v>
      </c>
      <c r="BE368" s="156">
        <f>IF(N368="základní",J368,0)</f>
        <v>0</v>
      </c>
      <c r="BF368" s="156">
        <f>IF(N368="snížená",J368,0)</f>
        <v>0</v>
      </c>
      <c r="BG368" s="156">
        <f>IF(N368="zákl. přenesená",J368,0)</f>
        <v>0</v>
      </c>
      <c r="BH368" s="156">
        <f>IF(N368="sníž. přenesená",J368,0)</f>
        <v>0</v>
      </c>
      <c r="BI368" s="156">
        <f>IF(N368="nulová",J368,0)</f>
        <v>0</v>
      </c>
      <c r="BJ368" s="15" t="s">
        <v>82</v>
      </c>
      <c r="BK368" s="156">
        <f>ROUND(I368*H368,2)</f>
        <v>0</v>
      </c>
      <c r="BL368" s="15" t="s">
        <v>268</v>
      </c>
      <c r="BM368" s="155" t="s">
        <v>2675</v>
      </c>
    </row>
    <row r="369" spans="2:65" s="1" customFormat="1" ht="11.25">
      <c r="B369" s="30"/>
      <c r="D369" s="180" t="s">
        <v>286</v>
      </c>
      <c r="F369" s="181" t="s">
        <v>2676</v>
      </c>
      <c r="I369" s="115"/>
      <c r="L369" s="30"/>
      <c r="M369" s="182"/>
      <c r="T369" s="54"/>
      <c r="AT369" s="15" t="s">
        <v>286</v>
      </c>
      <c r="AU369" s="15" t="s">
        <v>82</v>
      </c>
    </row>
    <row r="370" spans="2:65" s="1" customFormat="1" ht="16.5" customHeight="1">
      <c r="B370" s="114"/>
      <c r="C370" s="157" t="s">
        <v>1508</v>
      </c>
      <c r="D370" s="157" t="s">
        <v>207</v>
      </c>
      <c r="E370" s="158" t="s">
        <v>2677</v>
      </c>
      <c r="F370" s="159" t="s">
        <v>2678</v>
      </c>
      <c r="G370" s="160" t="s">
        <v>221</v>
      </c>
      <c r="H370" s="161">
        <v>6</v>
      </c>
      <c r="I370" s="162"/>
      <c r="J370" s="163">
        <f>ROUND(I370*H370,2)</f>
        <v>0</v>
      </c>
      <c r="K370" s="159" t="s">
        <v>239</v>
      </c>
      <c r="L370" s="30"/>
      <c r="M370" s="164" t="s">
        <v>1</v>
      </c>
      <c r="N370" s="113" t="s">
        <v>39</v>
      </c>
      <c r="P370" s="153">
        <f>O370*H370</f>
        <v>0</v>
      </c>
      <c r="Q370" s="153">
        <v>0</v>
      </c>
      <c r="R370" s="153">
        <f>Q370*H370</f>
        <v>0</v>
      </c>
      <c r="S370" s="153">
        <v>0</v>
      </c>
      <c r="T370" s="154">
        <f>S370*H370</f>
        <v>0</v>
      </c>
      <c r="AR370" s="155" t="s">
        <v>268</v>
      </c>
      <c r="AT370" s="155" t="s">
        <v>207</v>
      </c>
      <c r="AU370" s="155" t="s">
        <v>82</v>
      </c>
      <c r="AY370" s="15" t="s">
        <v>193</v>
      </c>
      <c r="BE370" s="156">
        <f>IF(N370="základní",J370,0)</f>
        <v>0</v>
      </c>
      <c r="BF370" s="156">
        <f>IF(N370="snížená",J370,0)</f>
        <v>0</v>
      </c>
      <c r="BG370" s="156">
        <f>IF(N370="zákl. přenesená",J370,0)</f>
        <v>0</v>
      </c>
      <c r="BH370" s="156">
        <f>IF(N370="sníž. přenesená",J370,0)</f>
        <v>0</v>
      </c>
      <c r="BI370" s="156">
        <f>IF(N370="nulová",J370,0)</f>
        <v>0</v>
      </c>
      <c r="BJ370" s="15" t="s">
        <v>82</v>
      </c>
      <c r="BK370" s="156">
        <f>ROUND(I370*H370,2)</f>
        <v>0</v>
      </c>
      <c r="BL370" s="15" t="s">
        <v>268</v>
      </c>
      <c r="BM370" s="155" t="s">
        <v>2679</v>
      </c>
    </row>
    <row r="371" spans="2:65" s="1" customFormat="1" ht="11.25">
      <c r="B371" s="30"/>
      <c r="D371" s="180" t="s">
        <v>286</v>
      </c>
      <c r="F371" s="181" t="s">
        <v>2680</v>
      </c>
      <c r="I371" s="115"/>
      <c r="L371" s="30"/>
      <c r="M371" s="182"/>
      <c r="T371" s="54"/>
      <c r="AT371" s="15" t="s">
        <v>286</v>
      </c>
      <c r="AU371" s="15" t="s">
        <v>82</v>
      </c>
    </row>
    <row r="372" spans="2:65" s="1" customFormat="1" ht="24.2" customHeight="1">
      <c r="B372" s="114"/>
      <c r="C372" s="157" t="s">
        <v>522</v>
      </c>
      <c r="D372" s="157" t="s">
        <v>207</v>
      </c>
      <c r="E372" s="158" t="s">
        <v>2681</v>
      </c>
      <c r="F372" s="159" t="s">
        <v>2682</v>
      </c>
      <c r="G372" s="160" t="s">
        <v>736</v>
      </c>
      <c r="H372" s="161">
        <v>6</v>
      </c>
      <c r="I372" s="162"/>
      <c r="J372" s="163">
        <f>ROUND(I372*H372,2)</f>
        <v>0</v>
      </c>
      <c r="K372" s="159" t="s">
        <v>239</v>
      </c>
      <c r="L372" s="30"/>
      <c r="M372" s="164" t="s">
        <v>1</v>
      </c>
      <c r="N372" s="113" t="s">
        <v>39</v>
      </c>
      <c r="P372" s="153">
        <f>O372*H372</f>
        <v>0</v>
      </c>
      <c r="Q372" s="153">
        <v>0</v>
      </c>
      <c r="R372" s="153">
        <f>Q372*H372</f>
        <v>0</v>
      </c>
      <c r="S372" s="153">
        <v>0</v>
      </c>
      <c r="T372" s="154">
        <f>S372*H372</f>
        <v>0</v>
      </c>
      <c r="AR372" s="155" t="s">
        <v>268</v>
      </c>
      <c r="AT372" s="155" t="s">
        <v>207</v>
      </c>
      <c r="AU372" s="155" t="s">
        <v>82</v>
      </c>
      <c r="AY372" s="15" t="s">
        <v>193</v>
      </c>
      <c r="BE372" s="156">
        <f>IF(N372="základní",J372,0)</f>
        <v>0</v>
      </c>
      <c r="BF372" s="156">
        <f>IF(N372="snížená",J372,0)</f>
        <v>0</v>
      </c>
      <c r="BG372" s="156">
        <f>IF(N372="zákl. přenesená",J372,0)</f>
        <v>0</v>
      </c>
      <c r="BH372" s="156">
        <f>IF(N372="sníž. přenesená",J372,0)</f>
        <v>0</v>
      </c>
      <c r="BI372" s="156">
        <f>IF(N372="nulová",J372,0)</f>
        <v>0</v>
      </c>
      <c r="BJ372" s="15" t="s">
        <v>82</v>
      </c>
      <c r="BK372" s="156">
        <f>ROUND(I372*H372,2)</f>
        <v>0</v>
      </c>
      <c r="BL372" s="15" t="s">
        <v>268</v>
      </c>
      <c r="BM372" s="155" t="s">
        <v>2683</v>
      </c>
    </row>
    <row r="373" spans="2:65" s="1" customFormat="1" ht="11.25">
      <c r="B373" s="30"/>
      <c r="D373" s="180" t="s">
        <v>286</v>
      </c>
      <c r="F373" s="181" t="s">
        <v>2684</v>
      </c>
      <c r="I373" s="115"/>
      <c r="L373" s="30"/>
      <c r="M373" s="190"/>
      <c r="N373" s="185"/>
      <c r="O373" s="185"/>
      <c r="P373" s="185"/>
      <c r="Q373" s="185"/>
      <c r="R373" s="185"/>
      <c r="S373" s="185"/>
      <c r="T373" s="191"/>
      <c r="AT373" s="15" t="s">
        <v>286</v>
      </c>
      <c r="AU373" s="15" t="s">
        <v>82</v>
      </c>
    </row>
    <row r="374" spans="2:65" s="1" customFormat="1" ht="6.95" customHeight="1">
      <c r="B374" s="42"/>
      <c r="C374" s="43"/>
      <c r="D374" s="43"/>
      <c r="E374" s="43"/>
      <c r="F374" s="43"/>
      <c r="G374" s="43"/>
      <c r="H374" s="43"/>
      <c r="I374" s="43"/>
      <c r="J374" s="43"/>
      <c r="K374" s="43"/>
      <c r="L374" s="30"/>
    </row>
  </sheetData>
  <autoFilter ref="C131:K373" xr:uid="{00000000-0009-0000-0000-00000D000000}"/>
  <mergeCells count="14">
    <mergeCell ref="D110:F110"/>
    <mergeCell ref="E122:H122"/>
    <mergeCell ref="E124:H124"/>
    <mergeCell ref="L2:V2"/>
    <mergeCell ref="E87:H87"/>
    <mergeCell ref="D106:F106"/>
    <mergeCell ref="D107:F107"/>
    <mergeCell ref="D108:F108"/>
    <mergeCell ref="D109:F109"/>
    <mergeCell ref="E7:H7"/>
    <mergeCell ref="E9:H9"/>
    <mergeCell ref="E18:H18"/>
    <mergeCell ref="E27:H27"/>
    <mergeCell ref="E85:H85"/>
  </mergeCells>
  <hyperlinks>
    <hyperlink ref="F143" r:id="rId1" xr:uid="{00000000-0004-0000-0D00-000000000000}"/>
    <hyperlink ref="F160" r:id="rId2" xr:uid="{00000000-0004-0000-0D00-000001000000}"/>
    <hyperlink ref="F224" r:id="rId3" xr:uid="{00000000-0004-0000-0D00-000002000000}"/>
    <hyperlink ref="F229" r:id="rId4" xr:uid="{00000000-0004-0000-0D00-000003000000}"/>
    <hyperlink ref="F235" r:id="rId5" xr:uid="{00000000-0004-0000-0D00-000004000000}"/>
    <hyperlink ref="F241" r:id="rId6" xr:uid="{00000000-0004-0000-0D00-000005000000}"/>
    <hyperlink ref="F244" r:id="rId7" xr:uid="{00000000-0004-0000-0D00-000006000000}"/>
    <hyperlink ref="F247" r:id="rId8" xr:uid="{00000000-0004-0000-0D00-000007000000}"/>
    <hyperlink ref="F255" r:id="rId9" xr:uid="{00000000-0004-0000-0D00-000008000000}"/>
    <hyperlink ref="F257" r:id="rId10" xr:uid="{00000000-0004-0000-0D00-000009000000}"/>
    <hyperlink ref="F264" r:id="rId11" xr:uid="{00000000-0004-0000-0D00-00000A000000}"/>
    <hyperlink ref="F269" r:id="rId12" xr:uid="{00000000-0004-0000-0D00-00000B000000}"/>
    <hyperlink ref="F274" r:id="rId13" xr:uid="{00000000-0004-0000-0D00-00000C000000}"/>
    <hyperlink ref="F279" r:id="rId14" xr:uid="{00000000-0004-0000-0D00-00000D000000}"/>
    <hyperlink ref="F283" r:id="rId15" xr:uid="{00000000-0004-0000-0D00-00000E000000}"/>
    <hyperlink ref="F291" r:id="rId16" xr:uid="{00000000-0004-0000-0D00-00000F000000}"/>
    <hyperlink ref="F328" r:id="rId17" xr:uid="{00000000-0004-0000-0D00-000010000000}"/>
    <hyperlink ref="F339" r:id="rId18" xr:uid="{00000000-0004-0000-0D00-000011000000}"/>
    <hyperlink ref="F342" r:id="rId19" xr:uid="{00000000-0004-0000-0D00-000012000000}"/>
    <hyperlink ref="F346" r:id="rId20" xr:uid="{00000000-0004-0000-0D00-000013000000}"/>
    <hyperlink ref="F349" r:id="rId21" xr:uid="{00000000-0004-0000-0D00-000014000000}"/>
    <hyperlink ref="F352" r:id="rId22" xr:uid="{00000000-0004-0000-0D00-000015000000}"/>
    <hyperlink ref="F355" r:id="rId23" xr:uid="{00000000-0004-0000-0D00-000016000000}"/>
    <hyperlink ref="F360" r:id="rId24" xr:uid="{00000000-0004-0000-0D00-000017000000}"/>
    <hyperlink ref="F363" r:id="rId25" xr:uid="{00000000-0004-0000-0D00-000018000000}"/>
    <hyperlink ref="F366" r:id="rId26" xr:uid="{00000000-0004-0000-0D00-000019000000}"/>
    <hyperlink ref="F369" r:id="rId27" xr:uid="{00000000-0004-0000-0D00-00001A000000}"/>
    <hyperlink ref="F371" r:id="rId28" xr:uid="{00000000-0004-0000-0D00-00001B000000}"/>
    <hyperlink ref="F373" r:id="rId29" xr:uid="{00000000-0004-0000-0D00-00001C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3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505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123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30" customHeight="1">
      <c r="B9" s="30"/>
      <c r="E9" s="201" t="s">
        <v>2685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J106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ROUND((SUM(BE106:BE113) + SUM(BE133:BE504)),  2)</f>
        <v>0</v>
      </c>
      <c r="I35" s="92">
        <v>0.21</v>
      </c>
      <c r="J35" s="91">
        <f>ROUND(((SUM(BE106:BE113) + SUM(BE133:BE504))*I35),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ROUND((SUM(BF106:BF113) + SUM(BF133:BF504)),  2)</f>
        <v>0</v>
      </c>
      <c r="I36" s="92">
        <v>0.15</v>
      </c>
      <c r="J36" s="91">
        <f>ROUND(((SUM(BF106:BF113) + SUM(BF133:BF504))*I36),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ROUND((SUM(BG106:BG113) + SUM(BG133:BG504)),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ROUND((SUM(BH106:BH113) + SUM(BH133:BH504)),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ROUND((SUM(BI106:BI113) + SUM(BI133:BI504)),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30" customHeight="1">
      <c r="B87" s="30"/>
      <c r="E87" s="201" t="str">
        <f>E9</f>
        <v>SO 654 - Trolejové vedení TBUS - U Cvičiště-Žižkova-Rantířovská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J133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J134</f>
        <v>0</v>
      </c>
      <c r="L97" s="104"/>
    </row>
    <row r="98" spans="2:65" s="9" customFormat="1" ht="19.899999999999999" customHeight="1">
      <c r="B98" s="108"/>
      <c r="D98" s="109" t="s">
        <v>1119</v>
      </c>
      <c r="E98" s="110"/>
      <c r="F98" s="110"/>
      <c r="G98" s="110"/>
      <c r="H98" s="110"/>
      <c r="I98" s="110"/>
      <c r="J98" s="111">
        <f>J135</f>
        <v>0</v>
      </c>
      <c r="L98" s="108"/>
    </row>
    <row r="99" spans="2:65" s="9" customFormat="1" ht="19.899999999999999" customHeight="1">
      <c r="B99" s="108"/>
      <c r="D99" s="109" t="s">
        <v>1121</v>
      </c>
      <c r="E99" s="110"/>
      <c r="F99" s="110"/>
      <c r="G99" s="110"/>
      <c r="H99" s="110"/>
      <c r="I99" s="110"/>
      <c r="J99" s="111">
        <f>J141</f>
        <v>0</v>
      </c>
      <c r="L99" s="108"/>
    </row>
    <row r="100" spans="2:65" s="9" customFormat="1" ht="19.899999999999999" customHeight="1">
      <c r="B100" s="108"/>
      <c r="D100" s="109" t="s">
        <v>1122</v>
      </c>
      <c r="E100" s="110"/>
      <c r="F100" s="110"/>
      <c r="G100" s="110"/>
      <c r="H100" s="110"/>
      <c r="I100" s="110"/>
      <c r="J100" s="111">
        <f>J167</f>
        <v>0</v>
      </c>
      <c r="L100" s="108"/>
    </row>
    <row r="101" spans="2:65" s="9" customFormat="1" ht="19.899999999999999" customHeight="1">
      <c r="B101" s="108"/>
      <c r="D101" s="109" t="s">
        <v>1123</v>
      </c>
      <c r="E101" s="110"/>
      <c r="F101" s="110"/>
      <c r="G101" s="110"/>
      <c r="H101" s="110"/>
      <c r="I101" s="110"/>
      <c r="J101" s="111">
        <f>J182</f>
        <v>0</v>
      </c>
      <c r="L101" s="108"/>
    </row>
    <row r="102" spans="2:65" s="8" customFormat="1" ht="24.95" customHeight="1">
      <c r="B102" s="104"/>
      <c r="D102" s="105" t="s">
        <v>1127</v>
      </c>
      <c r="E102" s="106"/>
      <c r="F102" s="106"/>
      <c r="G102" s="106"/>
      <c r="H102" s="106"/>
      <c r="I102" s="106"/>
      <c r="J102" s="107">
        <f>J329</f>
        <v>0</v>
      </c>
      <c r="L102" s="104"/>
    </row>
    <row r="103" spans="2:65" s="8" customFormat="1" ht="24.95" customHeight="1">
      <c r="B103" s="104"/>
      <c r="D103" s="105" t="s">
        <v>1128</v>
      </c>
      <c r="E103" s="106"/>
      <c r="F103" s="106"/>
      <c r="G103" s="106"/>
      <c r="H103" s="106"/>
      <c r="I103" s="106"/>
      <c r="J103" s="107">
        <f>J455</f>
        <v>0</v>
      </c>
      <c r="L103" s="104"/>
    </row>
    <row r="104" spans="2:65" s="1" customFormat="1" ht="21.75" customHeight="1">
      <c r="B104" s="30"/>
      <c r="L104" s="30"/>
    </row>
    <row r="105" spans="2:65" s="1" customFormat="1" ht="6.95" customHeight="1">
      <c r="B105" s="30"/>
      <c r="L105" s="30"/>
    </row>
    <row r="106" spans="2:65" s="1" customFormat="1" ht="29.25" customHeight="1">
      <c r="B106" s="30"/>
      <c r="C106" s="103" t="s">
        <v>168</v>
      </c>
      <c r="J106" s="112">
        <f>ROUND(J107 + J108 + J109 + J110 + J111 + J112,2)</f>
        <v>0</v>
      </c>
      <c r="L106" s="30"/>
      <c r="N106" s="113" t="s">
        <v>38</v>
      </c>
    </row>
    <row r="107" spans="2:65" s="1" customFormat="1" ht="18" customHeight="1">
      <c r="B107" s="114"/>
      <c r="C107" s="115"/>
      <c r="D107" s="240" t="s">
        <v>169</v>
      </c>
      <c r="E107" s="241"/>
      <c r="F107" s="241"/>
      <c r="G107" s="115"/>
      <c r="H107" s="115"/>
      <c r="I107" s="115"/>
      <c r="J107" s="117"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144</v>
      </c>
      <c r="AZ107" s="115"/>
      <c r="BA107" s="115"/>
      <c r="BB107" s="115"/>
      <c r="BC107" s="115"/>
      <c r="BD107" s="115"/>
      <c r="BE107" s="120">
        <f t="shared" ref="BE107:BE112" si="0">IF(N107="základní",J107,0)</f>
        <v>0</v>
      </c>
      <c r="BF107" s="120">
        <f t="shared" ref="BF107:BF112" si="1">IF(N107="snížená",J107,0)</f>
        <v>0</v>
      </c>
      <c r="BG107" s="120">
        <f t="shared" ref="BG107:BG112" si="2">IF(N107="zákl. přenesená",J107,0)</f>
        <v>0</v>
      </c>
      <c r="BH107" s="120">
        <f t="shared" ref="BH107:BH112" si="3">IF(N107="sníž. přenesená",J107,0)</f>
        <v>0</v>
      </c>
      <c r="BI107" s="120">
        <f t="shared" ref="BI107:BI112" si="4">IF(N107="nulová",J107,0)</f>
        <v>0</v>
      </c>
      <c r="BJ107" s="119" t="s">
        <v>82</v>
      </c>
      <c r="BK107" s="115"/>
      <c r="BL107" s="115"/>
      <c r="BM107" s="115"/>
    </row>
    <row r="108" spans="2:65" s="1" customFormat="1" ht="18" customHeight="1">
      <c r="B108" s="114"/>
      <c r="C108" s="115"/>
      <c r="D108" s="240" t="s">
        <v>170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si="0"/>
        <v>0</v>
      </c>
      <c r="BF108" s="120">
        <f t="shared" si="1"/>
        <v>0</v>
      </c>
      <c r="BG108" s="120">
        <f t="shared" si="2"/>
        <v>0</v>
      </c>
      <c r="BH108" s="120">
        <f t="shared" si="3"/>
        <v>0</v>
      </c>
      <c r="BI108" s="120">
        <f t="shared" si="4"/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240" t="s">
        <v>171</v>
      </c>
      <c r="E109" s="241"/>
      <c r="F109" s="241"/>
      <c r="G109" s="115"/>
      <c r="H109" s="115"/>
      <c r="I109" s="115"/>
      <c r="J109" s="117"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144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8" customHeight="1">
      <c r="B110" s="114"/>
      <c r="C110" s="115"/>
      <c r="D110" s="240" t="s">
        <v>172</v>
      </c>
      <c r="E110" s="241"/>
      <c r="F110" s="241"/>
      <c r="G110" s="115"/>
      <c r="H110" s="115"/>
      <c r="I110" s="115"/>
      <c r="J110" s="117">
        <v>0</v>
      </c>
      <c r="K110" s="115"/>
      <c r="L110" s="114"/>
      <c r="M110" s="115"/>
      <c r="N110" s="118" t="s">
        <v>39</v>
      </c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9" t="s">
        <v>144</v>
      </c>
      <c r="AZ110" s="115"/>
      <c r="BA110" s="115"/>
      <c r="BB110" s="115"/>
      <c r="BC110" s="115"/>
      <c r="BD110" s="115"/>
      <c r="BE110" s="120">
        <f t="shared" si="0"/>
        <v>0</v>
      </c>
      <c r="BF110" s="120">
        <f t="shared" si="1"/>
        <v>0</v>
      </c>
      <c r="BG110" s="120">
        <f t="shared" si="2"/>
        <v>0</v>
      </c>
      <c r="BH110" s="120">
        <f t="shared" si="3"/>
        <v>0</v>
      </c>
      <c r="BI110" s="120">
        <f t="shared" si="4"/>
        <v>0</v>
      </c>
      <c r="BJ110" s="119" t="s">
        <v>82</v>
      </c>
      <c r="BK110" s="115"/>
      <c r="BL110" s="115"/>
      <c r="BM110" s="115"/>
    </row>
    <row r="111" spans="2:65" s="1" customFormat="1" ht="18" customHeight="1">
      <c r="B111" s="114"/>
      <c r="C111" s="115"/>
      <c r="D111" s="240" t="s">
        <v>173</v>
      </c>
      <c r="E111" s="241"/>
      <c r="F111" s="241"/>
      <c r="G111" s="115"/>
      <c r="H111" s="115"/>
      <c r="I111" s="115"/>
      <c r="J111" s="117">
        <v>0</v>
      </c>
      <c r="K111" s="115"/>
      <c r="L111" s="114"/>
      <c r="M111" s="115"/>
      <c r="N111" s="118" t="s">
        <v>39</v>
      </c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9" t="s">
        <v>144</v>
      </c>
      <c r="AZ111" s="115"/>
      <c r="BA111" s="115"/>
      <c r="BB111" s="115"/>
      <c r="BC111" s="115"/>
      <c r="BD111" s="115"/>
      <c r="BE111" s="120">
        <f t="shared" si="0"/>
        <v>0</v>
      </c>
      <c r="BF111" s="120">
        <f t="shared" si="1"/>
        <v>0</v>
      </c>
      <c r="BG111" s="120">
        <f t="shared" si="2"/>
        <v>0</v>
      </c>
      <c r="BH111" s="120">
        <f t="shared" si="3"/>
        <v>0</v>
      </c>
      <c r="BI111" s="120">
        <f t="shared" si="4"/>
        <v>0</v>
      </c>
      <c r="BJ111" s="119" t="s">
        <v>82</v>
      </c>
      <c r="BK111" s="115"/>
      <c r="BL111" s="115"/>
      <c r="BM111" s="115"/>
    </row>
    <row r="112" spans="2:65" s="1" customFormat="1" ht="18" customHeight="1">
      <c r="B112" s="114"/>
      <c r="C112" s="115"/>
      <c r="D112" s="116" t="s">
        <v>174</v>
      </c>
      <c r="E112" s="115"/>
      <c r="F112" s="115"/>
      <c r="G112" s="115"/>
      <c r="H112" s="115"/>
      <c r="I112" s="115"/>
      <c r="J112" s="117">
        <f>ROUND(J30*T112,2)</f>
        <v>0</v>
      </c>
      <c r="K112" s="115"/>
      <c r="L112" s="114"/>
      <c r="M112" s="115"/>
      <c r="N112" s="118" t="s">
        <v>39</v>
      </c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9" t="s">
        <v>175</v>
      </c>
      <c r="AZ112" s="115"/>
      <c r="BA112" s="115"/>
      <c r="BB112" s="115"/>
      <c r="BC112" s="115"/>
      <c r="BD112" s="115"/>
      <c r="BE112" s="120">
        <f t="shared" si="0"/>
        <v>0</v>
      </c>
      <c r="BF112" s="120">
        <f t="shared" si="1"/>
        <v>0</v>
      </c>
      <c r="BG112" s="120">
        <f t="shared" si="2"/>
        <v>0</v>
      </c>
      <c r="BH112" s="120">
        <f t="shared" si="3"/>
        <v>0</v>
      </c>
      <c r="BI112" s="120">
        <f t="shared" si="4"/>
        <v>0</v>
      </c>
      <c r="BJ112" s="119" t="s">
        <v>82</v>
      </c>
      <c r="BK112" s="115"/>
      <c r="BL112" s="115"/>
      <c r="BM112" s="115"/>
    </row>
    <row r="113" spans="2:12" s="1" customFormat="1" ht="11.25">
      <c r="B113" s="30"/>
      <c r="L113" s="30"/>
    </row>
    <row r="114" spans="2:12" s="1" customFormat="1" ht="29.25" customHeight="1">
      <c r="B114" s="30"/>
      <c r="C114" s="121" t="s">
        <v>176</v>
      </c>
      <c r="D114" s="93"/>
      <c r="E114" s="93"/>
      <c r="F114" s="93"/>
      <c r="G114" s="93"/>
      <c r="H114" s="93"/>
      <c r="I114" s="93"/>
      <c r="J114" s="122">
        <f>ROUND(J96+J106,2)</f>
        <v>0</v>
      </c>
      <c r="K114" s="93"/>
      <c r="L114" s="30"/>
    </row>
    <row r="115" spans="2:12" s="1" customFormat="1" ht="6.95" customHeight="1">
      <c r="B115" s="42"/>
      <c r="C115" s="43"/>
      <c r="D115" s="43"/>
      <c r="E115" s="43"/>
      <c r="F115" s="43"/>
      <c r="G115" s="43"/>
      <c r="H115" s="43"/>
      <c r="I115" s="43"/>
      <c r="J115" s="43"/>
      <c r="K115" s="43"/>
      <c r="L115" s="30"/>
    </row>
    <row r="119" spans="2:12" s="1" customFormat="1" ht="6.95" customHeight="1">
      <c r="B119" s="44"/>
      <c r="C119" s="45"/>
      <c r="D119" s="45"/>
      <c r="E119" s="45"/>
      <c r="F119" s="45"/>
      <c r="G119" s="45"/>
      <c r="H119" s="45"/>
      <c r="I119" s="45"/>
      <c r="J119" s="45"/>
      <c r="K119" s="45"/>
      <c r="L119" s="30"/>
    </row>
    <row r="120" spans="2:12" s="1" customFormat="1" ht="24.95" customHeight="1">
      <c r="B120" s="30"/>
      <c r="C120" s="19" t="s">
        <v>177</v>
      </c>
      <c r="L120" s="30"/>
    </row>
    <row r="121" spans="2:12" s="1" customFormat="1" ht="6.95" customHeight="1">
      <c r="B121" s="30"/>
      <c r="L121" s="30"/>
    </row>
    <row r="122" spans="2:12" s="1" customFormat="1" ht="12" customHeight="1">
      <c r="B122" s="30"/>
      <c r="C122" s="25" t="s">
        <v>16</v>
      </c>
      <c r="L122" s="30"/>
    </row>
    <row r="123" spans="2:12" s="1" customFormat="1" ht="16.5" customHeight="1">
      <c r="B123" s="30"/>
      <c r="E123" s="236" t="str">
        <f>E7</f>
        <v>Jihozápadní trolejbusová tangenta Jihlava</v>
      </c>
      <c r="F123" s="237"/>
      <c r="G123" s="237"/>
      <c r="H123" s="237"/>
      <c r="L123" s="30"/>
    </row>
    <row r="124" spans="2:12" s="1" customFormat="1" ht="12" customHeight="1">
      <c r="B124" s="30"/>
      <c r="C124" s="25" t="s">
        <v>148</v>
      </c>
      <c r="L124" s="30"/>
    </row>
    <row r="125" spans="2:12" s="1" customFormat="1" ht="30" customHeight="1">
      <c r="B125" s="30"/>
      <c r="E125" s="201" t="str">
        <f>E9</f>
        <v>SO 654 - Trolejové vedení TBUS - U Cvičiště-Žižkova-Rantířovská</v>
      </c>
      <c r="F125" s="238"/>
      <c r="G125" s="238"/>
      <c r="H125" s="238"/>
      <c r="L125" s="30"/>
    </row>
    <row r="126" spans="2:12" s="1" customFormat="1" ht="6.95" customHeight="1">
      <c r="B126" s="30"/>
      <c r="L126" s="30"/>
    </row>
    <row r="127" spans="2:12" s="1" customFormat="1" ht="12" customHeight="1">
      <c r="B127" s="30"/>
      <c r="C127" s="25" t="s">
        <v>20</v>
      </c>
      <c r="F127" s="23" t="str">
        <f>F12</f>
        <v>Jihlava</v>
      </c>
      <c r="I127" s="25" t="s">
        <v>22</v>
      </c>
      <c r="J127" s="50" t="str">
        <f>IF(J12="","",J12)</f>
        <v>26. 10. 2023</v>
      </c>
      <c r="L127" s="30"/>
    </row>
    <row r="128" spans="2:12" s="1" customFormat="1" ht="6.95" customHeight="1">
      <c r="B128" s="30"/>
      <c r="L128" s="30"/>
    </row>
    <row r="129" spans="2:65" s="1" customFormat="1" ht="15.2" customHeight="1">
      <c r="B129" s="30"/>
      <c r="C129" s="25" t="s">
        <v>24</v>
      </c>
      <c r="F129" s="23" t="str">
        <f>E15</f>
        <v>Dopravní podnik města Jihlavy, a.s.</v>
      </c>
      <c r="I129" s="25" t="s">
        <v>30</v>
      </c>
      <c r="J129" s="28" t="str">
        <f>E21</f>
        <v xml:space="preserve"> </v>
      </c>
      <c r="L129" s="30"/>
    </row>
    <row r="130" spans="2:65" s="1" customFormat="1" ht="15.2" customHeight="1">
      <c r="B130" s="30"/>
      <c r="C130" s="25" t="s">
        <v>28</v>
      </c>
      <c r="F130" s="23" t="str">
        <f>IF(E18="","",E18)</f>
        <v>Vyplň údaj</v>
      </c>
      <c r="I130" s="25" t="s">
        <v>32</v>
      </c>
      <c r="J130" s="28" t="str">
        <f>E24</f>
        <v xml:space="preserve"> </v>
      </c>
      <c r="L130" s="30"/>
    </row>
    <row r="131" spans="2:65" s="1" customFormat="1" ht="10.35" customHeight="1">
      <c r="B131" s="30"/>
      <c r="L131" s="30"/>
    </row>
    <row r="132" spans="2:65" s="10" customFormat="1" ht="29.25" customHeight="1">
      <c r="B132" s="123"/>
      <c r="C132" s="124" t="s">
        <v>178</v>
      </c>
      <c r="D132" s="125" t="s">
        <v>59</v>
      </c>
      <c r="E132" s="125" t="s">
        <v>55</v>
      </c>
      <c r="F132" s="125" t="s">
        <v>56</v>
      </c>
      <c r="G132" s="125" t="s">
        <v>179</v>
      </c>
      <c r="H132" s="125" t="s">
        <v>180</v>
      </c>
      <c r="I132" s="125" t="s">
        <v>181</v>
      </c>
      <c r="J132" s="125" t="s">
        <v>154</v>
      </c>
      <c r="K132" s="126" t="s">
        <v>182</v>
      </c>
      <c r="L132" s="123"/>
      <c r="M132" s="57" t="s">
        <v>1</v>
      </c>
      <c r="N132" s="58" t="s">
        <v>38</v>
      </c>
      <c r="O132" s="58" t="s">
        <v>183</v>
      </c>
      <c r="P132" s="58" t="s">
        <v>184</v>
      </c>
      <c r="Q132" s="58" t="s">
        <v>185</v>
      </c>
      <c r="R132" s="58" t="s">
        <v>186</v>
      </c>
      <c r="S132" s="58" t="s">
        <v>187</v>
      </c>
      <c r="T132" s="59" t="s">
        <v>188</v>
      </c>
    </row>
    <row r="133" spans="2:65" s="1" customFormat="1" ht="22.9" customHeight="1">
      <c r="B133" s="30"/>
      <c r="C133" s="62" t="s">
        <v>189</v>
      </c>
      <c r="J133" s="127">
        <f>BK133</f>
        <v>0</v>
      </c>
      <c r="L133" s="30"/>
      <c r="M133" s="60"/>
      <c r="N133" s="51"/>
      <c r="O133" s="51"/>
      <c r="P133" s="128">
        <f>P134+P329+P455</f>
        <v>0</v>
      </c>
      <c r="Q133" s="51"/>
      <c r="R133" s="128">
        <f>R134+R329+R455</f>
        <v>146.23047043040003</v>
      </c>
      <c r="S133" s="51"/>
      <c r="T133" s="129">
        <f>T134+T329+T455</f>
        <v>179.88144</v>
      </c>
      <c r="AT133" s="15" t="s">
        <v>73</v>
      </c>
      <c r="AU133" s="15" t="s">
        <v>156</v>
      </c>
      <c r="BK133" s="130">
        <f>BK134+BK329+BK455</f>
        <v>0</v>
      </c>
    </row>
    <row r="134" spans="2:65" s="11" customFormat="1" ht="25.9" customHeight="1">
      <c r="B134" s="131"/>
      <c r="D134" s="132" t="s">
        <v>73</v>
      </c>
      <c r="E134" s="133" t="s">
        <v>849</v>
      </c>
      <c r="F134" s="133" t="s">
        <v>850</v>
      </c>
      <c r="I134" s="134"/>
      <c r="J134" s="135">
        <f>BK134</f>
        <v>0</v>
      </c>
      <c r="L134" s="131"/>
      <c r="M134" s="136"/>
      <c r="P134" s="137">
        <f>P135+P141+P167+P182</f>
        <v>0</v>
      </c>
      <c r="R134" s="137">
        <f>R135+R141+R167+R182</f>
        <v>3.1920000000000004E-2</v>
      </c>
      <c r="T134" s="138">
        <f>T135+T141+T167+T182</f>
        <v>7.4999999999999997E-3</v>
      </c>
      <c r="AR134" s="132" t="s">
        <v>82</v>
      </c>
      <c r="AT134" s="139" t="s">
        <v>73</v>
      </c>
      <c r="AU134" s="139" t="s">
        <v>74</v>
      </c>
      <c r="AY134" s="132" t="s">
        <v>193</v>
      </c>
      <c r="BK134" s="140">
        <f>BK135+BK141+BK167+BK182</f>
        <v>0</v>
      </c>
    </row>
    <row r="135" spans="2:65" s="11" customFormat="1" ht="22.9" customHeight="1">
      <c r="B135" s="131"/>
      <c r="D135" s="132" t="s">
        <v>73</v>
      </c>
      <c r="E135" s="141" t="s">
        <v>1129</v>
      </c>
      <c r="F135" s="141" t="s">
        <v>1130</v>
      </c>
      <c r="I135" s="134"/>
      <c r="J135" s="142">
        <f>BK135</f>
        <v>0</v>
      </c>
      <c r="L135" s="131"/>
      <c r="M135" s="136"/>
      <c r="P135" s="137">
        <f>SUM(P136:P140)</f>
        <v>0</v>
      </c>
      <c r="R135" s="137">
        <f>SUM(R136:R140)</f>
        <v>0</v>
      </c>
      <c r="T135" s="138">
        <f>SUM(T136:T140)</f>
        <v>0</v>
      </c>
      <c r="AR135" s="132" t="s">
        <v>82</v>
      </c>
      <c r="AT135" s="139" t="s">
        <v>73</v>
      </c>
      <c r="AU135" s="139" t="s">
        <v>82</v>
      </c>
      <c r="AY135" s="132" t="s">
        <v>193</v>
      </c>
      <c r="BK135" s="140">
        <f>SUM(BK136:BK140)</f>
        <v>0</v>
      </c>
    </row>
    <row r="136" spans="2:65" s="1" customFormat="1" ht="16.5" customHeight="1">
      <c r="B136" s="114"/>
      <c r="C136" s="157" t="s">
        <v>82</v>
      </c>
      <c r="D136" s="157" t="s">
        <v>207</v>
      </c>
      <c r="E136" s="158" t="s">
        <v>1131</v>
      </c>
      <c r="F136" s="159" t="s">
        <v>1132</v>
      </c>
      <c r="G136" s="160" t="s">
        <v>199</v>
      </c>
      <c r="H136" s="161">
        <v>17</v>
      </c>
      <c r="I136" s="162"/>
      <c r="J136" s="163">
        <f>ROUND(I136*H136,2)</f>
        <v>0</v>
      </c>
      <c r="K136" s="159" t="s">
        <v>1</v>
      </c>
      <c r="L136" s="30"/>
      <c r="M136" s="164" t="s">
        <v>1</v>
      </c>
      <c r="N136" s="113" t="s">
        <v>39</v>
      </c>
      <c r="P136" s="153">
        <f>O136*H136</f>
        <v>0</v>
      </c>
      <c r="Q136" s="153">
        <v>0</v>
      </c>
      <c r="R136" s="153">
        <f>Q136*H136</f>
        <v>0</v>
      </c>
      <c r="S136" s="153">
        <v>0</v>
      </c>
      <c r="T136" s="154">
        <f>S136*H136</f>
        <v>0</v>
      </c>
      <c r="AR136" s="155" t="s">
        <v>192</v>
      </c>
      <c r="AT136" s="155" t="s">
        <v>207</v>
      </c>
      <c r="AU136" s="155" t="s">
        <v>84</v>
      </c>
      <c r="AY136" s="15" t="s">
        <v>193</v>
      </c>
      <c r="BE136" s="156">
        <f>IF(N136="základní",J136,0)</f>
        <v>0</v>
      </c>
      <c r="BF136" s="156">
        <f>IF(N136="snížená",J136,0)</f>
        <v>0</v>
      </c>
      <c r="BG136" s="156">
        <f>IF(N136="zákl. přenesená",J136,0)</f>
        <v>0</v>
      </c>
      <c r="BH136" s="156">
        <f>IF(N136="sníž. přenesená",J136,0)</f>
        <v>0</v>
      </c>
      <c r="BI136" s="156">
        <f>IF(N136="nulová",J136,0)</f>
        <v>0</v>
      </c>
      <c r="BJ136" s="15" t="s">
        <v>82</v>
      </c>
      <c r="BK136" s="156">
        <f>ROUND(I136*H136,2)</f>
        <v>0</v>
      </c>
      <c r="BL136" s="15" t="s">
        <v>192</v>
      </c>
      <c r="BM136" s="155" t="s">
        <v>2686</v>
      </c>
    </row>
    <row r="137" spans="2:65" s="1" customFormat="1" ht="16.5" customHeight="1">
      <c r="B137" s="114"/>
      <c r="C137" s="157" t="s">
        <v>84</v>
      </c>
      <c r="D137" s="157" t="s">
        <v>207</v>
      </c>
      <c r="E137" s="158" t="s">
        <v>1150</v>
      </c>
      <c r="F137" s="159" t="s">
        <v>1151</v>
      </c>
      <c r="G137" s="160" t="s">
        <v>199</v>
      </c>
      <c r="H137" s="161">
        <v>8</v>
      </c>
      <c r="I137" s="162"/>
      <c r="J137" s="163">
        <f>ROUND(I137*H137,2)</f>
        <v>0</v>
      </c>
      <c r="K137" s="159" t="s">
        <v>1</v>
      </c>
      <c r="L137" s="30"/>
      <c r="M137" s="164" t="s">
        <v>1</v>
      </c>
      <c r="N137" s="113" t="s">
        <v>39</v>
      </c>
      <c r="P137" s="153">
        <f>O137*H137</f>
        <v>0</v>
      </c>
      <c r="Q137" s="153">
        <v>0</v>
      </c>
      <c r="R137" s="153">
        <f>Q137*H137</f>
        <v>0</v>
      </c>
      <c r="S137" s="153">
        <v>0</v>
      </c>
      <c r="T137" s="154">
        <f>S137*H137</f>
        <v>0</v>
      </c>
      <c r="AR137" s="155" t="s">
        <v>1004</v>
      </c>
      <c r="AT137" s="155" t="s">
        <v>207</v>
      </c>
      <c r="AU137" s="155" t="s">
        <v>84</v>
      </c>
      <c r="AY137" s="15" t="s">
        <v>193</v>
      </c>
      <c r="BE137" s="156">
        <f>IF(N137="základní",J137,0)</f>
        <v>0</v>
      </c>
      <c r="BF137" s="156">
        <f>IF(N137="snížená",J137,0)</f>
        <v>0</v>
      </c>
      <c r="BG137" s="156">
        <f>IF(N137="zákl. přenesená",J137,0)</f>
        <v>0</v>
      </c>
      <c r="BH137" s="156">
        <f>IF(N137="sníž. přenesená",J137,0)</f>
        <v>0</v>
      </c>
      <c r="BI137" s="156">
        <f>IF(N137="nulová",J137,0)</f>
        <v>0</v>
      </c>
      <c r="BJ137" s="15" t="s">
        <v>82</v>
      </c>
      <c r="BK137" s="156">
        <f>ROUND(I137*H137,2)</f>
        <v>0</v>
      </c>
      <c r="BL137" s="15" t="s">
        <v>1004</v>
      </c>
      <c r="BM137" s="155" t="s">
        <v>2687</v>
      </c>
    </row>
    <row r="138" spans="2:65" s="1" customFormat="1" ht="16.5" customHeight="1">
      <c r="B138" s="114"/>
      <c r="C138" s="157" t="s">
        <v>203</v>
      </c>
      <c r="D138" s="157" t="s">
        <v>207</v>
      </c>
      <c r="E138" s="158" t="s">
        <v>1153</v>
      </c>
      <c r="F138" s="159" t="s">
        <v>1154</v>
      </c>
      <c r="G138" s="160" t="s">
        <v>199</v>
      </c>
      <c r="H138" s="161">
        <v>28</v>
      </c>
      <c r="I138" s="162"/>
      <c r="J138" s="163">
        <f>ROUND(I138*H138,2)</f>
        <v>0</v>
      </c>
      <c r="K138" s="159" t="s">
        <v>1</v>
      </c>
      <c r="L138" s="30"/>
      <c r="M138" s="164" t="s">
        <v>1</v>
      </c>
      <c r="N138" s="113" t="s">
        <v>39</v>
      </c>
      <c r="P138" s="153">
        <f>O138*H138</f>
        <v>0</v>
      </c>
      <c r="Q138" s="153">
        <v>0</v>
      </c>
      <c r="R138" s="153">
        <f>Q138*H138</f>
        <v>0</v>
      </c>
      <c r="S138" s="153">
        <v>0</v>
      </c>
      <c r="T138" s="154">
        <f>S138*H138</f>
        <v>0</v>
      </c>
      <c r="AR138" s="155" t="s">
        <v>1004</v>
      </c>
      <c r="AT138" s="155" t="s">
        <v>207</v>
      </c>
      <c r="AU138" s="155" t="s">
        <v>84</v>
      </c>
      <c r="AY138" s="15" t="s">
        <v>193</v>
      </c>
      <c r="BE138" s="156">
        <f>IF(N138="základní",J138,0)</f>
        <v>0</v>
      </c>
      <c r="BF138" s="156">
        <f>IF(N138="snížená",J138,0)</f>
        <v>0</v>
      </c>
      <c r="BG138" s="156">
        <f>IF(N138="zákl. přenesená",J138,0)</f>
        <v>0</v>
      </c>
      <c r="BH138" s="156">
        <f>IF(N138="sníž. přenesená",J138,0)</f>
        <v>0</v>
      </c>
      <c r="BI138" s="156">
        <f>IF(N138="nulová",J138,0)</f>
        <v>0</v>
      </c>
      <c r="BJ138" s="15" t="s">
        <v>82</v>
      </c>
      <c r="BK138" s="156">
        <f>ROUND(I138*H138,2)</f>
        <v>0</v>
      </c>
      <c r="BL138" s="15" t="s">
        <v>1004</v>
      </c>
      <c r="BM138" s="155" t="s">
        <v>2688</v>
      </c>
    </row>
    <row r="139" spans="2:65" s="1" customFormat="1" ht="16.5" customHeight="1">
      <c r="B139" s="114"/>
      <c r="C139" s="157" t="s">
        <v>192</v>
      </c>
      <c r="D139" s="157" t="s">
        <v>207</v>
      </c>
      <c r="E139" s="158" t="s">
        <v>1156</v>
      </c>
      <c r="F139" s="159" t="s">
        <v>1157</v>
      </c>
      <c r="G139" s="160" t="s">
        <v>199</v>
      </c>
      <c r="H139" s="161">
        <v>6</v>
      </c>
      <c r="I139" s="162"/>
      <c r="J139" s="163">
        <f>ROUND(I139*H139,2)</f>
        <v>0</v>
      </c>
      <c r="K139" s="159" t="s">
        <v>1</v>
      </c>
      <c r="L139" s="30"/>
      <c r="M139" s="164" t="s">
        <v>1</v>
      </c>
      <c r="N139" s="113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1004</v>
      </c>
      <c r="AT139" s="155" t="s">
        <v>207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1004</v>
      </c>
      <c r="BM139" s="155" t="s">
        <v>2689</v>
      </c>
    </row>
    <row r="140" spans="2:65" s="1" customFormat="1" ht="16.5" customHeight="1">
      <c r="B140" s="114"/>
      <c r="C140" s="157" t="s">
        <v>211</v>
      </c>
      <c r="D140" s="157" t="s">
        <v>207</v>
      </c>
      <c r="E140" s="158" t="s">
        <v>1159</v>
      </c>
      <c r="F140" s="159" t="s">
        <v>1160</v>
      </c>
      <c r="G140" s="160" t="s">
        <v>221</v>
      </c>
      <c r="H140" s="161">
        <v>1600</v>
      </c>
      <c r="I140" s="162"/>
      <c r="J140" s="163">
        <f>ROUND(I140*H140,2)</f>
        <v>0</v>
      </c>
      <c r="K140" s="159" t="s">
        <v>1</v>
      </c>
      <c r="L140" s="30"/>
      <c r="M140" s="164" t="s">
        <v>1</v>
      </c>
      <c r="N140" s="113" t="s">
        <v>39</v>
      </c>
      <c r="P140" s="153">
        <f>O140*H140</f>
        <v>0</v>
      </c>
      <c r="Q140" s="153">
        <v>0</v>
      </c>
      <c r="R140" s="153">
        <f>Q140*H140</f>
        <v>0</v>
      </c>
      <c r="S140" s="153">
        <v>0</v>
      </c>
      <c r="T140" s="154">
        <f>S140*H140</f>
        <v>0</v>
      </c>
      <c r="AR140" s="155" t="s">
        <v>192</v>
      </c>
      <c r="AT140" s="155" t="s">
        <v>207</v>
      </c>
      <c r="AU140" s="155" t="s">
        <v>84</v>
      </c>
      <c r="AY140" s="15" t="s">
        <v>193</v>
      </c>
      <c r="BE140" s="156">
        <f>IF(N140="základní",J140,0)</f>
        <v>0</v>
      </c>
      <c r="BF140" s="156">
        <f>IF(N140="snížená",J140,0)</f>
        <v>0</v>
      </c>
      <c r="BG140" s="156">
        <f>IF(N140="zákl. přenesená",J140,0)</f>
        <v>0</v>
      </c>
      <c r="BH140" s="156">
        <f>IF(N140="sníž. přenesená",J140,0)</f>
        <v>0</v>
      </c>
      <c r="BI140" s="156">
        <f>IF(N140="nulová",J140,0)</f>
        <v>0</v>
      </c>
      <c r="BJ140" s="15" t="s">
        <v>82</v>
      </c>
      <c r="BK140" s="156">
        <f>ROUND(I140*H140,2)</f>
        <v>0</v>
      </c>
      <c r="BL140" s="15" t="s">
        <v>192</v>
      </c>
      <c r="BM140" s="155" t="s">
        <v>2690</v>
      </c>
    </row>
    <row r="141" spans="2:65" s="11" customFormat="1" ht="22.9" customHeight="1">
      <c r="B141" s="131"/>
      <c r="D141" s="132" t="s">
        <v>73</v>
      </c>
      <c r="E141" s="141" t="s">
        <v>1191</v>
      </c>
      <c r="F141" s="141" t="s">
        <v>1192</v>
      </c>
      <c r="I141" s="134"/>
      <c r="J141" s="142">
        <f>BK141</f>
        <v>0</v>
      </c>
      <c r="L141" s="131"/>
      <c r="M141" s="136"/>
      <c r="P141" s="137">
        <f>SUM(P142:P166)</f>
        <v>0</v>
      </c>
      <c r="R141" s="137">
        <f>SUM(R142:R166)</f>
        <v>0</v>
      </c>
      <c r="T141" s="138">
        <f>SUM(T142:T166)</f>
        <v>7.4999999999999997E-3</v>
      </c>
      <c r="AR141" s="132" t="s">
        <v>82</v>
      </c>
      <c r="AT141" s="139" t="s">
        <v>73</v>
      </c>
      <c r="AU141" s="139" t="s">
        <v>82</v>
      </c>
      <c r="AY141" s="132" t="s">
        <v>193</v>
      </c>
      <c r="BK141" s="140">
        <f>SUM(BK142:BK166)</f>
        <v>0</v>
      </c>
    </row>
    <row r="142" spans="2:65" s="1" customFormat="1" ht="16.5" customHeight="1">
      <c r="B142" s="114"/>
      <c r="C142" s="157" t="s">
        <v>206</v>
      </c>
      <c r="D142" s="157" t="s">
        <v>207</v>
      </c>
      <c r="E142" s="158" t="s">
        <v>1193</v>
      </c>
      <c r="F142" s="159" t="s">
        <v>1194</v>
      </c>
      <c r="G142" s="160" t="s">
        <v>199</v>
      </c>
      <c r="H142" s="161">
        <v>46</v>
      </c>
      <c r="I142" s="162"/>
      <c r="J142" s="163">
        <f>ROUND(I142*H142,2)</f>
        <v>0</v>
      </c>
      <c r="K142" s="159" t="s">
        <v>1</v>
      </c>
      <c r="L142" s="30"/>
      <c r="M142" s="164" t="s">
        <v>1</v>
      </c>
      <c r="N142" s="113" t="s">
        <v>39</v>
      </c>
      <c r="P142" s="153">
        <f>O142*H142</f>
        <v>0</v>
      </c>
      <c r="Q142" s="153">
        <v>0</v>
      </c>
      <c r="R142" s="153">
        <f>Q142*H142</f>
        <v>0</v>
      </c>
      <c r="S142" s="153">
        <v>0</v>
      </c>
      <c r="T142" s="154">
        <f>S142*H142</f>
        <v>0</v>
      </c>
      <c r="AR142" s="155" t="s">
        <v>1004</v>
      </c>
      <c r="AT142" s="155" t="s">
        <v>207</v>
      </c>
      <c r="AU142" s="155" t="s">
        <v>84</v>
      </c>
      <c r="AY142" s="15" t="s">
        <v>193</v>
      </c>
      <c r="BE142" s="156">
        <f>IF(N142="základní",J142,0)</f>
        <v>0</v>
      </c>
      <c r="BF142" s="156">
        <f>IF(N142="snížená",J142,0)</f>
        <v>0</v>
      </c>
      <c r="BG142" s="156">
        <f>IF(N142="zákl. přenesená",J142,0)</f>
        <v>0</v>
      </c>
      <c r="BH142" s="156">
        <f>IF(N142="sníž. přenesená",J142,0)</f>
        <v>0</v>
      </c>
      <c r="BI142" s="156">
        <f>IF(N142="nulová",J142,0)</f>
        <v>0</v>
      </c>
      <c r="BJ142" s="15" t="s">
        <v>82</v>
      </c>
      <c r="BK142" s="156">
        <f>ROUND(I142*H142,2)</f>
        <v>0</v>
      </c>
      <c r="BL142" s="15" t="s">
        <v>1004</v>
      </c>
      <c r="BM142" s="155" t="s">
        <v>2691</v>
      </c>
    </row>
    <row r="143" spans="2:65" s="1" customFormat="1" ht="24.2" customHeight="1">
      <c r="B143" s="114"/>
      <c r="C143" s="157" t="s">
        <v>228</v>
      </c>
      <c r="D143" s="157" t="s">
        <v>207</v>
      </c>
      <c r="E143" s="158" t="s">
        <v>2692</v>
      </c>
      <c r="F143" s="159" t="s">
        <v>2693</v>
      </c>
      <c r="G143" s="160" t="s">
        <v>258</v>
      </c>
      <c r="H143" s="161">
        <v>3</v>
      </c>
      <c r="I143" s="162"/>
      <c r="J143" s="163">
        <f>ROUND(I143*H143,2)</f>
        <v>0</v>
      </c>
      <c r="K143" s="159" t="s">
        <v>239</v>
      </c>
      <c r="L143" s="30"/>
      <c r="M143" s="164" t="s">
        <v>1</v>
      </c>
      <c r="N143" s="113" t="s">
        <v>39</v>
      </c>
      <c r="P143" s="153">
        <f>O143*H143</f>
        <v>0</v>
      </c>
      <c r="Q143" s="153">
        <v>0</v>
      </c>
      <c r="R143" s="153">
        <f>Q143*H143</f>
        <v>0</v>
      </c>
      <c r="S143" s="153">
        <v>2.5000000000000001E-3</v>
      </c>
      <c r="T143" s="154">
        <f>S143*H143</f>
        <v>7.4999999999999997E-3</v>
      </c>
      <c r="AR143" s="155" t="s">
        <v>268</v>
      </c>
      <c r="AT143" s="155" t="s">
        <v>207</v>
      </c>
      <c r="AU143" s="155" t="s">
        <v>84</v>
      </c>
      <c r="AY143" s="15" t="s">
        <v>193</v>
      </c>
      <c r="BE143" s="156">
        <f>IF(N143="základní",J143,0)</f>
        <v>0</v>
      </c>
      <c r="BF143" s="156">
        <f>IF(N143="snížená",J143,0)</f>
        <v>0</v>
      </c>
      <c r="BG143" s="156">
        <f>IF(N143="zákl. přenesená",J143,0)</f>
        <v>0</v>
      </c>
      <c r="BH143" s="156">
        <f>IF(N143="sníž. přenesená",J143,0)</f>
        <v>0</v>
      </c>
      <c r="BI143" s="156">
        <f>IF(N143="nulová",J143,0)</f>
        <v>0</v>
      </c>
      <c r="BJ143" s="15" t="s">
        <v>82</v>
      </c>
      <c r="BK143" s="156">
        <f>ROUND(I143*H143,2)</f>
        <v>0</v>
      </c>
      <c r="BL143" s="15" t="s">
        <v>268</v>
      </c>
      <c r="BM143" s="155" t="s">
        <v>2694</v>
      </c>
    </row>
    <row r="144" spans="2:65" s="1" customFormat="1" ht="11.25">
      <c r="B144" s="30"/>
      <c r="D144" s="180" t="s">
        <v>286</v>
      </c>
      <c r="F144" s="181" t="s">
        <v>2695</v>
      </c>
      <c r="I144" s="115"/>
      <c r="L144" s="30"/>
      <c r="M144" s="182"/>
      <c r="T144" s="54"/>
      <c r="AT144" s="15" t="s">
        <v>286</v>
      </c>
      <c r="AU144" s="15" t="s">
        <v>84</v>
      </c>
    </row>
    <row r="145" spans="2:65" s="1" customFormat="1" ht="24.2" customHeight="1">
      <c r="B145" s="114"/>
      <c r="C145" s="157" t="s">
        <v>200</v>
      </c>
      <c r="D145" s="157" t="s">
        <v>207</v>
      </c>
      <c r="E145" s="158" t="s">
        <v>1172</v>
      </c>
      <c r="F145" s="159" t="s">
        <v>1173</v>
      </c>
      <c r="G145" s="160" t="s">
        <v>258</v>
      </c>
      <c r="H145" s="161">
        <v>27</v>
      </c>
      <c r="I145" s="162"/>
      <c r="J145" s="163">
        <f>ROUND(I145*H145,2)</f>
        <v>0</v>
      </c>
      <c r="K145" s="159" t="s">
        <v>239</v>
      </c>
      <c r="L145" s="30"/>
      <c r="M145" s="164" t="s">
        <v>1</v>
      </c>
      <c r="N145" s="113" t="s">
        <v>39</v>
      </c>
      <c r="P145" s="153">
        <f>O145*H145</f>
        <v>0</v>
      </c>
      <c r="Q145" s="153">
        <v>0</v>
      </c>
      <c r="R145" s="153">
        <f>Q145*H145</f>
        <v>0</v>
      </c>
      <c r="S145" s="153">
        <v>0</v>
      </c>
      <c r="T145" s="154">
        <f>S145*H145</f>
        <v>0</v>
      </c>
      <c r="AR145" s="155" t="s">
        <v>268</v>
      </c>
      <c r="AT145" s="155" t="s">
        <v>207</v>
      </c>
      <c r="AU145" s="155" t="s">
        <v>84</v>
      </c>
      <c r="AY145" s="15" t="s">
        <v>193</v>
      </c>
      <c r="BE145" s="156">
        <f>IF(N145="základní",J145,0)</f>
        <v>0</v>
      </c>
      <c r="BF145" s="156">
        <f>IF(N145="snížená",J145,0)</f>
        <v>0</v>
      </c>
      <c r="BG145" s="156">
        <f>IF(N145="zákl. přenesená",J145,0)</f>
        <v>0</v>
      </c>
      <c r="BH145" s="156">
        <f>IF(N145="sníž. přenesená",J145,0)</f>
        <v>0</v>
      </c>
      <c r="BI145" s="156">
        <f>IF(N145="nulová",J145,0)</f>
        <v>0</v>
      </c>
      <c r="BJ145" s="15" t="s">
        <v>82</v>
      </c>
      <c r="BK145" s="156">
        <f>ROUND(I145*H145,2)</f>
        <v>0</v>
      </c>
      <c r="BL145" s="15" t="s">
        <v>268</v>
      </c>
      <c r="BM145" s="155" t="s">
        <v>2696</v>
      </c>
    </row>
    <row r="146" spans="2:65" s="1" customFormat="1" ht="11.25">
      <c r="B146" s="30"/>
      <c r="D146" s="180" t="s">
        <v>286</v>
      </c>
      <c r="F146" s="181" t="s">
        <v>1175</v>
      </c>
      <c r="I146" s="115"/>
      <c r="L146" s="30"/>
      <c r="M146" s="182"/>
      <c r="T146" s="54"/>
      <c r="AT146" s="15" t="s">
        <v>286</v>
      </c>
      <c r="AU146" s="15" t="s">
        <v>84</v>
      </c>
    </row>
    <row r="147" spans="2:65" s="1" customFormat="1" ht="21.75" customHeight="1">
      <c r="B147" s="114"/>
      <c r="C147" s="157" t="s">
        <v>236</v>
      </c>
      <c r="D147" s="157" t="s">
        <v>207</v>
      </c>
      <c r="E147" s="158" t="s">
        <v>1166</v>
      </c>
      <c r="F147" s="159" t="s">
        <v>1167</v>
      </c>
      <c r="G147" s="160" t="s">
        <v>199</v>
      </c>
      <c r="H147" s="161">
        <v>3</v>
      </c>
      <c r="I147" s="162"/>
      <c r="J147" s="163">
        <f t="shared" ref="J147:J165" si="5">ROUND(I147*H147,2)</f>
        <v>0</v>
      </c>
      <c r="K147" s="159" t="s">
        <v>1</v>
      </c>
      <c r="L147" s="30"/>
      <c r="M147" s="164" t="s">
        <v>1</v>
      </c>
      <c r="N147" s="113" t="s">
        <v>39</v>
      </c>
      <c r="P147" s="153">
        <f t="shared" ref="P147:P165" si="6">O147*H147</f>
        <v>0</v>
      </c>
      <c r="Q147" s="153">
        <v>0</v>
      </c>
      <c r="R147" s="153">
        <f t="shared" ref="R147:R165" si="7">Q147*H147</f>
        <v>0</v>
      </c>
      <c r="S147" s="153">
        <v>0</v>
      </c>
      <c r="T147" s="154">
        <f t="shared" ref="T147:T165" si="8">S147*H147</f>
        <v>0</v>
      </c>
      <c r="AR147" s="155" t="s">
        <v>268</v>
      </c>
      <c r="AT147" s="155" t="s">
        <v>207</v>
      </c>
      <c r="AU147" s="155" t="s">
        <v>84</v>
      </c>
      <c r="AY147" s="15" t="s">
        <v>193</v>
      </c>
      <c r="BE147" s="156">
        <f t="shared" ref="BE147:BE165" si="9">IF(N147="základní",J147,0)</f>
        <v>0</v>
      </c>
      <c r="BF147" s="156">
        <f t="shared" ref="BF147:BF165" si="10">IF(N147="snížená",J147,0)</f>
        <v>0</v>
      </c>
      <c r="BG147" s="156">
        <f t="shared" ref="BG147:BG165" si="11">IF(N147="zákl. přenesená",J147,0)</f>
        <v>0</v>
      </c>
      <c r="BH147" s="156">
        <f t="shared" ref="BH147:BH165" si="12">IF(N147="sníž. přenesená",J147,0)</f>
        <v>0</v>
      </c>
      <c r="BI147" s="156">
        <f t="shared" ref="BI147:BI165" si="13">IF(N147="nulová",J147,0)</f>
        <v>0</v>
      </c>
      <c r="BJ147" s="15" t="s">
        <v>82</v>
      </c>
      <c r="BK147" s="156">
        <f t="shared" ref="BK147:BK165" si="14">ROUND(I147*H147,2)</f>
        <v>0</v>
      </c>
      <c r="BL147" s="15" t="s">
        <v>268</v>
      </c>
      <c r="BM147" s="155" t="s">
        <v>2697</v>
      </c>
    </row>
    <row r="148" spans="2:65" s="1" customFormat="1" ht="24.2" customHeight="1">
      <c r="B148" s="114"/>
      <c r="C148" s="157" t="s">
        <v>214</v>
      </c>
      <c r="D148" s="157" t="s">
        <v>207</v>
      </c>
      <c r="E148" s="158" t="s">
        <v>1212</v>
      </c>
      <c r="F148" s="159" t="s">
        <v>1213</v>
      </c>
      <c r="G148" s="160" t="s">
        <v>199</v>
      </c>
      <c r="H148" s="161">
        <v>1</v>
      </c>
      <c r="I148" s="162"/>
      <c r="J148" s="163">
        <f t="shared" si="5"/>
        <v>0</v>
      </c>
      <c r="K148" s="159" t="s">
        <v>1</v>
      </c>
      <c r="L148" s="30"/>
      <c r="M148" s="164" t="s">
        <v>1</v>
      </c>
      <c r="N148" s="113" t="s">
        <v>39</v>
      </c>
      <c r="P148" s="153">
        <f t="shared" si="6"/>
        <v>0</v>
      </c>
      <c r="Q148" s="153">
        <v>0</v>
      </c>
      <c r="R148" s="153">
        <f t="shared" si="7"/>
        <v>0</v>
      </c>
      <c r="S148" s="153">
        <v>0</v>
      </c>
      <c r="T148" s="154">
        <f t="shared" si="8"/>
        <v>0</v>
      </c>
      <c r="AR148" s="155" t="s">
        <v>192</v>
      </c>
      <c r="AT148" s="155" t="s">
        <v>207</v>
      </c>
      <c r="AU148" s="155" t="s">
        <v>84</v>
      </c>
      <c r="AY148" s="15" t="s">
        <v>193</v>
      </c>
      <c r="BE148" s="156">
        <f t="shared" si="9"/>
        <v>0</v>
      </c>
      <c r="BF148" s="156">
        <f t="shared" si="10"/>
        <v>0</v>
      </c>
      <c r="BG148" s="156">
        <f t="shared" si="11"/>
        <v>0</v>
      </c>
      <c r="BH148" s="156">
        <f t="shared" si="12"/>
        <v>0</v>
      </c>
      <c r="BI148" s="156">
        <f t="shared" si="13"/>
        <v>0</v>
      </c>
      <c r="BJ148" s="15" t="s">
        <v>82</v>
      </c>
      <c r="BK148" s="156">
        <f t="shared" si="14"/>
        <v>0</v>
      </c>
      <c r="BL148" s="15" t="s">
        <v>192</v>
      </c>
      <c r="BM148" s="155" t="s">
        <v>2698</v>
      </c>
    </row>
    <row r="149" spans="2:65" s="1" customFormat="1" ht="24.2" customHeight="1">
      <c r="B149" s="114"/>
      <c r="C149" s="143" t="s">
        <v>244</v>
      </c>
      <c r="D149" s="143" t="s">
        <v>196</v>
      </c>
      <c r="E149" s="144" t="s">
        <v>1242</v>
      </c>
      <c r="F149" s="145" t="s">
        <v>1243</v>
      </c>
      <c r="G149" s="146" t="s">
        <v>199</v>
      </c>
      <c r="H149" s="147">
        <v>1</v>
      </c>
      <c r="I149" s="148"/>
      <c r="J149" s="149">
        <f t="shared" si="5"/>
        <v>0</v>
      </c>
      <c r="K149" s="145" t="s">
        <v>1</v>
      </c>
      <c r="L149" s="150"/>
      <c r="M149" s="151" t="s">
        <v>1</v>
      </c>
      <c r="N149" s="152" t="s">
        <v>39</v>
      </c>
      <c r="P149" s="153">
        <f t="shared" si="6"/>
        <v>0</v>
      </c>
      <c r="Q149" s="153">
        <v>0</v>
      </c>
      <c r="R149" s="153">
        <f t="shared" si="7"/>
        <v>0</v>
      </c>
      <c r="S149" s="153">
        <v>0</v>
      </c>
      <c r="T149" s="154">
        <f t="shared" si="8"/>
        <v>0</v>
      </c>
      <c r="AR149" s="155" t="s">
        <v>550</v>
      </c>
      <c r="AT149" s="155" t="s">
        <v>196</v>
      </c>
      <c r="AU149" s="155" t="s">
        <v>84</v>
      </c>
      <c r="AY149" s="15" t="s">
        <v>193</v>
      </c>
      <c r="BE149" s="156">
        <f t="shared" si="9"/>
        <v>0</v>
      </c>
      <c r="BF149" s="156">
        <f t="shared" si="10"/>
        <v>0</v>
      </c>
      <c r="BG149" s="156">
        <f t="shared" si="11"/>
        <v>0</v>
      </c>
      <c r="BH149" s="156">
        <f t="shared" si="12"/>
        <v>0</v>
      </c>
      <c r="BI149" s="156">
        <f t="shared" si="13"/>
        <v>0</v>
      </c>
      <c r="BJ149" s="15" t="s">
        <v>82</v>
      </c>
      <c r="BK149" s="156">
        <f t="shared" si="14"/>
        <v>0</v>
      </c>
      <c r="BL149" s="15" t="s">
        <v>550</v>
      </c>
      <c r="BM149" s="155" t="s">
        <v>2699</v>
      </c>
    </row>
    <row r="150" spans="2:65" s="1" customFormat="1" ht="24.2" customHeight="1">
      <c r="B150" s="114"/>
      <c r="C150" s="157" t="s">
        <v>223</v>
      </c>
      <c r="D150" s="157" t="s">
        <v>207</v>
      </c>
      <c r="E150" s="158" t="s">
        <v>1248</v>
      </c>
      <c r="F150" s="159" t="s">
        <v>1249</v>
      </c>
      <c r="G150" s="160" t="s">
        <v>199</v>
      </c>
      <c r="H150" s="161">
        <v>45</v>
      </c>
      <c r="I150" s="162"/>
      <c r="J150" s="163">
        <f t="shared" si="5"/>
        <v>0</v>
      </c>
      <c r="K150" s="159" t="s">
        <v>1</v>
      </c>
      <c r="L150" s="30"/>
      <c r="M150" s="164" t="s">
        <v>1</v>
      </c>
      <c r="N150" s="113" t="s">
        <v>39</v>
      </c>
      <c r="P150" s="153">
        <f t="shared" si="6"/>
        <v>0</v>
      </c>
      <c r="Q150" s="153">
        <v>0</v>
      </c>
      <c r="R150" s="153">
        <f t="shared" si="7"/>
        <v>0</v>
      </c>
      <c r="S150" s="153">
        <v>0</v>
      </c>
      <c r="T150" s="154">
        <f t="shared" si="8"/>
        <v>0</v>
      </c>
      <c r="AR150" s="155" t="s">
        <v>192</v>
      </c>
      <c r="AT150" s="155" t="s">
        <v>207</v>
      </c>
      <c r="AU150" s="155" t="s">
        <v>84</v>
      </c>
      <c r="AY150" s="15" t="s">
        <v>193</v>
      </c>
      <c r="BE150" s="156">
        <f t="shared" si="9"/>
        <v>0</v>
      </c>
      <c r="BF150" s="156">
        <f t="shared" si="10"/>
        <v>0</v>
      </c>
      <c r="BG150" s="156">
        <f t="shared" si="11"/>
        <v>0</v>
      </c>
      <c r="BH150" s="156">
        <f t="shared" si="12"/>
        <v>0</v>
      </c>
      <c r="BI150" s="156">
        <f t="shared" si="13"/>
        <v>0</v>
      </c>
      <c r="BJ150" s="15" t="s">
        <v>82</v>
      </c>
      <c r="BK150" s="156">
        <f t="shared" si="14"/>
        <v>0</v>
      </c>
      <c r="BL150" s="15" t="s">
        <v>192</v>
      </c>
      <c r="BM150" s="155" t="s">
        <v>2700</v>
      </c>
    </row>
    <row r="151" spans="2:65" s="1" customFormat="1" ht="21.75" customHeight="1">
      <c r="B151" s="114"/>
      <c r="C151" s="143" t="s">
        <v>252</v>
      </c>
      <c r="D151" s="143" t="s">
        <v>196</v>
      </c>
      <c r="E151" s="144" t="s">
        <v>1254</v>
      </c>
      <c r="F151" s="145" t="s">
        <v>1255</v>
      </c>
      <c r="G151" s="146" t="s">
        <v>199</v>
      </c>
      <c r="H151" s="147">
        <v>20</v>
      </c>
      <c r="I151" s="148"/>
      <c r="J151" s="149">
        <f t="shared" si="5"/>
        <v>0</v>
      </c>
      <c r="K151" s="145" t="s">
        <v>1</v>
      </c>
      <c r="L151" s="150"/>
      <c r="M151" s="151" t="s">
        <v>1</v>
      </c>
      <c r="N151" s="152" t="s">
        <v>39</v>
      </c>
      <c r="P151" s="153">
        <f t="shared" si="6"/>
        <v>0</v>
      </c>
      <c r="Q151" s="153">
        <v>0</v>
      </c>
      <c r="R151" s="153">
        <f t="shared" si="7"/>
        <v>0</v>
      </c>
      <c r="S151" s="153">
        <v>0</v>
      </c>
      <c r="T151" s="154">
        <f t="shared" si="8"/>
        <v>0</v>
      </c>
      <c r="AR151" s="155" t="s">
        <v>550</v>
      </c>
      <c r="AT151" s="155" t="s">
        <v>196</v>
      </c>
      <c r="AU151" s="155" t="s">
        <v>84</v>
      </c>
      <c r="AY151" s="15" t="s">
        <v>193</v>
      </c>
      <c r="BE151" s="156">
        <f t="shared" si="9"/>
        <v>0</v>
      </c>
      <c r="BF151" s="156">
        <f t="shared" si="10"/>
        <v>0</v>
      </c>
      <c r="BG151" s="156">
        <f t="shared" si="11"/>
        <v>0</v>
      </c>
      <c r="BH151" s="156">
        <f t="shared" si="12"/>
        <v>0</v>
      </c>
      <c r="BI151" s="156">
        <f t="shared" si="13"/>
        <v>0</v>
      </c>
      <c r="BJ151" s="15" t="s">
        <v>82</v>
      </c>
      <c r="BK151" s="156">
        <f t="shared" si="14"/>
        <v>0</v>
      </c>
      <c r="BL151" s="15" t="s">
        <v>550</v>
      </c>
      <c r="BM151" s="155" t="s">
        <v>2701</v>
      </c>
    </row>
    <row r="152" spans="2:65" s="1" customFormat="1" ht="21.75" customHeight="1">
      <c r="B152" s="114"/>
      <c r="C152" s="143" t="s">
        <v>232</v>
      </c>
      <c r="D152" s="143" t="s">
        <v>196</v>
      </c>
      <c r="E152" s="144" t="s">
        <v>1257</v>
      </c>
      <c r="F152" s="145" t="s">
        <v>1258</v>
      </c>
      <c r="G152" s="146" t="s">
        <v>199</v>
      </c>
      <c r="H152" s="147">
        <v>1</v>
      </c>
      <c r="I152" s="148"/>
      <c r="J152" s="149">
        <f t="shared" si="5"/>
        <v>0</v>
      </c>
      <c r="K152" s="145" t="s">
        <v>1</v>
      </c>
      <c r="L152" s="150"/>
      <c r="M152" s="151" t="s">
        <v>1</v>
      </c>
      <c r="N152" s="152" t="s">
        <v>39</v>
      </c>
      <c r="P152" s="153">
        <f t="shared" si="6"/>
        <v>0</v>
      </c>
      <c r="Q152" s="153">
        <v>0</v>
      </c>
      <c r="R152" s="153">
        <f t="shared" si="7"/>
        <v>0</v>
      </c>
      <c r="S152" s="153">
        <v>0</v>
      </c>
      <c r="T152" s="154">
        <f t="shared" si="8"/>
        <v>0</v>
      </c>
      <c r="AR152" s="155" t="s">
        <v>550</v>
      </c>
      <c r="AT152" s="155" t="s">
        <v>196</v>
      </c>
      <c r="AU152" s="155" t="s">
        <v>84</v>
      </c>
      <c r="AY152" s="15" t="s">
        <v>193</v>
      </c>
      <c r="BE152" s="156">
        <f t="shared" si="9"/>
        <v>0</v>
      </c>
      <c r="BF152" s="156">
        <f t="shared" si="10"/>
        <v>0</v>
      </c>
      <c r="BG152" s="156">
        <f t="shared" si="11"/>
        <v>0</v>
      </c>
      <c r="BH152" s="156">
        <f t="shared" si="12"/>
        <v>0</v>
      </c>
      <c r="BI152" s="156">
        <f t="shared" si="13"/>
        <v>0</v>
      </c>
      <c r="BJ152" s="15" t="s">
        <v>82</v>
      </c>
      <c r="BK152" s="156">
        <f t="shared" si="14"/>
        <v>0</v>
      </c>
      <c r="BL152" s="15" t="s">
        <v>550</v>
      </c>
      <c r="BM152" s="155" t="s">
        <v>2702</v>
      </c>
    </row>
    <row r="153" spans="2:65" s="1" customFormat="1" ht="21.75" customHeight="1">
      <c r="B153" s="114"/>
      <c r="C153" s="143" t="s">
        <v>8</v>
      </c>
      <c r="D153" s="143" t="s">
        <v>196</v>
      </c>
      <c r="E153" s="144" t="s">
        <v>1260</v>
      </c>
      <c r="F153" s="145" t="s">
        <v>1261</v>
      </c>
      <c r="G153" s="146" t="s">
        <v>199</v>
      </c>
      <c r="H153" s="147">
        <v>1</v>
      </c>
      <c r="I153" s="148"/>
      <c r="J153" s="149">
        <f t="shared" si="5"/>
        <v>0</v>
      </c>
      <c r="K153" s="145" t="s">
        <v>1</v>
      </c>
      <c r="L153" s="150"/>
      <c r="M153" s="151" t="s">
        <v>1</v>
      </c>
      <c r="N153" s="152" t="s">
        <v>39</v>
      </c>
      <c r="P153" s="153">
        <f t="shared" si="6"/>
        <v>0</v>
      </c>
      <c r="Q153" s="153">
        <v>0</v>
      </c>
      <c r="R153" s="153">
        <f t="shared" si="7"/>
        <v>0</v>
      </c>
      <c r="S153" s="153">
        <v>0</v>
      </c>
      <c r="T153" s="154">
        <f t="shared" si="8"/>
        <v>0</v>
      </c>
      <c r="AR153" s="155" t="s">
        <v>550</v>
      </c>
      <c r="AT153" s="155" t="s">
        <v>196</v>
      </c>
      <c r="AU153" s="155" t="s">
        <v>84</v>
      </c>
      <c r="AY153" s="15" t="s">
        <v>193</v>
      </c>
      <c r="BE153" s="156">
        <f t="shared" si="9"/>
        <v>0</v>
      </c>
      <c r="BF153" s="156">
        <f t="shared" si="10"/>
        <v>0</v>
      </c>
      <c r="BG153" s="156">
        <f t="shared" si="11"/>
        <v>0</v>
      </c>
      <c r="BH153" s="156">
        <f t="shared" si="12"/>
        <v>0</v>
      </c>
      <c r="BI153" s="156">
        <f t="shared" si="13"/>
        <v>0</v>
      </c>
      <c r="BJ153" s="15" t="s">
        <v>82</v>
      </c>
      <c r="BK153" s="156">
        <f t="shared" si="14"/>
        <v>0</v>
      </c>
      <c r="BL153" s="15" t="s">
        <v>550</v>
      </c>
      <c r="BM153" s="155" t="s">
        <v>2703</v>
      </c>
    </row>
    <row r="154" spans="2:65" s="1" customFormat="1" ht="21.75" customHeight="1">
      <c r="B154" s="114"/>
      <c r="C154" s="143" t="s">
        <v>222</v>
      </c>
      <c r="D154" s="143" t="s">
        <v>196</v>
      </c>
      <c r="E154" s="144" t="s">
        <v>1266</v>
      </c>
      <c r="F154" s="145" t="s">
        <v>1267</v>
      </c>
      <c r="G154" s="146" t="s">
        <v>199</v>
      </c>
      <c r="H154" s="147">
        <v>5</v>
      </c>
      <c r="I154" s="148"/>
      <c r="J154" s="149">
        <f t="shared" si="5"/>
        <v>0</v>
      </c>
      <c r="K154" s="145" t="s">
        <v>1</v>
      </c>
      <c r="L154" s="150"/>
      <c r="M154" s="151" t="s">
        <v>1</v>
      </c>
      <c r="N154" s="152" t="s">
        <v>39</v>
      </c>
      <c r="P154" s="153">
        <f t="shared" si="6"/>
        <v>0</v>
      </c>
      <c r="Q154" s="153">
        <v>0</v>
      </c>
      <c r="R154" s="153">
        <f t="shared" si="7"/>
        <v>0</v>
      </c>
      <c r="S154" s="153">
        <v>0</v>
      </c>
      <c r="T154" s="154">
        <f t="shared" si="8"/>
        <v>0</v>
      </c>
      <c r="AR154" s="155" t="s">
        <v>550</v>
      </c>
      <c r="AT154" s="155" t="s">
        <v>196</v>
      </c>
      <c r="AU154" s="155" t="s">
        <v>84</v>
      </c>
      <c r="AY154" s="15" t="s">
        <v>193</v>
      </c>
      <c r="BE154" s="156">
        <f t="shared" si="9"/>
        <v>0</v>
      </c>
      <c r="BF154" s="156">
        <f t="shared" si="10"/>
        <v>0</v>
      </c>
      <c r="BG154" s="156">
        <f t="shared" si="11"/>
        <v>0</v>
      </c>
      <c r="BH154" s="156">
        <f t="shared" si="12"/>
        <v>0</v>
      </c>
      <c r="BI154" s="156">
        <f t="shared" si="13"/>
        <v>0</v>
      </c>
      <c r="BJ154" s="15" t="s">
        <v>82</v>
      </c>
      <c r="BK154" s="156">
        <f t="shared" si="14"/>
        <v>0</v>
      </c>
      <c r="BL154" s="15" t="s">
        <v>550</v>
      </c>
      <c r="BM154" s="155" t="s">
        <v>2704</v>
      </c>
    </row>
    <row r="155" spans="2:65" s="1" customFormat="1" ht="21.75" customHeight="1">
      <c r="B155" s="114"/>
      <c r="C155" s="143" t="s">
        <v>269</v>
      </c>
      <c r="D155" s="143" t="s">
        <v>196</v>
      </c>
      <c r="E155" s="144" t="s">
        <v>1269</v>
      </c>
      <c r="F155" s="145" t="s">
        <v>1270</v>
      </c>
      <c r="G155" s="146" t="s">
        <v>199</v>
      </c>
      <c r="H155" s="147">
        <v>1</v>
      </c>
      <c r="I155" s="148"/>
      <c r="J155" s="149">
        <f t="shared" si="5"/>
        <v>0</v>
      </c>
      <c r="K155" s="145" t="s">
        <v>1</v>
      </c>
      <c r="L155" s="150"/>
      <c r="M155" s="151" t="s">
        <v>1</v>
      </c>
      <c r="N155" s="152" t="s">
        <v>39</v>
      </c>
      <c r="P155" s="153">
        <f t="shared" si="6"/>
        <v>0</v>
      </c>
      <c r="Q155" s="153">
        <v>0</v>
      </c>
      <c r="R155" s="153">
        <f t="shared" si="7"/>
        <v>0</v>
      </c>
      <c r="S155" s="153">
        <v>0</v>
      </c>
      <c r="T155" s="154">
        <f t="shared" si="8"/>
        <v>0</v>
      </c>
      <c r="AR155" s="155" t="s">
        <v>550</v>
      </c>
      <c r="AT155" s="155" t="s">
        <v>196</v>
      </c>
      <c r="AU155" s="155" t="s">
        <v>84</v>
      </c>
      <c r="AY155" s="15" t="s">
        <v>193</v>
      </c>
      <c r="BE155" s="156">
        <f t="shared" si="9"/>
        <v>0</v>
      </c>
      <c r="BF155" s="156">
        <f t="shared" si="10"/>
        <v>0</v>
      </c>
      <c r="BG155" s="156">
        <f t="shared" si="11"/>
        <v>0</v>
      </c>
      <c r="BH155" s="156">
        <f t="shared" si="12"/>
        <v>0</v>
      </c>
      <c r="BI155" s="156">
        <f t="shared" si="13"/>
        <v>0</v>
      </c>
      <c r="BJ155" s="15" t="s">
        <v>82</v>
      </c>
      <c r="BK155" s="156">
        <f t="shared" si="14"/>
        <v>0</v>
      </c>
      <c r="BL155" s="15" t="s">
        <v>550</v>
      </c>
      <c r="BM155" s="155" t="s">
        <v>2705</v>
      </c>
    </row>
    <row r="156" spans="2:65" s="1" customFormat="1" ht="21.75" customHeight="1">
      <c r="B156" s="114"/>
      <c r="C156" s="143" t="s">
        <v>240</v>
      </c>
      <c r="D156" s="143" t="s">
        <v>196</v>
      </c>
      <c r="E156" s="144" t="s">
        <v>1272</v>
      </c>
      <c r="F156" s="145" t="s">
        <v>1273</v>
      </c>
      <c r="G156" s="146" t="s">
        <v>199</v>
      </c>
      <c r="H156" s="147">
        <v>1</v>
      </c>
      <c r="I156" s="148"/>
      <c r="J156" s="149">
        <f t="shared" si="5"/>
        <v>0</v>
      </c>
      <c r="K156" s="145" t="s">
        <v>1</v>
      </c>
      <c r="L156" s="150"/>
      <c r="M156" s="151" t="s">
        <v>1</v>
      </c>
      <c r="N156" s="152" t="s">
        <v>39</v>
      </c>
      <c r="P156" s="153">
        <f t="shared" si="6"/>
        <v>0</v>
      </c>
      <c r="Q156" s="153">
        <v>0</v>
      </c>
      <c r="R156" s="153">
        <f t="shared" si="7"/>
        <v>0</v>
      </c>
      <c r="S156" s="153">
        <v>0</v>
      </c>
      <c r="T156" s="154">
        <f t="shared" si="8"/>
        <v>0</v>
      </c>
      <c r="AR156" s="155" t="s">
        <v>550</v>
      </c>
      <c r="AT156" s="155" t="s">
        <v>196</v>
      </c>
      <c r="AU156" s="155" t="s">
        <v>84</v>
      </c>
      <c r="AY156" s="15" t="s">
        <v>193</v>
      </c>
      <c r="BE156" s="156">
        <f t="shared" si="9"/>
        <v>0</v>
      </c>
      <c r="BF156" s="156">
        <f t="shared" si="10"/>
        <v>0</v>
      </c>
      <c r="BG156" s="156">
        <f t="shared" si="11"/>
        <v>0</v>
      </c>
      <c r="BH156" s="156">
        <f t="shared" si="12"/>
        <v>0</v>
      </c>
      <c r="BI156" s="156">
        <f t="shared" si="13"/>
        <v>0</v>
      </c>
      <c r="BJ156" s="15" t="s">
        <v>82</v>
      </c>
      <c r="BK156" s="156">
        <f t="shared" si="14"/>
        <v>0</v>
      </c>
      <c r="BL156" s="15" t="s">
        <v>550</v>
      </c>
      <c r="BM156" s="155" t="s">
        <v>2706</v>
      </c>
    </row>
    <row r="157" spans="2:65" s="1" customFormat="1" ht="21.75" customHeight="1">
      <c r="B157" s="114"/>
      <c r="C157" s="143" t="s">
        <v>279</v>
      </c>
      <c r="D157" s="143" t="s">
        <v>196</v>
      </c>
      <c r="E157" s="144" t="s">
        <v>2707</v>
      </c>
      <c r="F157" s="145" t="s">
        <v>2708</v>
      </c>
      <c r="G157" s="146" t="s">
        <v>199</v>
      </c>
      <c r="H157" s="147">
        <v>1</v>
      </c>
      <c r="I157" s="148"/>
      <c r="J157" s="149">
        <f t="shared" si="5"/>
        <v>0</v>
      </c>
      <c r="K157" s="145" t="s">
        <v>1</v>
      </c>
      <c r="L157" s="150"/>
      <c r="M157" s="151" t="s">
        <v>1</v>
      </c>
      <c r="N157" s="152" t="s">
        <v>39</v>
      </c>
      <c r="P157" s="153">
        <f t="shared" si="6"/>
        <v>0</v>
      </c>
      <c r="Q157" s="153">
        <v>0</v>
      </c>
      <c r="R157" s="153">
        <f t="shared" si="7"/>
        <v>0</v>
      </c>
      <c r="S157" s="153">
        <v>0</v>
      </c>
      <c r="T157" s="154">
        <f t="shared" si="8"/>
        <v>0</v>
      </c>
      <c r="AR157" s="155" t="s">
        <v>550</v>
      </c>
      <c r="AT157" s="155" t="s">
        <v>196</v>
      </c>
      <c r="AU157" s="155" t="s">
        <v>84</v>
      </c>
      <c r="AY157" s="15" t="s">
        <v>193</v>
      </c>
      <c r="BE157" s="156">
        <f t="shared" si="9"/>
        <v>0</v>
      </c>
      <c r="BF157" s="156">
        <f t="shared" si="10"/>
        <v>0</v>
      </c>
      <c r="BG157" s="156">
        <f t="shared" si="11"/>
        <v>0</v>
      </c>
      <c r="BH157" s="156">
        <f t="shared" si="12"/>
        <v>0</v>
      </c>
      <c r="BI157" s="156">
        <f t="shared" si="13"/>
        <v>0</v>
      </c>
      <c r="BJ157" s="15" t="s">
        <v>82</v>
      </c>
      <c r="BK157" s="156">
        <f t="shared" si="14"/>
        <v>0</v>
      </c>
      <c r="BL157" s="15" t="s">
        <v>550</v>
      </c>
      <c r="BM157" s="155" t="s">
        <v>2709</v>
      </c>
    </row>
    <row r="158" spans="2:65" s="1" customFormat="1" ht="21.75" customHeight="1">
      <c r="B158" s="114"/>
      <c r="C158" s="143" t="s">
        <v>243</v>
      </c>
      <c r="D158" s="143" t="s">
        <v>196</v>
      </c>
      <c r="E158" s="144" t="s">
        <v>1278</v>
      </c>
      <c r="F158" s="145" t="s">
        <v>1279</v>
      </c>
      <c r="G158" s="146" t="s">
        <v>199</v>
      </c>
      <c r="H158" s="147">
        <v>5</v>
      </c>
      <c r="I158" s="148"/>
      <c r="J158" s="149">
        <f t="shared" si="5"/>
        <v>0</v>
      </c>
      <c r="K158" s="145" t="s">
        <v>1</v>
      </c>
      <c r="L158" s="150"/>
      <c r="M158" s="151" t="s">
        <v>1</v>
      </c>
      <c r="N158" s="152" t="s">
        <v>39</v>
      </c>
      <c r="P158" s="153">
        <f t="shared" si="6"/>
        <v>0</v>
      </c>
      <c r="Q158" s="153">
        <v>0</v>
      </c>
      <c r="R158" s="153">
        <f t="shared" si="7"/>
        <v>0</v>
      </c>
      <c r="S158" s="153">
        <v>0</v>
      </c>
      <c r="T158" s="154">
        <f t="shared" si="8"/>
        <v>0</v>
      </c>
      <c r="AR158" s="155" t="s">
        <v>550</v>
      </c>
      <c r="AT158" s="155" t="s">
        <v>196</v>
      </c>
      <c r="AU158" s="155" t="s">
        <v>84</v>
      </c>
      <c r="AY158" s="15" t="s">
        <v>193</v>
      </c>
      <c r="BE158" s="156">
        <f t="shared" si="9"/>
        <v>0</v>
      </c>
      <c r="BF158" s="156">
        <f t="shared" si="10"/>
        <v>0</v>
      </c>
      <c r="BG158" s="156">
        <f t="shared" si="11"/>
        <v>0</v>
      </c>
      <c r="BH158" s="156">
        <f t="shared" si="12"/>
        <v>0</v>
      </c>
      <c r="BI158" s="156">
        <f t="shared" si="13"/>
        <v>0</v>
      </c>
      <c r="BJ158" s="15" t="s">
        <v>82</v>
      </c>
      <c r="BK158" s="156">
        <f t="shared" si="14"/>
        <v>0</v>
      </c>
      <c r="BL158" s="15" t="s">
        <v>550</v>
      </c>
      <c r="BM158" s="155" t="s">
        <v>2710</v>
      </c>
    </row>
    <row r="159" spans="2:65" s="1" customFormat="1" ht="21.75" customHeight="1">
      <c r="B159" s="114"/>
      <c r="C159" s="143" t="s">
        <v>7</v>
      </c>
      <c r="D159" s="143" t="s">
        <v>196</v>
      </c>
      <c r="E159" s="144" t="s">
        <v>1281</v>
      </c>
      <c r="F159" s="145" t="s">
        <v>1282</v>
      </c>
      <c r="G159" s="146" t="s">
        <v>199</v>
      </c>
      <c r="H159" s="147">
        <v>1</v>
      </c>
      <c r="I159" s="148"/>
      <c r="J159" s="149">
        <f t="shared" si="5"/>
        <v>0</v>
      </c>
      <c r="K159" s="145" t="s">
        <v>1</v>
      </c>
      <c r="L159" s="150"/>
      <c r="M159" s="151" t="s">
        <v>1</v>
      </c>
      <c r="N159" s="152" t="s">
        <v>39</v>
      </c>
      <c r="P159" s="153">
        <f t="shared" si="6"/>
        <v>0</v>
      </c>
      <c r="Q159" s="153">
        <v>0</v>
      </c>
      <c r="R159" s="153">
        <f t="shared" si="7"/>
        <v>0</v>
      </c>
      <c r="S159" s="153">
        <v>0</v>
      </c>
      <c r="T159" s="154">
        <f t="shared" si="8"/>
        <v>0</v>
      </c>
      <c r="AR159" s="155" t="s">
        <v>550</v>
      </c>
      <c r="AT159" s="155" t="s">
        <v>196</v>
      </c>
      <c r="AU159" s="155" t="s">
        <v>84</v>
      </c>
      <c r="AY159" s="15" t="s">
        <v>193</v>
      </c>
      <c r="BE159" s="156">
        <f t="shared" si="9"/>
        <v>0</v>
      </c>
      <c r="BF159" s="156">
        <f t="shared" si="10"/>
        <v>0</v>
      </c>
      <c r="BG159" s="156">
        <f t="shared" si="11"/>
        <v>0</v>
      </c>
      <c r="BH159" s="156">
        <f t="shared" si="12"/>
        <v>0</v>
      </c>
      <c r="BI159" s="156">
        <f t="shared" si="13"/>
        <v>0</v>
      </c>
      <c r="BJ159" s="15" t="s">
        <v>82</v>
      </c>
      <c r="BK159" s="156">
        <f t="shared" si="14"/>
        <v>0</v>
      </c>
      <c r="BL159" s="15" t="s">
        <v>550</v>
      </c>
      <c r="BM159" s="155" t="s">
        <v>2711</v>
      </c>
    </row>
    <row r="160" spans="2:65" s="1" customFormat="1" ht="21.75" customHeight="1">
      <c r="B160" s="114"/>
      <c r="C160" s="143" t="s">
        <v>247</v>
      </c>
      <c r="D160" s="143" t="s">
        <v>196</v>
      </c>
      <c r="E160" s="144" t="s">
        <v>1287</v>
      </c>
      <c r="F160" s="145" t="s">
        <v>1288</v>
      </c>
      <c r="G160" s="146" t="s">
        <v>199</v>
      </c>
      <c r="H160" s="147">
        <v>5</v>
      </c>
      <c r="I160" s="148"/>
      <c r="J160" s="149">
        <f t="shared" si="5"/>
        <v>0</v>
      </c>
      <c r="K160" s="145" t="s">
        <v>1</v>
      </c>
      <c r="L160" s="150"/>
      <c r="M160" s="151" t="s">
        <v>1</v>
      </c>
      <c r="N160" s="152" t="s">
        <v>39</v>
      </c>
      <c r="P160" s="153">
        <f t="shared" si="6"/>
        <v>0</v>
      </c>
      <c r="Q160" s="153">
        <v>0</v>
      </c>
      <c r="R160" s="153">
        <f t="shared" si="7"/>
        <v>0</v>
      </c>
      <c r="S160" s="153">
        <v>0</v>
      </c>
      <c r="T160" s="154">
        <f t="shared" si="8"/>
        <v>0</v>
      </c>
      <c r="AR160" s="155" t="s">
        <v>550</v>
      </c>
      <c r="AT160" s="155" t="s">
        <v>196</v>
      </c>
      <c r="AU160" s="155" t="s">
        <v>84</v>
      </c>
      <c r="AY160" s="15" t="s">
        <v>193</v>
      </c>
      <c r="BE160" s="156">
        <f t="shared" si="9"/>
        <v>0</v>
      </c>
      <c r="BF160" s="156">
        <f t="shared" si="10"/>
        <v>0</v>
      </c>
      <c r="BG160" s="156">
        <f t="shared" si="11"/>
        <v>0</v>
      </c>
      <c r="BH160" s="156">
        <f t="shared" si="12"/>
        <v>0</v>
      </c>
      <c r="BI160" s="156">
        <f t="shared" si="13"/>
        <v>0</v>
      </c>
      <c r="BJ160" s="15" t="s">
        <v>82</v>
      </c>
      <c r="BK160" s="156">
        <f t="shared" si="14"/>
        <v>0</v>
      </c>
      <c r="BL160" s="15" t="s">
        <v>550</v>
      </c>
      <c r="BM160" s="155" t="s">
        <v>2712</v>
      </c>
    </row>
    <row r="161" spans="2:65" s="1" customFormat="1" ht="21.75" customHeight="1">
      <c r="B161" s="114"/>
      <c r="C161" s="143" t="s">
        <v>295</v>
      </c>
      <c r="D161" s="143" t="s">
        <v>196</v>
      </c>
      <c r="E161" s="144" t="s">
        <v>1296</v>
      </c>
      <c r="F161" s="145" t="s">
        <v>1297</v>
      </c>
      <c r="G161" s="146" t="s">
        <v>199</v>
      </c>
      <c r="H161" s="147">
        <v>2</v>
      </c>
      <c r="I161" s="148"/>
      <c r="J161" s="149">
        <f t="shared" si="5"/>
        <v>0</v>
      </c>
      <c r="K161" s="145" t="s">
        <v>1</v>
      </c>
      <c r="L161" s="150"/>
      <c r="M161" s="151" t="s">
        <v>1</v>
      </c>
      <c r="N161" s="152" t="s">
        <v>39</v>
      </c>
      <c r="P161" s="153">
        <f t="shared" si="6"/>
        <v>0</v>
      </c>
      <c r="Q161" s="153">
        <v>0</v>
      </c>
      <c r="R161" s="153">
        <f t="shared" si="7"/>
        <v>0</v>
      </c>
      <c r="S161" s="153">
        <v>0</v>
      </c>
      <c r="T161" s="154">
        <f t="shared" si="8"/>
        <v>0</v>
      </c>
      <c r="AR161" s="155" t="s">
        <v>550</v>
      </c>
      <c r="AT161" s="155" t="s">
        <v>196</v>
      </c>
      <c r="AU161" s="155" t="s">
        <v>84</v>
      </c>
      <c r="AY161" s="15" t="s">
        <v>193</v>
      </c>
      <c r="BE161" s="156">
        <f t="shared" si="9"/>
        <v>0</v>
      </c>
      <c r="BF161" s="156">
        <f t="shared" si="10"/>
        <v>0</v>
      </c>
      <c r="BG161" s="156">
        <f t="shared" si="11"/>
        <v>0</v>
      </c>
      <c r="BH161" s="156">
        <f t="shared" si="12"/>
        <v>0</v>
      </c>
      <c r="BI161" s="156">
        <f t="shared" si="13"/>
        <v>0</v>
      </c>
      <c r="BJ161" s="15" t="s">
        <v>82</v>
      </c>
      <c r="BK161" s="156">
        <f t="shared" si="14"/>
        <v>0</v>
      </c>
      <c r="BL161" s="15" t="s">
        <v>550</v>
      </c>
      <c r="BM161" s="155" t="s">
        <v>2713</v>
      </c>
    </row>
    <row r="162" spans="2:65" s="1" customFormat="1" ht="21.75" customHeight="1">
      <c r="B162" s="114"/>
      <c r="C162" s="143" t="s">
        <v>251</v>
      </c>
      <c r="D162" s="143" t="s">
        <v>196</v>
      </c>
      <c r="E162" s="144" t="s">
        <v>1299</v>
      </c>
      <c r="F162" s="145" t="s">
        <v>1300</v>
      </c>
      <c r="G162" s="146" t="s">
        <v>199</v>
      </c>
      <c r="H162" s="147">
        <v>1</v>
      </c>
      <c r="I162" s="148"/>
      <c r="J162" s="149">
        <f t="shared" si="5"/>
        <v>0</v>
      </c>
      <c r="K162" s="145" t="s">
        <v>1</v>
      </c>
      <c r="L162" s="150"/>
      <c r="M162" s="151" t="s">
        <v>1</v>
      </c>
      <c r="N162" s="152" t="s">
        <v>39</v>
      </c>
      <c r="P162" s="153">
        <f t="shared" si="6"/>
        <v>0</v>
      </c>
      <c r="Q162" s="153">
        <v>0</v>
      </c>
      <c r="R162" s="153">
        <f t="shared" si="7"/>
        <v>0</v>
      </c>
      <c r="S162" s="153">
        <v>0</v>
      </c>
      <c r="T162" s="154">
        <f t="shared" si="8"/>
        <v>0</v>
      </c>
      <c r="AR162" s="155" t="s">
        <v>550</v>
      </c>
      <c r="AT162" s="155" t="s">
        <v>196</v>
      </c>
      <c r="AU162" s="155" t="s">
        <v>84</v>
      </c>
      <c r="AY162" s="15" t="s">
        <v>193</v>
      </c>
      <c r="BE162" s="156">
        <f t="shared" si="9"/>
        <v>0</v>
      </c>
      <c r="BF162" s="156">
        <f t="shared" si="10"/>
        <v>0</v>
      </c>
      <c r="BG162" s="156">
        <f t="shared" si="11"/>
        <v>0</v>
      </c>
      <c r="BH162" s="156">
        <f t="shared" si="12"/>
        <v>0</v>
      </c>
      <c r="BI162" s="156">
        <f t="shared" si="13"/>
        <v>0</v>
      </c>
      <c r="BJ162" s="15" t="s">
        <v>82</v>
      </c>
      <c r="BK162" s="156">
        <f t="shared" si="14"/>
        <v>0</v>
      </c>
      <c r="BL162" s="15" t="s">
        <v>550</v>
      </c>
      <c r="BM162" s="155" t="s">
        <v>2714</v>
      </c>
    </row>
    <row r="163" spans="2:65" s="1" customFormat="1" ht="21.75" customHeight="1">
      <c r="B163" s="114"/>
      <c r="C163" s="143" t="s">
        <v>302</v>
      </c>
      <c r="D163" s="143" t="s">
        <v>196</v>
      </c>
      <c r="E163" s="144" t="s">
        <v>1323</v>
      </c>
      <c r="F163" s="145" t="s">
        <v>1324</v>
      </c>
      <c r="G163" s="146" t="s">
        <v>199</v>
      </c>
      <c r="H163" s="147">
        <v>1</v>
      </c>
      <c r="I163" s="148"/>
      <c r="J163" s="149">
        <f t="shared" si="5"/>
        <v>0</v>
      </c>
      <c r="K163" s="145" t="s">
        <v>1</v>
      </c>
      <c r="L163" s="150"/>
      <c r="M163" s="151" t="s">
        <v>1</v>
      </c>
      <c r="N163" s="152" t="s">
        <v>39</v>
      </c>
      <c r="P163" s="153">
        <f t="shared" si="6"/>
        <v>0</v>
      </c>
      <c r="Q163" s="153">
        <v>0</v>
      </c>
      <c r="R163" s="153">
        <f t="shared" si="7"/>
        <v>0</v>
      </c>
      <c r="S163" s="153">
        <v>0</v>
      </c>
      <c r="T163" s="154">
        <f t="shared" si="8"/>
        <v>0</v>
      </c>
      <c r="AR163" s="155" t="s">
        <v>550</v>
      </c>
      <c r="AT163" s="155" t="s">
        <v>196</v>
      </c>
      <c r="AU163" s="155" t="s">
        <v>84</v>
      </c>
      <c r="AY163" s="15" t="s">
        <v>193</v>
      </c>
      <c r="BE163" s="156">
        <f t="shared" si="9"/>
        <v>0</v>
      </c>
      <c r="BF163" s="156">
        <f t="shared" si="10"/>
        <v>0</v>
      </c>
      <c r="BG163" s="156">
        <f t="shared" si="11"/>
        <v>0</v>
      </c>
      <c r="BH163" s="156">
        <f t="shared" si="12"/>
        <v>0</v>
      </c>
      <c r="BI163" s="156">
        <f t="shared" si="13"/>
        <v>0</v>
      </c>
      <c r="BJ163" s="15" t="s">
        <v>82</v>
      </c>
      <c r="BK163" s="156">
        <f t="shared" si="14"/>
        <v>0</v>
      </c>
      <c r="BL163" s="15" t="s">
        <v>550</v>
      </c>
      <c r="BM163" s="155" t="s">
        <v>2715</v>
      </c>
    </row>
    <row r="164" spans="2:65" s="1" customFormat="1" ht="16.5" customHeight="1">
      <c r="B164" s="114"/>
      <c r="C164" s="157" t="s">
        <v>255</v>
      </c>
      <c r="D164" s="157" t="s">
        <v>207</v>
      </c>
      <c r="E164" s="158" t="s">
        <v>1766</v>
      </c>
      <c r="F164" s="159" t="s">
        <v>1767</v>
      </c>
      <c r="G164" s="160" t="s">
        <v>199</v>
      </c>
      <c r="H164" s="161">
        <v>3</v>
      </c>
      <c r="I164" s="162"/>
      <c r="J164" s="163">
        <f t="shared" si="5"/>
        <v>0</v>
      </c>
      <c r="K164" s="159" t="s">
        <v>1</v>
      </c>
      <c r="L164" s="30"/>
      <c r="M164" s="164" t="s">
        <v>1</v>
      </c>
      <c r="N164" s="113" t="s">
        <v>39</v>
      </c>
      <c r="P164" s="153">
        <f t="shared" si="6"/>
        <v>0</v>
      </c>
      <c r="Q164" s="153">
        <v>0</v>
      </c>
      <c r="R164" s="153">
        <f t="shared" si="7"/>
        <v>0</v>
      </c>
      <c r="S164" s="153">
        <v>0</v>
      </c>
      <c r="T164" s="154">
        <f t="shared" si="8"/>
        <v>0</v>
      </c>
      <c r="AR164" s="155" t="s">
        <v>268</v>
      </c>
      <c r="AT164" s="155" t="s">
        <v>207</v>
      </c>
      <c r="AU164" s="155" t="s">
        <v>84</v>
      </c>
      <c r="AY164" s="15" t="s">
        <v>193</v>
      </c>
      <c r="BE164" s="156">
        <f t="shared" si="9"/>
        <v>0</v>
      </c>
      <c r="BF164" s="156">
        <f t="shared" si="10"/>
        <v>0</v>
      </c>
      <c r="BG164" s="156">
        <f t="shared" si="11"/>
        <v>0</v>
      </c>
      <c r="BH164" s="156">
        <f t="shared" si="12"/>
        <v>0</v>
      </c>
      <c r="BI164" s="156">
        <f t="shared" si="13"/>
        <v>0</v>
      </c>
      <c r="BJ164" s="15" t="s">
        <v>82</v>
      </c>
      <c r="BK164" s="156">
        <f t="shared" si="14"/>
        <v>0</v>
      </c>
      <c r="BL164" s="15" t="s">
        <v>268</v>
      </c>
      <c r="BM164" s="155" t="s">
        <v>2716</v>
      </c>
    </row>
    <row r="165" spans="2:65" s="1" customFormat="1" ht="16.5" customHeight="1">
      <c r="B165" s="114"/>
      <c r="C165" s="143" t="s">
        <v>310</v>
      </c>
      <c r="D165" s="143" t="s">
        <v>196</v>
      </c>
      <c r="E165" s="144" t="s">
        <v>1770</v>
      </c>
      <c r="F165" s="145" t="s">
        <v>1771</v>
      </c>
      <c r="G165" s="146" t="s">
        <v>199</v>
      </c>
      <c r="H165" s="147">
        <v>3</v>
      </c>
      <c r="I165" s="148"/>
      <c r="J165" s="149">
        <f t="shared" si="5"/>
        <v>0</v>
      </c>
      <c r="K165" s="145" t="s">
        <v>1</v>
      </c>
      <c r="L165" s="150"/>
      <c r="M165" s="151" t="s">
        <v>1</v>
      </c>
      <c r="N165" s="152" t="s">
        <v>39</v>
      </c>
      <c r="P165" s="153">
        <f t="shared" si="6"/>
        <v>0</v>
      </c>
      <c r="Q165" s="153">
        <v>0</v>
      </c>
      <c r="R165" s="153">
        <f t="shared" si="7"/>
        <v>0</v>
      </c>
      <c r="S165" s="153">
        <v>0</v>
      </c>
      <c r="T165" s="154">
        <f t="shared" si="8"/>
        <v>0</v>
      </c>
      <c r="AR165" s="155" t="s">
        <v>273</v>
      </c>
      <c r="AT165" s="155" t="s">
        <v>196</v>
      </c>
      <c r="AU165" s="155" t="s">
        <v>84</v>
      </c>
      <c r="AY165" s="15" t="s">
        <v>193</v>
      </c>
      <c r="BE165" s="156">
        <f t="shared" si="9"/>
        <v>0</v>
      </c>
      <c r="BF165" s="156">
        <f t="shared" si="10"/>
        <v>0</v>
      </c>
      <c r="BG165" s="156">
        <f t="shared" si="11"/>
        <v>0</v>
      </c>
      <c r="BH165" s="156">
        <f t="shared" si="12"/>
        <v>0</v>
      </c>
      <c r="BI165" s="156">
        <f t="shared" si="13"/>
        <v>0</v>
      </c>
      <c r="BJ165" s="15" t="s">
        <v>82</v>
      </c>
      <c r="BK165" s="156">
        <f t="shared" si="14"/>
        <v>0</v>
      </c>
      <c r="BL165" s="15" t="s">
        <v>268</v>
      </c>
      <c r="BM165" s="155" t="s">
        <v>2717</v>
      </c>
    </row>
    <row r="166" spans="2:65" s="1" customFormat="1" ht="29.25">
      <c r="B166" s="30"/>
      <c r="D166" s="166" t="s">
        <v>1116</v>
      </c>
      <c r="F166" s="192" t="s">
        <v>1773</v>
      </c>
      <c r="I166" s="115"/>
      <c r="L166" s="30"/>
      <c r="M166" s="182"/>
      <c r="T166" s="54"/>
      <c r="AT166" s="15" t="s">
        <v>1116</v>
      </c>
      <c r="AU166" s="15" t="s">
        <v>84</v>
      </c>
    </row>
    <row r="167" spans="2:65" s="11" customFormat="1" ht="22.9" customHeight="1">
      <c r="B167" s="131"/>
      <c r="D167" s="132" t="s">
        <v>73</v>
      </c>
      <c r="E167" s="141" t="s">
        <v>1329</v>
      </c>
      <c r="F167" s="141" t="s">
        <v>1330</v>
      </c>
      <c r="I167" s="134"/>
      <c r="J167" s="142">
        <f>BK167</f>
        <v>0</v>
      </c>
      <c r="L167" s="131"/>
      <c r="M167" s="136"/>
      <c r="P167" s="137">
        <f>SUM(P168:P181)</f>
        <v>0</v>
      </c>
      <c r="R167" s="137">
        <f>SUM(R168:R181)</f>
        <v>3.1920000000000004E-2</v>
      </c>
      <c r="T167" s="138">
        <f>SUM(T168:T181)</f>
        <v>0</v>
      </c>
      <c r="AR167" s="132" t="s">
        <v>82</v>
      </c>
      <c r="AT167" s="139" t="s">
        <v>73</v>
      </c>
      <c r="AU167" s="139" t="s">
        <v>82</v>
      </c>
      <c r="AY167" s="132" t="s">
        <v>193</v>
      </c>
      <c r="BK167" s="140">
        <f>SUM(BK168:BK181)</f>
        <v>0</v>
      </c>
    </row>
    <row r="168" spans="2:65" s="1" customFormat="1" ht="24.2" customHeight="1">
      <c r="B168" s="114"/>
      <c r="C168" s="157" t="s">
        <v>259</v>
      </c>
      <c r="D168" s="157" t="s">
        <v>207</v>
      </c>
      <c r="E168" s="158" t="s">
        <v>1331</v>
      </c>
      <c r="F168" s="159" t="s">
        <v>1332</v>
      </c>
      <c r="G168" s="160" t="s">
        <v>258</v>
      </c>
      <c r="H168" s="161">
        <v>3</v>
      </c>
      <c r="I168" s="162"/>
      <c r="J168" s="163">
        <f>ROUND(I168*H168,2)</f>
        <v>0</v>
      </c>
      <c r="K168" s="159" t="s">
        <v>1003</v>
      </c>
      <c r="L168" s="30"/>
      <c r="M168" s="164" t="s">
        <v>1</v>
      </c>
      <c r="N168" s="113" t="s">
        <v>39</v>
      </c>
      <c r="P168" s="153">
        <f>O168*H168</f>
        <v>0</v>
      </c>
      <c r="Q168" s="153">
        <v>0</v>
      </c>
      <c r="R168" s="153">
        <f>Q168*H168</f>
        <v>0</v>
      </c>
      <c r="S168" s="153">
        <v>0</v>
      </c>
      <c r="T168" s="154">
        <f>S168*H168</f>
        <v>0</v>
      </c>
      <c r="AR168" s="155" t="s">
        <v>268</v>
      </c>
      <c r="AT168" s="155" t="s">
        <v>207</v>
      </c>
      <c r="AU168" s="155" t="s">
        <v>84</v>
      </c>
      <c r="AY168" s="15" t="s">
        <v>193</v>
      </c>
      <c r="BE168" s="156">
        <f>IF(N168="základní",J168,0)</f>
        <v>0</v>
      </c>
      <c r="BF168" s="156">
        <f>IF(N168="snížená",J168,0)</f>
        <v>0</v>
      </c>
      <c r="BG168" s="156">
        <f>IF(N168="zákl. přenesená",J168,0)</f>
        <v>0</v>
      </c>
      <c r="BH168" s="156">
        <f>IF(N168="sníž. přenesená",J168,0)</f>
        <v>0</v>
      </c>
      <c r="BI168" s="156">
        <f>IF(N168="nulová",J168,0)</f>
        <v>0</v>
      </c>
      <c r="BJ168" s="15" t="s">
        <v>82</v>
      </c>
      <c r="BK168" s="156">
        <f>ROUND(I168*H168,2)</f>
        <v>0</v>
      </c>
      <c r="BL168" s="15" t="s">
        <v>268</v>
      </c>
      <c r="BM168" s="155" t="s">
        <v>2718</v>
      </c>
    </row>
    <row r="169" spans="2:65" s="1" customFormat="1" ht="11.25">
      <c r="B169" s="30"/>
      <c r="D169" s="180" t="s">
        <v>286</v>
      </c>
      <c r="F169" s="181" t="s">
        <v>1334</v>
      </c>
      <c r="I169" s="115"/>
      <c r="L169" s="30"/>
      <c r="M169" s="182"/>
      <c r="T169" s="54"/>
      <c r="AT169" s="15" t="s">
        <v>286</v>
      </c>
      <c r="AU169" s="15" t="s">
        <v>84</v>
      </c>
    </row>
    <row r="170" spans="2:65" s="1" customFormat="1" ht="24.2" customHeight="1">
      <c r="B170" s="114"/>
      <c r="C170" s="157" t="s">
        <v>318</v>
      </c>
      <c r="D170" s="157" t="s">
        <v>207</v>
      </c>
      <c r="E170" s="158" t="s">
        <v>2719</v>
      </c>
      <c r="F170" s="159" t="s">
        <v>2720</v>
      </c>
      <c r="G170" s="160" t="s">
        <v>258</v>
      </c>
      <c r="H170" s="161">
        <v>3</v>
      </c>
      <c r="I170" s="162"/>
      <c r="J170" s="163">
        <f>ROUND(I170*H170,2)</f>
        <v>0</v>
      </c>
      <c r="K170" s="159" t="s">
        <v>1003</v>
      </c>
      <c r="L170" s="30"/>
      <c r="M170" s="164" t="s">
        <v>1</v>
      </c>
      <c r="N170" s="113" t="s">
        <v>39</v>
      </c>
      <c r="P170" s="153">
        <f>O170*H170</f>
        <v>0</v>
      </c>
      <c r="Q170" s="153">
        <v>0</v>
      </c>
      <c r="R170" s="153">
        <f>Q170*H170</f>
        <v>0</v>
      </c>
      <c r="S170" s="153">
        <v>0</v>
      </c>
      <c r="T170" s="154">
        <f>S170*H170</f>
        <v>0</v>
      </c>
      <c r="AR170" s="155" t="s">
        <v>268</v>
      </c>
      <c r="AT170" s="155" t="s">
        <v>207</v>
      </c>
      <c r="AU170" s="155" t="s">
        <v>84</v>
      </c>
      <c r="AY170" s="15" t="s">
        <v>193</v>
      </c>
      <c r="BE170" s="156">
        <f>IF(N170="základní",J170,0)</f>
        <v>0</v>
      </c>
      <c r="BF170" s="156">
        <f>IF(N170="snížená",J170,0)</f>
        <v>0</v>
      </c>
      <c r="BG170" s="156">
        <f>IF(N170="zákl. přenesená",J170,0)</f>
        <v>0</v>
      </c>
      <c r="BH170" s="156">
        <f>IF(N170="sníž. přenesená",J170,0)</f>
        <v>0</v>
      </c>
      <c r="BI170" s="156">
        <f>IF(N170="nulová",J170,0)</f>
        <v>0</v>
      </c>
      <c r="BJ170" s="15" t="s">
        <v>82</v>
      </c>
      <c r="BK170" s="156">
        <f>ROUND(I170*H170,2)</f>
        <v>0</v>
      </c>
      <c r="BL170" s="15" t="s">
        <v>268</v>
      </c>
      <c r="BM170" s="155" t="s">
        <v>2721</v>
      </c>
    </row>
    <row r="171" spans="2:65" s="1" customFormat="1" ht="11.25">
      <c r="B171" s="30"/>
      <c r="D171" s="180" t="s">
        <v>286</v>
      </c>
      <c r="F171" s="181" t="s">
        <v>2722</v>
      </c>
      <c r="I171" s="115"/>
      <c r="L171" s="30"/>
      <c r="M171" s="182"/>
      <c r="T171" s="54"/>
      <c r="AT171" s="15" t="s">
        <v>286</v>
      </c>
      <c r="AU171" s="15" t="s">
        <v>84</v>
      </c>
    </row>
    <row r="172" spans="2:65" s="1" customFormat="1" ht="16.5" customHeight="1">
      <c r="B172" s="114"/>
      <c r="C172" s="143" t="s">
        <v>262</v>
      </c>
      <c r="D172" s="143" t="s">
        <v>196</v>
      </c>
      <c r="E172" s="144" t="s">
        <v>2723</v>
      </c>
      <c r="F172" s="145" t="s">
        <v>2724</v>
      </c>
      <c r="G172" s="146" t="s">
        <v>199</v>
      </c>
      <c r="H172" s="147">
        <v>3</v>
      </c>
      <c r="I172" s="148"/>
      <c r="J172" s="149">
        <f>ROUND(I172*H172,2)</f>
        <v>0</v>
      </c>
      <c r="K172" s="145" t="s">
        <v>1</v>
      </c>
      <c r="L172" s="150"/>
      <c r="M172" s="151" t="s">
        <v>1</v>
      </c>
      <c r="N172" s="152" t="s">
        <v>39</v>
      </c>
      <c r="P172" s="153">
        <f>O172*H172</f>
        <v>0</v>
      </c>
      <c r="Q172" s="153">
        <v>0</v>
      </c>
      <c r="R172" s="153">
        <f>Q172*H172</f>
        <v>0</v>
      </c>
      <c r="S172" s="153">
        <v>0</v>
      </c>
      <c r="T172" s="154">
        <f>S172*H172</f>
        <v>0</v>
      </c>
      <c r="AR172" s="155" t="s">
        <v>550</v>
      </c>
      <c r="AT172" s="155" t="s">
        <v>196</v>
      </c>
      <c r="AU172" s="155" t="s">
        <v>84</v>
      </c>
      <c r="AY172" s="15" t="s">
        <v>193</v>
      </c>
      <c r="BE172" s="156">
        <f>IF(N172="základní",J172,0)</f>
        <v>0</v>
      </c>
      <c r="BF172" s="156">
        <f>IF(N172="snížená",J172,0)</f>
        <v>0</v>
      </c>
      <c r="BG172" s="156">
        <f>IF(N172="zákl. přenesená",J172,0)</f>
        <v>0</v>
      </c>
      <c r="BH172" s="156">
        <f>IF(N172="sníž. přenesená",J172,0)</f>
        <v>0</v>
      </c>
      <c r="BI172" s="156">
        <f>IF(N172="nulová",J172,0)</f>
        <v>0</v>
      </c>
      <c r="BJ172" s="15" t="s">
        <v>82</v>
      </c>
      <c r="BK172" s="156">
        <f>ROUND(I172*H172,2)</f>
        <v>0</v>
      </c>
      <c r="BL172" s="15" t="s">
        <v>550</v>
      </c>
      <c r="BM172" s="155" t="s">
        <v>2725</v>
      </c>
    </row>
    <row r="173" spans="2:65" s="1" customFormat="1" ht="24.2" customHeight="1">
      <c r="B173" s="114"/>
      <c r="C173" s="157" t="s">
        <v>326</v>
      </c>
      <c r="D173" s="157" t="s">
        <v>207</v>
      </c>
      <c r="E173" s="158" t="s">
        <v>2726</v>
      </c>
      <c r="F173" s="159" t="s">
        <v>2727</v>
      </c>
      <c r="G173" s="160" t="s">
        <v>258</v>
      </c>
      <c r="H173" s="161">
        <v>1</v>
      </c>
      <c r="I173" s="162"/>
      <c r="J173" s="163">
        <f>ROUND(I173*H173,2)</f>
        <v>0</v>
      </c>
      <c r="K173" s="159" t="s">
        <v>239</v>
      </c>
      <c r="L173" s="30"/>
      <c r="M173" s="164" t="s">
        <v>1</v>
      </c>
      <c r="N173" s="113" t="s">
        <v>39</v>
      </c>
      <c r="P173" s="153">
        <f>O173*H173</f>
        <v>0</v>
      </c>
      <c r="Q173" s="153">
        <v>0</v>
      </c>
      <c r="R173" s="153">
        <f>Q173*H173</f>
        <v>0</v>
      </c>
      <c r="S173" s="153">
        <v>0</v>
      </c>
      <c r="T173" s="154">
        <f>S173*H173</f>
        <v>0</v>
      </c>
      <c r="AR173" s="155" t="s">
        <v>268</v>
      </c>
      <c r="AT173" s="155" t="s">
        <v>207</v>
      </c>
      <c r="AU173" s="155" t="s">
        <v>84</v>
      </c>
      <c r="AY173" s="15" t="s">
        <v>193</v>
      </c>
      <c r="BE173" s="156">
        <f>IF(N173="základní",J173,0)</f>
        <v>0</v>
      </c>
      <c r="BF173" s="156">
        <f>IF(N173="snížená",J173,0)</f>
        <v>0</v>
      </c>
      <c r="BG173" s="156">
        <f>IF(N173="zákl. přenesená",J173,0)</f>
        <v>0</v>
      </c>
      <c r="BH173" s="156">
        <f>IF(N173="sníž. přenesená",J173,0)</f>
        <v>0</v>
      </c>
      <c r="BI173" s="156">
        <f>IF(N173="nulová",J173,0)</f>
        <v>0</v>
      </c>
      <c r="BJ173" s="15" t="s">
        <v>82</v>
      </c>
      <c r="BK173" s="156">
        <f>ROUND(I173*H173,2)</f>
        <v>0</v>
      </c>
      <c r="BL173" s="15" t="s">
        <v>268</v>
      </c>
      <c r="BM173" s="155" t="s">
        <v>2728</v>
      </c>
    </row>
    <row r="174" spans="2:65" s="1" customFormat="1" ht="11.25">
      <c r="B174" s="30"/>
      <c r="D174" s="180" t="s">
        <v>286</v>
      </c>
      <c r="F174" s="181" t="s">
        <v>2729</v>
      </c>
      <c r="I174" s="115"/>
      <c r="L174" s="30"/>
      <c r="M174" s="182"/>
      <c r="T174" s="54"/>
      <c r="AT174" s="15" t="s">
        <v>286</v>
      </c>
      <c r="AU174" s="15" t="s">
        <v>84</v>
      </c>
    </row>
    <row r="175" spans="2:65" s="1" customFormat="1" ht="24.2" customHeight="1">
      <c r="B175" s="114"/>
      <c r="C175" s="157" t="s">
        <v>231</v>
      </c>
      <c r="D175" s="157" t="s">
        <v>207</v>
      </c>
      <c r="E175" s="158" t="s">
        <v>2730</v>
      </c>
      <c r="F175" s="159" t="s">
        <v>2731</v>
      </c>
      <c r="G175" s="160" t="s">
        <v>258</v>
      </c>
      <c r="H175" s="161">
        <v>1</v>
      </c>
      <c r="I175" s="162"/>
      <c r="J175" s="163">
        <f>ROUND(I175*H175,2)</f>
        <v>0</v>
      </c>
      <c r="K175" s="159" t="s">
        <v>239</v>
      </c>
      <c r="L175" s="30"/>
      <c r="M175" s="164" t="s">
        <v>1</v>
      </c>
      <c r="N175" s="113" t="s">
        <v>39</v>
      </c>
      <c r="P175" s="153">
        <f>O175*H175</f>
        <v>0</v>
      </c>
      <c r="Q175" s="153">
        <v>3.1199999999999999E-3</v>
      </c>
      <c r="R175" s="153">
        <f>Q175*H175</f>
        <v>3.1199999999999999E-3</v>
      </c>
      <c r="S175" s="153">
        <v>0</v>
      </c>
      <c r="T175" s="154">
        <f>S175*H175</f>
        <v>0</v>
      </c>
      <c r="AR175" s="155" t="s">
        <v>268</v>
      </c>
      <c r="AT175" s="155" t="s">
        <v>207</v>
      </c>
      <c r="AU175" s="155" t="s">
        <v>84</v>
      </c>
      <c r="AY175" s="15" t="s">
        <v>193</v>
      </c>
      <c r="BE175" s="156">
        <f>IF(N175="základní",J175,0)</f>
        <v>0</v>
      </c>
      <c r="BF175" s="156">
        <f>IF(N175="snížená",J175,0)</f>
        <v>0</v>
      </c>
      <c r="BG175" s="156">
        <f>IF(N175="zákl. přenesená",J175,0)</f>
        <v>0</v>
      </c>
      <c r="BH175" s="156">
        <f>IF(N175="sníž. přenesená",J175,0)</f>
        <v>0</v>
      </c>
      <c r="BI175" s="156">
        <f>IF(N175="nulová",J175,0)</f>
        <v>0</v>
      </c>
      <c r="BJ175" s="15" t="s">
        <v>82</v>
      </c>
      <c r="BK175" s="156">
        <f>ROUND(I175*H175,2)</f>
        <v>0</v>
      </c>
      <c r="BL175" s="15" t="s">
        <v>268</v>
      </c>
      <c r="BM175" s="155" t="s">
        <v>2732</v>
      </c>
    </row>
    <row r="176" spans="2:65" s="1" customFormat="1" ht="11.25">
      <c r="B176" s="30"/>
      <c r="D176" s="180" t="s">
        <v>286</v>
      </c>
      <c r="F176" s="181" t="s">
        <v>2733</v>
      </c>
      <c r="I176" s="115"/>
      <c r="L176" s="30"/>
      <c r="M176" s="182"/>
      <c r="T176" s="54"/>
      <c r="AT176" s="15" t="s">
        <v>286</v>
      </c>
      <c r="AU176" s="15" t="s">
        <v>84</v>
      </c>
    </row>
    <row r="177" spans="2:65" s="1" customFormat="1" ht="24.2" customHeight="1">
      <c r="B177" s="114"/>
      <c r="C177" s="157" t="s">
        <v>337</v>
      </c>
      <c r="D177" s="157" t="s">
        <v>207</v>
      </c>
      <c r="E177" s="158" t="s">
        <v>1335</v>
      </c>
      <c r="F177" s="159" t="s">
        <v>1336</v>
      </c>
      <c r="G177" s="160" t="s">
        <v>258</v>
      </c>
      <c r="H177" s="161">
        <v>4</v>
      </c>
      <c r="I177" s="162"/>
      <c r="J177" s="163">
        <f>ROUND(I177*H177,2)</f>
        <v>0</v>
      </c>
      <c r="K177" s="159" t="s">
        <v>1085</v>
      </c>
      <c r="L177" s="30"/>
      <c r="M177" s="164" t="s">
        <v>1</v>
      </c>
      <c r="N177" s="113" t="s">
        <v>39</v>
      </c>
      <c r="P177" s="153">
        <f>O177*H177</f>
        <v>0</v>
      </c>
      <c r="Q177" s="153">
        <v>0</v>
      </c>
      <c r="R177" s="153">
        <f>Q177*H177</f>
        <v>0</v>
      </c>
      <c r="S177" s="153">
        <v>0</v>
      </c>
      <c r="T177" s="154">
        <f>S177*H177</f>
        <v>0</v>
      </c>
      <c r="AR177" s="155" t="s">
        <v>268</v>
      </c>
      <c r="AT177" s="155" t="s">
        <v>207</v>
      </c>
      <c r="AU177" s="155" t="s">
        <v>84</v>
      </c>
      <c r="AY177" s="15" t="s">
        <v>193</v>
      </c>
      <c r="BE177" s="156">
        <f>IF(N177="základní",J177,0)</f>
        <v>0</v>
      </c>
      <c r="BF177" s="156">
        <f>IF(N177="snížená",J177,0)</f>
        <v>0</v>
      </c>
      <c r="BG177" s="156">
        <f>IF(N177="zákl. přenesená",J177,0)</f>
        <v>0</v>
      </c>
      <c r="BH177" s="156">
        <f>IF(N177="sníž. přenesená",J177,0)</f>
        <v>0</v>
      </c>
      <c r="BI177" s="156">
        <f>IF(N177="nulová",J177,0)</f>
        <v>0</v>
      </c>
      <c r="BJ177" s="15" t="s">
        <v>82</v>
      </c>
      <c r="BK177" s="156">
        <f>ROUND(I177*H177,2)</f>
        <v>0</v>
      </c>
      <c r="BL177" s="15" t="s">
        <v>268</v>
      </c>
      <c r="BM177" s="155" t="s">
        <v>2734</v>
      </c>
    </row>
    <row r="178" spans="2:65" s="1" customFormat="1" ht="11.25">
      <c r="B178" s="30"/>
      <c r="D178" s="180" t="s">
        <v>286</v>
      </c>
      <c r="F178" s="181" t="s">
        <v>1338</v>
      </c>
      <c r="I178" s="115"/>
      <c r="L178" s="30"/>
      <c r="M178" s="182"/>
      <c r="T178" s="54"/>
      <c r="AT178" s="15" t="s">
        <v>286</v>
      </c>
      <c r="AU178" s="15" t="s">
        <v>84</v>
      </c>
    </row>
    <row r="179" spans="2:65" s="1" customFormat="1" ht="24.2" customHeight="1">
      <c r="B179" s="114"/>
      <c r="C179" s="157" t="s">
        <v>274</v>
      </c>
      <c r="D179" s="157" t="s">
        <v>207</v>
      </c>
      <c r="E179" s="158" t="s">
        <v>1339</v>
      </c>
      <c r="F179" s="159" t="s">
        <v>1340</v>
      </c>
      <c r="G179" s="160" t="s">
        <v>258</v>
      </c>
      <c r="H179" s="161">
        <v>4</v>
      </c>
      <c r="I179" s="162"/>
      <c r="J179" s="163">
        <f>ROUND(I179*H179,2)</f>
        <v>0</v>
      </c>
      <c r="K179" s="159" t="s">
        <v>1085</v>
      </c>
      <c r="L179" s="30"/>
      <c r="M179" s="164" t="s">
        <v>1</v>
      </c>
      <c r="N179" s="113" t="s">
        <v>39</v>
      </c>
      <c r="P179" s="153">
        <f>O179*H179</f>
        <v>0</v>
      </c>
      <c r="Q179" s="153">
        <v>2.2000000000000001E-3</v>
      </c>
      <c r="R179" s="153">
        <f>Q179*H179</f>
        <v>8.8000000000000005E-3</v>
      </c>
      <c r="S179" s="153">
        <v>0</v>
      </c>
      <c r="T179" s="154">
        <f>S179*H179</f>
        <v>0</v>
      </c>
      <c r="AR179" s="155" t="s">
        <v>268</v>
      </c>
      <c r="AT179" s="155" t="s">
        <v>207</v>
      </c>
      <c r="AU179" s="155" t="s">
        <v>84</v>
      </c>
      <c r="AY179" s="15" t="s">
        <v>193</v>
      </c>
      <c r="BE179" s="156">
        <f>IF(N179="základní",J179,0)</f>
        <v>0</v>
      </c>
      <c r="BF179" s="156">
        <f>IF(N179="snížená",J179,0)</f>
        <v>0</v>
      </c>
      <c r="BG179" s="156">
        <f>IF(N179="zákl. přenesená",J179,0)</f>
        <v>0</v>
      </c>
      <c r="BH179" s="156">
        <f>IF(N179="sníž. přenesená",J179,0)</f>
        <v>0</v>
      </c>
      <c r="BI179" s="156">
        <f>IF(N179="nulová",J179,0)</f>
        <v>0</v>
      </c>
      <c r="BJ179" s="15" t="s">
        <v>82</v>
      </c>
      <c r="BK179" s="156">
        <f>ROUND(I179*H179,2)</f>
        <v>0</v>
      </c>
      <c r="BL179" s="15" t="s">
        <v>268</v>
      </c>
      <c r="BM179" s="155" t="s">
        <v>2735</v>
      </c>
    </row>
    <row r="180" spans="2:65" s="1" customFormat="1" ht="11.25">
      <c r="B180" s="30"/>
      <c r="D180" s="180" t="s">
        <v>286</v>
      </c>
      <c r="F180" s="181" t="s">
        <v>1342</v>
      </c>
      <c r="I180" s="115"/>
      <c r="L180" s="30"/>
      <c r="M180" s="182"/>
      <c r="T180" s="54"/>
      <c r="AT180" s="15" t="s">
        <v>286</v>
      </c>
      <c r="AU180" s="15" t="s">
        <v>84</v>
      </c>
    </row>
    <row r="181" spans="2:65" s="1" customFormat="1" ht="16.5" customHeight="1">
      <c r="B181" s="114"/>
      <c r="C181" s="143" t="s">
        <v>346</v>
      </c>
      <c r="D181" s="143" t="s">
        <v>196</v>
      </c>
      <c r="E181" s="144" t="s">
        <v>1343</v>
      </c>
      <c r="F181" s="145" t="s">
        <v>1344</v>
      </c>
      <c r="G181" s="146" t="s">
        <v>258</v>
      </c>
      <c r="H181" s="147">
        <v>4</v>
      </c>
      <c r="I181" s="148"/>
      <c r="J181" s="149">
        <f>ROUND(I181*H181,2)</f>
        <v>0</v>
      </c>
      <c r="K181" s="145" t="s">
        <v>239</v>
      </c>
      <c r="L181" s="150"/>
      <c r="M181" s="151" t="s">
        <v>1</v>
      </c>
      <c r="N181" s="152" t="s">
        <v>39</v>
      </c>
      <c r="P181" s="153">
        <f>O181*H181</f>
        <v>0</v>
      </c>
      <c r="Q181" s="153">
        <v>5.0000000000000001E-3</v>
      </c>
      <c r="R181" s="153">
        <f>Q181*H181</f>
        <v>0.02</v>
      </c>
      <c r="S181" s="153">
        <v>0</v>
      </c>
      <c r="T181" s="154">
        <f>S181*H181</f>
        <v>0</v>
      </c>
      <c r="AR181" s="155" t="s">
        <v>550</v>
      </c>
      <c r="AT181" s="155" t="s">
        <v>196</v>
      </c>
      <c r="AU181" s="155" t="s">
        <v>84</v>
      </c>
      <c r="AY181" s="15" t="s">
        <v>193</v>
      </c>
      <c r="BE181" s="156">
        <f>IF(N181="základní",J181,0)</f>
        <v>0</v>
      </c>
      <c r="BF181" s="156">
        <f>IF(N181="snížená",J181,0)</f>
        <v>0</v>
      </c>
      <c r="BG181" s="156">
        <f>IF(N181="zákl. přenesená",J181,0)</f>
        <v>0</v>
      </c>
      <c r="BH181" s="156">
        <f>IF(N181="sníž. přenesená",J181,0)</f>
        <v>0</v>
      </c>
      <c r="BI181" s="156">
        <f>IF(N181="nulová",J181,0)</f>
        <v>0</v>
      </c>
      <c r="BJ181" s="15" t="s">
        <v>82</v>
      </c>
      <c r="BK181" s="156">
        <f>ROUND(I181*H181,2)</f>
        <v>0</v>
      </c>
      <c r="BL181" s="15" t="s">
        <v>550</v>
      </c>
      <c r="BM181" s="155" t="s">
        <v>2736</v>
      </c>
    </row>
    <row r="182" spans="2:65" s="11" customFormat="1" ht="22.9" customHeight="1">
      <c r="B182" s="131"/>
      <c r="D182" s="132" t="s">
        <v>73</v>
      </c>
      <c r="E182" s="141" t="s">
        <v>1350</v>
      </c>
      <c r="F182" s="141" t="s">
        <v>1351</v>
      </c>
      <c r="I182" s="134"/>
      <c r="J182" s="142">
        <f>BK182</f>
        <v>0</v>
      </c>
      <c r="L182" s="131"/>
      <c r="M182" s="136"/>
      <c r="P182" s="137">
        <f>SUM(P183:P328)</f>
        <v>0</v>
      </c>
      <c r="R182" s="137">
        <f>SUM(R183:R328)</f>
        <v>0</v>
      </c>
      <c r="T182" s="138">
        <f>SUM(T183:T328)</f>
        <v>0</v>
      </c>
      <c r="AR182" s="132" t="s">
        <v>82</v>
      </c>
      <c r="AT182" s="139" t="s">
        <v>73</v>
      </c>
      <c r="AU182" s="139" t="s">
        <v>82</v>
      </c>
      <c r="AY182" s="132" t="s">
        <v>193</v>
      </c>
      <c r="BK182" s="140">
        <f>SUM(BK183:BK328)</f>
        <v>0</v>
      </c>
    </row>
    <row r="183" spans="2:65" s="1" customFormat="1" ht="16.5" customHeight="1">
      <c r="B183" s="114"/>
      <c r="C183" s="157" t="s">
        <v>278</v>
      </c>
      <c r="D183" s="157" t="s">
        <v>207</v>
      </c>
      <c r="E183" s="158" t="s">
        <v>2737</v>
      </c>
      <c r="F183" s="159" t="s">
        <v>2738</v>
      </c>
      <c r="G183" s="160" t="s">
        <v>199</v>
      </c>
      <c r="H183" s="161">
        <v>1</v>
      </c>
      <c r="I183" s="162"/>
      <c r="J183" s="163">
        <f t="shared" ref="J183:J191" si="15">ROUND(I183*H183,2)</f>
        <v>0</v>
      </c>
      <c r="K183" s="159" t="s">
        <v>1</v>
      </c>
      <c r="L183" s="30"/>
      <c r="M183" s="164" t="s">
        <v>1</v>
      </c>
      <c r="N183" s="113" t="s">
        <v>39</v>
      </c>
      <c r="P183" s="153">
        <f t="shared" ref="P183:P191" si="16">O183*H183</f>
        <v>0</v>
      </c>
      <c r="Q183" s="153">
        <v>0</v>
      </c>
      <c r="R183" s="153">
        <f t="shared" ref="R183:R191" si="17">Q183*H183</f>
        <v>0</v>
      </c>
      <c r="S183" s="153">
        <v>0</v>
      </c>
      <c r="T183" s="154">
        <f t="shared" ref="T183:T191" si="18">S183*H183</f>
        <v>0</v>
      </c>
      <c r="AR183" s="155" t="s">
        <v>1004</v>
      </c>
      <c r="AT183" s="155" t="s">
        <v>207</v>
      </c>
      <c r="AU183" s="155" t="s">
        <v>84</v>
      </c>
      <c r="AY183" s="15" t="s">
        <v>193</v>
      </c>
      <c r="BE183" s="156">
        <f t="shared" ref="BE183:BE191" si="19">IF(N183="základní",J183,0)</f>
        <v>0</v>
      </c>
      <c r="BF183" s="156">
        <f t="shared" ref="BF183:BF191" si="20">IF(N183="snížená",J183,0)</f>
        <v>0</v>
      </c>
      <c r="BG183" s="156">
        <f t="shared" ref="BG183:BG191" si="21">IF(N183="zákl. přenesená",J183,0)</f>
        <v>0</v>
      </c>
      <c r="BH183" s="156">
        <f t="shared" ref="BH183:BH191" si="22">IF(N183="sníž. přenesená",J183,0)</f>
        <v>0</v>
      </c>
      <c r="BI183" s="156">
        <f t="shared" ref="BI183:BI191" si="23">IF(N183="nulová",J183,0)</f>
        <v>0</v>
      </c>
      <c r="BJ183" s="15" t="s">
        <v>82</v>
      </c>
      <c r="BK183" s="156">
        <f t="shared" ref="BK183:BK191" si="24">ROUND(I183*H183,2)</f>
        <v>0</v>
      </c>
      <c r="BL183" s="15" t="s">
        <v>1004</v>
      </c>
      <c r="BM183" s="155" t="s">
        <v>2739</v>
      </c>
    </row>
    <row r="184" spans="2:65" s="1" customFormat="1" ht="16.5" customHeight="1">
      <c r="B184" s="114"/>
      <c r="C184" s="143" t="s">
        <v>451</v>
      </c>
      <c r="D184" s="143" t="s">
        <v>196</v>
      </c>
      <c r="E184" s="144" t="s">
        <v>2740</v>
      </c>
      <c r="F184" s="145" t="s">
        <v>2741</v>
      </c>
      <c r="G184" s="146" t="s">
        <v>199</v>
      </c>
      <c r="H184" s="147">
        <v>1</v>
      </c>
      <c r="I184" s="148"/>
      <c r="J184" s="149">
        <f t="shared" si="15"/>
        <v>0</v>
      </c>
      <c r="K184" s="145" t="s">
        <v>1</v>
      </c>
      <c r="L184" s="150"/>
      <c r="M184" s="151" t="s">
        <v>1</v>
      </c>
      <c r="N184" s="152" t="s">
        <v>39</v>
      </c>
      <c r="P184" s="153">
        <f t="shared" si="16"/>
        <v>0</v>
      </c>
      <c r="Q184" s="153">
        <v>0</v>
      </c>
      <c r="R184" s="153">
        <f t="shared" si="17"/>
        <v>0</v>
      </c>
      <c r="S184" s="153">
        <v>0</v>
      </c>
      <c r="T184" s="154">
        <f t="shared" si="18"/>
        <v>0</v>
      </c>
      <c r="AR184" s="155" t="s">
        <v>1004</v>
      </c>
      <c r="AT184" s="155" t="s">
        <v>196</v>
      </c>
      <c r="AU184" s="155" t="s">
        <v>84</v>
      </c>
      <c r="AY184" s="15" t="s">
        <v>193</v>
      </c>
      <c r="BE184" s="156">
        <f t="shared" si="19"/>
        <v>0</v>
      </c>
      <c r="BF184" s="156">
        <f t="shared" si="20"/>
        <v>0</v>
      </c>
      <c r="BG184" s="156">
        <f t="shared" si="21"/>
        <v>0</v>
      </c>
      <c r="BH184" s="156">
        <f t="shared" si="22"/>
        <v>0</v>
      </c>
      <c r="BI184" s="156">
        <f t="shared" si="23"/>
        <v>0</v>
      </c>
      <c r="BJ184" s="15" t="s">
        <v>82</v>
      </c>
      <c r="BK184" s="156">
        <f t="shared" si="24"/>
        <v>0</v>
      </c>
      <c r="BL184" s="15" t="s">
        <v>1004</v>
      </c>
      <c r="BM184" s="155" t="s">
        <v>2742</v>
      </c>
    </row>
    <row r="185" spans="2:65" s="1" customFormat="1" ht="16.5" customHeight="1">
      <c r="B185" s="114"/>
      <c r="C185" s="157" t="s">
        <v>282</v>
      </c>
      <c r="D185" s="157" t="s">
        <v>207</v>
      </c>
      <c r="E185" s="158" t="s">
        <v>2743</v>
      </c>
      <c r="F185" s="159" t="s">
        <v>2744</v>
      </c>
      <c r="G185" s="160" t="s">
        <v>199</v>
      </c>
      <c r="H185" s="161">
        <v>1</v>
      </c>
      <c r="I185" s="162"/>
      <c r="J185" s="163">
        <f t="shared" si="15"/>
        <v>0</v>
      </c>
      <c r="K185" s="159" t="s">
        <v>1</v>
      </c>
      <c r="L185" s="30"/>
      <c r="M185" s="164" t="s">
        <v>1</v>
      </c>
      <c r="N185" s="113" t="s">
        <v>39</v>
      </c>
      <c r="P185" s="153">
        <f t="shared" si="16"/>
        <v>0</v>
      </c>
      <c r="Q185" s="153">
        <v>0</v>
      </c>
      <c r="R185" s="153">
        <f t="shared" si="17"/>
        <v>0</v>
      </c>
      <c r="S185" s="153">
        <v>0</v>
      </c>
      <c r="T185" s="154">
        <f t="shared" si="18"/>
        <v>0</v>
      </c>
      <c r="AR185" s="155" t="s">
        <v>1004</v>
      </c>
      <c r="AT185" s="155" t="s">
        <v>207</v>
      </c>
      <c r="AU185" s="155" t="s">
        <v>84</v>
      </c>
      <c r="AY185" s="15" t="s">
        <v>193</v>
      </c>
      <c r="BE185" s="156">
        <f t="shared" si="19"/>
        <v>0</v>
      </c>
      <c r="BF185" s="156">
        <f t="shared" si="20"/>
        <v>0</v>
      </c>
      <c r="BG185" s="156">
        <f t="shared" si="21"/>
        <v>0</v>
      </c>
      <c r="BH185" s="156">
        <f t="shared" si="22"/>
        <v>0</v>
      </c>
      <c r="BI185" s="156">
        <f t="shared" si="23"/>
        <v>0</v>
      </c>
      <c r="BJ185" s="15" t="s">
        <v>82</v>
      </c>
      <c r="BK185" s="156">
        <f t="shared" si="24"/>
        <v>0</v>
      </c>
      <c r="BL185" s="15" t="s">
        <v>1004</v>
      </c>
      <c r="BM185" s="155" t="s">
        <v>2745</v>
      </c>
    </row>
    <row r="186" spans="2:65" s="1" customFormat="1" ht="16.5" customHeight="1">
      <c r="B186" s="114"/>
      <c r="C186" s="143" t="s">
        <v>458</v>
      </c>
      <c r="D186" s="143" t="s">
        <v>196</v>
      </c>
      <c r="E186" s="144" t="s">
        <v>2746</v>
      </c>
      <c r="F186" s="145" t="s">
        <v>2747</v>
      </c>
      <c r="G186" s="146" t="s">
        <v>199</v>
      </c>
      <c r="H186" s="147">
        <v>1</v>
      </c>
      <c r="I186" s="148"/>
      <c r="J186" s="149">
        <f t="shared" si="15"/>
        <v>0</v>
      </c>
      <c r="K186" s="145" t="s">
        <v>1</v>
      </c>
      <c r="L186" s="150"/>
      <c r="M186" s="151" t="s">
        <v>1</v>
      </c>
      <c r="N186" s="152" t="s">
        <v>39</v>
      </c>
      <c r="P186" s="153">
        <f t="shared" si="16"/>
        <v>0</v>
      </c>
      <c r="Q186" s="153">
        <v>0</v>
      </c>
      <c r="R186" s="153">
        <f t="shared" si="17"/>
        <v>0</v>
      </c>
      <c r="S186" s="153">
        <v>0</v>
      </c>
      <c r="T186" s="154">
        <f t="shared" si="18"/>
        <v>0</v>
      </c>
      <c r="AR186" s="155" t="s">
        <v>1004</v>
      </c>
      <c r="AT186" s="155" t="s">
        <v>196</v>
      </c>
      <c r="AU186" s="155" t="s">
        <v>84</v>
      </c>
      <c r="AY186" s="15" t="s">
        <v>193</v>
      </c>
      <c r="BE186" s="156">
        <f t="shared" si="19"/>
        <v>0</v>
      </c>
      <c r="BF186" s="156">
        <f t="shared" si="20"/>
        <v>0</v>
      </c>
      <c r="BG186" s="156">
        <f t="shared" si="21"/>
        <v>0</v>
      </c>
      <c r="BH186" s="156">
        <f t="shared" si="22"/>
        <v>0</v>
      </c>
      <c r="BI186" s="156">
        <f t="shared" si="23"/>
        <v>0</v>
      </c>
      <c r="BJ186" s="15" t="s">
        <v>82</v>
      </c>
      <c r="BK186" s="156">
        <f t="shared" si="24"/>
        <v>0</v>
      </c>
      <c r="BL186" s="15" t="s">
        <v>1004</v>
      </c>
      <c r="BM186" s="155" t="s">
        <v>2748</v>
      </c>
    </row>
    <row r="187" spans="2:65" s="1" customFormat="1" ht="16.5" customHeight="1">
      <c r="B187" s="114"/>
      <c r="C187" s="157" t="s">
        <v>285</v>
      </c>
      <c r="D187" s="157" t="s">
        <v>207</v>
      </c>
      <c r="E187" s="158" t="s">
        <v>2749</v>
      </c>
      <c r="F187" s="159" t="s">
        <v>2750</v>
      </c>
      <c r="G187" s="160" t="s">
        <v>199</v>
      </c>
      <c r="H187" s="161">
        <v>1</v>
      </c>
      <c r="I187" s="162"/>
      <c r="J187" s="163">
        <f t="shared" si="15"/>
        <v>0</v>
      </c>
      <c r="K187" s="159" t="s">
        <v>1</v>
      </c>
      <c r="L187" s="30"/>
      <c r="M187" s="164" t="s">
        <v>1</v>
      </c>
      <c r="N187" s="113" t="s">
        <v>39</v>
      </c>
      <c r="P187" s="153">
        <f t="shared" si="16"/>
        <v>0</v>
      </c>
      <c r="Q187" s="153">
        <v>0</v>
      </c>
      <c r="R187" s="153">
        <f t="shared" si="17"/>
        <v>0</v>
      </c>
      <c r="S187" s="153">
        <v>0</v>
      </c>
      <c r="T187" s="154">
        <f t="shared" si="18"/>
        <v>0</v>
      </c>
      <c r="AR187" s="155" t="s">
        <v>1004</v>
      </c>
      <c r="AT187" s="155" t="s">
        <v>207</v>
      </c>
      <c r="AU187" s="155" t="s">
        <v>84</v>
      </c>
      <c r="AY187" s="15" t="s">
        <v>193</v>
      </c>
      <c r="BE187" s="156">
        <f t="shared" si="19"/>
        <v>0</v>
      </c>
      <c r="BF187" s="156">
        <f t="shared" si="20"/>
        <v>0</v>
      </c>
      <c r="BG187" s="156">
        <f t="shared" si="21"/>
        <v>0</v>
      </c>
      <c r="BH187" s="156">
        <f t="shared" si="22"/>
        <v>0</v>
      </c>
      <c r="BI187" s="156">
        <f t="shared" si="23"/>
        <v>0</v>
      </c>
      <c r="BJ187" s="15" t="s">
        <v>82</v>
      </c>
      <c r="BK187" s="156">
        <f t="shared" si="24"/>
        <v>0</v>
      </c>
      <c r="BL187" s="15" t="s">
        <v>1004</v>
      </c>
      <c r="BM187" s="155" t="s">
        <v>2751</v>
      </c>
    </row>
    <row r="188" spans="2:65" s="1" customFormat="1" ht="16.5" customHeight="1">
      <c r="B188" s="114"/>
      <c r="C188" s="143" t="s">
        <v>467</v>
      </c>
      <c r="D188" s="143" t="s">
        <v>196</v>
      </c>
      <c r="E188" s="144" t="s">
        <v>2752</v>
      </c>
      <c r="F188" s="145" t="s">
        <v>2753</v>
      </c>
      <c r="G188" s="146" t="s">
        <v>199</v>
      </c>
      <c r="H188" s="147">
        <v>1</v>
      </c>
      <c r="I188" s="148"/>
      <c r="J188" s="149">
        <f t="shared" si="15"/>
        <v>0</v>
      </c>
      <c r="K188" s="145" t="s">
        <v>1</v>
      </c>
      <c r="L188" s="150"/>
      <c r="M188" s="151" t="s">
        <v>1</v>
      </c>
      <c r="N188" s="152" t="s">
        <v>39</v>
      </c>
      <c r="P188" s="153">
        <f t="shared" si="16"/>
        <v>0</v>
      </c>
      <c r="Q188" s="153">
        <v>0</v>
      </c>
      <c r="R188" s="153">
        <f t="shared" si="17"/>
        <v>0</v>
      </c>
      <c r="S188" s="153">
        <v>0</v>
      </c>
      <c r="T188" s="154">
        <f t="shared" si="18"/>
        <v>0</v>
      </c>
      <c r="AR188" s="155" t="s">
        <v>1004</v>
      </c>
      <c r="AT188" s="155" t="s">
        <v>196</v>
      </c>
      <c r="AU188" s="155" t="s">
        <v>84</v>
      </c>
      <c r="AY188" s="15" t="s">
        <v>193</v>
      </c>
      <c r="BE188" s="156">
        <f t="shared" si="19"/>
        <v>0</v>
      </c>
      <c r="BF188" s="156">
        <f t="shared" si="20"/>
        <v>0</v>
      </c>
      <c r="BG188" s="156">
        <f t="shared" si="21"/>
        <v>0</v>
      </c>
      <c r="BH188" s="156">
        <f t="shared" si="22"/>
        <v>0</v>
      </c>
      <c r="BI188" s="156">
        <f t="shared" si="23"/>
        <v>0</v>
      </c>
      <c r="BJ188" s="15" t="s">
        <v>82</v>
      </c>
      <c r="BK188" s="156">
        <f t="shared" si="24"/>
        <v>0</v>
      </c>
      <c r="BL188" s="15" t="s">
        <v>1004</v>
      </c>
      <c r="BM188" s="155" t="s">
        <v>2754</v>
      </c>
    </row>
    <row r="189" spans="2:65" s="1" customFormat="1" ht="16.5" customHeight="1">
      <c r="B189" s="114"/>
      <c r="C189" s="157" t="s">
        <v>290</v>
      </c>
      <c r="D189" s="157" t="s">
        <v>207</v>
      </c>
      <c r="E189" s="158" t="s">
        <v>1353</v>
      </c>
      <c r="F189" s="159" t="s">
        <v>1354</v>
      </c>
      <c r="G189" s="160" t="s">
        <v>199</v>
      </c>
      <c r="H189" s="161">
        <v>3</v>
      </c>
      <c r="I189" s="162"/>
      <c r="J189" s="163">
        <f t="shared" si="15"/>
        <v>0</v>
      </c>
      <c r="K189" s="159" t="s">
        <v>1</v>
      </c>
      <c r="L189" s="30"/>
      <c r="M189" s="164" t="s">
        <v>1</v>
      </c>
      <c r="N189" s="113" t="s">
        <v>39</v>
      </c>
      <c r="P189" s="153">
        <f t="shared" si="16"/>
        <v>0</v>
      </c>
      <c r="Q189" s="153">
        <v>0</v>
      </c>
      <c r="R189" s="153">
        <f t="shared" si="17"/>
        <v>0</v>
      </c>
      <c r="S189" s="153">
        <v>0</v>
      </c>
      <c r="T189" s="154">
        <f t="shared" si="18"/>
        <v>0</v>
      </c>
      <c r="AR189" s="155" t="s">
        <v>268</v>
      </c>
      <c r="AT189" s="155" t="s">
        <v>207</v>
      </c>
      <c r="AU189" s="155" t="s">
        <v>84</v>
      </c>
      <c r="AY189" s="15" t="s">
        <v>193</v>
      </c>
      <c r="BE189" s="156">
        <f t="shared" si="19"/>
        <v>0</v>
      </c>
      <c r="BF189" s="156">
        <f t="shared" si="20"/>
        <v>0</v>
      </c>
      <c r="BG189" s="156">
        <f t="shared" si="21"/>
        <v>0</v>
      </c>
      <c r="BH189" s="156">
        <f t="shared" si="22"/>
        <v>0</v>
      </c>
      <c r="BI189" s="156">
        <f t="shared" si="23"/>
        <v>0</v>
      </c>
      <c r="BJ189" s="15" t="s">
        <v>82</v>
      </c>
      <c r="BK189" s="156">
        <f t="shared" si="24"/>
        <v>0</v>
      </c>
      <c r="BL189" s="15" t="s">
        <v>268</v>
      </c>
      <c r="BM189" s="155" t="s">
        <v>2755</v>
      </c>
    </row>
    <row r="190" spans="2:65" s="1" customFormat="1" ht="16.5" customHeight="1">
      <c r="B190" s="114"/>
      <c r="C190" s="143" t="s">
        <v>477</v>
      </c>
      <c r="D190" s="143" t="s">
        <v>196</v>
      </c>
      <c r="E190" s="144" t="s">
        <v>1356</v>
      </c>
      <c r="F190" s="145" t="s">
        <v>1357</v>
      </c>
      <c r="G190" s="146" t="s">
        <v>199</v>
      </c>
      <c r="H190" s="147">
        <v>3</v>
      </c>
      <c r="I190" s="148"/>
      <c r="J190" s="149">
        <f t="shared" si="15"/>
        <v>0</v>
      </c>
      <c r="K190" s="145" t="s">
        <v>1</v>
      </c>
      <c r="L190" s="150"/>
      <c r="M190" s="151" t="s">
        <v>1</v>
      </c>
      <c r="N190" s="152" t="s">
        <v>39</v>
      </c>
      <c r="P190" s="153">
        <f t="shared" si="16"/>
        <v>0</v>
      </c>
      <c r="Q190" s="153">
        <v>0</v>
      </c>
      <c r="R190" s="153">
        <f t="shared" si="17"/>
        <v>0</v>
      </c>
      <c r="S190" s="153">
        <v>0</v>
      </c>
      <c r="T190" s="154">
        <f t="shared" si="18"/>
        <v>0</v>
      </c>
      <c r="AR190" s="155" t="s">
        <v>273</v>
      </c>
      <c r="AT190" s="155" t="s">
        <v>196</v>
      </c>
      <c r="AU190" s="155" t="s">
        <v>84</v>
      </c>
      <c r="AY190" s="15" t="s">
        <v>193</v>
      </c>
      <c r="BE190" s="156">
        <f t="shared" si="19"/>
        <v>0</v>
      </c>
      <c r="BF190" s="156">
        <f t="shared" si="20"/>
        <v>0</v>
      </c>
      <c r="BG190" s="156">
        <f t="shared" si="21"/>
        <v>0</v>
      </c>
      <c r="BH190" s="156">
        <f t="shared" si="22"/>
        <v>0</v>
      </c>
      <c r="BI190" s="156">
        <f t="shared" si="23"/>
        <v>0</v>
      </c>
      <c r="BJ190" s="15" t="s">
        <v>82</v>
      </c>
      <c r="BK190" s="156">
        <f t="shared" si="24"/>
        <v>0</v>
      </c>
      <c r="BL190" s="15" t="s">
        <v>268</v>
      </c>
      <c r="BM190" s="155" t="s">
        <v>2756</v>
      </c>
    </row>
    <row r="191" spans="2:65" s="1" customFormat="1" ht="49.15" customHeight="1">
      <c r="B191" s="114"/>
      <c r="C191" s="157" t="s">
        <v>294</v>
      </c>
      <c r="D191" s="157" t="s">
        <v>207</v>
      </c>
      <c r="E191" s="158" t="s">
        <v>803</v>
      </c>
      <c r="F191" s="159" t="s">
        <v>804</v>
      </c>
      <c r="G191" s="160" t="s">
        <v>221</v>
      </c>
      <c r="H191" s="161">
        <v>3</v>
      </c>
      <c r="I191" s="162"/>
      <c r="J191" s="163">
        <f t="shared" si="15"/>
        <v>0</v>
      </c>
      <c r="K191" s="159" t="s">
        <v>239</v>
      </c>
      <c r="L191" s="30"/>
      <c r="M191" s="164" t="s">
        <v>1</v>
      </c>
      <c r="N191" s="113" t="s">
        <v>39</v>
      </c>
      <c r="P191" s="153">
        <f t="shared" si="16"/>
        <v>0</v>
      </c>
      <c r="Q191" s="153">
        <v>0</v>
      </c>
      <c r="R191" s="153">
        <f t="shared" si="17"/>
        <v>0</v>
      </c>
      <c r="S191" s="153">
        <v>0</v>
      </c>
      <c r="T191" s="154">
        <f t="shared" si="18"/>
        <v>0</v>
      </c>
      <c r="AR191" s="155" t="s">
        <v>192</v>
      </c>
      <c r="AT191" s="155" t="s">
        <v>207</v>
      </c>
      <c r="AU191" s="155" t="s">
        <v>84</v>
      </c>
      <c r="AY191" s="15" t="s">
        <v>193</v>
      </c>
      <c r="BE191" s="156">
        <f t="shared" si="19"/>
        <v>0</v>
      </c>
      <c r="BF191" s="156">
        <f t="shared" si="20"/>
        <v>0</v>
      </c>
      <c r="BG191" s="156">
        <f t="shared" si="21"/>
        <v>0</v>
      </c>
      <c r="BH191" s="156">
        <f t="shared" si="22"/>
        <v>0</v>
      </c>
      <c r="BI191" s="156">
        <f t="shared" si="23"/>
        <v>0</v>
      </c>
      <c r="BJ191" s="15" t="s">
        <v>82</v>
      </c>
      <c r="BK191" s="156">
        <f t="shared" si="24"/>
        <v>0</v>
      </c>
      <c r="BL191" s="15" t="s">
        <v>192</v>
      </c>
      <c r="BM191" s="155" t="s">
        <v>2757</v>
      </c>
    </row>
    <row r="192" spans="2:65" s="1" customFormat="1" ht="11.25">
      <c r="B192" s="30"/>
      <c r="D192" s="180" t="s">
        <v>286</v>
      </c>
      <c r="F192" s="181" t="s">
        <v>1361</v>
      </c>
      <c r="I192" s="115"/>
      <c r="L192" s="30"/>
      <c r="M192" s="182"/>
      <c r="T192" s="54"/>
      <c r="AT192" s="15" t="s">
        <v>286</v>
      </c>
      <c r="AU192" s="15" t="s">
        <v>84</v>
      </c>
    </row>
    <row r="193" spans="2:65" s="12" customFormat="1" ht="11.25">
      <c r="B193" s="165"/>
      <c r="D193" s="166" t="s">
        <v>224</v>
      </c>
      <c r="F193" s="168" t="s">
        <v>2758</v>
      </c>
      <c r="H193" s="169">
        <v>3</v>
      </c>
      <c r="I193" s="170"/>
      <c r="L193" s="165"/>
      <c r="M193" s="171"/>
      <c r="T193" s="172"/>
      <c r="AT193" s="167" t="s">
        <v>224</v>
      </c>
      <c r="AU193" s="167" t="s">
        <v>84</v>
      </c>
      <c r="AV193" s="12" t="s">
        <v>84</v>
      </c>
      <c r="AW193" s="12" t="s">
        <v>3</v>
      </c>
      <c r="AX193" s="12" t="s">
        <v>82</v>
      </c>
      <c r="AY193" s="167" t="s">
        <v>193</v>
      </c>
    </row>
    <row r="194" spans="2:65" s="1" customFormat="1" ht="21.75" customHeight="1">
      <c r="B194" s="114"/>
      <c r="C194" s="143" t="s">
        <v>484</v>
      </c>
      <c r="D194" s="143" t="s">
        <v>196</v>
      </c>
      <c r="E194" s="144" t="s">
        <v>1363</v>
      </c>
      <c r="F194" s="145" t="s">
        <v>1364</v>
      </c>
      <c r="G194" s="146" t="s">
        <v>221</v>
      </c>
      <c r="H194" s="147">
        <v>3</v>
      </c>
      <c r="I194" s="148"/>
      <c r="J194" s="149">
        <f>ROUND(I194*H194,2)</f>
        <v>0</v>
      </c>
      <c r="K194" s="145" t="s">
        <v>1</v>
      </c>
      <c r="L194" s="150"/>
      <c r="M194" s="151" t="s">
        <v>1</v>
      </c>
      <c r="N194" s="152" t="s">
        <v>39</v>
      </c>
      <c r="P194" s="153">
        <f>O194*H194</f>
        <v>0</v>
      </c>
      <c r="Q194" s="153">
        <v>0</v>
      </c>
      <c r="R194" s="153">
        <f>Q194*H194</f>
        <v>0</v>
      </c>
      <c r="S194" s="153">
        <v>0</v>
      </c>
      <c r="T194" s="154">
        <f>S194*H194</f>
        <v>0</v>
      </c>
      <c r="AR194" s="155" t="s">
        <v>273</v>
      </c>
      <c r="AT194" s="155" t="s">
        <v>196</v>
      </c>
      <c r="AU194" s="155" t="s">
        <v>84</v>
      </c>
      <c r="AY194" s="15" t="s">
        <v>193</v>
      </c>
      <c r="BE194" s="156">
        <f>IF(N194="základní",J194,0)</f>
        <v>0</v>
      </c>
      <c r="BF194" s="156">
        <f>IF(N194="snížená",J194,0)</f>
        <v>0</v>
      </c>
      <c r="BG194" s="156">
        <f>IF(N194="zákl. přenesená",J194,0)</f>
        <v>0</v>
      </c>
      <c r="BH194" s="156">
        <f>IF(N194="sníž. přenesená",J194,0)</f>
        <v>0</v>
      </c>
      <c r="BI194" s="156">
        <f>IF(N194="nulová",J194,0)</f>
        <v>0</v>
      </c>
      <c r="BJ194" s="15" t="s">
        <v>82</v>
      </c>
      <c r="BK194" s="156">
        <f>ROUND(I194*H194,2)</f>
        <v>0</v>
      </c>
      <c r="BL194" s="15" t="s">
        <v>268</v>
      </c>
      <c r="BM194" s="155" t="s">
        <v>2759</v>
      </c>
    </row>
    <row r="195" spans="2:65" s="1" customFormat="1" ht="19.5">
      <c r="B195" s="30"/>
      <c r="D195" s="166" t="s">
        <v>1116</v>
      </c>
      <c r="F195" s="192" t="s">
        <v>1366</v>
      </c>
      <c r="I195" s="115"/>
      <c r="L195" s="30"/>
      <c r="M195" s="182"/>
      <c r="T195" s="54"/>
      <c r="AT195" s="15" t="s">
        <v>1116</v>
      </c>
      <c r="AU195" s="15" t="s">
        <v>84</v>
      </c>
    </row>
    <row r="196" spans="2:65" s="12" customFormat="1" ht="11.25">
      <c r="B196" s="165"/>
      <c r="D196" s="166" t="s">
        <v>224</v>
      </c>
      <c r="F196" s="168" t="s">
        <v>2758</v>
      </c>
      <c r="H196" s="169">
        <v>3</v>
      </c>
      <c r="I196" s="170"/>
      <c r="L196" s="165"/>
      <c r="M196" s="171"/>
      <c r="T196" s="172"/>
      <c r="AT196" s="167" t="s">
        <v>224</v>
      </c>
      <c r="AU196" s="167" t="s">
        <v>84</v>
      </c>
      <c r="AV196" s="12" t="s">
        <v>84</v>
      </c>
      <c r="AW196" s="12" t="s">
        <v>3</v>
      </c>
      <c r="AX196" s="12" t="s">
        <v>82</v>
      </c>
      <c r="AY196" s="167" t="s">
        <v>193</v>
      </c>
    </row>
    <row r="197" spans="2:65" s="1" customFormat="1" ht="33" customHeight="1">
      <c r="B197" s="114"/>
      <c r="C197" s="157" t="s">
        <v>298</v>
      </c>
      <c r="D197" s="157" t="s">
        <v>207</v>
      </c>
      <c r="E197" s="158" t="s">
        <v>1410</v>
      </c>
      <c r="F197" s="159" t="s">
        <v>1411</v>
      </c>
      <c r="G197" s="160" t="s">
        <v>199</v>
      </c>
      <c r="H197" s="161">
        <v>2</v>
      </c>
      <c r="I197" s="162"/>
      <c r="J197" s="163">
        <f>ROUND(I197*H197,2)</f>
        <v>0</v>
      </c>
      <c r="K197" s="159" t="s">
        <v>1</v>
      </c>
      <c r="L197" s="30"/>
      <c r="M197" s="164" t="s">
        <v>1</v>
      </c>
      <c r="N197" s="113" t="s">
        <v>39</v>
      </c>
      <c r="P197" s="153">
        <f>O197*H197</f>
        <v>0</v>
      </c>
      <c r="Q197" s="153">
        <v>0</v>
      </c>
      <c r="R197" s="153">
        <f>Q197*H197</f>
        <v>0</v>
      </c>
      <c r="S197" s="153">
        <v>0</v>
      </c>
      <c r="T197" s="154">
        <f>S197*H197</f>
        <v>0</v>
      </c>
      <c r="AR197" s="155" t="s">
        <v>192</v>
      </c>
      <c r="AT197" s="155" t="s">
        <v>207</v>
      </c>
      <c r="AU197" s="155" t="s">
        <v>84</v>
      </c>
      <c r="AY197" s="15" t="s">
        <v>193</v>
      </c>
      <c r="BE197" s="156">
        <f>IF(N197="základní",J197,0)</f>
        <v>0</v>
      </c>
      <c r="BF197" s="156">
        <f>IF(N197="snížená",J197,0)</f>
        <v>0</v>
      </c>
      <c r="BG197" s="156">
        <f>IF(N197="zákl. přenesená",J197,0)</f>
        <v>0</v>
      </c>
      <c r="BH197" s="156">
        <f>IF(N197="sníž. přenesená",J197,0)</f>
        <v>0</v>
      </c>
      <c r="BI197" s="156">
        <f>IF(N197="nulová",J197,0)</f>
        <v>0</v>
      </c>
      <c r="BJ197" s="15" t="s">
        <v>82</v>
      </c>
      <c r="BK197" s="156">
        <f>ROUND(I197*H197,2)</f>
        <v>0</v>
      </c>
      <c r="BL197" s="15" t="s">
        <v>192</v>
      </c>
      <c r="BM197" s="155" t="s">
        <v>2760</v>
      </c>
    </row>
    <row r="198" spans="2:65" s="1" customFormat="1" ht="24.2" customHeight="1">
      <c r="B198" s="114"/>
      <c r="C198" s="143" t="s">
        <v>491</v>
      </c>
      <c r="D198" s="143" t="s">
        <v>196</v>
      </c>
      <c r="E198" s="144" t="s">
        <v>1413</v>
      </c>
      <c r="F198" s="145" t="s">
        <v>1414</v>
      </c>
      <c r="G198" s="146" t="s">
        <v>199</v>
      </c>
      <c r="H198" s="147">
        <v>2</v>
      </c>
      <c r="I198" s="148"/>
      <c r="J198" s="149">
        <f>ROUND(I198*H198,2)</f>
        <v>0</v>
      </c>
      <c r="K198" s="145" t="s">
        <v>1</v>
      </c>
      <c r="L198" s="150"/>
      <c r="M198" s="151" t="s">
        <v>1</v>
      </c>
      <c r="N198" s="152" t="s">
        <v>39</v>
      </c>
      <c r="P198" s="153">
        <f>O198*H198</f>
        <v>0</v>
      </c>
      <c r="Q198" s="153">
        <v>0</v>
      </c>
      <c r="R198" s="153">
        <f>Q198*H198</f>
        <v>0</v>
      </c>
      <c r="S198" s="153">
        <v>0</v>
      </c>
      <c r="T198" s="154">
        <f>S198*H198</f>
        <v>0</v>
      </c>
      <c r="AR198" s="155" t="s">
        <v>200</v>
      </c>
      <c r="AT198" s="155" t="s">
        <v>196</v>
      </c>
      <c r="AU198" s="155" t="s">
        <v>84</v>
      </c>
      <c r="AY198" s="15" t="s">
        <v>193</v>
      </c>
      <c r="BE198" s="156">
        <f>IF(N198="základní",J198,0)</f>
        <v>0</v>
      </c>
      <c r="BF198" s="156">
        <f>IF(N198="snížená",J198,0)</f>
        <v>0</v>
      </c>
      <c r="BG198" s="156">
        <f>IF(N198="zákl. přenesená",J198,0)</f>
        <v>0</v>
      </c>
      <c r="BH198" s="156">
        <f>IF(N198="sníž. přenesená",J198,0)</f>
        <v>0</v>
      </c>
      <c r="BI198" s="156">
        <f>IF(N198="nulová",J198,0)</f>
        <v>0</v>
      </c>
      <c r="BJ198" s="15" t="s">
        <v>82</v>
      </c>
      <c r="BK198" s="156">
        <f>ROUND(I198*H198,2)</f>
        <v>0</v>
      </c>
      <c r="BL198" s="15" t="s">
        <v>192</v>
      </c>
      <c r="BM198" s="155" t="s">
        <v>2761</v>
      </c>
    </row>
    <row r="199" spans="2:65" s="1" customFormat="1" ht="19.5">
      <c r="B199" s="30"/>
      <c r="D199" s="166" t="s">
        <v>1116</v>
      </c>
      <c r="F199" s="192" t="s">
        <v>1416</v>
      </c>
      <c r="I199" s="115"/>
      <c r="L199" s="30"/>
      <c r="M199" s="182"/>
      <c r="T199" s="54"/>
      <c r="AT199" s="15" t="s">
        <v>1116</v>
      </c>
      <c r="AU199" s="15" t="s">
        <v>84</v>
      </c>
    </row>
    <row r="200" spans="2:65" s="1" customFormat="1" ht="24.2" customHeight="1">
      <c r="B200" s="114"/>
      <c r="C200" s="157" t="s">
        <v>301</v>
      </c>
      <c r="D200" s="157" t="s">
        <v>207</v>
      </c>
      <c r="E200" s="158" t="s">
        <v>2762</v>
      </c>
      <c r="F200" s="159" t="s">
        <v>2763</v>
      </c>
      <c r="G200" s="160" t="s">
        <v>199</v>
      </c>
      <c r="H200" s="161">
        <v>1</v>
      </c>
      <c r="I200" s="162"/>
      <c r="J200" s="163">
        <f>ROUND(I200*H200,2)</f>
        <v>0</v>
      </c>
      <c r="K200" s="159" t="s">
        <v>1</v>
      </c>
      <c r="L200" s="30"/>
      <c r="M200" s="164" t="s">
        <v>1</v>
      </c>
      <c r="N200" s="113" t="s">
        <v>39</v>
      </c>
      <c r="P200" s="153">
        <f>O200*H200</f>
        <v>0</v>
      </c>
      <c r="Q200" s="153">
        <v>0</v>
      </c>
      <c r="R200" s="153">
        <f>Q200*H200</f>
        <v>0</v>
      </c>
      <c r="S200" s="153">
        <v>0</v>
      </c>
      <c r="T200" s="154">
        <f>S200*H200</f>
        <v>0</v>
      </c>
      <c r="AR200" s="155" t="s">
        <v>192</v>
      </c>
      <c r="AT200" s="155" t="s">
        <v>207</v>
      </c>
      <c r="AU200" s="155" t="s">
        <v>84</v>
      </c>
      <c r="AY200" s="15" t="s">
        <v>193</v>
      </c>
      <c r="BE200" s="156">
        <f>IF(N200="základní",J200,0)</f>
        <v>0</v>
      </c>
      <c r="BF200" s="156">
        <f>IF(N200="snížená",J200,0)</f>
        <v>0</v>
      </c>
      <c r="BG200" s="156">
        <f>IF(N200="zákl. přenesená",J200,0)</f>
        <v>0</v>
      </c>
      <c r="BH200" s="156">
        <f>IF(N200="sníž. přenesená",J200,0)</f>
        <v>0</v>
      </c>
      <c r="BI200" s="156">
        <f>IF(N200="nulová",J200,0)</f>
        <v>0</v>
      </c>
      <c r="BJ200" s="15" t="s">
        <v>82</v>
      </c>
      <c r="BK200" s="156">
        <f>ROUND(I200*H200,2)</f>
        <v>0</v>
      </c>
      <c r="BL200" s="15" t="s">
        <v>192</v>
      </c>
      <c r="BM200" s="155" t="s">
        <v>2764</v>
      </c>
    </row>
    <row r="201" spans="2:65" s="1" customFormat="1" ht="19.5">
      <c r="B201" s="30"/>
      <c r="D201" s="166" t="s">
        <v>1116</v>
      </c>
      <c r="F201" s="192" t="s">
        <v>2765</v>
      </c>
      <c r="I201" s="115"/>
      <c r="L201" s="30"/>
      <c r="M201" s="182"/>
      <c r="T201" s="54"/>
      <c r="AT201" s="15" t="s">
        <v>1116</v>
      </c>
      <c r="AU201" s="15" t="s">
        <v>84</v>
      </c>
    </row>
    <row r="202" spans="2:65" s="1" customFormat="1" ht="24.2" customHeight="1">
      <c r="B202" s="114"/>
      <c r="C202" s="143" t="s">
        <v>500</v>
      </c>
      <c r="D202" s="143" t="s">
        <v>196</v>
      </c>
      <c r="E202" s="144" t="s">
        <v>2766</v>
      </c>
      <c r="F202" s="145" t="s">
        <v>2767</v>
      </c>
      <c r="G202" s="146" t="s">
        <v>199</v>
      </c>
      <c r="H202" s="147">
        <v>1</v>
      </c>
      <c r="I202" s="148"/>
      <c r="J202" s="149">
        <f>ROUND(I202*H202,2)</f>
        <v>0</v>
      </c>
      <c r="K202" s="145" t="s">
        <v>1</v>
      </c>
      <c r="L202" s="150"/>
      <c r="M202" s="151" t="s">
        <v>1</v>
      </c>
      <c r="N202" s="152" t="s">
        <v>39</v>
      </c>
      <c r="P202" s="153">
        <f>O202*H202</f>
        <v>0</v>
      </c>
      <c r="Q202" s="153">
        <v>0</v>
      </c>
      <c r="R202" s="153">
        <f>Q202*H202</f>
        <v>0</v>
      </c>
      <c r="S202" s="153">
        <v>0</v>
      </c>
      <c r="T202" s="154">
        <f>S202*H202</f>
        <v>0</v>
      </c>
      <c r="AR202" s="155" t="s">
        <v>200</v>
      </c>
      <c r="AT202" s="155" t="s">
        <v>196</v>
      </c>
      <c r="AU202" s="155" t="s">
        <v>84</v>
      </c>
      <c r="AY202" s="15" t="s">
        <v>193</v>
      </c>
      <c r="BE202" s="156">
        <f>IF(N202="základní",J202,0)</f>
        <v>0</v>
      </c>
      <c r="BF202" s="156">
        <f>IF(N202="snížená",J202,0)</f>
        <v>0</v>
      </c>
      <c r="BG202" s="156">
        <f>IF(N202="zákl. přenesená",J202,0)</f>
        <v>0</v>
      </c>
      <c r="BH202" s="156">
        <f>IF(N202="sníž. přenesená",J202,0)</f>
        <v>0</v>
      </c>
      <c r="BI202" s="156">
        <f>IF(N202="nulová",J202,0)</f>
        <v>0</v>
      </c>
      <c r="BJ202" s="15" t="s">
        <v>82</v>
      </c>
      <c r="BK202" s="156">
        <f>ROUND(I202*H202,2)</f>
        <v>0</v>
      </c>
      <c r="BL202" s="15" t="s">
        <v>192</v>
      </c>
      <c r="BM202" s="155" t="s">
        <v>2768</v>
      </c>
    </row>
    <row r="203" spans="2:65" s="1" customFormat="1" ht="19.5">
      <c r="B203" s="30"/>
      <c r="D203" s="166" t="s">
        <v>1116</v>
      </c>
      <c r="F203" s="192" t="s">
        <v>1416</v>
      </c>
      <c r="I203" s="115"/>
      <c r="L203" s="30"/>
      <c r="M203" s="182"/>
      <c r="T203" s="54"/>
      <c r="AT203" s="15" t="s">
        <v>1116</v>
      </c>
      <c r="AU203" s="15" t="s">
        <v>84</v>
      </c>
    </row>
    <row r="204" spans="2:65" s="1" customFormat="1" ht="16.5" customHeight="1">
      <c r="B204" s="114"/>
      <c r="C204" s="143" t="s">
        <v>306</v>
      </c>
      <c r="D204" s="143" t="s">
        <v>196</v>
      </c>
      <c r="E204" s="144" t="s">
        <v>1418</v>
      </c>
      <c r="F204" s="145" t="s">
        <v>1419</v>
      </c>
      <c r="G204" s="146" t="s">
        <v>199</v>
      </c>
      <c r="H204" s="147">
        <v>3</v>
      </c>
      <c r="I204" s="148"/>
      <c r="J204" s="149">
        <f>ROUND(I204*H204,2)</f>
        <v>0</v>
      </c>
      <c r="K204" s="145" t="s">
        <v>1</v>
      </c>
      <c r="L204" s="150"/>
      <c r="M204" s="151" t="s">
        <v>1</v>
      </c>
      <c r="N204" s="152" t="s">
        <v>39</v>
      </c>
      <c r="P204" s="153">
        <f>O204*H204</f>
        <v>0</v>
      </c>
      <c r="Q204" s="153">
        <v>0</v>
      </c>
      <c r="R204" s="153">
        <f>Q204*H204</f>
        <v>0</v>
      </c>
      <c r="S204" s="153">
        <v>0</v>
      </c>
      <c r="T204" s="154">
        <f>S204*H204</f>
        <v>0</v>
      </c>
      <c r="AR204" s="155" t="s">
        <v>273</v>
      </c>
      <c r="AT204" s="155" t="s">
        <v>196</v>
      </c>
      <c r="AU204" s="155" t="s">
        <v>84</v>
      </c>
      <c r="AY204" s="15" t="s">
        <v>193</v>
      </c>
      <c r="BE204" s="156">
        <f>IF(N204="základní",J204,0)</f>
        <v>0</v>
      </c>
      <c r="BF204" s="156">
        <f>IF(N204="snížená",J204,0)</f>
        <v>0</v>
      </c>
      <c r="BG204" s="156">
        <f>IF(N204="zákl. přenesená",J204,0)</f>
        <v>0</v>
      </c>
      <c r="BH204" s="156">
        <f>IF(N204="sníž. přenesená",J204,0)</f>
        <v>0</v>
      </c>
      <c r="BI204" s="156">
        <f>IF(N204="nulová",J204,0)</f>
        <v>0</v>
      </c>
      <c r="BJ204" s="15" t="s">
        <v>82</v>
      </c>
      <c r="BK204" s="156">
        <f>ROUND(I204*H204,2)</f>
        <v>0</v>
      </c>
      <c r="BL204" s="15" t="s">
        <v>268</v>
      </c>
      <c r="BM204" s="155" t="s">
        <v>2769</v>
      </c>
    </row>
    <row r="205" spans="2:65" s="1" customFormat="1" ht="19.5">
      <c r="B205" s="30"/>
      <c r="D205" s="166" t="s">
        <v>1116</v>
      </c>
      <c r="F205" s="192" t="s">
        <v>1421</v>
      </c>
      <c r="I205" s="115"/>
      <c r="L205" s="30"/>
      <c r="M205" s="182"/>
      <c r="T205" s="54"/>
      <c r="AT205" s="15" t="s">
        <v>1116</v>
      </c>
      <c r="AU205" s="15" t="s">
        <v>84</v>
      </c>
    </row>
    <row r="206" spans="2:65" s="1" customFormat="1" ht="24.2" customHeight="1">
      <c r="B206" s="114"/>
      <c r="C206" s="157" t="s">
        <v>507</v>
      </c>
      <c r="D206" s="157" t="s">
        <v>207</v>
      </c>
      <c r="E206" s="158" t="s">
        <v>1422</v>
      </c>
      <c r="F206" s="159" t="s">
        <v>1423</v>
      </c>
      <c r="G206" s="160" t="s">
        <v>199</v>
      </c>
      <c r="H206" s="161">
        <v>1</v>
      </c>
      <c r="I206" s="162"/>
      <c r="J206" s="163">
        <f t="shared" ref="J206:J212" si="25">ROUND(I206*H206,2)</f>
        <v>0</v>
      </c>
      <c r="K206" s="159" t="s">
        <v>1</v>
      </c>
      <c r="L206" s="30"/>
      <c r="M206" s="164" t="s">
        <v>1</v>
      </c>
      <c r="N206" s="113" t="s">
        <v>39</v>
      </c>
      <c r="P206" s="153">
        <f t="shared" ref="P206:P212" si="26">O206*H206</f>
        <v>0</v>
      </c>
      <c r="Q206" s="153">
        <v>0</v>
      </c>
      <c r="R206" s="153">
        <f t="shared" ref="R206:R212" si="27">Q206*H206</f>
        <v>0</v>
      </c>
      <c r="S206" s="153">
        <v>0</v>
      </c>
      <c r="T206" s="154">
        <f t="shared" ref="T206:T212" si="28">S206*H206</f>
        <v>0</v>
      </c>
      <c r="AR206" s="155" t="s">
        <v>268</v>
      </c>
      <c r="AT206" s="155" t="s">
        <v>207</v>
      </c>
      <c r="AU206" s="155" t="s">
        <v>84</v>
      </c>
      <c r="AY206" s="15" t="s">
        <v>193</v>
      </c>
      <c r="BE206" s="156">
        <f t="shared" ref="BE206:BE212" si="29">IF(N206="základní",J206,0)</f>
        <v>0</v>
      </c>
      <c r="BF206" s="156">
        <f t="shared" ref="BF206:BF212" si="30">IF(N206="snížená",J206,0)</f>
        <v>0</v>
      </c>
      <c r="BG206" s="156">
        <f t="shared" ref="BG206:BG212" si="31">IF(N206="zákl. přenesená",J206,0)</f>
        <v>0</v>
      </c>
      <c r="BH206" s="156">
        <f t="shared" ref="BH206:BH212" si="32">IF(N206="sníž. přenesená",J206,0)</f>
        <v>0</v>
      </c>
      <c r="BI206" s="156">
        <f t="shared" ref="BI206:BI212" si="33">IF(N206="nulová",J206,0)</f>
        <v>0</v>
      </c>
      <c r="BJ206" s="15" t="s">
        <v>82</v>
      </c>
      <c r="BK206" s="156">
        <f t="shared" ref="BK206:BK212" si="34">ROUND(I206*H206,2)</f>
        <v>0</v>
      </c>
      <c r="BL206" s="15" t="s">
        <v>268</v>
      </c>
      <c r="BM206" s="155" t="s">
        <v>2770</v>
      </c>
    </row>
    <row r="207" spans="2:65" s="1" customFormat="1" ht="16.5" customHeight="1">
      <c r="B207" s="114"/>
      <c r="C207" s="143" t="s">
        <v>309</v>
      </c>
      <c r="D207" s="143" t="s">
        <v>196</v>
      </c>
      <c r="E207" s="144" t="s">
        <v>1426</v>
      </c>
      <c r="F207" s="145" t="s">
        <v>1427</v>
      </c>
      <c r="G207" s="146" t="s">
        <v>199</v>
      </c>
      <c r="H207" s="147">
        <v>1</v>
      </c>
      <c r="I207" s="148"/>
      <c r="J207" s="149">
        <f t="shared" si="25"/>
        <v>0</v>
      </c>
      <c r="K207" s="145" t="s">
        <v>1</v>
      </c>
      <c r="L207" s="150"/>
      <c r="M207" s="151" t="s">
        <v>1</v>
      </c>
      <c r="N207" s="152" t="s">
        <v>39</v>
      </c>
      <c r="P207" s="153">
        <f t="shared" si="26"/>
        <v>0</v>
      </c>
      <c r="Q207" s="153">
        <v>0</v>
      </c>
      <c r="R207" s="153">
        <f t="shared" si="27"/>
        <v>0</v>
      </c>
      <c r="S207" s="153">
        <v>0</v>
      </c>
      <c r="T207" s="154">
        <f t="shared" si="28"/>
        <v>0</v>
      </c>
      <c r="AR207" s="155" t="s">
        <v>273</v>
      </c>
      <c r="AT207" s="155" t="s">
        <v>196</v>
      </c>
      <c r="AU207" s="155" t="s">
        <v>84</v>
      </c>
      <c r="AY207" s="15" t="s">
        <v>193</v>
      </c>
      <c r="BE207" s="156">
        <f t="shared" si="29"/>
        <v>0</v>
      </c>
      <c r="BF207" s="156">
        <f t="shared" si="30"/>
        <v>0</v>
      </c>
      <c r="BG207" s="156">
        <f t="shared" si="31"/>
        <v>0</v>
      </c>
      <c r="BH207" s="156">
        <f t="shared" si="32"/>
        <v>0</v>
      </c>
      <c r="BI207" s="156">
        <f t="shared" si="33"/>
        <v>0</v>
      </c>
      <c r="BJ207" s="15" t="s">
        <v>82</v>
      </c>
      <c r="BK207" s="156">
        <f t="shared" si="34"/>
        <v>0</v>
      </c>
      <c r="BL207" s="15" t="s">
        <v>268</v>
      </c>
      <c r="BM207" s="155" t="s">
        <v>2771</v>
      </c>
    </row>
    <row r="208" spans="2:65" s="1" customFormat="1" ht="24.2" customHeight="1">
      <c r="B208" s="114"/>
      <c r="C208" s="157" t="s">
        <v>514</v>
      </c>
      <c r="D208" s="157" t="s">
        <v>207</v>
      </c>
      <c r="E208" s="158" t="s">
        <v>1429</v>
      </c>
      <c r="F208" s="159" t="s">
        <v>2772</v>
      </c>
      <c r="G208" s="160" t="s">
        <v>199</v>
      </c>
      <c r="H208" s="161">
        <v>1</v>
      </c>
      <c r="I208" s="162"/>
      <c r="J208" s="163">
        <f t="shared" si="25"/>
        <v>0</v>
      </c>
      <c r="K208" s="159" t="s">
        <v>1</v>
      </c>
      <c r="L208" s="30"/>
      <c r="M208" s="164" t="s">
        <v>1</v>
      </c>
      <c r="N208" s="113" t="s">
        <v>39</v>
      </c>
      <c r="P208" s="153">
        <f t="shared" si="26"/>
        <v>0</v>
      </c>
      <c r="Q208" s="153">
        <v>0</v>
      </c>
      <c r="R208" s="153">
        <f t="shared" si="27"/>
        <v>0</v>
      </c>
      <c r="S208" s="153">
        <v>0</v>
      </c>
      <c r="T208" s="154">
        <f t="shared" si="28"/>
        <v>0</v>
      </c>
      <c r="AR208" s="155" t="s">
        <v>268</v>
      </c>
      <c r="AT208" s="155" t="s">
        <v>207</v>
      </c>
      <c r="AU208" s="155" t="s">
        <v>84</v>
      </c>
      <c r="AY208" s="15" t="s">
        <v>193</v>
      </c>
      <c r="BE208" s="156">
        <f t="shared" si="29"/>
        <v>0</v>
      </c>
      <c r="BF208" s="156">
        <f t="shared" si="30"/>
        <v>0</v>
      </c>
      <c r="BG208" s="156">
        <f t="shared" si="31"/>
        <v>0</v>
      </c>
      <c r="BH208" s="156">
        <f t="shared" si="32"/>
        <v>0</v>
      </c>
      <c r="BI208" s="156">
        <f t="shared" si="33"/>
        <v>0</v>
      </c>
      <c r="BJ208" s="15" t="s">
        <v>82</v>
      </c>
      <c r="BK208" s="156">
        <f t="shared" si="34"/>
        <v>0</v>
      </c>
      <c r="BL208" s="15" t="s">
        <v>268</v>
      </c>
      <c r="BM208" s="155" t="s">
        <v>2773</v>
      </c>
    </row>
    <row r="209" spans="2:65" s="1" customFormat="1" ht="16.5" customHeight="1">
      <c r="B209" s="114"/>
      <c r="C209" s="143" t="s">
        <v>313</v>
      </c>
      <c r="D209" s="143" t="s">
        <v>196</v>
      </c>
      <c r="E209" s="144" t="s">
        <v>1433</v>
      </c>
      <c r="F209" s="145" t="s">
        <v>1434</v>
      </c>
      <c r="G209" s="146" t="s">
        <v>199</v>
      </c>
      <c r="H209" s="147">
        <v>1</v>
      </c>
      <c r="I209" s="148"/>
      <c r="J209" s="149">
        <f t="shared" si="25"/>
        <v>0</v>
      </c>
      <c r="K209" s="145" t="s">
        <v>1</v>
      </c>
      <c r="L209" s="150"/>
      <c r="M209" s="151" t="s">
        <v>1</v>
      </c>
      <c r="N209" s="152" t="s">
        <v>39</v>
      </c>
      <c r="P209" s="153">
        <f t="shared" si="26"/>
        <v>0</v>
      </c>
      <c r="Q209" s="153">
        <v>0</v>
      </c>
      <c r="R209" s="153">
        <f t="shared" si="27"/>
        <v>0</v>
      </c>
      <c r="S209" s="153">
        <v>0</v>
      </c>
      <c r="T209" s="154">
        <f t="shared" si="28"/>
        <v>0</v>
      </c>
      <c r="AR209" s="155" t="s">
        <v>273</v>
      </c>
      <c r="AT209" s="155" t="s">
        <v>196</v>
      </c>
      <c r="AU209" s="155" t="s">
        <v>84</v>
      </c>
      <c r="AY209" s="15" t="s">
        <v>193</v>
      </c>
      <c r="BE209" s="156">
        <f t="shared" si="29"/>
        <v>0</v>
      </c>
      <c r="BF209" s="156">
        <f t="shared" si="30"/>
        <v>0</v>
      </c>
      <c r="BG209" s="156">
        <f t="shared" si="31"/>
        <v>0</v>
      </c>
      <c r="BH209" s="156">
        <f t="shared" si="32"/>
        <v>0</v>
      </c>
      <c r="BI209" s="156">
        <f t="shared" si="33"/>
        <v>0</v>
      </c>
      <c r="BJ209" s="15" t="s">
        <v>82</v>
      </c>
      <c r="BK209" s="156">
        <f t="shared" si="34"/>
        <v>0</v>
      </c>
      <c r="BL209" s="15" t="s">
        <v>268</v>
      </c>
      <c r="BM209" s="155" t="s">
        <v>2774</v>
      </c>
    </row>
    <row r="210" spans="2:65" s="1" customFormat="1" ht="21.75" customHeight="1">
      <c r="B210" s="114"/>
      <c r="C210" s="157" t="s">
        <v>519</v>
      </c>
      <c r="D210" s="157" t="s">
        <v>207</v>
      </c>
      <c r="E210" s="158" t="s">
        <v>1436</v>
      </c>
      <c r="F210" s="159" t="s">
        <v>2775</v>
      </c>
      <c r="G210" s="160" t="s">
        <v>199</v>
      </c>
      <c r="H210" s="161">
        <v>2</v>
      </c>
      <c r="I210" s="162"/>
      <c r="J210" s="163">
        <f t="shared" si="25"/>
        <v>0</v>
      </c>
      <c r="K210" s="159" t="s">
        <v>1</v>
      </c>
      <c r="L210" s="30"/>
      <c r="M210" s="164" t="s">
        <v>1</v>
      </c>
      <c r="N210" s="113" t="s">
        <v>39</v>
      </c>
      <c r="P210" s="153">
        <f t="shared" si="26"/>
        <v>0</v>
      </c>
      <c r="Q210" s="153">
        <v>0</v>
      </c>
      <c r="R210" s="153">
        <f t="shared" si="27"/>
        <v>0</v>
      </c>
      <c r="S210" s="153">
        <v>0</v>
      </c>
      <c r="T210" s="154">
        <f t="shared" si="28"/>
        <v>0</v>
      </c>
      <c r="AR210" s="155" t="s">
        <v>268</v>
      </c>
      <c r="AT210" s="155" t="s">
        <v>207</v>
      </c>
      <c r="AU210" s="155" t="s">
        <v>84</v>
      </c>
      <c r="AY210" s="15" t="s">
        <v>193</v>
      </c>
      <c r="BE210" s="156">
        <f t="shared" si="29"/>
        <v>0</v>
      </c>
      <c r="BF210" s="156">
        <f t="shared" si="30"/>
        <v>0</v>
      </c>
      <c r="BG210" s="156">
        <f t="shared" si="31"/>
        <v>0</v>
      </c>
      <c r="BH210" s="156">
        <f t="shared" si="32"/>
        <v>0</v>
      </c>
      <c r="BI210" s="156">
        <f t="shared" si="33"/>
        <v>0</v>
      </c>
      <c r="BJ210" s="15" t="s">
        <v>82</v>
      </c>
      <c r="BK210" s="156">
        <f t="shared" si="34"/>
        <v>0</v>
      </c>
      <c r="BL210" s="15" t="s">
        <v>268</v>
      </c>
      <c r="BM210" s="155" t="s">
        <v>2776</v>
      </c>
    </row>
    <row r="211" spans="2:65" s="1" customFormat="1" ht="16.5" customHeight="1">
      <c r="B211" s="114"/>
      <c r="C211" s="143" t="s">
        <v>316</v>
      </c>
      <c r="D211" s="143" t="s">
        <v>196</v>
      </c>
      <c r="E211" s="144" t="s">
        <v>1440</v>
      </c>
      <c r="F211" s="145" t="s">
        <v>1441</v>
      </c>
      <c r="G211" s="146" t="s">
        <v>199</v>
      </c>
      <c r="H211" s="147">
        <v>2</v>
      </c>
      <c r="I211" s="148"/>
      <c r="J211" s="149">
        <f t="shared" si="25"/>
        <v>0</v>
      </c>
      <c r="K211" s="145" t="s">
        <v>1</v>
      </c>
      <c r="L211" s="150"/>
      <c r="M211" s="151" t="s">
        <v>1</v>
      </c>
      <c r="N211" s="152" t="s">
        <v>39</v>
      </c>
      <c r="P211" s="153">
        <f t="shared" si="26"/>
        <v>0</v>
      </c>
      <c r="Q211" s="153">
        <v>0</v>
      </c>
      <c r="R211" s="153">
        <f t="shared" si="27"/>
        <v>0</v>
      </c>
      <c r="S211" s="153">
        <v>0</v>
      </c>
      <c r="T211" s="154">
        <f t="shared" si="28"/>
        <v>0</v>
      </c>
      <c r="AR211" s="155" t="s">
        <v>273</v>
      </c>
      <c r="AT211" s="155" t="s">
        <v>196</v>
      </c>
      <c r="AU211" s="155" t="s">
        <v>84</v>
      </c>
      <c r="AY211" s="15" t="s">
        <v>193</v>
      </c>
      <c r="BE211" s="156">
        <f t="shared" si="29"/>
        <v>0</v>
      </c>
      <c r="BF211" s="156">
        <f t="shared" si="30"/>
        <v>0</v>
      </c>
      <c r="BG211" s="156">
        <f t="shared" si="31"/>
        <v>0</v>
      </c>
      <c r="BH211" s="156">
        <f t="shared" si="32"/>
        <v>0</v>
      </c>
      <c r="BI211" s="156">
        <f t="shared" si="33"/>
        <v>0</v>
      </c>
      <c r="BJ211" s="15" t="s">
        <v>82</v>
      </c>
      <c r="BK211" s="156">
        <f t="shared" si="34"/>
        <v>0</v>
      </c>
      <c r="BL211" s="15" t="s">
        <v>268</v>
      </c>
      <c r="BM211" s="155" t="s">
        <v>2777</v>
      </c>
    </row>
    <row r="212" spans="2:65" s="1" customFormat="1" ht="16.5" customHeight="1">
      <c r="B212" s="114"/>
      <c r="C212" s="157" t="s">
        <v>526</v>
      </c>
      <c r="D212" s="157" t="s">
        <v>207</v>
      </c>
      <c r="E212" s="158" t="s">
        <v>1467</v>
      </c>
      <c r="F212" s="159" t="s">
        <v>1468</v>
      </c>
      <c r="G212" s="160" t="s">
        <v>221</v>
      </c>
      <c r="H212" s="161">
        <v>3940.2</v>
      </c>
      <c r="I212" s="162"/>
      <c r="J212" s="163">
        <f t="shared" si="25"/>
        <v>0</v>
      </c>
      <c r="K212" s="159" t="s">
        <v>1</v>
      </c>
      <c r="L212" s="30"/>
      <c r="M212" s="164" t="s">
        <v>1</v>
      </c>
      <c r="N212" s="113" t="s">
        <v>39</v>
      </c>
      <c r="P212" s="153">
        <f t="shared" si="26"/>
        <v>0</v>
      </c>
      <c r="Q212" s="153">
        <v>0</v>
      </c>
      <c r="R212" s="153">
        <f t="shared" si="27"/>
        <v>0</v>
      </c>
      <c r="S212" s="153">
        <v>0</v>
      </c>
      <c r="T212" s="154">
        <f t="shared" si="28"/>
        <v>0</v>
      </c>
      <c r="AR212" s="155" t="s">
        <v>192</v>
      </c>
      <c r="AT212" s="155" t="s">
        <v>207</v>
      </c>
      <c r="AU212" s="155" t="s">
        <v>84</v>
      </c>
      <c r="AY212" s="15" t="s">
        <v>193</v>
      </c>
      <c r="BE212" s="156">
        <f t="shared" si="29"/>
        <v>0</v>
      </c>
      <c r="BF212" s="156">
        <f t="shared" si="30"/>
        <v>0</v>
      </c>
      <c r="BG212" s="156">
        <f t="shared" si="31"/>
        <v>0</v>
      </c>
      <c r="BH212" s="156">
        <f t="shared" si="32"/>
        <v>0</v>
      </c>
      <c r="BI212" s="156">
        <f t="shared" si="33"/>
        <v>0</v>
      </c>
      <c r="BJ212" s="15" t="s">
        <v>82</v>
      </c>
      <c r="BK212" s="156">
        <f t="shared" si="34"/>
        <v>0</v>
      </c>
      <c r="BL212" s="15" t="s">
        <v>192</v>
      </c>
      <c r="BM212" s="155" t="s">
        <v>2778</v>
      </c>
    </row>
    <row r="213" spans="2:65" s="12" customFormat="1" ht="11.25">
      <c r="B213" s="165"/>
      <c r="D213" s="166" t="s">
        <v>224</v>
      </c>
      <c r="F213" s="168" t="s">
        <v>2779</v>
      </c>
      <c r="H213" s="169">
        <v>3940.2</v>
      </c>
      <c r="I213" s="170"/>
      <c r="L213" s="165"/>
      <c r="M213" s="171"/>
      <c r="T213" s="172"/>
      <c r="AT213" s="167" t="s">
        <v>224</v>
      </c>
      <c r="AU213" s="167" t="s">
        <v>84</v>
      </c>
      <c r="AV213" s="12" t="s">
        <v>84</v>
      </c>
      <c r="AW213" s="12" t="s">
        <v>3</v>
      </c>
      <c r="AX213" s="12" t="s">
        <v>82</v>
      </c>
      <c r="AY213" s="167" t="s">
        <v>193</v>
      </c>
    </row>
    <row r="214" spans="2:65" s="1" customFormat="1" ht="16.5" customHeight="1">
      <c r="B214" s="114"/>
      <c r="C214" s="143" t="s">
        <v>321</v>
      </c>
      <c r="D214" s="143" t="s">
        <v>196</v>
      </c>
      <c r="E214" s="144" t="s">
        <v>1474</v>
      </c>
      <c r="F214" s="145" t="s">
        <v>1475</v>
      </c>
      <c r="G214" s="146" t="s">
        <v>221</v>
      </c>
      <c r="H214" s="147">
        <v>3940.2</v>
      </c>
      <c r="I214" s="148"/>
      <c r="J214" s="149">
        <f>ROUND(I214*H214,2)</f>
        <v>0</v>
      </c>
      <c r="K214" s="145" t="s">
        <v>1</v>
      </c>
      <c r="L214" s="150"/>
      <c r="M214" s="151" t="s">
        <v>1</v>
      </c>
      <c r="N214" s="152" t="s">
        <v>39</v>
      </c>
      <c r="P214" s="153">
        <f>O214*H214</f>
        <v>0</v>
      </c>
      <c r="Q214" s="153">
        <v>0</v>
      </c>
      <c r="R214" s="153">
        <f>Q214*H214</f>
        <v>0</v>
      </c>
      <c r="S214" s="153">
        <v>0</v>
      </c>
      <c r="T214" s="154">
        <f>S214*H214</f>
        <v>0</v>
      </c>
      <c r="AR214" s="155" t="s">
        <v>200</v>
      </c>
      <c r="AT214" s="155" t="s">
        <v>196</v>
      </c>
      <c r="AU214" s="155" t="s">
        <v>84</v>
      </c>
      <c r="AY214" s="15" t="s">
        <v>193</v>
      </c>
      <c r="BE214" s="156">
        <f>IF(N214="základní",J214,0)</f>
        <v>0</v>
      </c>
      <c r="BF214" s="156">
        <f>IF(N214="snížená",J214,0)</f>
        <v>0</v>
      </c>
      <c r="BG214" s="156">
        <f>IF(N214="zákl. přenesená",J214,0)</f>
        <v>0</v>
      </c>
      <c r="BH214" s="156">
        <f>IF(N214="sníž. přenesená",J214,0)</f>
        <v>0</v>
      </c>
      <c r="BI214" s="156">
        <f>IF(N214="nulová",J214,0)</f>
        <v>0</v>
      </c>
      <c r="BJ214" s="15" t="s">
        <v>82</v>
      </c>
      <c r="BK214" s="156">
        <f>ROUND(I214*H214,2)</f>
        <v>0</v>
      </c>
      <c r="BL214" s="15" t="s">
        <v>192</v>
      </c>
      <c r="BM214" s="155" t="s">
        <v>2780</v>
      </c>
    </row>
    <row r="215" spans="2:65" s="12" customFormat="1" ht="11.25">
      <c r="B215" s="165"/>
      <c r="D215" s="166" t="s">
        <v>224</v>
      </c>
      <c r="E215" s="167" t="s">
        <v>1</v>
      </c>
      <c r="F215" s="168" t="s">
        <v>2781</v>
      </c>
      <c r="H215" s="169">
        <v>3582</v>
      </c>
      <c r="I215" s="170"/>
      <c r="L215" s="165"/>
      <c r="M215" s="171"/>
      <c r="T215" s="172"/>
      <c r="AT215" s="167" t="s">
        <v>224</v>
      </c>
      <c r="AU215" s="167" t="s">
        <v>84</v>
      </c>
      <c r="AV215" s="12" t="s">
        <v>84</v>
      </c>
      <c r="AW215" s="12" t="s">
        <v>226</v>
      </c>
      <c r="AX215" s="12" t="s">
        <v>82</v>
      </c>
      <c r="AY215" s="167" t="s">
        <v>193</v>
      </c>
    </row>
    <row r="216" spans="2:65" s="12" customFormat="1" ht="11.25">
      <c r="B216" s="165"/>
      <c r="D216" s="166" t="s">
        <v>224</v>
      </c>
      <c r="F216" s="168" t="s">
        <v>2779</v>
      </c>
      <c r="H216" s="169">
        <v>3940.2</v>
      </c>
      <c r="I216" s="170"/>
      <c r="L216" s="165"/>
      <c r="M216" s="171"/>
      <c r="T216" s="172"/>
      <c r="AT216" s="167" t="s">
        <v>224</v>
      </c>
      <c r="AU216" s="167" t="s">
        <v>84</v>
      </c>
      <c r="AV216" s="12" t="s">
        <v>84</v>
      </c>
      <c r="AW216" s="12" t="s">
        <v>3</v>
      </c>
      <c r="AX216" s="12" t="s">
        <v>82</v>
      </c>
      <c r="AY216" s="167" t="s">
        <v>193</v>
      </c>
    </row>
    <row r="217" spans="2:65" s="1" customFormat="1" ht="16.5" customHeight="1">
      <c r="B217" s="114"/>
      <c r="C217" s="157" t="s">
        <v>533</v>
      </c>
      <c r="D217" s="157" t="s">
        <v>207</v>
      </c>
      <c r="E217" s="158" t="s">
        <v>1443</v>
      </c>
      <c r="F217" s="159" t="s">
        <v>1444</v>
      </c>
      <c r="G217" s="160" t="s">
        <v>221</v>
      </c>
      <c r="H217" s="161">
        <v>754.6</v>
      </c>
      <c r="I217" s="162"/>
      <c r="J217" s="163">
        <f>ROUND(I217*H217,2)</f>
        <v>0</v>
      </c>
      <c r="K217" s="159" t="s">
        <v>1</v>
      </c>
      <c r="L217" s="30"/>
      <c r="M217" s="164" t="s">
        <v>1</v>
      </c>
      <c r="N217" s="113" t="s">
        <v>39</v>
      </c>
      <c r="P217" s="153">
        <f>O217*H217</f>
        <v>0</v>
      </c>
      <c r="Q217" s="153">
        <v>0</v>
      </c>
      <c r="R217" s="153">
        <f>Q217*H217</f>
        <v>0</v>
      </c>
      <c r="S217" s="153">
        <v>0</v>
      </c>
      <c r="T217" s="154">
        <f>S217*H217</f>
        <v>0</v>
      </c>
      <c r="AR217" s="155" t="s">
        <v>1004</v>
      </c>
      <c r="AT217" s="155" t="s">
        <v>207</v>
      </c>
      <c r="AU217" s="155" t="s">
        <v>84</v>
      </c>
      <c r="AY217" s="15" t="s">
        <v>193</v>
      </c>
      <c r="BE217" s="156">
        <f>IF(N217="základní",J217,0)</f>
        <v>0</v>
      </c>
      <c r="BF217" s="156">
        <f>IF(N217="snížená",J217,0)</f>
        <v>0</v>
      </c>
      <c r="BG217" s="156">
        <f>IF(N217="zákl. přenesená",J217,0)</f>
        <v>0</v>
      </c>
      <c r="BH217" s="156">
        <f>IF(N217="sníž. přenesená",J217,0)</f>
        <v>0</v>
      </c>
      <c r="BI217" s="156">
        <f>IF(N217="nulová",J217,0)</f>
        <v>0</v>
      </c>
      <c r="BJ217" s="15" t="s">
        <v>82</v>
      </c>
      <c r="BK217" s="156">
        <f>ROUND(I217*H217,2)</f>
        <v>0</v>
      </c>
      <c r="BL217" s="15" t="s">
        <v>1004</v>
      </c>
      <c r="BM217" s="155" t="s">
        <v>2782</v>
      </c>
    </row>
    <row r="218" spans="2:65" s="12" customFormat="1" ht="11.25">
      <c r="B218" s="165"/>
      <c r="D218" s="166" t="s">
        <v>224</v>
      </c>
      <c r="F218" s="168" t="s">
        <v>2783</v>
      </c>
      <c r="H218" s="169">
        <v>754.6</v>
      </c>
      <c r="I218" s="170"/>
      <c r="L218" s="165"/>
      <c r="M218" s="171"/>
      <c r="T218" s="172"/>
      <c r="AT218" s="167" t="s">
        <v>224</v>
      </c>
      <c r="AU218" s="167" t="s">
        <v>84</v>
      </c>
      <c r="AV218" s="12" t="s">
        <v>84</v>
      </c>
      <c r="AW218" s="12" t="s">
        <v>3</v>
      </c>
      <c r="AX218" s="12" t="s">
        <v>82</v>
      </c>
      <c r="AY218" s="167" t="s">
        <v>193</v>
      </c>
    </row>
    <row r="219" spans="2:65" s="1" customFormat="1" ht="16.5" customHeight="1">
      <c r="B219" s="114"/>
      <c r="C219" s="143" t="s">
        <v>325</v>
      </c>
      <c r="D219" s="143" t="s">
        <v>196</v>
      </c>
      <c r="E219" s="144" t="s">
        <v>1448</v>
      </c>
      <c r="F219" s="145" t="s">
        <v>1449</v>
      </c>
      <c r="G219" s="146" t="s">
        <v>221</v>
      </c>
      <c r="H219" s="147">
        <v>754.6</v>
      </c>
      <c r="I219" s="148"/>
      <c r="J219" s="149">
        <f>ROUND(I219*H219,2)</f>
        <v>0</v>
      </c>
      <c r="K219" s="145" t="s">
        <v>1</v>
      </c>
      <c r="L219" s="150"/>
      <c r="M219" s="151" t="s">
        <v>1</v>
      </c>
      <c r="N219" s="152" t="s">
        <v>39</v>
      </c>
      <c r="P219" s="153">
        <f>O219*H219</f>
        <v>0</v>
      </c>
      <c r="Q219" s="153">
        <v>0</v>
      </c>
      <c r="R219" s="153">
        <f>Q219*H219</f>
        <v>0</v>
      </c>
      <c r="S219" s="153">
        <v>0</v>
      </c>
      <c r="T219" s="154">
        <f>S219*H219</f>
        <v>0</v>
      </c>
      <c r="AR219" s="155" t="s">
        <v>1004</v>
      </c>
      <c r="AT219" s="155" t="s">
        <v>196</v>
      </c>
      <c r="AU219" s="155" t="s">
        <v>84</v>
      </c>
      <c r="AY219" s="15" t="s">
        <v>193</v>
      </c>
      <c r="BE219" s="156">
        <f>IF(N219="základní",J219,0)</f>
        <v>0</v>
      </c>
      <c r="BF219" s="156">
        <f>IF(N219="snížená",J219,0)</f>
        <v>0</v>
      </c>
      <c r="BG219" s="156">
        <f>IF(N219="zákl. přenesená",J219,0)</f>
        <v>0</v>
      </c>
      <c r="BH219" s="156">
        <f>IF(N219="sníž. přenesená",J219,0)</f>
        <v>0</v>
      </c>
      <c r="BI219" s="156">
        <f>IF(N219="nulová",J219,0)</f>
        <v>0</v>
      </c>
      <c r="BJ219" s="15" t="s">
        <v>82</v>
      </c>
      <c r="BK219" s="156">
        <f>ROUND(I219*H219,2)</f>
        <v>0</v>
      </c>
      <c r="BL219" s="15" t="s">
        <v>1004</v>
      </c>
      <c r="BM219" s="155" t="s">
        <v>2784</v>
      </c>
    </row>
    <row r="220" spans="2:65" s="12" customFormat="1" ht="11.25">
      <c r="B220" s="165"/>
      <c r="D220" s="166" t="s">
        <v>224</v>
      </c>
      <c r="F220" s="168" t="s">
        <v>2783</v>
      </c>
      <c r="H220" s="169">
        <v>754.6</v>
      </c>
      <c r="I220" s="170"/>
      <c r="L220" s="165"/>
      <c r="M220" s="171"/>
      <c r="T220" s="172"/>
      <c r="AT220" s="167" t="s">
        <v>224</v>
      </c>
      <c r="AU220" s="167" t="s">
        <v>84</v>
      </c>
      <c r="AV220" s="12" t="s">
        <v>84</v>
      </c>
      <c r="AW220" s="12" t="s">
        <v>3</v>
      </c>
      <c r="AX220" s="12" t="s">
        <v>82</v>
      </c>
      <c r="AY220" s="167" t="s">
        <v>193</v>
      </c>
    </row>
    <row r="221" spans="2:65" s="1" customFormat="1" ht="16.5" customHeight="1">
      <c r="B221" s="114"/>
      <c r="C221" s="157" t="s">
        <v>539</v>
      </c>
      <c r="D221" s="157" t="s">
        <v>207</v>
      </c>
      <c r="E221" s="158" t="s">
        <v>1451</v>
      </c>
      <c r="F221" s="159" t="s">
        <v>1452</v>
      </c>
      <c r="G221" s="160" t="s">
        <v>221</v>
      </c>
      <c r="H221" s="161">
        <v>1887.6</v>
      </c>
      <c r="I221" s="162"/>
      <c r="J221" s="163">
        <f>ROUND(I221*H221,2)</f>
        <v>0</v>
      </c>
      <c r="K221" s="159" t="s">
        <v>1</v>
      </c>
      <c r="L221" s="30"/>
      <c r="M221" s="164" t="s">
        <v>1</v>
      </c>
      <c r="N221" s="113" t="s">
        <v>39</v>
      </c>
      <c r="P221" s="153">
        <f>O221*H221</f>
        <v>0</v>
      </c>
      <c r="Q221" s="153">
        <v>0</v>
      </c>
      <c r="R221" s="153">
        <f>Q221*H221</f>
        <v>0</v>
      </c>
      <c r="S221" s="153">
        <v>0</v>
      </c>
      <c r="T221" s="154">
        <f>S221*H221</f>
        <v>0</v>
      </c>
      <c r="AR221" s="155" t="s">
        <v>192</v>
      </c>
      <c r="AT221" s="155" t="s">
        <v>207</v>
      </c>
      <c r="AU221" s="155" t="s">
        <v>84</v>
      </c>
      <c r="AY221" s="15" t="s">
        <v>193</v>
      </c>
      <c r="BE221" s="156">
        <f>IF(N221="základní",J221,0)</f>
        <v>0</v>
      </c>
      <c r="BF221" s="156">
        <f>IF(N221="snížená",J221,0)</f>
        <v>0</v>
      </c>
      <c r="BG221" s="156">
        <f>IF(N221="zákl. přenesená",J221,0)</f>
        <v>0</v>
      </c>
      <c r="BH221" s="156">
        <f>IF(N221="sníž. přenesená",J221,0)</f>
        <v>0</v>
      </c>
      <c r="BI221" s="156">
        <f>IF(N221="nulová",J221,0)</f>
        <v>0</v>
      </c>
      <c r="BJ221" s="15" t="s">
        <v>82</v>
      </c>
      <c r="BK221" s="156">
        <f>ROUND(I221*H221,2)</f>
        <v>0</v>
      </c>
      <c r="BL221" s="15" t="s">
        <v>192</v>
      </c>
      <c r="BM221" s="155" t="s">
        <v>2785</v>
      </c>
    </row>
    <row r="222" spans="2:65" s="12" customFormat="1" ht="11.25">
      <c r="B222" s="165"/>
      <c r="D222" s="166" t="s">
        <v>224</v>
      </c>
      <c r="F222" s="168" t="s">
        <v>2786</v>
      </c>
      <c r="H222" s="169">
        <v>1887.6</v>
      </c>
      <c r="I222" s="170"/>
      <c r="L222" s="165"/>
      <c r="M222" s="171"/>
      <c r="T222" s="172"/>
      <c r="AT222" s="167" t="s">
        <v>224</v>
      </c>
      <c r="AU222" s="167" t="s">
        <v>84</v>
      </c>
      <c r="AV222" s="12" t="s">
        <v>84</v>
      </c>
      <c r="AW222" s="12" t="s">
        <v>3</v>
      </c>
      <c r="AX222" s="12" t="s">
        <v>82</v>
      </c>
      <c r="AY222" s="167" t="s">
        <v>193</v>
      </c>
    </row>
    <row r="223" spans="2:65" s="1" customFormat="1" ht="16.5" customHeight="1">
      <c r="B223" s="114"/>
      <c r="C223" s="143" t="s">
        <v>329</v>
      </c>
      <c r="D223" s="143" t="s">
        <v>196</v>
      </c>
      <c r="E223" s="144" t="s">
        <v>1456</v>
      </c>
      <c r="F223" s="145" t="s">
        <v>1457</v>
      </c>
      <c r="G223" s="146" t="s">
        <v>221</v>
      </c>
      <c r="H223" s="147">
        <v>1887.6</v>
      </c>
      <c r="I223" s="148"/>
      <c r="J223" s="149">
        <f>ROUND(I223*H223,2)</f>
        <v>0</v>
      </c>
      <c r="K223" s="145" t="s">
        <v>1</v>
      </c>
      <c r="L223" s="150"/>
      <c r="M223" s="151" t="s">
        <v>1</v>
      </c>
      <c r="N223" s="152" t="s">
        <v>39</v>
      </c>
      <c r="P223" s="153">
        <f>O223*H223</f>
        <v>0</v>
      </c>
      <c r="Q223" s="153">
        <v>0</v>
      </c>
      <c r="R223" s="153">
        <f>Q223*H223</f>
        <v>0</v>
      </c>
      <c r="S223" s="153">
        <v>0</v>
      </c>
      <c r="T223" s="154">
        <f>S223*H223</f>
        <v>0</v>
      </c>
      <c r="AR223" s="155" t="s">
        <v>200</v>
      </c>
      <c r="AT223" s="155" t="s">
        <v>196</v>
      </c>
      <c r="AU223" s="155" t="s">
        <v>84</v>
      </c>
      <c r="AY223" s="15" t="s">
        <v>193</v>
      </c>
      <c r="BE223" s="156">
        <f>IF(N223="základní",J223,0)</f>
        <v>0</v>
      </c>
      <c r="BF223" s="156">
        <f>IF(N223="snížená",J223,0)</f>
        <v>0</v>
      </c>
      <c r="BG223" s="156">
        <f>IF(N223="zákl. přenesená",J223,0)</f>
        <v>0</v>
      </c>
      <c r="BH223" s="156">
        <f>IF(N223="sníž. přenesená",J223,0)</f>
        <v>0</v>
      </c>
      <c r="BI223" s="156">
        <f>IF(N223="nulová",J223,0)</f>
        <v>0</v>
      </c>
      <c r="BJ223" s="15" t="s">
        <v>82</v>
      </c>
      <c r="BK223" s="156">
        <f>ROUND(I223*H223,2)</f>
        <v>0</v>
      </c>
      <c r="BL223" s="15" t="s">
        <v>192</v>
      </c>
      <c r="BM223" s="155" t="s">
        <v>2787</v>
      </c>
    </row>
    <row r="224" spans="2:65" s="12" customFormat="1" ht="11.25">
      <c r="B224" s="165"/>
      <c r="D224" s="166" t="s">
        <v>224</v>
      </c>
      <c r="F224" s="168" t="s">
        <v>2786</v>
      </c>
      <c r="H224" s="169">
        <v>1887.6</v>
      </c>
      <c r="I224" s="170"/>
      <c r="L224" s="165"/>
      <c r="M224" s="171"/>
      <c r="T224" s="172"/>
      <c r="AT224" s="167" t="s">
        <v>224</v>
      </c>
      <c r="AU224" s="167" t="s">
        <v>84</v>
      </c>
      <c r="AV224" s="12" t="s">
        <v>84</v>
      </c>
      <c r="AW224" s="12" t="s">
        <v>3</v>
      </c>
      <c r="AX224" s="12" t="s">
        <v>82</v>
      </c>
      <c r="AY224" s="167" t="s">
        <v>193</v>
      </c>
    </row>
    <row r="225" spans="2:65" s="1" customFormat="1" ht="16.5" customHeight="1">
      <c r="B225" s="114"/>
      <c r="C225" s="157" t="s">
        <v>546</v>
      </c>
      <c r="D225" s="157" t="s">
        <v>207</v>
      </c>
      <c r="E225" s="158" t="s">
        <v>1459</v>
      </c>
      <c r="F225" s="159" t="s">
        <v>2788</v>
      </c>
      <c r="G225" s="160" t="s">
        <v>221</v>
      </c>
      <c r="H225" s="161">
        <v>249.7</v>
      </c>
      <c r="I225" s="162"/>
      <c r="J225" s="163">
        <f>ROUND(I225*H225,2)</f>
        <v>0</v>
      </c>
      <c r="K225" s="159" t="s">
        <v>1</v>
      </c>
      <c r="L225" s="30"/>
      <c r="M225" s="164" t="s">
        <v>1</v>
      </c>
      <c r="N225" s="113" t="s">
        <v>39</v>
      </c>
      <c r="P225" s="153">
        <f>O225*H225</f>
        <v>0</v>
      </c>
      <c r="Q225" s="153">
        <v>0</v>
      </c>
      <c r="R225" s="153">
        <f>Q225*H225</f>
        <v>0</v>
      </c>
      <c r="S225" s="153">
        <v>0</v>
      </c>
      <c r="T225" s="154">
        <f>S225*H225</f>
        <v>0</v>
      </c>
      <c r="AR225" s="155" t="s">
        <v>1004</v>
      </c>
      <c r="AT225" s="155" t="s">
        <v>207</v>
      </c>
      <c r="AU225" s="155" t="s">
        <v>84</v>
      </c>
      <c r="AY225" s="15" t="s">
        <v>193</v>
      </c>
      <c r="BE225" s="156">
        <f>IF(N225="základní",J225,0)</f>
        <v>0</v>
      </c>
      <c r="BF225" s="156">
        <f>IF(N225="snížená",J225,0)</f>
        <v>0</v>
      </c>
      <c r="BG225" s="156">
        <f>IF(N225="zákl. přenesená",J225,0)</f>
        <v>0</v>
      </c>
      <c r="BH225" s="156">
        <f>IF(N225="sníž. přenesená",J225,0)</f>
        <v>0</v>
      </c>
      <c r="BI225" s="156">
        <f>IF(N225="nulová",J225,0)</f>
        <v>0</v>
      </c>
      <c r="BJ225" s="15" t="s">
        <v>82</v>
      </c>
      <c r="BK225" s="156">
        <f>ROUND(I225*H225,2)</f>
        <v>0</v>
      </c>
      <c r="BL225" s="15" t="s">
        <v>1004</v>
      </c>
      <c r="BM225" s="155" t="s">
        <v>2789</v>
      </c>
    </row>
    <row r="226" spans="2:65" s="12" customFormat="1" ht="11.25">
      <c r="B226" s="165"/>
      <c r="D226" s="166" t="s">
        <v>224</v>
      </c>
      <c r="F226" s="168" t="s">
        <v>2790</v>
      </c>
      <c r="H226" s="169">
        <v>249.7</v>
      </c>
      <c r="I226" s="170"/>
      <c r="L226" s="165"/>
      <c r="M226" s="171"/>
      <c r="T226" s="172"/>
      <c r="AT226" s="167" t="s">
        <v>224</v>
      </c>
      <c r="AU226" s="167" t="s">
        <v>84</v>
      </c>
      <c r="AV226" s="12" t="s">
        <v>84</v>
      </c>
      <c r="AW226" s="12" t="s">
        <v>3</v>
      </c>
      <c r="AX226" s="12" t="s">
        <v>82</v>
      </c>
      <c r="AY226" s="167" t="s">
        <v>193</v>
      </c>
    </row>
    <row r="227" spans="2:65" s="1" customFormat="1" ht="16.5" customHeight="1">
      <c r="B227" s="114"/>
      <c r="C227" s="143" t="s">
        <v>268</v>
      </c>
      <c r="D227" s="143" t="s">
        <v>196</v>
      </c>
      <c r="E227" s="144" t="s">
        <v>1464</v>
      </c>
      <c r="F227" s="145" t="s">
        <v>1465</v>
      </c>
      <c r="G227" s="146" t="s">
        <v>221</v>
      </c>
      <c r="H227" s="147">
        <v>249.7</v>
      </c>
      <c r="I227" s="148"/>
      <c r="J227" s="149">
        <f>ROUND(I227*H227,2)</f>
        <v>0</v>
      </c>
      <c r="K227" s="145" t="s">
        <v>1</v>
      </c>
      <c r="L227" s="150"/>
      <c r="M227" s="151" t="s">
        <v>1</v>
      </c>
      <c r="N227" s="152" t="s">
        <v>39</v>
      </c>
      <c r="P227" s="153">
        <f>O227*H227</f>
        <v>0</v>
      </c>
      <c r="Q227" s="153">
        <v>0</v>
      </c>
      <c r="R227" s="153">
        <f>Q227*H227</f>
        <v>0</v>
      </c>
      <c r="S227" s="153">
        <v>0</v>
      </c>
      <c r="T227" s="154">
        <f>S227*H227</f>
        <v>0</v>
      </c>
      <c r="AR227" s="155" t="s">
        <v>1004</v>
      </c>
      <c r="AT227" s="155" t="s">
        <v>196</v>
      </c>
      <c r="AU227" s="155" t="s">
        <v>84</v>
      </c>
      <c r="AY227" s="15" t="s">
        <v>193</v>
      </c>
      <c r="BE227" s="156">
        <f>IF(N227="základní",J227,0)</f>
        <v>0</v>
      </c>
      <c r="BF227" s="156">
        <f>IF(N227="snížená",J227,0)</f>
        <v>0</v>
      </c>
      <c r="BG227" s="156">
        <f>IF(N227="zákl. přenesená",J227,0)</f>
        <v>0</v>
      </c>
      <c r="BH227" s="156">
        <f>IF(N227="sníž. přenesená",J227,0)</f>
        <v>0</v>
      </c>
      <c r="BI227" s="156">
        <f>IF(N227="nulová",J227,0)</f>
        <v>0</v>
      </c>
      <c r="BJ227" s="15" t="s">
        <v>82</v>
      </c>
      <c r="BK227" s="156">
        <f>ROUND(I227*H227,2)</f>
        <v>0</v>
      </c>
      <c r="BL227" s="15" t="s">
        <v>1004</v>
      </c>
      <c r="BM227" s="155" t="s">
        <v>2791</v>
      </c>
    </row>
    <row r="228" spans="2:65" s="12" customFormat="1" ht="11.25">
      <c r="B228" s="165"/>
      <c r="D228" s="166" t="s">
        <v>224</v>
      </c>
      <c r="F228" s="168" t="s">
        <v>2790</v>
      </c>
      <c r="H228" s="169">
        <v>249.7</v>
      </c>
      <c r="I228" s="170"/>
      <c r="L228" s="165"/>
      <c r="M228" s="171"/>
      <c r="T228" s="172"/>
      <c r="AT228" s="167" t="s">
        <v>224</v>
      </c>
      <c r="AU228" s="167" t="s">
        <v>84</v>
      </c>
      <c r="AV228" s="12" t="s">
        <v>84</v>
      </c>
      <c r="AW228" s="12" t="s">
        <v>3</v>
      </c>
      <c r="AX228" s="12" t="s">
        <v>82</v>
      </c>
      <c r="AY228" s="167" t="s">
        <v>193</v>
      </c>
    </row>
    <row r="229" spans="2:65" s="1" customFormat="1" ht="24.2" customHeight="1">
      <c r="B229" s="114"/>
      <c r="C229" s="157" t="s">
        <v>551</v>
      </c>
      <c r="D229" s="157" t="s">
        <v>207</v>
      </c>
      <c r="E229" s="158" t="s">
        <v>1477</v>
      </c>
      <c r="F229" s="159" t="s">
        <v>1478</v>
      </c>
      <c r="G229" s="160" t="s">
        <v>199</v>
      </c>
      <c r="H229" s="161">
        <v>19</v>
      </c>
      <c r="I229" s="162"/>
      <c r="J229" s="163">
        <f t="shared" ref="J229:J267" si="35">ROUND(I229*H229,2)</f>
        <v>0</v>
      </c>
      <c r="K229" s="159" t="s">
        <v>1</v>
      </c>
      <c r="L229" s="30"/>
      <c r="M229" s="164" t="s">
        <v>1</v>
      </c>
      <c r="N229" s="113" t="s">
        <v>39</v>
      </c>
      <c r="P229" s="153">
        <f t="shared" ref="P229:P267" si="36">O229*H229</f>
        <v>0</v>
      </c>
      <c r="Q229" s="153">
        <v>0</v>
      </c>
      <c r="R229" s="153">
        <f t="shared" ref="R229:R267" si="37">Q229*H229</f>
        <v>0</v>
      </c>
      <c r="S229" s="153">
        <v>0</v>
      </c>
      <c r="T229" s="154">
        <f t="shared" ref="T229:T267" si="38">S229*H229</f>
        <v>0</v>
      </c>
      <c r="AR229" s="155" t="s">
        <v>192</v>
      </c>
      <c r="AT229" s="155" t="s">
        <v>207</v>
      </c>
      <c r="AU229" s="155" t="s">
        <v>84</v>
      </c>
      <c r="AY229" s="15" t="s">
        <v>193</v>
      </c>
      <c r="BE229" s="156">
        <f t="shared" ref="BE229:BE267" si="39">IF(N229="základní",J229,0)</f>
        <v>0</v>
      </c>
      <c r="BF229" s="156">
        <f t="shared" ref="BF229:BF267" si="40">IF(N229="snížená",J229,0)</f>
        <v>0</v>
      </c>
      <c r="BG229" s="156">
        <f t="shared" ref="BG229:BG267" si="41">IF(N229="zákl. přenesená",J229,0)</f>
        <v>0</v>
      </c>
      <c r="BH229" s="156">
        <f t="shared" ref="BH229:BH267" si="42">IF(N229="sníž. přenesená",J229,0)</f>
        <v>0</v>
      </c>
      <c r="BI229" s="156">
        <f t="shared" ref="BI229:BI267" si="43">IF(N229="nulová",J229,0)</f>
        <v>0</v>
      </c>
      <c r="BJ229" s="15" t="s">
        <v>82</v>
      </c>
      <c r="BK229" s="156">
        <f t="shared" ref="BK229:BK267" si="44">ROUND(I229*H229,2)</f>
        <v>0</v>
      </c>
      <c r="BL229" s="15" t="s">
        <v>192</v>
      </c>
      <c r="BM229" s="155" t="s">
        <v>2792</v>
      </c>
    </row>
    <row r="230" spans="2:65" s="1" customFormat="1" ht="21.75" customHeight="1">
      <c r="B230" s="114"/>
      <c r="C230" s="143" t="s">
        <v>340</v>
      </c>
      <c r="D230" s="143" t="s">
        <v>196</v>
      </c>
      <c r="E230" s="144" t="s">
        <v>1481</v>
      </c>
      <c r="F230" s="145" t="s">
        <v>1482</v>
      </c>
      <c r="G230" s="146" t="s">
        <v>199</v>
      </c>
      <c r="H230" s="147">
        <v>19</v>
      </c>
      <c r="I230" s="148"/>
      <c r="J230" s="149">
        <f t="shared" si="35"/>
        <v>0</v>
      </c>
      <c r="K230" s="145" t="s">
        <v>1</v>
      </c>
      <c r="L230" s="150"/>
      <c r="M230" s="151" t="s">
        <v>1</v>
      </c>
      <c r="N230" s="152" t="s">
        <v>39</v>
      </c>
      <c r="P230" s="153">
        <f t="shared" si="36"/>
        <v>0</v>
      </c>
      <c r="Q230" s="153">
        <v>0</v>
      </c>
      <c r="R230" s="153">
        <f t="shared" si="37"/>
        <v>0</v>
      </c>
      <c r="S230" s="153">
        <v>0</v>
      </c>
      <c r="T230" s="154">
        <f t="shared" si="38"/>
        <v>0</v>
      </c>
      <c r="AR230" s="155" t="s">
        <v>200</v>
      </c>
      <c r="AT230" s="155" t="s">
        <v>196</v>
      </c>
      <c r="AU230" s="155" t="s">
        <v>84</v>
      </c>
      <c r="AY230" s="15" t="s">
        <v>193</v>
      </c>
      <c r="BE230" s="156">
        <f t="shared" si="39"/>
        <v>0</v>
      </c>
      <c r="BF230" s="156">
        <f t="shared" si="40"/>
        <v>0</v>
      </c>
      <c r="BG230" s="156">
        <f t="shared" si="41"/>
        <v>0</v>
      </c>
      <c r="BH230" s="156">
        <f t="shared" si="42"/>
        <v>0</v>
      </c>
      <c r="BI230" s="156">
        <f t="shared" si="43"/>
        <v>0</v>
      </c>
      <c r="BJ230" s="15" t="s">
        <v>82</v>
      </c>
      <c r="BK230" s="156">
        <f t="shared" si="44"/>
        <v>0</v>
      </c>
      <c r="BL230" s="15" t="s">
        <v>192</v>
      </c>
      <c r="BM230" s="155" t="s">
        <v>2793</v>
      </c>
    </row>
    <row r="231" spans="2:65" s="1" customFormat="1" ht="24.2" customHeight="1">
      <c r="B231" s="114"/>
      <c r="C231" s="157" t="s">
        <v>1352</v>
      </c>
      <c r="D231" s="157" t="s">
        <v>207</v>
      </c>
      <c r="E231" s="158" t="s">
        <v>1484</v>
      </c>
      <c r="F231" s="159" t="s">
        <v>1485</v>
      </c>
      <c r="G231" s="160" t="s">
        <v>199</v>
      </c>
      <c r="H231" s="161">
        <v>153</v>
      </c>
      <c r="I231" s="162"/>
      <c r="J231" s="163">
        <f t="shared" si="35"/>
        <v>0</v>
      </c>
      <c r="K231" s="159" t="s">
        <v>1</v>
      </c>
      <c r="L231" s="30"/>
      <c r="M231" s="164" t="s">
        <v>1</v>
      </c>
      <c r="N231" s="113" t="s">
        <v>39</v>
      </c>
      <c r="P231" s="153">
        <f t="shared" si="36"/>
        <v>0</v>
      </c>
      <c r="Q231" s="153">
        <v>0</v>
      </c>
      <c r="R231" s="153">
        <f t="shared" si="37"/>
        <v>0</v>
      </c>
      <c r="S231" s="153">
        <v>0</v>
      </c>
      <c r="T231" s="154">
        <f t="shared" si="38"/>
        <v>0</v>
      </c>
      <c r="AR231" s="155" t="s">
        <v>192</v>
      </c>
      <c r="AT231" s="155" t="s">
        <v>207</v>
      </c>
      <c r="AU231" s="155" t="s">
        <v>84</v>
      </c>
      <c r="AY231" s="15" t="s">
        <v>193</v>
      </c>
      <c r="BE231" s="156">
        <f t="shared" si="39"/>
        <v>0</v>
      </c>
      <c r="BF231" s="156">
        <f t="shared" si="40"/>
        <v>0</v>
      </c>
      <c r="BG231" s="156">
        <f t="shared" si="41"/>
        <v>0</v>
      </c>
      <c r="BH231" s="156">
        <f t="shared" si="42"/>
        <v>0</v>
      </c>
      <c r="BI231" s="156">
        <f t="shared" si="43"/>
        <v>0</v>
      </c>
      <c r="BJ231" s="15" t="s">
        <v>82</v>
      </c>
      <c r="BK231" s="156">
        <f t="shared" si="44"/>
        <v>0</v>
      </c>
      <c r="BL231" s="15" t="s">
        <v>192</v>
      </c>
      <c r="BM231" s="155" t="s">
        <v>2794</v>
      </c>
    </row>
    <row r="232" spans="2:65" s="1" customFormat="1" ht="21.75" customHeight="1">
      <c r="B232" s="114"/>
      <c r="C232" s="143" t="s">
        <v>345</v>
      </c>
      <c r="D232" s="143" t="s">
        <v>196</v>
      </c>
      <c r="E232" s="144" t="s">
        <v>1488</v>
      </c>
      <c r="F232" s="145" t="s">
        <v>1489</v>
      </c>
      <c r="G232" s="146" t="s">
        <v>199</v>
      </c>
      <c r="H232" s="147">
        <v>153</v>
      </c>
      <c r="I232" s="148"/>
      <c r="J232" s="149">
        <f t="shared" si="35"/>
        <v>0</v>
      </c>
      <c r="K232" s="145" t="s">
        <v>1</v>
      </c>
      <c r="L232" s="150"/>
      <c r="M232" s="151" t="s">
        <v>1</v>
      </c>
      <c r="N232" s="152" t="s">
        <v>39</v>
      </c>
      <c r="P232" s="153">
        <f t="shared" si="36"/>
        <v>0</v>
      </c>
      <c r="Q232" s="153">
        <v>0</v>
      </c>
      <c r="R232" s="153">
        <f t="shared" si="37"/>
        <v>0</v>
      </c>
      <c r="S232" s="153">
        <v>0</v>
      </c>
      <c r="T232" s="154">
        <f t="shared" si="38"/>
        <v>0</v>
      </c>
      <c r="AR232" s="155" t="s">
        <v>200</v>
      </c>
      <c r="AT232" s="155" t="s">
        <v>196</v>
      </c>
      <c r="AU232" s="155" t="s">
        <v>84</v>
      </c>
      <c r="AY232" s="15" t="s">
        <v>193</v>
      </c>
      <c r="BE232" s="156">
        <f t="shared" si="39"/>
        <v>0</v>
      </c>
      <c r="BF232" s="156">
        <f t="shared" si="40"/>
        <v>0</v>
      </c>
      <c r="BG232" s="156">
        <f t="shared" si="41"/>
        <v>0</v>
      </c>
      <c r="BH232" s="156">
        <f t="shared" si="42"/>
        <v>0</v>
      </c>
      <c r="BI232" s="156">
        <f t="shared" si="43"/>
        <v>0</v>
      </c>
      <c r="BJ232" s="15" t="s">
        <v>82</v>
      </c>
      <c r="BK232" s="156">
        <f t="shared" si="44"/>
        <v>0</v>
      </c>
      <c r="BL232" s="15" t="s">
        <v>192</v>
      </c>
      <c r="BM232" s="155" t="s">
        <v>2795</v>
      </c>
    </row>
    <row r="233" spans="2:65" s="1" customFormat="1" ht="16.5" customHeight="1">
      <c r="B233" s="114"/>
      <c r="C233" s="157" t="s">
        <v>1359</v>
      </c>
      <c r="D233" s="157" t="s">
        <v>207</v>
      </c>
      <c r="E233" s="158" t="s">
        <v>1491</v>
      </c>
      <c r="F233" s="159" t="s">
        <v>1492</v>
      </c>
      <c r="G233" s="160" t="s">
        <v>199</v>
      </c>
      <c r="H233" s="161">
        <v>49</v>
      </c>
      <c r="I233" s="162"/>
      <c r="J233" s="163">
        <f t="shared" si="35"/>
        <v>0</v>
      </c>
      <c r="K233" s="159" t="s">
        <v>1</v>
      </c>
      <c r="L233" s="30"/>
      <c r="M233" s="164" t="s">
        <v>1</v>
      </c>
      <c r="N233" s="113" t="s">
        <v>39</v>
      </c>
      <c r="P233" s="153">
        <f t="shared" si="36"/>
        <v>0</v>
      </c>
      <c r="Q233" s="153">
        <v>0</v>
      </c>
      <c r="R233" s="153">
        <f t="shared" si="37"/>
        <v>0</v>
      </c>
      <c r="S233" s="153">
        <v>0</v>
      </c>
      <c r="T233" s="154">
        <f t="shared" si="38"/>
        <v>0</v>
      </c>
      <c r="AR233" s="155" t="s">
        <v>1004</v>
      </c>
      <c r="AT233" s="155" t="s">
        <v>207</v>
      </c>
      <c r="AU233" s="155" t="s">
        <v>84</v>
      </c>
      <c r="AY233" s="15" t="s">
        <v>193</v>
      </c>
      <c r="BE233" s="156">
        <f t="shared" si="39"/>
        <v>0</v>
      </c>
      <c r="BF233" s="156">
        <f t="shared" si="40"/>
        <v>0</v>
      </c>
      <c r="BG233" s="156">
        <f t="shared" si="41"/>
        <v>0</v>
      </c>
      <c r="BH233" s="156">
        <f t="shared" si="42"/>
        <v>0</v>
      </c>
      <c r="BI233" s="156">
        <f t="shared" si="43"/>
        <v>0</v>
      </c>
      <c r="BJ233" s="15" t="s">
        <v>82</v>
      </c>
      <c r="BK233" s="156">
        <f t="shared" si="44"/>
        <v>0</v>
      </c>
      <c r="BL233" s="15" t="s">
        <v>1004</v>
      </c>
      <c r="BM233" s="155" t="s">
        <v>2796</v>
      </c>
    </row>
    <row r="234" spans="2:65" s="1" customFormat="1" ht="16.5" customHeight="1">
      <c r="B234" s="114"/>
      <c r="C234" s="143" t="s">
        <v>349</v>
      </c>
      <c r="D234" s="143" t="s">
        <v>196</v>
      </c>
      <c r="E234" s="144" t="s">
        <v>1495</v>
      </c>
      <c r="F234" s="145" t="s">
        <v>1496</v>
      </c>
      <c r="G234" s="146" t="s">
        <v>199</v>
      </c>
      <c r="H234" s="147">
        <v>49</v>
      </c>
      <c r="I234" s="148"/>
      <c r="J234" s="149">
        <f t="shared" si="35"/>
        <v>0</v>
      </c>
      <c r="K234" s="145" t="s">
        <v>1</v>
      </c>
      <c r="L234" s="150"/>
      <c r="M234" s="151" t="s">
        <v>1</v>
      </c>
      <c r="N234" s="152" t="s">
        <v>39</v>
      </c>
      <c r="P234" s="153">
        <f t="shared" si="36"/>
        <v>0</v>
      </c>
      <c r="Q234" s="153">
        <v>0</v>
      </c>
      <c r="R234" s="153">
        <f t="shared" si="37"/>
        <v>0</v>
      </c>
      <c r="S234" s="153">
        <v>0</v>
      </c>
      <c r="T234" s="154">
        <f t="shared" si="38"/>
        <v>0</v>
      </c>
      <c r="AR234" s="155" t="s">
        <v>1004</v>
      </c>
      <c r="AT234" s="155" t="s">
        <v>196</v>
      </c>
      <c r="AU234" s="155" t="s">
        <v>84</v>
      </c>
      <c r="AY234" s="15" t="s">
        <v>193</v>
      </c>
      <c r="BE234" s="156">
        <f t="shared" si="39"/>
        <v>0</v>
      </c>
      <c r="BF234" s="156">
        <f t="shared" si="40"/>
        <v>0</v>
      </c>
      <c r="BG234" s="156">
        <f t="shared" si="41"/>
        <v>0</v>
      </c>
      <c r="BH234" s="156">
        <f t="shared" si="42"/>
        <v>0</v>
      </c>
      <c r="BI234" s="156">
        <f t="shared" si="43"/>
        <v>0</v>
      </c>
      <c r="BJ234" s="15" t="s">
        <v>82</v>
      </c>
      <c r="BK234" s="156">
        <f t="shared" si="44"/>
        <v>0</v>
      </c>
      <c r="BL234" s="15" t="s">
        <v>1004</v>
      </c>
      <c r="BM234" s="155" t="s">
        <v>2797</v>
      </c>
    </row>
    <row r="235" spans="2:65" s="1" customFormat="1" ht="16.5" customHeight="1">
      <c r="B235" s="114"/>
      <c r="C235" s="157" t="s">
        <v>1367</v>
      </c>
      <c r="D235" s="157" t="s">
        <v>207</v>
      </c>
      <c r="E235" s="158" t="s">
        <v>1498</v>
      </c>
      <c r="F235" s="159" t="s">
        <v>1499</v>
      </c>
      <c r="G235" s="160" t="s">
        <v>199</v>
      </c>
      <c r="H235" s="161">
        <v>2</v>
      </c>
      <c r="I235" s="162"/>
      <c r="J235" s="163">
        <f t="shared" si="35"/>
        <v>0</v>
      </c>
      <c r="K235" s="159" t="s">
        <v>1</v>
      </c>
      <c r="L235" s="30"/>
      <c r="M235" s="164" t="s">
        <v>1</v>
      </c>
      <c r="N235" s="113" t="s">
        <v>39</v>
      </c>
      <c r="P235" s="153">
        <f t="shared" si="36"/>
        <v>0</v>
      </c>
      <c r="Q235" s="153">
        <v>0</v>
      </c>
      <c r="R235" s="153">
        <f t="shared" si="37"/>
        <v>0</v>
      </c>
      <c r="S235" s="153">
        <v>0</v>
      </c>
      <c r="T235" s="154">
        <f t="shared" si="38"/>
        <v>0</v>
      </c>
      <c r="AR235" s="155" t="s">
        <v>1004</v>
      </c>
      <c r="AT235" s="155" t="s">
        <v>207</v>
      </c>
      <c r="AU235" s="155" t="s">
        <v>84</v>
      </c>
      <c r="AY235" s="15" t="s">
        <v>193</v>
      </c>
      <c r="BE235" s="156">
        <f t="shared" si="39"/>
        <v>0</v>
      </c>
      <c r="BF235" s="156">
        <f t="shared" si="40"/>
        <v>0</v>
      </c>
      <c r="BG235" s="156">
        <f t="shared" si="41"/>
        <v>0</v>
      </c>
      <c r="BH235" s="156">
        <f t="shared" si="42"/>
        <v>0</v>
      </c>
      <c r="BI235" s="156">
        <f t="shared" si="43"/>
        <v>0</v>
      </c>
      <c r="BJ235" s="15" t="s">
        <v>82</v>
      </c>
      <c r="BK235" s="156">
        <f t="shared" si="44"/>
        <v>0</v>
      </c>
      <c r="BL235" s="15" t="s">
        <v>1004</v>
      </c>
      <c r="BM235" s="155" t="s">
        <v>2798</v>
      </c>
    </row>
    <row r="236" spans="2:65" s="1" customFormat="1" ht="16.5" customHeight="1">
      <c r="B236" s="114"/>
      <c r="C236" s="143" t="s">
        <v>354</v>
      </c>
      <c r="D236" s="143" t="s">
        <v>196</v>
      </c>
      <c r="E236" s="144" t="s">
        <v>1502</v>
      </c>
      <c r="F236" s="145" t="s">
        <v>1503</v>
      </c>
      <c r="G236" s="146" t="s">
        <v>199</v>
      </c>
      <c r="H236" s="147">
        <v>2</v>
      </c>
      <c r="I236" s="148"/>
      <c r="J236" s="149">
        <f t="shared" si="35"/>
        <v>0</v>
      </c>
      <c r="K236" s="145" t="s">
        <v>1</v>
      </c>
      <c r="L236" s="150"/>
      <c r="M236" s="151" t="s">
        <v>1</v>
      </c>
      <c r="N236" s="152" t="s">
        <v>39</v>
      </c>
      <c r="P236" s="153">
        <f t="shared" si="36"/>
        <v>0</v>
      </c>
      <c r="Q236" s="153">
        <v>0</v>
      </c>
      <c r="R236" s="153">
        <f t="shared" si="37"/>
        <v>0</v>
      </c>
      <c r="S236" s="153">
        <v>0</v>
      </c>
      <c r="T236" s="154">
        <f t="shared" si="38"/>
        <v>0</v>
      </c>
      <c r="AR236" s="155" t="s">
        <v>1004</v>
      </c>
      <c r="AT236" s="155" t="s">
        <v>196</v>
      </c>
      <c r="AU236" s="155" t="s">
        <v>84</v>
      </c>
      <c r="AY236" s="15" t="s">
        <v>193</v>
      </c>
      <c r="BE236" s="156">
        <f t="shared" si="39"/>
        <v>0</v>
      </c>
      <c r="BF236" s="156">
        <f t="shared" si="40"/>
        <v>0</v>
      </c>
      <c r="BG236" s="156">
        <f t="shared" si="41"/>
        <v>0</v>
      </c>
      <c r="BH236" s="156">
        <f t="shared" si="42"/>
        <v>0</v>
      </c>
      <c r="BI236" s="156">
        <f t="shared" si="43"/>
        <v>0</v>
      </c>
      <c r="BJ236" s="15" t="s">
        <v>82</v>
      </c>
      <c r="BK236" s="156">
        <f t="shared" si="44"/>
        <v>0</v>
      </c>
      <c r="BL236" s="15" t="s">
        <v>1004</v>
      </c>
      <c r="BM236" s="155" t="s">
        <v>2799</v>
      </c>
    </row>
    <row r="237" spans="2:65" s="1" customFormat="1" ht="16.5" customHeight="1">
      <c r="B237" s="114"/>
      <c r="C237" s="157" t="s">
        <v>1374</v>
      </c>
      <c r="D237" s="157" t="s">
        <v>207</v>
      </c>
      <c r="E237" s="158" t="s">
        <v>1505</v>
      </c>
      <c r="F237" s="159" t="s">
        <v>2800</v>
      </c>
      <c r="G237" s="160" t="s">
        <v>199</v>
      </c>
      <c r="H237" s="161">
        <v>3</v>
      </c>
      <c r="I237" s="162"/>
      <c r="J237" s="163">
        <f t="shared" si="35"/>
        <v>0</v>
      </c>
      <c r="K237" s="159" t="s">
        <v>1</v>
      </c>
      <c r="L237" s="30"/>
      <c r="M237" s="164" t="s">
        <v>1</v>
      </c>
      <c r="N237" s="113" t="s">
        <v>39</v>
      </c>
      <c r="P237" s="153">
        <f t="shared" si="36"/>
        <v>0</v>
      </c>
      <c r="Q237" s="153">
        <v>0</v>
      </c>
      <c r="R237" s="153">
        <f t="shared" si="37"/>
        <v>0</v>
      </c>
      <c r="S237" s="153">
        <v>0</v>
      </c>
      <c r="T237" s="154">
        <f t="shared" si="38"/>
        <v>0</v>
      </c>
      <c r="AR237" s="155" t="s">
        <v>1004</v>
      </c>
      <c r="AT237" s="155" t="s">
        <v>207</v>
      </c>
      <c r="AU237" s="155" t="s">
        <v>84</v>
      </c>
      <c r="AY237" s="15" t="s">
        <v>193</v>
      </c>
      <c r="BE237" s="156">
        <f t="shared" si="39"/>
        <v>0</v>
      </c>
      <c r="BF237" s="156">
        <f t="shared" si="40"/>
        <v>0</v>
      </c>
      <c r="BG237" s="156">
        <f t="shared" si="41"/>
        <v>0</v>
      </c>
      <c r="BH237" s="156">
        <f t="shared" si="42"/>
        <v>0</v>
      </c>
      <c r="BI237" s="156">
        <f t="shared" si="43"/>
        <v>0</v>
      </c>
      <c r="BJ237" s="15" t="s">
        <v>82</v>
      </c>
      <c r="BK237" s="156">
        <f t="shared" si="44"/>
        <v>0</v>
      </c>
      <c r="BL237" s="15" t="s">
        <v>1004</v>
      </c>
      <c r="BM237" s="155" t="s">
        <v>2801</v>
      </c>
    </row>
    <row r="238" spans="2:65" s="1" customFormat="1" ht="16.5" customHeight="1">
      <c r="B238" s="114"/>
      <c r="C238" s="143" t="s">
        <v>454</v>
      </c>
      <c r="D238" s="143" t="s">
        <v>196</v>
      </c>
      <c r="E238" s="144" t="s">
        <v>1509</v>
      </c>
      <c r="F238" s="145" t="s">
        <v>1510</v>
      </c>
      <c r="G238" s="146" t="s">
        <v>199</v>
      </c>
      <c r="H238" s="147">
        <v>3</v>
      </c>
      <c r="I238" s="148"/>
      <c r="J238" s="149">
        <f t="shared" si="35"/>
        <v>0</v>
      </c>
      <c r="K238" s="145" t="s">
        <v>1</v>
      </c>
      <c r="L238" s="150"/>
      <c r="M238" s="151" t="s">
        <v>1</v>
      </c>
      <c r="N238" s="152" t="s">
        <v>39</v>
      </c>
      <c r="P238" s="153">
        <f t="shared" si="36"/>
        <v>0</v>
      </c>
      <c r="Q238" s="153">
        <v>0</v>
      </c>
      <c r="R238" s="153">
        <f t="shared" si="37"/>
        <v>0</v>
      </c>
      <c r="S238" s="153">
        <v>0</v>
      </c>
      <c r="T238" s="154">
        <f t="shared" si="38"/>
        <v>0</v>
      </c>
      <c r="AR238" s="155" t="s">
        <v>1004</v>
      </c>
      <c r="AT238" s="155" t="s">
        <v>196</v>
      </c>
      <c r="AU238" s="155" t="s">
        <v>84</v>
      </c>
      <c r="AY238" s="15" t="s">
        <v>193</v>
      </c>
      <c r="BE238" s="156">
        <f t="shared" si="39"/>
        <v>0</v>
      </c>
      <c r="BF238" s="156">
        <f t="shared" si="40"/>
        <v>0</v>
      </c>
      <c r="BG238" s="156">
        <f t="shared" si="41"/>
        <v>0</v>
      </c>
      <c r="BH238" s="156">
        <f t="shared" si="42"/>
        <v>0</v>
      </c>
      <c r="BI238" s="156">
        <f t="shared" si="43"/>
        <v>0</v>
      </c>
      <c r="BJ238" s="15" t="s">
        <v>82</v>
      </c>
      <c r="BK238" s="156">
        <f t="shared" si="44"/>
        <v>0</v>
      </c>
      <c r="BL238" s="15" t="s">
        <v>1004</v>
      </c>
      <c r="BM238" s="155" t="s">
        <v>2802</v>
      </c>
    </row>
    <row r="239" spans="2:65" s="1" customFormat="1" ht="16.5" customHeight="1">
      <c r="B239" s="114"/>
      <c r="C239" s="157" t="s">
        <v>1381</v>
      </c>
      <c r="D239" s="157" t="s">
        <v>207</v>
      </c>
      <c r="E239" s="158" t="s">
        <v>1512</v>
      </c>
      <c r="F239" s="159" t="s">
        <v>2556</v>
      </c>
      <c r="G239" s="160" t="s">
        <v>199</v>
      </c>
      <c r="H239" s="161">
        <v>1</v>
      </c>
      <c r="I239" s="162"/>
      <c r="J239" s="163">
        <f t="shared" si="35"/>
        <v>0</v>
      </c>
      <c r="K239" s="159" t="s">
        <v>1</v>
      </c>
      <c r="L239" s="30"/>
      <c r="M239" s="164" t="s">
        <v>1</v>
      </c>
      <c r="N239" s="113" t="s">
        <v>39</v>
      </c>
      <c r="P239" s="153">
        <f t="shared" si="36"/>
        <v>0</v>
      </c>
      <c r="Q239" s="153">
        <v>0</v>
      </c>
      <c r="R239" s="153">
        <f t="shared" si="37"/>
        <v>0</v>
      </c>
      <c r="S239" s="153">
        <v>0</v>
      </c>
      <c r="T239" s="154">
        <f t="shared" si="38"/>
        <v>0</v>
      </c>
      <c r="AR239" s="155" t="s">
        <v>1004</v>
      </c>
      <c r="AT239" s="155" t="s">
        <v>207</v>
      </c>
      <c r="AU239" s="155" t="s">
        <v>84</v>
      </c>
      <c r="AY239" s="15" t="s">
        <v>193</v>
      </c>
      <c r="BE239" s="156">
        <f t="shared" si="39"/>
        <v>0</v>
      </c>
      <c r="BF239" s="156">
        <f t="shared" si="40"/>
        <v>0</v>
      </c>
      <c r="BG239" s="156">
        <f t="shared" si="41"/>
        <v>0</v>
      </c>
      <c r="BH239" s="156">
        <f t="shared" si="42"/>
        <v>0</v>
      </c>
      <c r="BI239" s="156">
        <f t="shared" si="43"/>
        <v>0</v>
      </c>
      <c r="BJ239" s="15" t="s">
        <v>82</v>
      </c>
      <c r="BK239" s="156">
        <f t="shared" si="44"/>
        <v>0</v>
      </c>
      <c r="BL239" s="15" t="s">
        <v>1004</v>
      </c>
      <c r="BM239" s="155" t="s">
        <v>2803</v>
      </c>
    </row>
    <row r="240" spans="2:65" s="1" customFormat="1" ht="16.5" customHeight="1">
      <c r="B240" s="114"/>
      <c r="C240" s="143" t="s">
        <v>457</v>
      </c>
      <c r="D240" s="143" t="s">
        <v>196</v>
      </c>
      <c r="E240" s="144" t="s">
        <v>1516</v>
      </c>
      <c r="F240" s="145" t="s">
        <v>1517</v>
      </c>
      <c r="G240" s="146" t="s">
        <v>199</v>
      </c>
      <c r="H240" s="147">
        <v>1</v>
      </c>
      <c r="I240" s="148"/>
      <c r="J240" s="149">
        <f t="shared" si="35"/>
        <v>0</v>
      </c>
      <c r="K240" s="145" t="s">
        <v>1</v>
      </c>
      <c r="L240" s="150"/>
      <c r="M240" s="151" t="s">
        <v>1</v>
      </c>
      <c r="N240" s="152" t="s">
        <v>39</v>
      </c>
      <c r="P240" s="153">
        <f t="shared" si="36"/>
        <v>0</v>
      </c>
      <c r="Q240" s="153">
        <v>0</v>
      </c>
      <c r="R240" s="153">
        <f t="shared" si="37"/>
        <v>0</v>
      </c>
      <c r="S240" s="153">
        <v>0</v>
      </c>
      <c r="T240" s="154">
        <f t="shared" si="38"/>
        <v>0</v>
      </c>
      <c r="AR240" s="155" t="s">
        <v>1004</v>
      </c>
      <c r="AT240" s="155" t="s">
        <v>196</v>
      </c>
      <c r="AU240" s="155" t="s">
        <v>84</v>
      </c>
      <c r="AY240" s="15" t="s">
        <v>193</v>
      </c>
      <c r="BE240" s="156">
        <f t="shared" si="39"/>
        <v>0</v>
      </c>
      <c r="BF240" s="156">
        <f t="shared" si="40"/>
        <v>0</v>
      </c>
      <c r="BG240" s="156">
        <f t="shared" si="41"/>
        <v>0</v>
      </c>
      <c r="BH240" s="156">
        <f t="shared" si="42"/>
        <v>0</v>
      </c>
      <c r="BI240" s="156">
        <f t="shared" si="43"/>
        <v>0</v>
      </c>
      <c r="BJ240" s="15" t="s">
        <v>82</v>
      </c>
      <c r="BK240" s="156">
        <f t="shared" si="44"/>
        <v>0</v>
      </c>
      <c r="BL240" s="15" t="s">
        <v>1004</v>
      </c>
      <c r="BM240" s="155" t="s">
        <v>2804</v>
      </c>
    </row>
    <row r="241" spans="2:65" s="1" customFormat="1" ht="16.5" customHeight="1">
      <c r="B241" s="114"/>
      <c r="C241" s="157" t="s">
        <v>1388</v>
      </c>
      <c r="D241" s="157" t="s">
        <v>207</v>
      </c>
      <c r="E241" s="158" t="s">
        <v>1519</v>
      </c>
      <c r="F241" s="159" t="s">
        <v>1520</v>
      </c>
      <c r="G241" s="160" t="s">
        <v>199</v>
      </c>
      <c r="H241" s="161">
        <v>4</v>
      </c>
      <c r="I241" s="162"/>
      <c r="J241" s="163">
        <f t="shared" si="35"/>
        <v>0</v>
      </c>
      <c r="K241" s="159" t="s">
        <v>1</v>
      </c>
      <c r="L241" s="30"/>
      <c r="M241" s="164" t="s">
        <v>1</v>
      </c>
      <c r="N241" s="113" t="s">
        <v>39</v>
      </c>
      <c r="P241" s="153">
        <f t="shared" si="36"/>
        <v>0</v>
      </c>
      <c r="Q241" s="153">
        <v>0</v>
      </c>
      <c r="R241" s="153">
        <f t="shared" si="37"/>
        <v>0</v>
      </c>
      <c r="S241" s="153">
        <v>0</v>
      </c>
      <c r="T241" s="154">
        <f t="shared" si="38"/>
        <v>0</v>
      </c>
      <c r="AR241" s="155" t="s">
        <v>1004</v>
      </c>
      <c r="AT241" s="155" t="s">
        <v>207</v>
      </c>
      <c r="AU241" s="155" t="s">
        <v>84</v>
      </c>
      <c r="AY241" s="15" t="s">
        <v>193</v>
      </c>
      <c r="BE241" s="156">
        <f t="shared" si="39"/>
        <v>0</v>
      </c>
      <c r="BF241" s="156">
        <f t="shared" si="40"/>
        <v>0</v>
      </c>
      <c r="BG241" s="156">
        <f t="shared" si="41"/>
        <v>0</v>
      </c>
      <c r="BH241" s="156">
        <f t="shared" si="42"/>
        <v>0</v>
      </c>
      <c r="BI241" s="156">
        <f t="shared" si="43"/>
        <v>0</v>
      </c>
      <c r="BJ241" s="15" t="s">
        <v>82</v>
      </c>
      <c r="BK241" s="156">
        <f t="shared" si="44"/>
        <v>0</v>
      </c>
      <c r="BL241" s="15" t="s">
        <v>1004</v>
      </c>
      <c r="BM241" s="155" t="s">
        <v>2805</v>
      </c>
    </row>
    <row r="242" spans="2:65" s="1" customFormat="1" ht="16.5" customHeight="1">
      <c r="B242" s="114"/>
      <c r="C242" s="143" t="s">
        <v>461</v>
      </c>
      <c r="D242" s="143" t="s">
        <v>196</v>
      </c>
      <c r="E242" s="144" t="s">
        <v>1523</v>
      </c>
      <c r="F242" s="145" t="s">
        <v>1524</v>
      </c>
      <c r="G242" s="146" t="s">
        <v>199</v>
      </c>
      <c r="H242" s="147">
        <v>4</v>
      </c>
      <c r="I242" s="148"/>
      <c r="J242" s="149">
        <f t="shared" si="35"/>
        <v>0</v>
      </c>
      <c r="K242" s="145" t="s">
        <v>1</v>
      </c>
      <c r="L242" s="150"/>
      <c r="M242" s="151" t="s">
        <v>1</v>
      </c>
      <c r="N242" s="152" t="s">
        <v>39</v>
      </c>
      <c r="P242" s="153">
        <f t="shared" si="36"/>
        <v>0</v>
      </c>
      <c r="Q242" s="153">
        <v>0</v>
      </c>
      <c r="R242" s="153">
        <f t="shared" si="37"/>
        <v>0</v>
      </c>
      <c r="S242" s="153">
        <v>0</v>
      </c>
      <c r="T242" s="154">
        <f t="shared" si="38"/>
        <v>0</v>
      </c>
      <c r="AR242" s="155" t="s">
        <v>1004</v>
      </c>
      <c r="AT242" s="155" t="s">
        <v>196</v>
      </c>
      <c r="AU242" s="155" t="s">
        <v>84</v>
      </c>
      <c r="AY242" s="15" t="s">
        <v>193</v>
      </c>
      <c r="BE242" s="156">
        <f t="shared" si="39"/>
        <v>0</v>
      </c>
      <c r="BF242" s="156">
        <f t="shared" si="40"/>
        <v>0</v>
      </c>
      <c r="BG242" s="156">
        <f t="shared" si="41"/>
        <v>0</v>
      </c>
      <c r="BH242" s="156">
        <f t="shared" si="42"/>
        <v>0</v>
      </c>
      <c r="BI242" s="156">
        <f t="shared" si="43"/>
        <v>0</v>
      </c>
      <c r="BJ242" s="15" t="s">
        <v>82</v>
      </c>
      <c r="BK242" s="156">
        <f t="shared" si="44"/>
        <v>0</v>
      </c>
      <c r="BL242" s="15" t="s">
        <v>1004</v>
      </c>
      <c r="BM242" s="155" t="s">
        <v>2806</v>
      </c>
    </row>
    <row r="243" spans="2:65" s="1" customFormat="1" ht="16.5" customHeight="1">
      <c r="B243" s="114"/>
      <c r="C243" s="157" t="s">
        <v>1395</v>
      </c>
      <c r="D243" s="157" t="s">
        <v>207</v>
      </c>
      <c r="E243" s="158" t="s">
        <v>1526</v>
      </c>
      <c r="F243" s="159" t="s">
        <v>2561</v>
      </c>
      <c r="G243" s="160" t="s">
        <v>199</v>
      </c>
      <c r="H243" s="161">
        <v>6</v>
      </c>
      <c r="I243" s="162"/>
      <c r="J243" s="163">
        <f t="shared" si="35"/>
        <v>0</v>
      </c>
      <c r="K243" s="159" t="s">
        <v>1</v>
      </c>
      <c r="L243" s="30"/>
      <c r="M243" s="164" t="s">
        <v>1</v>
      </c>
      <c r="N243" s="113" t="s">
        <v>39</v>
      </c>
      <c r="P243" s="153">
        <f t="shared" si="36"/>
        <v>0</v>
      </c>
      <c r="Q243" s="153">
        <v>0</v>
      </c>
      <c r="R243" s="153">
        <f t="shared" si="37"/>
        <v>0</v>
      </c>
      <c r="S243" s="153">
        <v>0</v>
      </c>
      <c r="T243" s="154">
        <f t="shared" si="38"/>
        <v>0</v>
      </c>
      <c r="AR243" s="155" t="s">
        <v>1004</v>
      </c>
      <c r="AT243" s="155" t="s">
        <v>207</v>
      </c>
      <c r="AU243" s="155" t="s">
        <v>84</v>
      </c>
      <c r="AY243" s="15" t="s">
        <v>193</v>
      </c>
      <c r="BE243" s="156">
        <f t="shared" si="39"/>
        <v>0</v>
      </c>
      <c r="BF243" s="156">
        <f t="shared" si="40"/>
        <v>0</v>
      </c>
      <c r="BG243" s="156">
        <f t="shared" si="41"/>
        <v>0</v>
      </c>
      <c r="BH243" s="156">
        <f t="shared" si="42"/>
        <v>0</v>
      </c>
      <c r="BI243" s="156">
        <f t="shared" si="43"/>
        <v>0</v>
      </c>
      <c r="BJ243" s="15" t="s">
        <v>82</v>
      </c>
      <c r="BK243" s="156">
        <f t="shared" si="44"/>
        <v>0</v>
      </c>
      <c r="BL243" s="15" t="s">
        <v>1004</v>
      </c>
      <c r="BM243" s="155" t="s">
        <v>2807</v>
      </c>
    </row>
    <row r="244" spans="2:65" s="1" customFormat="1" ht="16.5" customHeight="1">
      <c r="B244" s="114"/>
      <c r="C244" s="143" t="s">
        <v>464</v>
      </c>
      <c r="D244" s="143" t="s">
        <v>196</v>
      </c>
      <c r="E244" s="144" t="s">
        <v>1530</v>
      </c>
      <c r="F244" s="145" t="s">
        <v>1531</v>
      </c>
      <c r="G244" s="146" t="s">
        <v>199</v>
      </c>
      <c r="H244" s="147">
        <v>6</v>
      </c>
      <c r="I244" s="148"/>
      <c r="J244" s="149">
        <f t="shared" si="35"/>
        <v>0</v>
      </c>
      <c r="K244" s="145" t="s">
        <v>1</v>
      </c>
      <c r="L244" s="150"/>
      <c r="M244" s="151" t="s">
        <v>1</v>
      </c>
      <c r="N244" s="152" t="s">
        <v>39</v>
      </c>
      <c r="P244" s="153">
        <f t="shared" si="36"/>
        <v>0</v>
      </c>
      <c r="Q244" s="153">
        <v>0</v>
      </c>
      <c r="R244" s="153">
        <f t="shared" si="37"/>
        <v>0</v>
      </c>
      <c r="S244" s="153">
        <v>0</v>
      </c>
      <c r="T244" s="154">
        <f t="shared" si="38"/>
        <v>0</v>
      </c>
      <c r="AR244" s="155" t="s">
        <v>1004</v>
      </c>
      <c r="AT244" s="155" t="s">
        <v>196</v>
      </c>
      <c r="AU244" s="155" t="s">
        <v>84</v>
      </c>
      <c r="AY244" s="15" t="s">
        <v>193</v>
      </c>
      <c r="BE244" s="156">
        <f t="shared" si="39"/>
        <v>0</v>
      </c>
      <c r="BF244" s="156">
        <f t="shared" si="40"/>
        <v>0</v>
      </c>
      <c r="BG244" s="156">
        <f t="shared" si="41"/>
        <v>0</v>
      </c>
      <c r="BH244" s="156">
        <f t="shared" si="42"/>
        <v>0</v>
      </c>
      <c r="BI244" s="156">
        <f t="shared" si="43"/>
        <v>0</v>
      </c>
      <c r="BJ244" s="15" t="s">
        <v>82</v>
      </c>
      <c r="BK244" s="156">
        <f t="shared" si="44"/>
        <v>0</v>
      </c>
      <c r="BL244" s="15" t="s">
        <v>1004</v>
      </c>
      <c r="BM244" s="155" t="s">
        <v>2808</v>
      </c>
    </row>
    <row r="245" spans="2:65" s="1" customFormat="1" ht="16.5" customHeight="1">
      <c r="B245" s="114"/>
      <c r="C245" s="157" t="s">
        <v>1402</v>
      </c>
      <c r="D245" s="157" t="s">
        <v>207</v>
      </c>
      <c r="E245" s="158" t="s">
        <v>1533</v>
      </c>
      <c r="F245" s="159" t="s">
        <v>2809</v>
      </c>
      <c r="G245" s="160" t="s">
        <v>199</v>
      </c>
      <c r="H245" s="161">
        <v>5</v>
      </c>
      <c r="I245" s="162"/>
      <c r="J245" s="163">
        <f t="shared" si="35"/>
        <v>0</v>
      </c>
      <c r="K245" s="159" t="s">
        <v>1</v>
      </c>
      <c r="L245" s="30"/>
      <c r="M245" s="164" t="s">
        <v>1</v>
      </c>
      <c r="N245" s="113" t="s">
        <v>39</v>
      </c>
      <c r="P245" s="153">
        <f t="shared" si="36"/>
        <v>0</v>
      </c>
      <c r="Q245" s="153">
        <v>0</v>
      </c>
      <c r="R245" s="153">
        <f t="shared" si="37"/>
        <v>0</v>
      </c>
      <c r="S245" s="153">
        <v>0</v>
      </c>
      <c r="T245" s="154">
        <f t="shared" si="38"/>
        <v>0</v>
      </c>
      <c r="AR245" s="155" t="s">
        <v>1004</v>
      </c>
      <c r="AT245" s="155" t="s">
        <v>207</v>
      </c>
      <c r="AU245" s="155" t="s">
        <v>84</v>
      </c>
      <c r="AY245" s="15" t="s">
        <v>193</v>
      </c>
      <c r="BE245" s="156">
        <f t="shared" si="39"/>
        <v>0</v>
      </c>
      <c r="BF245" s="156">
        <f t="shared" si="40"/>
        <v>0</v>
      </c>
      <c r="BG245" s="156">
        <f t="shared" si="41"/>
        <v>0</v>
      </c>
      <c r="BH245" s="156">
        <f t="shared" si="42"/>
        <v>0</v>
      </c>
      <c r="BI245" s="156">
        <f t="shared" si="43"/>
        <v>0</v>
      </c>
      <c r="BJ245" s="15" t="s">
        <v>82</v>
      </c>
      <c r="BK245" s="156">
        <f t="shared" si="44"/>
        <v>0</v>
      </c>
      <c r="BL245" s="15" t="s">
        <v>1004</v>
      </c>
      <c r="BM245" s="155" t="s">
        <v>2810</v>
      </c>
    </row>
    <row r="246" spans="2:65" s="1" customFormat="1" ht="16.5" customHeight="1">
      <c r="B246" s="114"/>
      <c r="C246" s="143" t="s">
        <v>471</v>
      </c>
      <c r="D246" s="143" t="s">
        <v>196</v>
      </c>
      <c r="E246" s="144" t="s">
        <v>1537</v>
      </c>
      <c r="F246" s="145" t="s">
        <v>1538</v>
      </c>
      <c r="G246" s="146" t="s">
        <v>199</v>
      </c>
      <c r="H246" s="147">
        <v>5</v>
      </c>
      <c r="I246" s="148"/>
      <c r="J246" s="149">
        <f t="shared" si="35"/>
        <v>0</v>
      </c>
      <c r="K246" s="145" t="s">
        <v>1</v>
      </c>
      <c r="L246" s="150"/>
      <c r="M246" s="151" t="s">
        <v>1</v>
      </c>
      <c r="N246" s="152" t="s">
        <v>39</v>
      </c>
      <c r="P246" s="153">
        <f t="shared" si="36"/>
        <v>0</v>
      </c>
      <c r="Q246" s="153">
        <v>0</v>
      </c>
      <c r="R246" s="153">
        <f t="shared" si="37"/>
        <v>0</v>
      </c>
      <c r="S246" s="153">
        <v>0</v>
      </c>
      <c r="T246" s="154">
        <f t="shared" si="38"/>
        <v>0</v>
      </c>
      <c r="AR246" s="155" t="s">
        <v>1004</v>
      </c>
      <c r="AT246" s="155" t="s">
        <v>196</v>
      </c>
      <c r="AU246" s="155" t="s">
        <v>84</v>
      </c>
      <c r="AY246" s="15" t="s">
        <v>193</v>
      </c>
      <c r="BE246" s="156">
        <f t="shared" si="39"/>
        <v>0</v>
      </c>
      <c r="BF246" s="156">
        <f t="shared" si="40"/>
        <v>0</v>
      </c>
      <c r="BG246" s="156">
        <f t="shared" si="41"/>
        <v>0</v>
      </c>
      <c r="BH246" s="156">
        <f t="shared" si="42"/>
        <v>0</v>
      </c>
      <c r="BI246" s="156">
        <f t="shared" si="43"/>
        <v>0</v>
      </c>
      <c r="BJ246" s="15" t="s">
        <v>82</v>
      </c>
      <c r="BK246" s="156">
        <f t="shared" si="44"/>
        <v>0</v>
      </c>
      <c r="BL246" s="15" t="s">
        <v>1004</v>
      </c>
      <c r="BM246" s="155" t="s">
        <v>2811</v>
      </c>
    </row>
    <row r="247" spans="2:65" s="1" customFormat="1" ht="16.5" customHeight="1">
      <c r="B247" s="114"/>
      <c r="C247" s="157" t="s">
        <v>1409</v>
      </c>
      <c r="D247" s="157" t="s">
        <v>207</v>
      </c>
      <c r="E247" s="158" t="s">
        <v>1540</v>
      </c>
      <c r="F247" s="159" t="s">
        <v>1541</v>
      </c>
      <c r="G247" s="160" t="s">
        <v>199</v>
      </c>
      <c r="H247" s="161">
        <v>18</v>
      </c>
      <c r="I247" s="162"/>
      <c r="J247" s="163">
        <f t="shared" si="35"/>
        <v>0</v>
      </c>
      <c r="K247" s="159" t="s">
        <v>1</v>
      </c>
      <c r="L247" s="30"/>
      <c r="M247" s="164" t="s">
        <v>1</v>
      </c>
      <c r="N247" s="113" t="s">
        <v>39</v>
      </c>
      <c r="P247" s="153">
        <f t="shared" si="36"/>
        <v>0</v>
      </c>
      <c r="Q247" s="153">
        <v>0</v>
      </c>
      <c r="R247" s="153">
        <f t="shared" si="37"/>
        <v>0</v>
      </c>
      <c r="S247" s="153">
        <v>0</v>
      </c>
      <c r="T247" s="154">
        <f t="shared" si="38"/>
        <v>0</v>
      </c>
      <c r="AR247" s="155" t="s">
        <v>1004</v>
      </c>
      <c r="AT247" s="155" t="s">
        <v>207</v>
      </c>
      <c r="AU247" s="155" t="s">
        <v>84</v>
      </c>
      <c r="AY247" s="15" t="s">
        <v>193</v>
      </c>
      <c r="BE247" s="156">
        <f t="shared" si="39"/>
        <v>0</v>
      </c>
      <c r="BF247" s="156">
        <f t="shared" si="40"/>
        <v>0</v>
      </c>
      <c r="BG247" s="156">
        <f t="shared" si="41"/>
        <v>0</v>
      </c>
      <c r="BH247" s="156">
        <f t="shared" si="42"/>
        <v>0</v>
      </c>
      <c r="BI247" s="156">
        <f t="shared" si="43"/>
        <v>0</v>
      </c>
      <c r="BJ247" s="15" t="s">
        <v>82</v>
      </c>
      <c r="BK247" s="156">
        <f t="shared" si="44"/>
        <v>0</v>
      </c>
      <c r="BL247" s="15" t="s">
        <v>1004</v>
      </c>
      <c r="BM247" s="155" t="s">
        <v>2812</v>
      </c>
    </row>
    <row r="248" spans="2:65" s="1" customFormat="1" ht="16.5" customHeight="1">
      <c r="B248" s="114"/>
      <c r="C248" s="143" t="s">
        <v>476</v>
      </c>
      <c r="D248" s="143" t="s">
        <v>196</v>
      </c>
      <c r="E248" s="144" t="s">
        <v>1544</v>
      </c>
      <c r="F248" s="145" t="s">
        <v>1545</v>
      </c>
      <c r="G248" s="146" t="s">
        <v>199</v>
      </c>
      <c r="H248" s="147">
        <v>18</v>
      </c>
      <c r="I248" s="148"/>
      <c r="J248" s="149">
        <f t="shared" si="35"/>
        <v>0</v>
      </c>
      <c r="K248" s="145" t="s">
        <v>1</v>
      </c>
      <c r="L248" s="150"/>
      <c r="M248" s="151" t="s">
        <v>1</v>
      </c>
      <c r="N248" s="152" t="s">
        <v>39</v>
      </c>
      <c r="P248" s="153">
        <f t="shared" si="36"/>
        <v>0</v>
      </c>
      <c r="Q248" s="153">
        <v>0</v>
      </c>
      <c r="R248" s="153">
        <f t="shared" si="37"/>
        <v>0</v>
      </c>
      <c r="S248" s="153">
        <v>0</v>
      </c>
      <c r="T248" s="154">
        <f t="shared" si="38"/>
        <v>0</v>
      </c>
      <c r="AR248" s="155" t="s">
        <v>1004</v>
      </c>
      <c r="AT248" s="155" t="s">
        <v>196</v>
      </c>
      <c r="AU248" s="155" t="s">
        <v>84</v>
      </c>
      <c r="AY248" s="15" t="s">
        <v>193</v>
      </c>
      <c r="BE248" s="156">
        <f t="shared" si="39"/>
        <v>0</v>
      </c>
      <c r="BF248" s="156">
        <f t="shared" si="40"/>
        <v>0</v>
      </c>
      <c r="BG248" s="156">
        <f t="shared" si="41"/>
        <v>0</v>
      </c>
      <c r="BH248" s="156">
        <f t="shared" si="42"/>
        <v>0</v>
      </c>
      <c r="BI248" s="156">
        <f t="shared" si="43"/>
        <v>0</v>
      </c>
      <c r="BJ248" s="15" t="s">
        <v>82</v>
      </c>
      <c r="BK248" s="156">
        <f t="shared" si="44"/>
        <v>0</v>
      </c>
      <c r="BL248" s="15" t="s">
        <v>1004</v>
      </c>
      <c r="BM248" s="155" t="s">
        <v>2813</v>
      </c>
    </row>
    <row r="249" spans="2:65" s="1" customFormat="1" ht="21.75" customHeight="1">
      <c r="B249" s="114"/>
      <c r="C249" s="157" t="s">
        <v>1417</v>
      </c>
      <c r="D249" s="157" t="s">
        <v>207</v>
      </c>
      <c r="E249" s="158" t="s">
        <v>1554</v>
      </c>
      <c r="F249" s="159" t="s">
        <v>1555</v>
      </c>
      <c r="G249" s="160" t="s">
        <v>199</v>
      </c>
      <c r="H249" s="161">
        <v>9</v>
      </c>
      <c r="I249" s="162"/>
      <c r="J249" s="163">
        <f t="shared" si="35"/>
        <v>0</v>
      </c>
      <c r="K249" s="159" t="s">
        <v>1</v>
      </c>
      <c r="L249" s="30"/>
      <c r="M249" s="164" t="s">
        <v>1</v>
      </c>
      <c r="N249" s="113" t="s">
        <v>39</v>
      </c>
      <c r="P249" s="153">
        <f t="shared" si="36"/>
        <v>0</v>
      </c>
      <c r="Q249" s="153">
        <v>0</v>
      </c>
      <c r="R249" s="153">
        <f t="shared" si="37"/>
        <v>0</v>
      </c>
      <c r="S249" s="153">
        <v>0</v>
      </c>
      <c r="T249" s="154">
        <f t="shared" si="38"/>
        <v>0</v>
      </c>
      <c r="AR249" s="155" t="s">
        <v>1004</v>
      </c>
      <c r="AT249" s="155" t="s">
        <v>207</v>
      </c>
      <c r="AU249" s="155" t="s">
        <v>84</v>
      </c>
      <c r="AY249" s="15" t="s">
        <v>193</v>
      </c>
      <c r="BE249" s="156">
        <f t="shared" si="39"/>
        <v>0</v>
      </c>
      <c r="BF249" s="156">
        <f t="shared" si="40"/>
        <v>0</v>
      </c>
      <c r="BG249" s="156">
        <f t="shared" si="41"/>
        <v>0</v>
      </c>
      <c r="BH249" s="156">
        <f t="shared" si="42"/>
        <v>0</v>
      </c>
      <c r="BI249" s="156">
        <f t="shared" si="43"/>
        <v>0</v>
      </c>
      <c r="BJ249" s="15" t="s">
        <v>82</v>
      </c>
      <c r="BK249" s="156">
        <f t="shared" si="44"/>
        <v>0</v>
      </c>
      <c r="BL249" s="15" t="s">
        <v>1004</v>
      </c>
      <c r="BM249" s="155" t="s">
        <v>2814</v>
      </c>
    </row>
    <row r="250" spans="2:65" s="1" customFormat="1" ht="16.5" customHeight="1">
      <c r="B250" s="114"/>
      <c r="C250" s="143" t="s">
        <v>480</v>
      </c>
      <c r="D250" s="143" t="s">
        <v>196</v>
      </c>
      <c r="E250" s="144" t="s">
        <v>1558</v>
      </c>
      <c r="F250" s="145" t="s">
        <v>1559</v>
      </c>
      <c r="G250" s="146" t="s">
        <v>199</v>
      </c>
      <c r="H250" s="147">
        <v>9</v>
      </c>
      <c r="I250" s="148"/>
      <c r="J250" s="149">
        <f t="shared" si="35"/>
        <v>0</v>
      </c>
      <c r="K250" s="145" t="s">
        <v>1</v>
      </c>
      <c r="L250" s="150"/>
      <c r="M250" s="151" t="s">
        <v>1</v>
      </c>
      <c r="N250" s="152" t="s">
        <v>39</v>
      </c>
      <c r="P250" s="153">
        <f t="shared" si="36"/>
        <v>0</v>
      </c>
      <c r="Q250" s="153">
        <v>0</v>
      </c>
      <c r="R250" s="153">
        <f t="shared" si="37"/>
        <v>0</v>
      </c>
      <c r="S250" s="153">
        <v>0</v>
      </c>
      <c r="T250" s="154">
        <f t="shared" si="38"/>
        <v>0</v>
      </c>
      <c r="AR250" s="155" t="s">
        <v>1004</v>
      </c>
      <c r="AT250" s="155" t="s">
        <v>196</v>
      </c>
      <c r="AU250" s="155" t="s">
        <v>84</v>
      </c>
      <c r="AY250" s="15" t="s">
        <v>193</v>
      </c>
      <c r="BE250" s="156">
        <f t="shared" si="39"/>
        <v>0</v>
      </c>
      <c r="BF250" s="156">
        <f t="shared" si="40"/>
        <v>0</v>
      </c>
      <c r="BG250" s="156">
        <f t="shared" si="41"/>
        <v>0</v>
      </c>
      <c r="BH250" s="156">
        <f t="shared" si="42"/>
        <v>0</v>
      </c>
      <c r="BI250" s="156">
        <f t="shared" si="43"/>
        <v>0</v>
      </c>
      <c r="BJ250" s="15" t="s">
        <v>82</v>
      </c>
      <c r="BK250" s="156">
        <f t="shared" si="44"/>
        <v>0</v>
      </c>
      <c r="BL250" s="15" t="s">
        <v>1004</v>
      </c>
      <c r="BM250" s="155" t="s">
        <v>2815</v>
      </c>
    </row>
    <row r="251" spans="2:65" s="1" customFormat="1" ht="24.2" customHeight="1">
      <c r="B251" s="114"/>
      <c r="C251" s="157" t="s">
        <v>1425</v>
      </c>
      <c r="D251" s="157" t="s">
        <v>207</v>
      </c>
      <c r="E251" s="158" t="s">
        <v>1568</v>
      </c>
      <c r="F251" s="159" t="s">
        <v>1569</v>
      </c>
      <c r="G251" s="160" t="s">
        <v>199</v>
      </c>
      <c r="H251" s="161">
        <v>4</v>
      </c>
      <c r="I251" s="162"/>
      <c r="J251" s="163">
        <f t="shared" si="35"/>
        <v>0</v>
      </c>
      <c r="K251" s="159" t="s">
        <v>1</v>
      </c>
      <c r="L251" s="30"/>
      <c r="M251" s="164" t="s">
        <v>1</v>
      </c>
      <c r="N251" s="113" t="s">
        <v>39</v>
      </c>
      <c r="P251" s="153">
        <f t="shared" si="36"/>
        <v>0</v>
      </c>
      <c r="Q251" s="153">
        <v>0</v>
      </c>
      <c r="R251" s="153">
        <f t="shared" si="37"/>
        <v>0</v>
      </c>
      <c r="S251" s="153">
        <v>0</v>
      </c>
      <c r="T251" s="154">
        <f t="shared" si="38"/>
        <v>0</v>
      </c>
      <c r="AR251" s="155" t="s">
        <v>1004</v>
      </c>
      <c r="AT251" s="155" t="s">
        <v>207</v>
      </c>
      <c r="AU251" s="155" t="s">
        <v>84</v>
      </c>
      <c r="AY251" s="15" t="s">
        <v>193</v>
      </c>
      <c r="BE251" s="156">
        <f t="shared" si="39"/>
        <v>0</v>
      </c>
      <c r="BF251" s="156">
        <f t="shared" si="40"/>
        <v>0</v>
      </c>
      <c r="BG251" s="156">
        <f t="shared" si="41"/>
        <v>0</v>
      </c>
      <c r="BH251" s="156">
        <f t="shared" si="42"/>
        <v>0</v>
      </c>
      <c r="BI251" s="156">
        <f t="shared" si="43"/>
        <v>0</v>
      </c>
      <c r="BJ251" s="15" t="s">
        <v>82</v>
      </c>
      <c r="BK251" s="156">
        <f t="shared" si="44"/>
        <v>0</v>
      </c>
      <c r="BL251" s="15" t="s">
        <v>1004</v>
      </c>
      <c r="BM251" s="155" t="s">
        <v>2816</v>
      </c>
    </row>
    <row r="252" spans="2:65" s="1" customFormat="1" ht="24.2" customHeight="1">
      <c r="B252" s="114"/>
      <c r="C252" s="143" t="s">
        <v>483</v>
      </c>
      <c r="D252" s="143" t="s">
        <v>196</v>
      </c>
      <c r="E252" s="144" t="s">
        <v>1572</v>
      </c>
      <c r="F252" s="145" t="s">
        <v>1573</v>
      </c>
      <c r="G252" s="146" t="s">
        <v>199</v>
      </c>
      <c r="H252" s="147">
        <v>4</v>
      </c>
      <c r="I252" s="148"/>
      <c r="J252" s="149">
        <f t="shared" si="35"/>
        <v>0</v>
      </c>
      <c r="K252" s="145" t="s">
        <v>1</v>
      </c>
      <c r="L252" s="150"/>
      <c r="M252" s="151" t="s">
        <v>1</v>
      </c>
      <c r="N252" s="152" t="s">
        <v>39</v>
      </c>
      <c r="P252" s="153">
        <f t="shared" si="36"/>
        <v>0</v>
      </c>
      <c r="Q252" s="153">
        <v>0</v>
      </c>
      <c r="R252" s="153">
        <f t="shared" si="37"/>
        <v>0</v>
      </c>
      <c r="S252" s="153">
        <v>0</v>
      </c>
      <c r="T252" s="154">
        <f t="shared" si="38"/>
        <v>0</v>
      </c>
      <c r="AR252" s="155" t="s">
        <v>1004</v>
      </c>
      <c r="AT252" s="155" t="s">
        <v>196</v>
      </c>
      <c r="AU252" s="155" t="s">
        <v>84</v>
      </c>
      <c r="AY252" s="15" t="s">
        <v>193</v>
      </c>
      <c r="BE252" s="156">
        <f t="shared" si="39"/>
        <v>0</v>
      </c>
      <c r="BF252" s="156">
        <f t="shared" si="40"/>
        <v>0</v>
      </c>
      <c r="BG252" s="156">
        <f t="shared" si="41"/>
        <v>0</v>
      </c>
      <c r="BH252" s="156">
        <f t="shared" si="42"/>
        <v>0</v>
      </c>
      <c r="BI252" s="156">
        <f t="shared" si="43"/>
        <v>0</v>
      </c>
      <c r="BJ252" s="15" t="s">
        <v>82</v>
      </c>
      <c r="BK252" s="156">
        <f t="shared" si="44"/>
        <v>0</v>
      </c>
      <c r="BL252" s="15" t="s">
        <v>1004</v>
      </c>
      <c r="BM252" s="155" t="s">
        <v>2817</v>
      </c>
    </row>
    <row r="253" spans="2:65" s="1" customFormat="1" ht="21.75" customHeight="1">
      <c r="B253" s="114"/>
      <c r="C253" s="157" t="s">
        <v>1432</v>
      </c>
      <c r="D253" s="157" t="s">
        <v>207</v>
      </c>
      <c r="E253" s="158" t="s">
        <v>1575</v>
      </c>
      <c r="F253" s="159" t="s">
        <v>1576</v>
      </c>
      <c r="G253" s="160" t="s">
        <v>199</v>
      </c>
      <c r="H253" s="161">
        <v>6</v>
      </c>
      <c r="I253" s="162"/>
      <c r="J253" s="163">
        <f t="shared" si="35"/>
        <v>0</v>
      </c>
      <c r="K253" s="159" t="s">
        <v>1</v>
      </c>
      <c r="L253" s="30"/>
      <c r="M253" s="164" t="s">
        <v>1</v>
      </c>
      <c r="N253" s="113" t="s">
        <v>39</v>
      </c>
      <c r="P253" s="153">
        <f t="shared" si="36"/>
        <v>0</v>
      </c>
      <c r="Q253" s="153">
        <v>0</v>
      </c>
      <c r="R253" s="153">
        <f t="shared" si="37"/>
        <v>0</v>
      </c>
      <c r="S253" s="153">
        <v>0</v>
      </c>
      <c r="T253" s="154">
        <f t="shared" si="38"/>
        <v>0</v>
      </c>
      <c r="AR253" s="155" t="s">
        <v>1004</v>
      </c>
      <c r="AT253" s="155" t="s">
        <v>207</v>
      </c>
      <c r="AU253" s="155" t="s">
        <v>84</v>
      </c>
      <c r="AY253" s="15" t="s">
        <v>193</v>
      </c>
      <c r="BE253" s="156">
        <f t="shared" si="39"/>
        <v>0</v>
      </c>
      <c r="BF253" s="156">
        <f t="shared" si="40"/>
        <v>0</v>
      </c>
      <c r="BG253" s="156">
        <f t="shared" si="41"/>
        <v>0</v>
      </c>
      <c r="BH253" s="156">
        <f t="shared" si="42"/>
        <v>0</v>
      </c>
      <c r="BI253" s="156">
        <f t="shared" si="43"/>
        <v>0</v>
      </c>
      <c r="BJ253" s="15" t="s">
        <v>82</v>
      </c>
      <c r="BK253" s="156">
        <f t="shared" si="44"/>
        <v>0</v>
      </c>
      <c r="BL253" s="15" t="s">
        <v>1004</v>
      </c>
      <c r="BM253" s="155" t="s">
        <v>2818</v>
      </c>
    </row>
    <row r="254" spans="2:65" s="1" customFormat="1" ht="16.5" customHeight="1">
      <c r="B254" s="114"/>
      <c r="C254" s="143" t="s">
        <v>487</v>
      </c>
      <c r="D254" s="143" t="s">
        <v>196</v>
      </c>
      <c r="E254" s="144" t="s">
        <v>1579</v>
      </c>
      <c r="F254" s="145" t="s">
        <v>1580</v>
      </c>
      <c r="G254" s="146" t="s">
        <v>199</v>
      </c>
      <c r="H254" s="147">
        <v>6</v>
      </c>
      <c r="I254" s="148"/>
      <c r="J254" s="149">
        <f t="shared" si="35"/>
        <v>0</v>
      </c>
      <c r="K254" s="145" t="s">
        <v>1</v>
      </c>
      <c r="L254" s="150"/>
      <c r="M254" s="151" t="s">
        <v>1</v>
      </c>
      <c r="N254" s="152" t="s">
        <v>39</v>
      </c>
      <c r="P254" s="153">
        <f t="shared" si="36"/>
        <v>0</v>
      </c>
      <c r="Q254" s="153">
        <v>0</v>
      </c>
      <c r="R254" s="153">
        <f t="shared" si="37"/>
        <v>0</v>
      </c>
      <c r="S254" s="153">
        <v>0</v>
      </c>
      <c r="T254" s="154">
        <f t="shared" si="38"/>
        <v>0</v>
      </c>
      <c r="AR254" s="155" t="s">
        <v>1004</v>
      </c>
      <c r="AT254" s="155" t="s">
        <v>196</v>
      </c>
      <c r="AU254" s="155" t="s">
        <v>84</v>
      </c>
      <c r="AY254" s="15" t="s">
        <v>193</v>
      </c>
      <c r="BE254" s="156">
        <f t="shared" si="39"/>
        <v>0</v>
      </c>
      <c r="BF254" s="156">
        <f t="shared" si="40"/>
        <v>0</v>
      </c>
      <c r="BG254" s="156">
        <f t="shared" si="41"/>
        <v>0</v>
      </c>
      <c r="BH254" s="156">
        <f t="shared" si="42"/>
        <v>0</v>
      </c>
      <c r="BI254" s="156">
        <f t="shared" si="43"/>
        <v>0</v>
      </c>
      <c r="BJ254" s="15" t="s">
        <v>82</v>
      </c>
      <c r="BK254" s="156">
        <f t="shared" si="44"/>
        <v>0</v>
      </c>
      <c r="BL254" s="15" t="s">
        <v>1004</v>
      </c>
      <c r="BM254" s="155" t="s">
        <v>2819</v>
      </c>
    </row>
    <row r="255" spans="2:65" s="1" customFormat="1" ht="24.2" customHeight="1">
      <c r="B255" s="114"/>
      <c r="C255" s="157" t="s">
        <v>1439</v>
      </c>
      <c r="D255" s="157" t="s">
        <v>207</v>
      </c>
      <c r="E255" s="158" t="s">
        <v>1582</v>
      </c>
      <c r="F255" s="159" t="s">
        <v>1583</v>
      </c>
      <c r="G255" s="160" t="s">
        <v>199</v>
      </c>
      <c r="H255" s="161">
        <v>3</v>
      </c>
      <c r="I255" s="162"/>
      <c r="J255" s="163">
        <f t="shared" si="35"/>
        <v>0</v>
      </c>
      <c r="K255" s="159" t="s">
        <v>1</v>
      </c>
      <c r="L255" s="30"/>
      <c r="M255" s="164" t="s">
        <v>1</v>
      </c>
      <c r="N255" s="113" t="s">
        <v>39</v>
      </c>
      <c r="P255" s="153">
        <f t="shared" si="36"/>
        <v>0</v>
      </c>
      <c r="Q255" s="153">
        <v>0</v>
      </c>
      <c r="R255" s="153">
        <f t="shared" si="37"/>
        <v>0</v>
      </c>
      <c r="S255" s="153">
        <v>0</v>
      </c>
      <c r="T255" s="154">
        <f t="shared" si="38"/>
        <v>0</v>
      </c>
      <c r="AR255" s="155" t="s">
        <v>1004</v>
      </c>
      <c r="AT255" s="155" t="s">
        <v>207</v>
      </c>
      <c r="AU255" s="155" t="s">
        <v>84</v>
      </c>
      <c r="AY255" s="15" t="s">
        <v>193</v>
      </c>
      <c r="BE255" s="156">
        <f t="shared" si="39"/>
        <v>0</v>
      </c>
      <c r="BF255" s="156">
        <f t="shared" si="40"/>
        <v>0</v>
      </c>
      <c r="BG255" s="156">
        <f t="shared" si="41"/>
        <v>0</v>
      </c>
      <c r="BH255" s="156">
        <f t="shared" si="42"/>
        <v>0</v>
      </c>
      <c r="BI255" s="156">
        <f t="shared" si="43"/>
        <v>0</v>
      </c>
      <c r="BJ255" s="15" t="s">
        <v>82</v>
      </c>
      <c r="BK255" s="156">
        <f t="shared" si="44"/>
        <v>0</v>
      </c>
      <c r="BL255" s="15" t="s">
        <v>1004</v>
      </c>
      <c r="BM255" s="155" t="s">
        <v>2820</v>
      </c>
    </row>
    <row r="256" spans="2:65" s="1" customFormat="1" ht="21.75" customHeight="1">
      <c r="B256" s="114"/>
      <c r="C256" s="143" t="s">
        <v>490</v>
      </c>
      <c r="D256" s="143" t="s">
        <v>196</v>
      </c>
      <c r="E256" s="144" t="s">
        <v>1586</v>
      </c>
      <c r="F256" s="145" t="s">
        <v>1587</v>
      </c>
      <c r="G256" s="146" t="s">
        <v>199</v>
      </c>
      <c r="H256" s="147">
        <v>3</v>
      </c>
      <c r="I256" s="148"/>
      <c r="J256" s="149">
        <f t="shared" si="35"/>
        <v>0</v>
      </c>
      <c r="K256" s="145" t="s">
        <v>1</v>
      </c>
      <c r="L256" s="150"/>
      <c r="M256" s="151" t="s">
        <v>1</v>
      </c>
      <c r="N256" s="152" t="s">
        <v>39</v>
      </c>
      <c r="P256" s="153">
        <f t="shared" si="36"/>
        <v>0</v>
      </c>
      <c r="Q256" s="153">
        <v>0</v>
      </c>
      <c r="R256" s="153">
        <f t="shared" si="37"/>
        <v>0</v>
      </c>
      <c r="S256" s="153">
        <v>0</v>
      </c>
      <c r="T256" s="154">
        <f t="shared" si="38"/>
        <v>0</v>
      </c>
      <c r="AR256" s="155" t="s">
        <v>1004</v>
      </c>
      <c r="AT256" s="155" t="s">
        <v>196</v>
      </c>
      <c r="AU256" s="155" t="s">
        <v>84</v>
      </c>
      <c r="AY256" s="15" t="s">
        <v>193</v>
      </c>
      <c r="BE256" s="156">
        <f t="shared" si="39"/>
        <v>0</v>
      </c>
      <c r="BF256" s="156">
        <f t="shared" si="40"/>
        <v>0</v>
      </c>
      <c r="BG256" s="156">
        <f t="shared" si="41"/>
        <v>0</v>
      </c>
      <c r="BH256" s="156">
        <f t="shared" si="42"/>
        <v>0</v>
      </c>
      <c r="BI256" s="156">
        <f t="shared" si="43"/>
        <v>0</v>
      </c>
      <c r="BJ256" s="15" t="s">
        <v>82</v>
      </c>
      <c r="BK256" s="156">
        <f t="shared" si="44"/>
        <v>0</v>
      </c>
      <c r="BL256" s="15" t="s">
        <v>1004</v>
      </c>
      <c r="BM256" s="155" t="s">
        <v>2821</v>
      </c>
    </row>
    <row r="257" spans="2:65" s="1" customFormat="1" ht="21.75" customHeight="1">
      <c r="B257" s="114"/>
      <c r="C257" s="157" t="s">
        <v>1447</v>
      </c>
      <c r="D257" s="157" t="s">
        <v>207</v>
      </c>
      <c r="E257" s="158" t="s">
        <v>1589</v>
      </c>
      <c r="F257" s="159" t="s">
        <v>2822</v>
      </c>
      <c r="G257" s="160" t="s">
        <v>199</v>
      </c>
      <c r="H257" s="161">
        <v>1</v>
      </c>
      <c r="I257" s="162"/>
      <c r="J257" s="163">
        <f t="shared" si="35"/>
        <v>0</v>
      </c>
      <c r="K257" s="159" t="s">
        <v>1</v>
      </c>
      <c r="L257" s="30"/>
      <c r="M257" s="164" t="s">
        <v>1</v>
      </c>
      <c r="N257" s="113" t="s">
        <v>39</v>
      </c>
      <c r="P257" s="153">
        <f t="shared" si="36"/>
        <v>0</v>
      </c>
      <c r="Q257" s="153">
        <v>0</v>
      </c>
      <c r="R257" s="153">
        <f t="shared" si="37"/>
        <v>0</v>
      </c>
      <c r="S257" s="153">
        <v>0</v>
      </c>
      <c r="T257" s="154">
        <f t="shared" si="38"/>
        <v>0</v>
      </c>
      <c r="AR257" s="155" t="s">
        <v>1004</v>
      </c>
      <c r="AT257" s="155" t="s">
        <v>207</v>
      </c>
      <c r="AU257" s="155" t="s">
        <v>84</v>
      </c>
      <c r="AY257" s="15" t="s">
        <v>193</v>
      </c>
      <c r="BE257" s="156">
        <f t="shared" si="39"/>
        <v>0</v>
      </c>
      <c r="BF257" s="156">
        <f t="shared" si="40"/>
        <v>0</v>
      </c>
      <c r="BG257" s="156">
        <f t="shared" si="41"/>
        <v>0</v>
      </c>
      <c r="BH257" s="156">
        <f t="shared" si="42"/>
        <v>0</v>
      </c>
      <c r="BI257" s="156">
        <f t="shared" si="43"/>
        <v>0</v>
      </c>
      <c r="BJ257" s="15" t="s">
        <v>82</v>
      </c>
      <c r="BK257" s="156">
        <f t="shared" si="44"/>
        <v>0</v>
      </c>
      <c r="BL257" s="15" t="s">
        <v>1004</v>
      </c>
      <c r="BM257" s="155" t="s">
        <v>2823</v>
      </c>
    </row>
    <row r="258" spans="2:65" s="1" customFormat="1" ht="16.5" customHeight="1">
      <c r="B258" s="114"/>
      <c r="C258" s="143" t="s">
        <v>494</v>
      </c>
      <c r="D258" s="143" t="s">
        <v>196</v>
      </c>
      <c r="E258" s="144" t="s">
        <v>1593</v>
      </c>
      <c r="F258" s="145" t="s">
        <v>1594</v>
      </c>
      <c r="G258" s="146" t="s">
        <v>199</v>
      </c>
      <c r="H258" s="147">
        <v>1</v>
      </c>
      <c r="I258" s="148"/>
      <c r="J258" s="149">
        <f t="shared" si="35"/>
        <v>0</v>
      </c>
      <c r="K258" s="145" t="s">
        <v>1</v>
      </c>
      <c r="L258" s="150"/>
      <c r="M258" s="151" t="s">
        <v>1</v>
      </c>
      <c r="N258" s="152" t="s">
        <v>39</v>
      </c>
      <c r="P258" s="153">
        <f t="shared" si="36"/>
        <v>0</v>
      </c>
      <c r="Q258" s="153">
        <v>0</v>
      </c>
      <c r="R258" s="153">
        <f t="shared" si="37"/>
        <v>0</v>
      </c>
      <c r="S258" s="153">
        <v>0</v>
      </c>
      <c r="T258" s="154">
        <f t="shared" si="38"/>
        <v>0</v>
      </c>
      <c r="AR258" s="155" t="s">
        <v>1004</v>
      </c>
      <c r="AT258" s="155" t="s">
        <v>196</v>
      </c>
      <c r="AU258" s="155" t="s">
        <v>84</v>
      </c>
      <c r="AY258" s="15" t="s">
        <v>193</v>
      </c>
      <c r="BE258" s="156">
        <f t="shared" si="39"/>
        <v>0</v>
      </c>
      <c r="BF258" s="156">
        <f t="shared" si="40"/>
        <v>0</v>
      </c>
      <c r="BG258" s="156">
        <f t="shared" si="41"/>
        <v>0</v>
      </c>
      <c r="BH258" s="156">
        <f t="shared" si="42"/>
        <v>0</v>
      </c>
      <c r="BI258" s="156">
        <f t="shared" si="43"/>
        <v>0</v>
      </c>
      <c r="BJ258" s="15" t="s">
        <v>82</v>
      </c>
      <c r="BK258" s="156">
        <f t="shared" si="44"/>
        <v>0</v>
      </c>
      <c r="BL258" s="15" t="s">
        <v>1004</v>
      </c>
      <c r="BM258" s="155" t="s">
        <v>2824</v>
      </c>
    </row>
    <row r="259" spans="2:65" s="1" customFormat="1" ht="16.5" customHeight="1">
      <c r="B259" s="114"/>
      <c r="C259" s="157" t="s">
        <v>1455</v>
      </c>
      <c r="D259" s="157" t="s">
        <v>207</v>
      </c>
      <c r="E259" s="158" t="s">
        <v>1597</v>
      </c>
      <c r="F259" s="159" t="s">
        <v>1598</v>
      </c>
      <c r="G259" s="160" t="s">
        <v>199</v>
      </c>
      <c r="H259" s="161">
        <v>5</v>
      </c>
      <c r="I259" s="162"/>
      <c r="J259" s="163">
        <f t="shared" si="35"/>
        <v>0</v>
      </c>
      <c r="K259" s="159" t="s">
        <v>1</v>
      </c>
      <c r="L259" s="30"/>
      <c r="M259" s="164" t="s">
        <v>1</v>
      </c>
      <c r="N259" s="113" t="s">
        <v>39</v>
      </c>
      <c r="P259" s="153">
        <f t="shared" si="36"/>
        <v>0</v>
      </c>
      <c r="Q259" s="153">
        <v>0</v>
      </c>
      <c r="R259" s="153">
        <f t="shared" si="37"/>
        <v>0</v>
      </c>
      <c r="S259" s="153">
        <v>0</v>
      </c>
      <c r="T259" s="154">
        <f t="shared" si="38"/>
        <v>0</v>
      </c>
      <c r="AR259" s="155" t="s">
        <v>1004</v>
      </c>
      <c r="AT259" s="155" t="s">
        <v>207</v>
      </c>
      <c r="AU259" s="155" t="s">
        <v>84</v>
      </c>
      <c r="AY259" s="15" t="s">
        <v>193</v>
      </c>
      <c r="BE259" s="156">
        <f t="shared" si="39"/>
        <v>0</v>
      </c>
      <c r="BF259" s="156">
        <f t="shared" si="40"/>
        <v>0</v>
      </c>
      <c r="BG259" s="156">
        <f t="shared" si="41"/>
        <v>0</v>
      </c>
      <c r="BH259" s="156">
        <f t="shared" si="42"/>
        <v>0</v>
      </c>
      <c r="BI259" s="156">
        <f t="shared" si="43"/>
        <v>0</v>
      </c>
      <c r="BJ259" s="15" t="s">
        <v>82</v>
      </c>
      <c r="BK259" s="156">
        <f t="shared" si="44"/>
        <v>0</v>
      </c>
      <c r="BL259" s="15" t="s">
        <v>1004</v>
      </c>
      <c r="BM259" s="155" t="s">
        <v>2825</v>
      </c>
    </row>
    <row r="260" spans="2:65" s="1" customFormat="1" ht="16.5" customHeight="1">
      <c r="B260" s="114"/>
      <c r="C260" s="143" t="s">
        <v>497</v>
      </c>
      <c r="D260" s="143" t="s">
        <v>196</v>
      </c>
      <c r="E260" s="144" t="s">
        <v>1601</v>
      </c>
      <c r="F260" s="145" t="s">
        <v>1602</v>
      </c>
      <c r="G260" s="146" t="s">
        <v>199</v>
      </c>
      <c r="H260" s="147">
        <v>5</v>
      </c>
      <c r="I260" s="148"/>
      <c r="J260" s="149">
        <f t="shared" si="35"/>
        <v>0</v>
      </c>
      <c r="K260" s="145" t="s">
        <v>1</v>
      </c>
      <c r="L260" s="150"/>
      <c r="M260" s="151" t="s">
        <v>1</v>
      </c>
      <c r="N260" s="152" t="s">
        <v>39</v>
      </c>
      <c r="P260" s="153">
        <f t="shared" si="36"/>
        <v>0</v>
      </c>
      <c r="Q260" s="153">
        <v>0</v>
      </c>
      <c r="R260" s="153">
        <f t="shared" si="37"/>
        <v>0</v>
      </c>
      <c r="S260" s="153">
        <v>0</v>
      </c>
      <c r="T260" s="154">
        <f t="shared" si="38"/>
        <v>0</v>
      </c>
      <c r="AR260" s="155" t="s">
        <v>1004</v>
      </c>
      <c r="AT260" s="155" t="s">
        <v>196</v>
      </c>
      <c r="AU260" s="155" t="s">
        <v>84</v>
      </c>
      <c r="AY260" s="15" t="s">
        <v>193</v>
      </c>
      <c r="BE260" s="156">
        <f t="shared" si="39"/>
        <v>0</v>
      </c>
      <c r="BF260" s="156">
        <f t="shared" si="40"/>
        <v>0</v>
      </c>
      <c r="BG260" s="156">
        <f t="shared" si="41"/>
        <v>0</v>
      </c>
      <c r="BH260" s="156">
        <f t="shared" si="42"/>
        <v>0</v>
      </c>
      <c r="BI260" s="156">
        <f t="shared" si="43"/>
        <v>0</v>
      </c>
      <c r="BJ260" s="15" t="s">
        <v>82</v>
      </c>
      <c r="BK260" s="156">
        <f t="shared" si="44"/>
        <v>0</v>
      </c>
      <c r="BL260" s="15" t="s">
        <v>1004</v>
      </c>
      <c r="BM260" s="155" t="s">
        <v>2826</v>
      </c>
    </row>
    <row r="261" spans="2:65" s="1" customFormat="1" ht="24.2" customHeight="1">
      <c r="B261" s="114"/>
      <c r="C261" s="157" t="s">
        <v>1463</v>
      </c>
      <c r="D261" s="157" t="s">
        <v>207</v>
      </c>
      <c r="E261" s="158" t="s">
        <v>1605</v>
      </c>
      <c r="F261" s="159" t="s">
        <v>1606</v>
      </c>
      <c r="G261" s="160" t="s">
        <v>199</v>
      </c>
      <c r="H261" s="161">
        <v>3</v>
      </c>
      <c r="I261" s="162"/>
      <c r="J261" s="163">
        <f t="shared" si="35"/>
        <v>0</v>
      </c>
      <c r="K261" s="159" t="s">
        <v>1</v>
      </c>
      <c r="L261" s="30"/>
      <c r="M261" s="164" t="s">
        <v>1</v>
      </c>
      <c r="N261" s="113" t="s">
        <v>39</v>
      </c>
      <c r="P261" s="153">
        <f t="shared" si="36"/>
        <v>0</v>
      </c>
      <c r="Q261" s="153">
        <v>0</v>
      </c>
      <c r="R261" s="153">
        <f t="shared" si="37"/>
        <v>0</v>
      </c>
      <c r="S261" s="153">
        <v>0</v>
      </c>
      <c r="T261" s="154">
        <f t="shared" si="38"/>
        <v>0</v>
      </c>
      <c r="AR261" s="155" t="s">
        <v>1004</v>
      </c>
      <c r="AT261" s="155" t="s">
        <v>207</v>
      </c>
      <c r="AU261" s="155" t="s">
        <v>84</v>
      </c>
      <c r="AY261" s="15" t="s">
        <v>193</v>
      </c>
      <c r="BE261" s="156">
        <f t="shared" si="39"/>
        <v>0</v>
      </c>
      <c r="BF261" s="156">
        <f t="shared" si="40"/>
        <v>0</v>
      </c>
      <c r="BG261" s="156">
        <f t="shared" si="41"/>
        <v>0</v>
      </c>
      <c r="BH261" s="156">
        <f t="shared" si="42"/>
        <v>0</v>
      </c>
      <c r="BI261" s="156">
        <f t="shared" si="43"/>
        <v>0</v>
      </c>
      <c r="BJ261" s="15" t="s">
        <v>82</v>
      </c>
      <c r="BK261" s="156">
        <f t="shared" si="44"/>
        <v>0</v>
      </c>
      <c r="BL261" s="15" t="s">
        <v>1004</v>
      </c>
      <c r="BM261" s="155" t="s">
        <v>2827</v>
      </c>
    </row>
    <row r="262" spans="2:65" s="1" customFormat="1" ht="24.2" customHeight="1">
      <c r="B262" s="114"/>
      <c r="C262" s="143" t="s">
        <v>503</v>
      </c>
      <c r="D262" s="143" t="s">
        <v>196</v>
      </c>
      <c r="E262" s="144" t="s">
        <v>1609</v>
      </c>
      <c r="F262" s="145" t="s">
        <v>1610</v>
      </c>
      <c r="G262" s="146" t="s">
        <v>199</v>
      </c>
      <c r="H262" s="147">
        <v>3</v>
      </c>
      <c r="I262" s="148"/>
      <c r="J262" s="149">
        <f t="shared" si="35"/>
        <v>0</v>
      </c>
      <c r="K262" s="145" t="s">
        <v>1</v>
      </c>
      <c r="L262" s="150"/>
      <c r="M262" s="151" t="s">
        <v>1</v>
      </c>
      <c r="N262" s="152" t="s">
        <v>39</v>
      </c>
      <c r="P262" s="153">
        <f t="shared" si="36"/>
        <v>0</v>
      </c>
      <c r="Q262" s="153">
        <v>0</v>
      </c>
      <c r="R262" s="153">
        <f t="shared" si="37"/>
        <v>0</v>
      </c>
      <c r="S262" s="153">
        <v>0</v>
      </c>
      <c r="T262" s="154">
        <f t="shared" si="38"/>
        <v>0</v>
      </c>
      <c r="AR262" s="155" t="s">
        <v>1004</v>
      </c>
      <c r="AT262" s="155" t="s">
        <v>196</v>
      </c>
      <c r="AU262" s="155" t="s">
        <v>84</v>
      </c>
      <c r="AY262" s="15" t="s">
        <v>193</v>
      </c>
      <c r="BE262" s="156">
        <f t="shared" si="39"/>
        <v>0</v>
      </c>
      <c r="BF262" s="156">
        <f t="shared" si="40"/>
        <v>0</v>
      </c>
      <c r="BG262" s="156">
        <f t="shared" si="41"/>
        <v>0</v>
      </c>
      <c r="BH262" s="156">
        <f t="shared" si="42"/>
        <v>0</v>
      </c>
      <c r="BI262" s="156">
        <f t="shared" si="43"/>
        <v>0</v>
      </c>
      <c r="BJ262" s="15" t="s">
        <v>82</v>
      </c>
      <c r="BK262" s="156">
        <f t="shared" si="44"/>
        <v>0</v>
      </c>
      <c r="BL262" s="15" t="s">
        <v>1004</v>
      </c>
      <c r="BM262" s="155" t="s">
        <v>2828</v>
      </c>
    </row>
    <row r="263" spans="2:65" s="1" customFormat="1" ht="21.75" customHeight="1">
      <c r="B263" s="114"/>
      <c r="C263" s="157" t="s">
        <v>1473</v>
      </c>
      <c r="D263" s="157" t="s">
        <v>207</v>
      </c>
      <c r="E263" s="158" t="s">
        <v>1629</v>
      </c>
      <c r="F263" s="159" t="s">
        <v>1630</v>
      </c>
      <c r="G263" s="160" t="s">
        <v>199</v>
      </c>
      <c r="H263" s="161">
        <v>16</v>
      </c>
      <c r="I263" s="162"/>
      <c r="J263" s="163">
        <f t="shared" si="35"/>
        <v>0</v>
      </c>
      <c r="K263" s="159" t="s">
        <v>1</v>
      </c>
      <c r="L263" s="30"/>
      <c r="M263" s="164" t="s">
        <v>1</v>
      </c>
      <c r="N263" s="113" t="s">
        <v>39</v>
      </c>
      <c r="P263" s="153">
        <f t="shared" si="36"/>
        <v>0</v>
      </c>
      <c r="Q263" s="153">
        <v>0</v>
      </c>
      <c r="R263" s="153">
        <f t="shared" si="37"/>
        <v>0</v>
      </c>
      <c r="S263" s="153">
        <v>0</v>
      </c>
      <c r="T263" s="154">
        <f t="shared" si="38"/>
        <v>0</v>
      </c>
      <c r="AR263" s="155" t="s">
        <v>1004</v>
      </c>
      <c r="AT263" s="155" t="s">
        <v>207</v>
      </c>
      <c r="AU263" s="155" t="s">
        <v>84</v>
      </c>
      <c r="AY263" s="15" t="s">
        <v>193</v>
      </c>
      <c r="BE263" s="156">
        <f t="shared" si="39"/>
        <v>0</v>
      </c>
      <c r="BF263" s="156">
        <f t="shared" si="40"/>
        <v>0</v>
      </c>
      <c r="BG263" s="156">
        <f t="shared" si="41"/>
        <v>0</v>
      </c>
      <c r="BH263" s="156">
        <f t="shared" si="42"/>
        <v>0</v>
      </c>
      <c r="BI263" s="156">
        <f t="shared" si="43"/>
        <v>0</v>
      </c>
      <c r="BJ263" s="15" t="s">
        <v>82</v>
      </c>
      <c r="BK263" s="156">
        <f t="shared" si="44"/>
        <v>0</v>
      </c>
      <c r="BL263" s="15" t="s">
        <v>1004</v>
      </c>
      <c r="BM263" s="155" t="s">
        <v>2829</v>
      </c>
    </row>
    <row r="264" spans="2:65" s="1" customFormat="1" ht="16.5" customHeight="1">
      <c r="B264" s="114"/>
      <c r="C264" s="143" t="s">
        <v>506</v>
      </c>
      <c r="D264" s="143" t="s">
        <v>196</v>
      </c>
      <c r="E264" s="144" t="s">
        <v>1633</v>
      </c>
      <c r="F264" s="145" t="s">
        <v>1634</v>
      </c>
      <c r="G264" s="146" t="s">
        <v>199</v>
      </c>
      <c r="H264" s="147">
        <v>16</v>
      </c>
      <c r="I264" s="148"/>
      <c r="J264" s="149">
        <f t="shared" si="35"/>
        <v>0</v>
      </c>
      <c r="K264" s="145" t="s">
        <v>1</v>
      </c>
      <c r="L264" s="150"/>
      <c r="M264" s="151" t="s">
        <v>1</v>
      </c>
      <c r="N264" s="152" t="s">
        <v>39</v>
      </c>
      <c r="P264" s="153">
        <f t="shared" si="36"/>
        <v>0</v>
      </c>
      <c r="Q264" s="153">
        <v>0</v>
      </c>
      <c r="R264" s="153">
        <f t="shared" si="37"/>
        <v>0</v>
      </c>
      <c r="S264" s="153">
        <v>0</v>
      </c>
      <c r="T264" s="154">
        <f t="shared" si="38"/>
        <v>0</v>
      </c>
      <c r="AR264" s="155" t="s">
        <v>1004</v>
      </c>
      <c r="AT264" s="155" t="s">
        <v>196</v>
      </c>
      <c r="AU264" s="155" t="s">
        <v>84</v>
      </c>
      <c r="AY264" s="15" t="s">
        <v>193</v>
      </c>
      <c r="BE264" s="156">
        <f t="shared" si="39"/>
        <v>0</v>
      </c>
      <c r="BF264" s="156">
        <f t="shared" si="40"/>
        <v>0</v>
      </c>
      <c r="BG264" s="156">
        <f t="shared" si="41"/>
        <v>0</v>
      </c>
      <c r="BH264" s="156">
        <f t="shared" si="42"/>
        <v>0</v>
      </c>
      <c r="BI264" s="156">
        <f t="shared" si="43"/>
        <v>0</v>
      </c>
      <c r="BJ264" s="15" t="s">
        <v>82</v>
      </c>
      <c r="BK264" s="156">
        <f t="shared" si="44"/>
        <v>0</v>
      </c>
      <c r="BL264" s="15" t="s">
        <v>1004</v>
      </c>
      <c r="BM264" s="155" t="s">
        <v>2830</v>
      </c>
    </row>
    <row r="265" spans="2:65" s="1" customFormat="1" ht="24.2" customHeight="1">
      <c r="B265" s="114"/>
      <c r="C265" s="157" t="s">
        <v>1480</v>
      </c>
      <c r="D265" s="157" t="s">
        <v>207</v>
      </c>
      <c r="E265" s="158" t="s">
        <v>2366</v>
      </c>
      <c r="F265" s="159" t="s">
        <v>2367</v>
      </c>
      <c r="G265" s="160" t="s">
        <v>199</v>
      </c>
      <c r="H265" s="161">
        <v>28</v>
      </c>
      <c r="I265" s="162"/>
      <c r="J265" s="163">
        <f t="shared" si="35"/>
        <v>0</v>
      </c>
      <c r="K265" s="159" t="s">
        <v>1</v>
      </c>
      <c r="L265" s="30"/>
      <c r="M265" s="164" t="s">
        <v>1</v>
      </c>
      <c r="N265" s="113" t="s">
        <v>39</v>
      </c>
      <c r="P265" s="153">
        <f t="shared" si="36"/>
        <v>0</v>
      </c>
      <c r="Q265" s="153">
        <v>0</v>
      </c>
      <c r="R265" s="153">
        <f t="shared" si="37"/>
        <v>0</v>
      </c>
      <c r="S265" s="153">
        <v>0</v>
      </c>
      <c r="T265" s="154">
        <f t="shared" si="38"/>
        <v>0</v>
      </c>
      <c r="AR265" s="155" t="s">
        <v>1004</v>
      </c>
      <c r="AT265" s="155" t="s">
        <v>207</v>
      </c>
      <c r="AU265" s="155" t="s">
        <v>84</v>
      </c>
      <c r="AY265" s="15" t="s">
        <v>193</v>
      </c>
      <c r="BE265" s="156">
        <f t="shared" si="39"/>
        <v>0</v>
      </c>
      <c r="BF265" s="156">
        <f t="shared" si="40"/>
        <v>0</v>
      </c>
      <c r="BG265" s="156">
        <f t="shared" si="41"/>
        <v>0</v>
      </c>
      <c r="BH265" s="156">
        <f t="shared" si="42"/>
        <v>0</v>
      </c>
      <c r="BI265" s="156">
        <f t="shared" si="43"/>
        <v>0</v>
      </c>
      <c r="BJ265" s="15" t="s">
        <v>82</v>
      </c>
      <c r="BK265" s="156">
        <f t="shared" si="44"/>
        <v>0</v>
      </c>
      <c r="BL265" s="15" t="s">
        <v>1004</v>
      </c>
      <c r="BM265" s="155" t="s">
        <v>2831</v>
      </c>
    </row>
    <row r="266" spans="2:65" s="1" customFormat="1" ht="21.75" customHeight="1">
      <c r="B266" s="114"/>
      <c r="C266" s="143" t="s">
        <v>510</v>
      </c>
      <c r="D266" s="143" t="s">
        <v>196</v>
      </c>
      <c r="E266" s="144" t="s">
        <v>2369</v>
      </c>
      <c r="F266" s="145" t="s">
        <v>2370</v>
      </c>
      <c r="G266" s="146" t="s">
        <v>199</v>
      </c>
      <c r="H266" s="147">
        <v>28</v>
      </c>
      <c r="I266" s="148"/>
      <c r="J266" s="149">
        <f t="shared" si="35"/>
        <v>0</v>
      </c>
      <c r="K266" s="145" t="s">
        <v>1</v>
      </c>
      <c r="L266" s="150"/>
      <c r="M266" s="151" t="s">
        <v>1</v>
      </c>
      <c r="N266" s="152" t="s">
        <v>39</v>
      </c>
      <c r="P266" s="153">
        <f t="shared" si="36"/>
        <v>0</v>
      </c>
      <c r="Q266" s="153">
        <v>0</v>
      </c>
      <c r="R266" s="153">
        <f t="shared" si="37"/>
        <v>0</v>
      </c>
      <c r="S266" s="153">
        <v>0</v>
      </c>
      <c r="T266" s="154">
        <f t="shared" si="38"/>
        <v>0</v>
      </c>
      <c r="AR266" s="155" t="s">
        <v>1004</v>
      </c>
      <c r="AT266" s="155" t="s">
        <v>196</v>
      </c>
      <c r="AU266" s="155" t="s">
        <v>84</v>
      </c>
      <c r="AY266" s="15" t="s">
        <v>193</v>
      </c>
      <c r="BE266" s="156">
        <f t="shared" si="39"/>
        <v>0</v>
      </c>
      <c r="BF266" s="156">
        <f t="shared" si="40"/>
        <v>0</v>
      </c>
      <c r="BG266" s="156">
        <f t="shared" si="41"/>
        <v>0</v>
      </c>
      <c r="BH266" s="156">
        <f t="shared" si="42"/>
        <v>0</v>
      </c>
      <c r="BI266" s="156">
        <f t="shared" si="43"/>
        <v>0</v>
      </c>
      <c r="BJ266" s="15" t="s">
        <v>82</v>
      </c>
      <c r="BK266" s="156">
        <f t="shared" si="44"/>
        <v>0</v>
      </c>
      <c r="BL266" s="15" t="s">
        <v>1004</v>
      </c>
      <c r="BM266" s="155" t="s">
        <v>2832</v>
      </c>
    </row>
    <row r="267" spans="2:65" s="1" customFormat="1" ht="24.2" customHeight="1">
      <c r="B267" s="114"/>
      <c r="C267" s="157" t="s">
        <v>1487</v>
      </c>
      <c r="D267" s="157" t="s">
        <v>207</v>
      </c>
      <c r="E267" s="158" t="s">
        <v>1645</v>
      </c>
      <c r="F267" s="159" t="s">
        <v>1646</v>
      </c>
      <c r="G267" s="160" t="s">
        <v>199</v>
      </c>
      <c r="H267" s="161">
        <v>19</v>
      </c>
      <c r="I267" s="162"/>
      <c r="J267" s="163">
        <f t="shared" si="35"/>
        <v>0</v>
      </c>
      <c r="K267" s="159" t="s">
        <v>1</v>
      </c>
      <c r="L267" s="30"/>
      <c r="M267" s="164" t="s">
        <v>1</v>
      </c>
      <c r="N267" s="113" t="s">
        <v>39</v>
      </c>
      <c r="P267" s="153">
        <f t="shared" si="36"/>
        <v>0</v>
      </c>
      <c r="Q267" s="153">
        <v>0</v>
      </c>
      <c r="R267" s="153">
        <f t="shared" si="37"/>
        <v>0</v>
      </c>
      <c r="S267" s="153">
        <v>0</v>
      </c>
      <c r="T267" s="154">
        <f t="shared" si="38"/>
        <v>0</v>
      </c>
      <c r="AR267" s="155" t="s">
        <v>1004</v>
      </c>
      <c r="AT267" s="155" t="s">
        <v>207</v>
      </c>
      <c r="AU267" s="155" t="s">
        <v>84</v>
      </c>
      <c r="AY267" s="15" t="s">
        <v>193</v>
      </c>
      <c r="BE267" s="156">
        <f t="shared" si="39"/>
        <v>0</v>
      </c>
      <c r="BF267" s="156">
        <f t="shared" si="40"/>
        <v>0</v>
      </c>
      <c r="BG267" s="156">
        <f t="shared" si="41"/>
        <v>0</v>
      </c>
      <c r="BH267" s="156">
        <f t="shared" si="42"/>
        <v>0</v>
      </c>
      <c r="BI267" s="156">
        <f t="shared" si="43"/>
        <v>0</v>
      </c>
      <c r="BJ267" s="15" t="s">
        <v>82</v>
      </c>
      <c r="BK267" s="156">
        <f t="shared" si="44"/>
        <v>0</v>
      </c>
      <c r="BL267" s="15" t="s">
        <v>1004</v>
      </c>
      <c r="BM267" s="155" t="s">
        <v>2833</v>
      </c>
    </row>
    <row r="268" spans="2:65" s="1" customFormat="1" ht="19.5">
      <c r="B268" s="30"/>
      <c r="D268" s="166" t="s">
        <v>1116</v>
      </c>
      <c r="F268" s="192" t="s">
        <v>1648</v>
      </c>
      <c r="I268" s="115"/>
      <c r="L268" s="30"/>
      <c r="M268" s="182"/>
      <c r="T268" s="54"/>
      <c r="AT268" s="15" t="s">
        <v>1116</v>
      </c>
      <c r="AU268" s="15" t="s">
        <v>84</v>
      </c>
    </row>
    <row r="269" spans="2:65" s="1" customFormat="1" ht="16.5" customHeight="1">
      <c r="B269" s="114"/>
      <c r="C269" s="143" t="s">
        <v>512</v>
      </c>
      <c r="D269" s="143" t="s">
        <v>196</v>
      </c>
      <c r="E269" s="144" t="s">
        <v>1650</v>
      </c>
      <c r="F269" s="145" t="s">
        <v>1651</v>
      </c>
      <c r="G269" s="146" t="s">
        <v>199</v>
      </c>
      <c r="H269" s="147">
        <v>19</v>
      </c>
      <c r="I269" s="148"/>
      <c r="J269" s="149">
        <f t="shared" ref="J269:J293" si="45">ROUND(I269*H269,2)</f>
        <v>0</v>
      </c>
      <c r="K269" s="145" t="s">
        <v>1</v>
      </c>
      <c r="L269" s="150"/>
      <c r="M269" s="151" t="s">
        <v>1</v>
      </c>
      <c r="N269" s="152" t="s">
        <v>39</v>
      </c>
      <c r="P269" s="153">
        <f t="shared" ref="P269:P293" si="46">O269*H269</f>
        <v>0</v>
      </c>
      <c r="Q269" s="153">
        <v>0</v>
      </c>
      <c r="R269" s="153">
        <f t="shared" ref="R269:R293" si="47">Q269*H269</f>
        <v>0</v>
      </c>
      <c r="S269" s="153">
        <v>0</v>
      </c>
      <c r="T269" s="154">
        <f t="shared" ref="T269:T293" si="48">S269*H269</f>
        <v>0</v>
      </c>
      <c r="AR269" s="155" t="s">
        <v>1004</v>
      </c>
      <c r="AT269" s="155" t="s">
        <v>196</v>
      </c>
      <c r="AU269" s="155" t="s">
        <v>84</v>
      </c>
      <c r="AY269" s="15" t="s">
        <v>193</v>
      </c>
      <c r="BE269" s="156">
        <f t="shared" ref="BE269:BE293" si="49">IF(N269="základní",J269,0)</f>
        <v>0</v>
      </c>
      <c r="BF269" s="156">
        <f t="shared" ref="BF269:BF293" si="50">IF(N269="snížená",J269,0)</f>
        <v>0</v>
      </c>
      <c r="BG269" s="156">
        <f t="shared" ref="BG269:BG293" si="51">IF(N269="zákl. přenesená",J269,0)</f>
        <v>0</v>
      </c>
      <c r="BH269" s="156">
        <f t="shared" ref="BH269:BH293" si="52">IF(N269="sníž. přenesená",J269,0)</f>
        <v>0</v>
      </c>
      <c r="BI269" s="156">
        <f t="shared" ref="BI269:BI293" si="53">IF(N269="nulová",J269,0)</f>
        <v>0</v>
      </c>
      <c r="BJ269" s="15" t="s">
        <v>82</v>
      </c>
      <c r="BK269" s="156">
        <f t="shared" ref="BK269:BK293" si="54">ROUND(I269*H269,2)</f>
        <v>0</v>
      </c>
      <c r="BL269" s="15" t="s">
        <v>1004</v>
      </c>
      <c r="BM269" s="155" t="s">
        <v>2834</v>
      </c>
    </row>
    <row r="270" spans="2:65" s="1" customFormat="1" ht="21.75" customHeight="1">
      <c r="B270" s="114"/>
      <c r="C270" s="157" t="s">
        <v>1501</v>
      </c>
      <c r="D270" s="157" t="s">
        <v>207</v>
      </c>
      <c r="E270" s="158" t="s">
        <v>1654</v>
      </c>
      <c r="F270" s="159" t="s">
        <v>2374</v>
      </c>
      <c r="G270" s="160" t="s">
        <v>199</v>
      </c>
      <c r="H270" s="161">
        <v>17</v>
      </c>
      <c r="I270" s="162"/>
      <c r="J270" s="163">
        <f t="shared" si="45"/>
        <v>0</v>
      </c>
      <c r="K270" s="159" t="s">
        <v>1</v>
      </c>
      <c r="L270" s="30"/>
      <c r="M270" s="164" t="s">
        <v>1</v>
      </c>
      <c r="N270" s="113" t="s">
        <v>39</v>
      </c>
      <c r="P270" s="153">
        <f t="shared" si="46"/>
        <v>0</v>
      </c>
      <c r="Q270" s="153">
        <v>0</v>
      </c>
      <c r="R270" s="153">
        <f t="shared" si="47"/>
        <v>0</v>
      </c>
      <c r="S270" s="153">
        <v>0</v>
      </c>
      <c r="T270" s="154">
        <f t="shared" si="48"/>
        <v>0</v>
      </c>
      <c r="AR270" s="155" t="s">
        <v>1004</v>
      </c>
      <c r="AT270" s="155" t="s">
        <v>207</v>
      </c>
      <c r="AU270" s="155" t="s">
        <v>84</v>
      </c>
      <c r="AY270" s="15" t="s">
        <v>193</v>
      </c>
      <c r="BE270" s="156">
        <f t="shared" si="49"/>
        <v>0</v>
      </c>
      <c r="BF270" s="156">
        <f t="shared" si="50"/>
        <v>0</v>
      </c>
      <c r="BG270" s="156">
        <f t="shared" si="51"/>
        <v>0</v>
      </c>
      <c r="BH270" s="156">
        <f t="shared" si="52"/>
        <v>0</v>
      </c>
      <c r="BI270" s="156">
        <f t="shared" si="53"/>
        <v>0</v>
      </c>
      <c r="BJ270" s="15" t="s">
        <v>82</v>
      </c>
      <c r="BK270" s="156">
        <f t="shared" si="54"/>
        <v>0</v>
      </c>
      <c r="BL270" s="15" t="s">
        <v>1004</v>
      </c>
      <c r="BM270" s="155" t="s">
        <v>2835</v>
      </c>
    </row>
    <row r="271" spans="2:65" s="1" customFormat="1" ht="16.5" customHeight="1">
      <c r="B271" s="114"/>
      <c r="C271" s="143" t="s">
        <v>518</v>
      </c>
      <c r="D271" s="143" t="s">
        <v>196</v>
      </c>
      <c r="E271" s="144" t="s">
        <v>1658</v>
      </c>
      <c r="F271" s="145" t="s">
        <v>1659</v>
      </c>
      <c r="G271" s="146" t="s">
        <v>199</v>
      </c>
      <c r="H271" s="147">
        <v>17</v>
      </c>
      <c r="I271" s="148"/>
      <c r="J271" s="149">
        <f t="shared" si="45"/>
        <v>0</v>
      </c>
      <c r="K271" s="145" t="s">
        <v>1</v>
      </c>
      <c r="L271" s="150"/>
      <c r="M271" s="151" t="s">
        <v>1</v>
      </c>
      <c r="N271" s="152" t="s">
        <v>39</v>
      </c>
      <c r="P271" s="153">
        <f t="shared" si="46"/>
        <v>0</v>
      </c>
      <c r="Q271" s="153">
        <v>0</v>
      </c>
      <c r="R271" s="153">
        <f t="shared" si="47"/>
        <v>0</v>
      </c>
      <c r="S271" s="153">
        <v>0</v>
      </c>
      <c r="T271" s="154">
        <f t="shared" si="48"/>
        <v>0</v>
      </c>
      <c r="AR271" s="155" t="s">
        <v>1004</v>
      </c>
      <c r="AT271" s="155" t="s">
        <v>196</v>
      </c>
      <c r="AU271" s="155" t="s">
        <v>84</v>
      </c>
      <c r="AY271" s="15" t="s">
        <v>193</v>
      </c>
      <c r="BE271" s="156">
        <f t="shared" si="49"/>
        <v>0</v>
      </c>
      <c r="BF271" s="156">
        <f t="shared" si="50"/>
        <v>0</v>
      </c>
      <c r="BG271" s="156">
        <f t="shared" si="51"/>
        <v>0</v>
      </c>
      <c r="BH271" s="156">
        <f t="shared" si="52"/>
        <v>0</v>
      </c>
      <c r="BI271" s="156">
        <f t="shared" si="53"/>
        <v>0</v>
      </c>
      <c r="BJ271" s="15" t="s">
        <v>82</v>
      </c>
      <c r="BK271" s="156">
        <f t="shared" si="54"/>
        <v>0</v>
      </c>
      <c r="BL271" s="15" t="s">
        <v>1004</v>
      </c>
      <c r="BM271" s="155" t="s">
        <v>2836</v>
      </c>
    </row>
    <row r="272" spans="2:65" s="1" customFormat="1" ht="21.75" customHeight="1">
      <c r="B272" s="114"/>
      <c r="C272" s="157" t="s">
        <v>1508</v>
      </c>
      <c r="D272" s="157" t="s">
        <v>207</v>
      </c>
      <c r="E272" s="158" t="s">
        <v>1662</v>
      </c>
      <c r="F272" s="159" t="s">
        <v>1663</v>
      </c>
      <c r="G272" s="160" t="s">
        <v>199</v>
      </c>
      <c r="H272" s="161">
        <v>136</v>
      </c>
      <c r="I272" s="162"/>
      <c r="J272" s="163">
        <f t="shared" si="45"/>
        <v>0</v>
      </c>
      <c r="K272" s="159" t="s">
        <v>1</v>
      </c>
      <c r="L272" s="30"/>
      <c r="M272" s="164" t="s">
        <v>1</v>
      </c>
      <c r="N272" s="113" t="s">
        <v>39</v>
      </c>
      <c r="P272" s="153">
        <f t="shared" si="46"/>
        <v>0</v>
      </c>
      <c r="Q272" s="153">
        <v>0</v>
      </c>
      <c r="R272" s="153">
        <f t="shared" si="47"/>
        <v>0</v>
      </c>
      <c r="S272" s="153">
        <v>0</v>
      </c>
      <c r="T272" s="154">
        <f t="shared" si="48"/>
        <v>0</v>
      </c>
      <c r="AR272" s="155" t="s">
        <v>1004</v>
      </c>
      <c r="AT272" s="155" t="s">
        <v>207</v>
      </c>
      <c r="AU272" s="155" t="s">
        <v>84</v>
      </c>
      <c r="AY272" s="15" t="s">
        <v>193</v>
      </c>
      <c r="BE272" s="156">
        <f t="shared" si="49"/>
        <v>0</v>
      </c>
      <c r="BF272" s="156">
        <f t="shared" si="50"/>
        <v>0</v>
      </c>
      <c r="BG272" s="156">
        <f t="shared" si="51"/>
        <v>0</v>
      </c>
      <c r="BH272" s="156">
        <f t="shared" si="52"/>
        <v>0</v>
      </c>
      <c r="BI272" s="156">
        <f t="shared" si="53"/>
        <v>0</v>
      </c>
      <c r="BJ272" s="15" t="s">
        <v>82</v>
      </c>
      <c r="BK272" s="156">
        <f t="shared" si="54"/>
        <v>0</v>
      </c>
      <c r="BL272" s="15" t="s">
        <v>1004</v>
      </c>
      <c r="BM272" s="155" t="s">
        <v>2837</v>
      </c>
    </row>
    <row r="273" spans="2:65" s="1" customFormat="1" ht="16.5" customHeight="1">
      <c r="B273" s="114"/>
      <c r="C273" s="143" t="s">
        <v>522</v>
      </c>
      <c r="D273" s="143" t="s">
        <v>196</v>
      </c>
      <c r="E273" s="144" t="s">
        <v>1666</v>
      </c>
      <c r="F273" s="145" t="s">
        <v>1667</v>
      </c>
      <c r="G273" s="146" t="s">
        <v>199</v>
      </c>
      <c r="H273" s="147">
        <v>136</v>
      </c>
      <c r="I273" s="148"/>
      <c r="J273" s="149">
        <f t="shared" si="45"/>
        <v>0</v>
      </c>
      <c r="K273" s="145" t="s">
        <v>1</v>
      </c>
      <c r="L273" s="150"/>
      <c r="M273" s="151" t="s">
        <v>1</v>
      </c>
      <c r="N273" s="152" t="s">
        <v>39</v>
      </c>
      <c r="P273" s="153">
        <f t="shared" si="46"/>
        <v>0</v>
      </c>
      <c r="Q273" s="153">
        <v>0</v>
      </c>
      <c r="R273" s="153">
        <f t="shared" si="47"/>
        <v>0</v>
      </c>
      <c r="S273" s="153">
        <v>0</v>
      </c>
      <c r="T273" s="154">
        <f t="shared" si="48"/>
        <v>0</v>
      </c>
      <c r="AR273" s="155" t="s">
        <v>1004</v>
      </c>
      <c r="AT273" s="155" t="s">
        <v>196</v>
      </c>
      <c r="AU273" s="155" t="s">
        <v>84</v>
      </c>
      <c r="AY273" s="15" t="s">
        <v>193</v>
      </c>
      <c r="BE273" s="156">
        <f t="shared" si="49"/>
        <v>0</v>
      </c>
      <c r="BF273" s="156">
        <f t="shared" si="50"/>
        <v>0</v>
      </c>
      <c r="BG273" s="156">
        <f t="shared" si="51"/>
        <v>0</v>
      </c>
      <c r="BH273" s="156">
        <f t="shared" si="52"/>
        <v>0</v>
      </c>
      <c r="BI273" s="156">
        <f t="shared" si="53"/>
        <v>0</v>
      </c>
      <c r="BJ273" s="15" t="s">
        <v>82</v>
      </c>
      <c r="BK273" s="156">
        <f t="shared" si="54"/>
        <v>0</v>
      </c>
      <c r="BL273" s="15" t="s">
        <v>1004</v>
      </c>
      <c r="BM273" s="155" t="s">
        <v>2838</v>
      </c>
    </row>
    <row r="274" spans="2:65" s="1" customFormat="1" ht="24.2" customHeight="1">
      <c r="B274" s="114"/>
      <c r="C274" s="157" t="s">
        <v>1515</v>
      </c>
      <c r="D274" s="157" t="s">
        <v>207</v>
      </c>
      <c r="E274" s="158" t="s">
        <v>1678</v>
      </c>
      <c r="F274" s="159" t="s">
        <v>2839</v>
      </c>
      <c r="G274" s="160" t="s">
        <v>199</v>
      </c>
      <c r="H274" s="161">
        <v>18</v>
      </c>
      <c r="I274" s="162"/>
      <c r="J274" s="163">
        <f t="shared" si="45"/>
        <v>0</v>
      </c>
      <c r="K274" s="159" t="s">
        <v>1</v>
      </c>
      <c r="L274" s="30"/>
      <c r="M274" s="164" t="s">
        <v>1</v>
      </c>
      <c r="N274" s="113" t="s">
        <v>39</v>
      </c>
      <c r="P274" s="153">
        <f t="shared" si="46"/>
        <v>0</v>
      </c>
      <c r="Q274" s="153">
        <v>0</v>
      </c>
      <c r="R274" s="153">
        <f t="shared" si="47"/>
        <v>0</v>
      </c>
      <c r="S274" s="153">
        <v>0</v>
      </c>
      <c r="T274" s="154">
        <f t="shared" si="48"/>
        <v>0</v>
      </c>
      <c r="AR274" s="155" t="s">
        <v>1004</v>
      </c>
      <c r="AT274" s="155" t="s">
        <v>207</v>
      </c>
      <c r="AU274" s="155" t="s">
        <v>84</v>
      </c>
      <c r="AY274" s="15" t="s">
        <v>193</v>
      </c>
      <c r="BE274" s="156">
        <f t="shared" si="49"/>
        <v>0</v>
      </c>
      <c r="BF274" s="156">
        <f t="shared" si="50"/>
        <v>0</v>
      </c>
      <c r="BG274" s="156">
        <f t="shared" si="51"/>
        <v>0</v>
      </c>
      <c r="BH274" s="156">
        <f t="shared" si="52"/>
        <v>0</v>
      </c>
      <c r="BI274" s="156">
        <f t="shared" si="53"/>
        <v>0</v>
      </c>
      <c r="BJ274" s="15" t="s">
        <v>82</v>
      </c>
      <c r="BK274" s="156">
        <f t="shared" si="54"/>
        <v>0</v>
      </c>
      <c r="BL274" s="15" t="s">
        <v>1004</v>
      </c>
      <c r="BM274" s="155" t="s">
        <v>2840</v>
      </c>
    </row>
    <row r="275" spans="2:65" s="1" customFormat="1" ht="24.2" customHeight="1">
      <c r="B275" s="114"/>
      <c r="C275" s="143" t="s">
        <v>525</v>
      </c>
      <c r="D275" s="143" t="s">
        <v>196</v>
      </c>
      <c r="E275" s="144" t="s">
        <v>1682</v>
      </c>
      <c r="F275" s="145" t="s">
        <v>1683</v>
      </c>
      <c r="G275" s="146" t="s">
        <v>199</v>
      </c>
      <c r="H275" s="147">
        <v>18</v>
      </c>
      <c r="I275" s="148"/>
      <c r="J275" s="149">
        <f t="shared" si="45"/>
        <v>0</v>
      </c>
      <c r="K275" s="145" t="s">
        <v>1</v>
      </c>
      <c r="L275" s="150"/>
      <c r="M275" s="151" t="s">
        <v>1</v>
      </c>
      <c r="N275" s="152" t="s">
        <v>39</v>
      </c>
      <c r="P275" s="153">
        <f t="shared" si="46"/>
        <v>0</v>
      </c>
      <c r="Q275" s="153">
        <v>0</v>
      </c>
      <c r="R275" s="153">
        <f t="shared" si="47"/>
        <v>0</v>
      </c>
      <c r="S275" s="153">
        <v>0</v>
      </c>
      <c r="T275" s="154">
        <f t="shared" si="48"/>
        <v>0</v>
      </c>
      <c r="AR275" s="155" t="s">
        <v>1004</v>
      </c>
      <c r="AT275" s="155" t="s">
        <v>196</v>
      </c>
      <c r="AU275" s="155" t="s">
        <v>84</v>
      </c>
      <c r="AY275" s="15" t="s">
        <v>193</v>
      </c>
      <c r="BE275" s="156">
        <f t="shared" si="49"/>
        <v>0</v>
      </c>
      <c r="BF275" s="156">
        <f t="shared" si="50"/>
        <v>0</v>
      </c>
      <c r="BG275" s="156">
        <f t="shared" si="51"/>
        <v>0</v>
      </c>
      <c r="BH275" s="156">
        <f t="shared" si="52"/>
        <v>0</v>
      </c>
      <c r="BI275" s="156">
        <f t="shared" si="53"/>
        <v>0</v>
      </c>
      <c r="BJ275" s="15" t="s">
        <v>82</v>
      </c>
      <c r="BK275" s="156">
        <f t="shared" si="54"/>
        <v>0</v>
      </c>
      <c r="BL275" s="15" t="s">
        <v>1004</v>
      </c>
      <c r="BM275" s="155" t="s">
        <v>2841</v>
      </c>
    </row>
    <row r="276" spans="2:65" s="1" customFormat="1" ht="24.2" customHeight="1">
      <c r="B276" s="114"/>
      <c r="C276" s="157" t="s">
        <v>1522</v>
      </c>
      <c r="D276" s="157" t="s">
        <v>207</v>
      </c>
      <c r="E276" s="158" t="s">
        <v>1686</v>
      </c>
      <c r="F276" s="159" t="s">
        <v>1687</v>
      </c>
      <c r="G276" s="160" t="s">
        <v>199</v>
      </c>
      <c r="H276" s="161">
        <v>39</v>
      </c>
      <c r="I276" s="162"/>
      <c r="J276" s="163">
        <f t="shared" si="45"/>
        <v>0</v>
      </c>
      <c r="K276" s="159" t="s">
        <v>1</v>
      </c>
      <c r="L276" s="30"/>
      <c r="M276" s="164" t="s">
        <v>1</v>
      </c>
      <c r="N276" s="113" t="s">
        <v>39</v>
      </c>
      <c r="P276" s="153">
        <f t="shared" si="46"/>
        <v>0</v>
      </c>
      <c r="Q276" s="153">
        <v>0</v>
      </c>
      <c r="R276" s="153">
        <f t="shared" si="47"/>
        <v>0</v>
      </c>
      <c r="S276" s="153">
        <v>0</v>
      </c>
      <c r="T276" s="154">
        <f t="shared" si="48"/>
        <v>0</v>
      </c>
      <c r="AR276" s="155" t="s">
        <v>192</v>
      </c>
      <c r="AT276" s="155" t="s">
        <v>207</v>
      </c>
      <c r="AU276" s="155" t="s">
        <v>84</v>
      </c>
      <c r="AY276" s="15" t="s">
        <v>193</v>
      </c>
      <c r="BE276" s="156">
        <f t="shared" si="49"/>
        <v>0</v>
      </c>
      <c r="BF276" s="156">
        <f t="shared" si="50"/>
        <v>0</v>
      </c>
      <c r="BG276" s="156">
        <f t="shared" si="51"/>
        <v>0</v>
      </c>
      <c r="BH276" s="156">
        <f t="shared" si="52"/>
        <v>0</v>
      </c>
      <c r="BI276" s="156">
        <f t="shared" si="53"/>
        <v>0</v>
      </c>
      <c r="BJ276" s="15" t="s">
        <v>82</v>
      </c>
      <c r="BK276" s="156">
        <f t="shared" si="54"/>
        <v>0</v>
      </c>
      <c r="BL276" s="15" t="s">
        <v>192</v>
      </c>
      <c r="BM276" s="155" t="s">
        <v>2842</v>
      </c>
    </row>
    <row r="277" spans="2:65" s="1" customFormat="1" ht="24.2" customHeight="1">
      <c r="B277" s="114"/>
      <c r="C277" s="143" t="s">
        <v>529</v>
      </c>
      <c r="D277" s="143" t="s">
        <v>196</v>
      </c>
      <c r="E277" s="144" t="s">
        <v>1690</v>
      </c>
      <c r="F277" s="145" t="s">
        <v>1691</v>
      </c>
      <c r="G277" s="146" t="s">
        <v>199</v>
      </c>
      <c r="H277" s="147">
        <v>39</v>
      </c>
      <c r="I277" s="148"/>
      <c r="J277" s="149">
        <f t="shared" si="45"/>
        <v>0</v>
      </c>
      <c r="K277" s="145" t="s">
        <v>1</v>
      </c>
      <c r="L277" s="150"/>
      <c r="M277" s="151" t="s">
        <v>1</v>
      </c>
      <c r="N277" s="152" t="s">
        <v>39</v>
      </c>
      <c r="P277" s="153">
        <f t="shared" si="46"/>
        <v>0</v>
      </c>
      <c r="Q277" s="153">
        <v>0</v>
      </c>
      <c r="R277" s="153">
        <f t="shared" si="47"/>
        <v>0</v>
      </c>
      <c r="S277" s="153">
        <v>0</v>
      </c>
      <c r="T277" s="154">
        <f t="shared" si="48"/>
        <v>0</v>
      </c>
      <c r="AR277" s="155" t="s">
        <v>200</v>
      </c>
      <c r="AT277" s="155" t="s">
        <v>196</v>
      </c>
      <c r="AU277" s="155" t="s">
        <v>84</v>
      </c>
      <c r="AY277" s="15" t="s">
        <v>193</v>
      </c>
      <c r="BE277" s="156">
        <f t="shared" si="49"/>
        <v>0</v>
      </c>
      <c r="BF277" s="156">
        <f t="shared" si="50"/>
        <v>0</v>
      </c>
      <c r="BG277" s="156">
        <f t="shared" si="51"/>
        <v>0</v>
      </c>
      <c r="BH277" s="156">
        <f t="shared" si="52"/>
        <v>0</v>
      </c>
      <c r="BI277" s="156">
        <f t="shared" si="53"/>
        <v>0</v>
      </c>
      <c r="BJ277" s="15" t="s">
        <v>82</v>
      </c>
      <c r="BK277" s="156">
        <f t="shared" si="54"/>
        <v>0</v>
      </c>
      <c r="BL277" s="15" t="s">
        <v>192</v>
      </c>
      <c r="BM277" s="155" t="s">
        <v>2843</v>
      </c>
    </row>
    <row r="278" spans="2:65" s="1" customFormat="1" ht="16.5" customHeight="1">
      <c r="B278" s="114"/>
      <c r="C278" s="157" t="s">
        <v>1529</v>
      </c>
      <c r="D278" s="157" t="s">
        <v>207</v>
      </c>
      <c r="E278" s="158" t="s">
        <v>1710</v>
      </c>
      <c r="F278" s="159" t="s">
        <v>1711</v>
      </c>
      <c r="G278" s="160" t="s">
        <v>199</v>
      </c>
      <c r="H278" s="161">
        <v>40</v>
      </c>
      <c r="I278" s="162"/>
      <c r="J278" s="163">
        <f t="shared" si="45"/>
        <v>0</v>
      </c>
      <c r="K278" s="159" t="s">
        <v>1</v>
      </c>
      <c r="L278" s="30"/>
      <c r="M278" s="164" t="s">
        <v>1</v>
      </c>
      <c r="N278" s="113" t="s">
        <v>39</v>
      </c>
      <c r="P278" s="153">
        <f t="shared" si="46"/>
        <v>0</v>
      </c>
      <c r="Q278" s="153">
        <v>0</v>
      </c>
      <c r="R278" s="153">
        <f t="shared" si="47"/>
        <v>0</v>
      </c>
      <c r="S278" s="153">
        <v>0</v>
      </c>
      <c r="T278" s="154">
        <f t="shared" si="48"/>
        <v>0</v>
      </c>
      <c r="AR278" s="155" t="s">
        <v>1004</v>
      </c>
      <c r="AT278" s="155" t="s">
        <v>207</v>
      </c>
      <c r="AU278" s="155" t="s">
        <v>84</v>
      </c>
      <c r="AY278" s="15" t="s">
        <v>193</v>
      </c>
      <c r="BE278" s="156">
        <f t="shared" si="49"/>
        <v>0</v>
      </c>
      <c r="BF278" s="156">
        <f t="shared" si="50"/>
        <v>0</v>
      </c>
      <c r="BG278" s="156">
        <f t="shared" si="51"/>
        <v>0</v>
      </c>
      <c r="BH278" s="156">
        <f t="shared" si="52"/>
        <v>0</v>
      </c>
      <c r="BI278" s="156">
        <f t="shared" si="53"/>
        <v>0</v>
      </c>
      <c r="BJ278" s="15" t="s">
        <v>82</v>
      </c>
      <c r="BK278" s="156">
        <f t="shared" si="54"/>
        <v>0</v>
      </c>
      <c r="BL278" s="15" t="s">
        <v>1004</v>
      </c>
      <c r="BM278" s="155" t="s">
        <v>2844</v>
      </c>
    </row>
    <row r="279" spans="2:65" s="1" customFormat="1" ht="16.5" customHeight="1">
      <c r="B279" s="114"/>
      <c r="C279" s="143" t="s">
        <v>532</v>
      </c>
      <c r="D279" s="143" t="s">
        <v>196</v>
      </c>
      <c r="E279" s="144" t="s">
        <v>1714</v>
      </c>
      <c r="F279" s="145" t="s">
        <v>1715</v>
      </c>
      <c r="G279" s="146" t="s">
        <v>199</v>
      </c>
      <c r="H279" s="147">
        <v>40</v>
      </c>
      <c r="I279" s="148"/>
      <c r="J279" s="149">
        <f t="shared" si="45"/>
        <v>0</v>
      </c>
      <c r="K279" s="145" t="s">
        <v>1</v>
      </c>
      <c r="L279" s="150"/>
      <c r="M279" s="151" t="s">
        <v>1</v>
      </c>
      <c r="N279" s="152" t="s">
        <v>39</v>
      </c>
      <c r="P279" s="153">
        <f t="shared" si="46"/>
        <v>0</v>
      </c>
      <c r="Q279" s="153">
        <v>0</v>
      </c>
      <c r="R279" s="153">
        <f t="shared" si="47"/>
        <v>0</v>
      </c>
      <c r="S279" s="153">
        <v>0</v>
      </c>
      <c r="T279" s="154">
        <f t="shared" si="48"/>
        <v>0</v>
      </c>
      <c r="AR279" s="155" t="s">
        <v>1004</v>
      </c>
      <c r="AT279" s="155" t="s">
        <v>196</v>
      </c>
      <c r="AU279" s="155" t="s">
        <v>84</v>
      </c>
      <c r="AY279" s="15" t="s">
        <v>193</v>
      </c>
      <c r="BE279" s="156">
        <f t="shared" si="49"/>
        <v>0</v>
      </c>
      <c r="BF279" s="156">
        <f t="shared" si="50"/>
        <v>0</v>
      </c>
      <c r="BG279" s="156">
        <f t="shared" si="51"/>
        <v>0</v>
      </c>
      <c r="BH279" s="156">
        <f t="shared" si="52"/>
        <v>0</v>
      </c>
      <c r="BI279" s="156">
        <f t="shared" si="53"/>
        <v>0</v>
      </c>
      <c r="BJ279" s="15" t="s">
        <v>82</v>
      </c>
      <c r="BK279" s="156">
        <f t="shared" si="54"/>
        <v>0</v>
      </c>
      <c r="BL279" s="15" t="s">
        <v>1004</v>
      </c>
      <c r="BM279" s="155" t="s">
        <v>2845</v>
      </c>
    </row>
    <row r="280" spans="2:65" s="1" customFormat="1" ht="24.2" customHeight="1">
      <c r="B280" s="114"/>
      <c r="C280" s="157" t="s">
        <v>1536</v>
      </c>
      <c r="D280" s="157" t="s">
        <v>207</v>
      </c>
      <c r="E280" s="158" t="s">
        <v>2399</v>
      </c>
      <c r="F280" s="159" t="s">
        <v>2400</v>
      </c>
      <c r="G280" s="160" t="s">
        <v>199</v>
      </c>
      <c r="H280" s="161">
        <v>2</v>
      </c>
      <c r="I280" s="162"/>
      <c r="J280" s="163">
        <f t="shared" si="45"/>
        <v>0</v>
      </c>
      <c r="K280" s="159" t="s">
        <v>1</v>
      </c>
      <c r="L280" s="30"/>
      <c r="M280" s="164" t="s">
        <v>1</v>
      </c>
      <c r="N280" s="113" t="s">
        <v>39</v>
      </c>
      <c r="P280" s="153">
        <f t="shared" si="46"/>
        <v>0</v>
      </c>
      <c r="Q280" s="153">
        <v>0</v>
      </c>
      <c r="R280" s="153">
        <f t="shared" si="47"/>
        <v>0</v>
      </c>
      <c r="S280" s="153">
        <v>0</v>
      </c>
      <c r="T280" s="154">
        <f t="shared" si="48"/>
        <v>0</v>
      </c>
      <c r="AR280" s="155" t="s">
        <v>1004</v>
      </c>
      <c r="AT280" s="155" t="s">
        <v>207</v>
      </c>
      <c r="AU280" s="155" t="s">
        <v>84</v>
      </c>
      <c r="AY280" s="15" t="s">
        <v>193</v>
      </c>
      <c r="BE280" s="156">
        <f t="shared" si="49"/>
        <v>0</v>
      </c>
      <c r="BF280" s="156">
        <f t="shared" si="50"/>
        <v>0</v>
      </c>
      <c r="BG280" s="156">
        <f t="shared" si="51"/>
        <v>0</v>
      </c>
      <c r="BH280" s="156">
        <f t="shared" si="52"/>
        <v>0</v>
      </c>
      <c r="BI280" s="156">
        <f t="shared" si="53"/>
        <v>0</v>
      </c>
      <c r="BJ280" s="15" t="s">
        <v>82</v>
      </c>
      <c r="BK280" s="156">
        <f t="shared" si="54"/>
        <v>0</v>
      </c>
      <c r="BL280" s="15" t="s">
        <v>1004</v>
      </c>
      <c r="BM280" s="155" t="s">
        <v>2846</v>
      </c>
    </row>
    <row r="281" spans="2:65" s="1" customFormat="1" ht="21.75" customHeight="1">
      <c r="B281" s="114"/>
      <c r="C281" s="143" t="s">
        <v>535</v>
      </c>
      <c r="D281" s="143" t="s">
        <v>196</v>
      </c>
      <c r="E281" s="144" t="s">
        <v>2402</v>
      </c>
      <c r="F281" s="145" t="s">
        <v>2403</v>
      </c>
      <c r="G281" s="146" t="s">
        <v>199</v>
      </c>
      <c r="H281" s="147">
        <v>2</v>
      </c>
      <c r="I281" s="148"/>
      <c r="J281" s="149">
        <f t="shared" si="45"/>
        <v>0</v>
      </c>
      <c r="K281" s="145" t="s">
        <v>1</v>
      </c>
      <c r="L281" s="150"/>
      <c r="M281" s="151" t="s">
        <v>1</v>
      </c>
      <c r="N281" s="152" t="s">
        <v>39</v>
      </c>
      <c r="P281" s="153">
        <f t="shared" si="46"/>
        <v>0</v>
      </c>
      <c r="Q281" s="153">
        <v>0</v>
      </c>
      <c r="R281" s="153">
        <f t="shared" si="47"/>
        <v>0</v>
      </c>
      <c r="S281" s="153">
        <v>0</v>
      </c>
      <c r="T281" s="154">
        <f t="shared" si="48"/>
        <v>0</v>
      </c>
      <c r="AR281" s="155" t="s">
        <v>1004</v>
      </c>
      <c r="AT281" s="155" t="s">
        <v>196</v>
      </c>
      <c r="AU281" s="155" t="s">
        <v>84</v>
      </c>
      <c r="AY281" s="15" t="s">
        <v>193</v>
      </c>
      <c r="BE281" s="156">
        <f t="shared" si="49"/>
        <v>0</v>
      </c>
      <c r="BF281" s="156">
        <f t="shared" si="50"/>
        <v>0</v>
      </c>
      <c r="BG281" s="156">
        <f t="shared" si="51"/>
        <v>0</v>
      </c>
      <c r="BH281" s="156">
        <f t="shared" si="52"/>
        <v>0</v>
      </c>
      <c r="BI281" s="156">
        <f t="shared" si="53"/>
        <v>0</v>
      </c>
      <c r="BJ281" s="15" t="s">
        <v>82</v>
      </c>
      <c r="BK281" s="156">
        <f t="shared" si="54"/>
        <v>0</v>
      </c>
      <c r="BL281" s="15" t="s">
        <v>1004</v>
      </c>
      <c r="BM281" s="155" t="s">
        <v>2847</v>
      </c>
    </row>
    <row r="282" spans="2:65" s="1" customFormat="1" ht="16.5" customHeight="1">
      <c r="B282" s="114"/>
      <c r="C282" s="157" t="s">
        <v>1543</v>
      </c>
      <c r="D282" s="157" t="s">
        <v>207</v>
      </c>
      <c r="E282" s="158" t="s">
        <v>2848</v>
      </c>
      <c r="F282" s="159" t="s">
        <v>2849</v>
      </c>
      <c r="G282" s="160" t="s">
        <v>199</v>
      </c>
      <c r="H282" s="161">
        <v>2</v>
      </c>
      <c r="I282" s="162"/>
      <c r="J282" s="163">
        <f t="shared" si="45"/>
        <v>0</v>
      </c>
      <c r="K282" s="159" t="s">
        <v>1</v>
      </c>
      <c r="L282" s="30"/>
      <c r="M282" s="164" t="s">
        <v>1</v>
      </c>
      <c r="N282" s="113" t="s">
        <v>39</v>
      </c>
      <c r="P282" s="153">
        <f t="shared" si="46"/>
        <v>0</v>
      </c>
      <c r="Q282" s="153">
        <v>0</v>
      </c>
      <c r="R282" s="153">
        <f t="shared" si="47"/>
        <v>0</v>
      </c>
      <c r="S282" s="153">
        <v>0</v>
      </c>
      <c r="T282" s="154">
        <f t="shared" si="48"/>
        <v>0</v>
      </c>
      <c r="AR282" s="155" t="s">
        <v>1004</v>
      </c>
      <c r="AT282" s="155" t="s">
        <v>207</v>
      </c>
      <c r="AU282" s="155" t="s">
        <v>84</v>
      </c>
      <c r="AY282" s="15" t="s">
        <v>193</v>
      </c>
      <c r="BE282" s="156">
        <f t="shared" si="49"/>
        <v>0</v>
      </c>
      <c r="BF282" s="156">
        <f t="shared" si="50"/>
        <v>0</v>
      </c>
      <c r="BG282" s="156">
        <f t="shared" si="51"/>
        <v>0</v>
      </c>
      <c r="BH282" s="156">
        <f t="shared" si="52"/>
        <v>0</v>
      </c>
      <c r="BI282" s="156">
        <f t="shared" si="53"/>
        <v>0</v>
      </c>
      <c r="BJ282" s="15" t="s">
        <v>82</v>
      </c>
      <c r="BK282" s="156">
        <f t="shared" si="54"/>
        <v>0</v>
      </c>
      <c r="BL282" s="15" t="s">
        <v>1004</v>
      </c>
      <c r="BM282" s="155" t="s">
        <v>2850</v>
      </c>
    </row>
    <row r="283" spans="2:65" s="1" customFormat="1" ht="16.5" customHeight="1">
      <c r="B283" s="114"/>
      <c r="C283" s="143" t="s">
        <v>538</v>
      </c>
      <c r="D283" s="143" t="s">
        <v>196</v>
      </c>
      <c r="E283" s="144" t="s">
        <v>2851</v>
      </c>
      <c r="F283" s="145" t="s">
        <v>2852</v>
      </c>
      <c r="G283" s="146" t="s">
        <v>199</v>
      </c>
      <c r="H283" s="147">
        <v>2</v>
      </c>
      <c r="I283" s="148"/>
      <c r="J283" s="149">
        <f t="shared" si="45"/>
        <v>0</v>
      </c>
      <c r="K283" s="145" t="s">
        <v>1</v>
      </c>
      <c r="L283" s="150"/>
      <c r="M283" s="151" t="s">
        <v>1</v>
      </c>
      <c r="N283" s="152" t="s">
        <v>39</v>
      </c>
      <c r="P283" s="153">
        <f t="shared" si="46"/>
        <v>0</v>
      </c>
      <c r="Q283" s="153">
        <v>0</v>
      </c>
      <c r="R283" s="153">
        <f t="shared" si="47"/>
        <v>0</v>
      </c>
      <c r="S283" s="153">
        <v>0</v>
      </c>
      <c r="T283" s="154">
        <f t="shared" si="48"/>
        <v>0</v>
      </c>
      <c r="AR283" s="155" t="s">
        <v>1004</v>
      </c>
      <c r="AT283" s="155" t="s">
        <v>196</v>
      </c>
      <c r="AU283" s="155" t="s">
        <v>84</v>
      </c>
      <c r="AY283" s="15" t="s">
        <v>193</v>
      </c>
      <c r="BE283" s="156">
        <f t="shared" si="49"/>
        <v>0</v>
      </c>
      <c r="BF283" s="156">
        <f t="shared" si="50"/>
        <v>0</v>
      </c>
      <c r="BG283" s="156">
        <f t="shared" si="51"/>
        <v>0</v>
      </c>
      <c r="BH283" s="156">
        <f t="shared" si="52"/>
        <v>0</v>
      </c>
      <c r="BI283" s="156">
        <f t="shared" si="53"/>
        <v>0</v>
      </c>
      <c r="BJ283" s="15" t="s">
        <v>82</v>
      </c>
      <c r="BK283" s="156">
        <f t="shared" si="54"/>
        <v>0</v>
      </c>
      <c r="BL283" s="15" t="s">
        <v>1004</v>
      </c>
      <c r="BM283" s="155" t="s">
        <v>2853</v>
      </c>
    </row>
    <row r="284" spans="2:65" s="1" customFormat="1" ht="21.75" customHeight="1">
      <c r="B284" s="114"/>
      <c r="C284" s="157" t="s">
        <v>1550</v>
      </c>
      <c r="D284" s="157" t="s">
        <v>207</v>
      </c>
      <c r="E284" s="158" t="s">
        <v>2854</v>
      </c>
      <c r="F284" s="159" t="s">
        <v>2855</v>
      </c>
      <c r="G284" s="160" t="s">
        <v>199</v>
      </c>
      <c r="H284" s="161">
        <v>4</v>
      </c>
      <c r="I284" s="162"/>
      <c r="J284" s="163">
        <f t="shared" si="45"/>
        <v>0</v>
      </c>
      <c r="K284" s="159" t="s">
        <v>1</v>
      </c>
      <c r="L284" s="30"/>
      <c r="M284" s="164" t="s">
        <v>1</v>
      </c>
      <c r="N284" s="113" t="s">
        <v>39</v>
      </c>
      <c r="P284" s="153">
        <f t="shared" si="46"/>
        <v>0</v>
      </c>
      <c r="Q284" s="153">
        <v>0</v>
      </c>
      <c r="R284" s="153">
        <f t="shared" si="47"/>
        <v>0</v>
      </c>
      <c r="S284" s="153">
        <v>0</v>
      </c>
      <c r="T284" s="154">
        <f t="shared" si="48"/>
        <v>0</v>
      </c>
      <c r="AR284" s="155" t="s">
        <v>1004</v>
      </c>
      <c r="AT284" s="155" t="s">
        <v>207</v>
      </c>
      <c r="AU284" s="155" t="s">
        <v>84</v>
      </c>
      <c r="AY284" s="15" t="s">
        <v>193</v>
      </c>
      <c r="BE284" s="156">
        <f t="shared" si="49"/>
        <v>0</v>
      </c>
      <c r="BF284" s="156">
        <f t="shared" si="50"/>
        <v>0</v>
      </c>
      <c r="BG284" s="156">
        <f t="shared" si="51"/>
        <v>0</v>
      </c>
      <c r="BH284" s="156">
        <f t="shared" si="52"/>
        <v>0</v>
      </c>
      <c r="BI284" s="156">
        <f t="shared" si="53"/>
        <v>0</v>
      </c>
      <c r="BJ284" s="15" t="s">
        <v>82</v>
      </c>
      <c r="BK284" s="156">
        <f t="shared" si="54"/>
        <v>0</v>
      </c>
      <c r="BL284" s="15" t="s">
        <v>1004</v>
      </c>
      <c r="BM284" s="155" t="s">
        <v>2856</v>
      </c>
    </row>
    <row r="285" spans="2:65" s="1" customFormat="1" ht="16.5" customHeight="1">
      <c r="B285" s="114"/>
      <c r="C285" s="143" t="s">
        <v>542</v>
      </c>
      <c r="D285" s="143" t="s">
        <v>196</v>
      </c>
      <c r="E285" s="144" t="s">
        <v>2857</v>
      </c>
      <c r="F285" s="145" t="s">
        <v>2858</v>
      </c>
      <c r="G285" s="146" t="s">
        <v>199</v>
      </c>
      <c r="H285" s="147">
        <v>4</v>
      </c>
      <c r="I285" s="148"/>
      <c r="J285" s="149">
        <f t="shared" si="45"/>
        <v>0</v>
      </c>
      <c r="K285" s="145" t="s">
        <v>1</v>
      </c>
      <c r="L285" s="150"/>
      <c r="M285" s="151" t="s">
        <v>1</v>
      </c>
      <c r="N285" s="152" t="s">
        <v>39</v>
      </c>
      <c r="P285" s="153">
        <f t="shared" si="46"/>
        <v>0</v>
      </c>
      <c r="Q285" s="153">
        <v>0</v>
      </c>
      <c r="R285" s="153">
        <f t="shared" si="47"/>
        <v>0</v>
      </c>
      <c r="S285" s="153">
        <v>0</v>
      </c>
      <c r="T285" s="154">
        <f t="shared" si="48"/>
        <v>0</v>
      </c>
      <c r="AR285" s="155" t="s">
        <v>1004</v>
      </c>
      <c r="AT285" s="155" t="s">
        <v>196</v>
      </c>
      <c r="AU285" s="155" t="s">
        <v>84</v>
      </c>
      <c r="AY285" s="15" t="s">
        <v>193</v>
      </c>
      <c r="BE285" s="156">
        <f t="shared" si="49"/>
        <v>0</v>
      </c>
      <c r="BF285" s="156">
        <f t="shared" si="50"/>
        <v>0</v>
      </c>
      <c r="BG285" s="156">
        <f t="shared" si="51"/>
        <v>0</v>
      </c>
      <c r="BH285" s="156">
        <f t="shared" si="52"/>
        <v>0</v>
      </c>
      <c r="BI285" s="156">
        <f t="shared" si="53"/>
        <v>0</v>
      </c>
      <c r="BJ285" s="15" t="s">
        <v>82</v>
      </c>
      <c r="BK285" s="156">
        <f t="shared" si="54"/>
        <v>0</v>
      </c>
      <c r="BL285" s="15" t="s">
        <v>1004</v>
      </c>
      <c r="BM285" s="155" t="s">
        <v>2859</v>
      </c>
    </row>
    <row r="286" spans="2:65" s="1" customFormat="1" ht="21.75" customHeight="1">
      <c r="B286" s="114"/>
      <c r="C286" s="157" t="s">
        <v>1557</v>
      </c>
      <c r="D286" s="157" t="s">
        <v>207</v>
      </c>
      <c r="E286" s="158" t="s">
        <v>2860</v>
      </c>
      <c r="F286" s="159" t="s">
        <v>2861</v>
      </c>
      <c r="G286" s="160" t="s">
        <v>199</v>
      </c>
      <c r="H286" s="161">
        <v>2</v>
      </c>
      <c r="I286" s="162"/>
      <c r="J286" s="163">
        <f t="shared" si="45"/>
        <v>0</v>
      </c>
      <c r="K286" s="159" t="s">
        <v>1</v>
      </c>
      <c r="L286" s="30"/>
      <c r="M286" s="164" t="s">
        <v>1</v>
      </c>
      <c r="N286" s="113" t="s">
        <v>39</v>
      </c>
      <c r="P286" s="153">
        <f t="shared" si="46"/>
        <v>0</v>
      </c>
      <c r="Q286" s="153">
        <v>0</v>
      </c>
      <c r="R286" s="153">
        <f t="shared" si="47"/>
        <v>0</v>
      </c>
      <c r="S286" s="153">
        <v>0</v>
      </c>
      <c r="T286" s="154">
        <f t="shared" si="48"/>
        <v>0</v>
      </c>
      <c r="AR286" s="155" t="s">
        <v>1004</v>
      </c>
      <c r="AT286" s="155" t="s">
        <v>207</v>
      </c>
      <c r="AU286" s="155" t="s">
        <v>84</v>
      </c>
      <c r="AY286" s="15" t="s">
        <v>193</v>
      </c>
      <c r="BE286" s="156">
        <f t="shared" si="49"/>
        <v>0</v>
      </c>
      <c r="BF286" s="156">
        <f t="shared" si="50"/>
        <v>0</v>
      </c>
      <c r="BG286" s="156">
        <f t="shared" si="51"/>
        <v>0</v>
      </c>
      <c r="BH286" s="156">
        <f t="shared" si="52"/>
        <v>0</v>
      </c>
      <c r="BI286" s="156">
        <f t="shared" si="53"/>
        <v>0</v>
      </c>
      <c r="BJ286" s="15" t="s">
        <v>82</v>
      </c>
      <c r="BK286" s="156">
        <f t="shared" si="54"/>
        <v>0</v>
      </c>
      <c r="BL286" s="15" t="s">
        <v>1004</v>
      </c>
      <c r="BM286" s="155" t="s">
        <v>2862</v>
      </c>
    </row>
    <row r="287" spans="2:65" s="1" customFormat="1" ht="16.5" customHeight="1">
      <c r="B287" s="114"/>
      <c r="C287" s="143" t="s">
        <v>545</v>
      </c>
      <c r="D287" s="143" t="s">
        <v>196</v>
      </c>
      <c r="E287" s="144" t="s">
        <v>2863</v>
      </c>
      <c r="F287" s="145" t="s">
        <v>2864</v>
      </c>
      <c r="G287" s="146" t="s">
        <v>199</v>
      </c>
      <c r="H287" s="147">
        <v>2</v>
      </c>
      <c r="I287" s="148"/>
      <c r="J287" s="149">
        <f t="shared" si="45"/>
        <v>0</v>
      </c>
      <c r="K287" s="145" t="s">
        <v>1</v>
      </c>
      <c r="L287" s="150"/>
      <c r="M287" s="151" t="s">
        <v>1</v>
      </c>
      <c r="N287" s="152" t="s">
        <v>39</v>
      </c>
      <c r="P287" s="153">
        <f t="shared" si="46"/>
        <v>0</v>
      </c>
      <c r="Q287" s="153">
        <v>0</v>
      </c>
      <c r="R287" s="153">
        <f t="shared" si="47"/>
        <v>0</v>
      </c>
      <c r="S287" s="153">
        <v>0</v>
      </c>
      <c r="T287" s="154">
        <f t="shared" si="48"/>
        <v>0</v>
      </c>
      <c r="AR287" s="155" t="s">
        <v>1004</v>
      </c>
      <c r="AT287" s="155" t="s">
        <v>196</v>
      </c>
      <c r="AU287" s="155" t="s">
        <v>84</v>
      </c>
      <c r="AY287" s="15" t="s">
        <v>193</v>
      </c>
      <c r="BE287" s="156">
        <f t="shared" si="49"/>
        <v>0</v>
      </c>
      <c r="BF287" s="156">
        <f t="shared" si="50"/>
        <v>0</v>
      </c>
      <c r="BG287" s="156">
        <f t="shared" si="51"/>
        <v>0</v>
      </c>
      <c r="BH287" s="156">
        <f t="shared" si="52"/>
        <v>0</v>
      </c>
      <c r="BI287" s="156">
        <f t="shared" si="53"/>
        <v>0</v>
      </c>
      <c r="BJ287" s="15" t="s">
        <v>82</v>
      </c>
      <c r="BK287" s="156">
        <f t="shared" si="54"/>
        <v>0</v>
      </c>
      <c r="BL287" s="15" t="s">
        <v>1004</v>
      </c>
      <c r="BM287" s="155" t="s">
        <v>2865</v>
      </c>
    </row>
    <row r="288" spans="2:65" s="1" customFormat="1" ht="21.75" customHeight="1">
      <c r="B288" s="114"/>
      <c r="C288" s="157" t="s">
        <v>1564</v>
      </c>
      <c r="D288" s="157" t="s">
        <v>207</v>
      </c>
      <c r="E288" s="158" t="s">
        <v>2866</v>
      </c>
      <c r="F288" s="159" t="s">
        <v>2867</v>
      </c>
      <c r="G288" s="160" t="s">
        <v>199</v>
      </c>
      <c r="H288" s="161">
        <v>4</v>
      </c>
      <c r="I288" s="162"/>
      <c r="J288" s="163">
        <f t="shared" si="45"/>
        <v>0</v>
      </c>
      <c r="K288" s="159" t="s">
        <v>1</v>
      </c>
      <c r="L288" s="30"/>
      <c r="M288" s="164" t="s">
        <v>1</v>
      </c>
      <c r="N288" s="113" t="s">
        <v>39</v>
      </c>
      <c r="P288" s="153">
        <f t="shared" si="46"/>
        <v>0</v>
      </c>
      <c r="Q288" s="153">
        <v>0</v>
      </c>
      <c r="R288" s="153">
        <f t="shared" si="47"/>
        <v>0</v>
      </c>
      <c r="S288" s="153">
        <v>0</v>
      </c>
      <c r="T288" s="154">
        <f t="shared" si="48"/>
        <v>0</v>
      </c>
      <c r="AR288" s="155" t="s">
        <v>1004</v>
      </c>
      <c r="AT288" s="155" t="s">
        <v>207</v>
      </c>
      <c r="AU288" s="155" t="s">
        <v>84</v>
      </c>
      <c r="AY288" s="15" t="s">
        <v>193</v>
      </c>
      <c r="BE288" s="156">
        <f t="shared" si="49"/>
        <v>0</v>
      </c>
      <c r="BF288" s="156">
        <f t="shared" si="50"/>
        <v>0</v>
      </c>
      <c r="BG288" s="156">
        <f t="shared" si="51"/>
        <v>0</v>
      </c>
      <c r="BH288" s="156">
        <f t="shared" si="52"/>
        <v>0</v>
      </c>
      <c r="BI288" s="156">
        <f t="shared" si="53"/>
        <v>0</v>
      </c>
      <c r="BJ288" s="15" t="s">
        <v>82</v>
      </c>
      <c r="BK288" s="156">
        <f t="shared" si="54"/>
        <v>0</v>
      </c>
      <c r="BL288" s="15" t="s">
        <v>1004</v>
      </c>
      <c r="BM288" s="155" t="s">
        <v>2868</v>
      </c>
    </row>
    <row r="289" spans="2:65" s="1" customFormat="1" ht="16.5" customHeight="1">
      <c r="B289" s="114"/>
      <c r="C289" s="143" t="s">
        <v>547</v>
      </c>
      <c r="D289" s="143" t="s">
        <v>196</v>
      </c>
      <c r="E289" s="144" t="s">
        <v>2869</v>
      </c>
      <c r="F289" s="145" t="s">
        <v>2870</v>
      </c>
      <c r="G289" s="146" t="s">
        <v>199</v>
      </c>
      <c r="H289" s="147">
        <v>4</v>
      </c>
      <c r="I289" s="148"/>
      <c r="J289" s="149">
        <f t="shared" si="45"/>
        <v>0</v>
      </c>
      <c r="K289" s="145" t="s">
        <v>1</v>
      </c>
      <c r="L289" s="150"/>
      <c r="M289" s="151" t="s">
        <v>1</v>
      </c>
      <c r="N289" s="152" t="s">
        <v>39</v>
      </c>
      <c r="P289" s="153">
        <f t="shared" si="46"/>
        <v>0</v>
      </c>
      <c r="Q289" s="153">
        <v>0</v>
      </c>
      <c r="R289" s="153">
        <f t="shared" si="47"/>
        <v>0</v>
      </c>
      <c r="S289" s="153">
        <v>0</v>
      </c>
      <c r="T289" s="154">
        <f t="shared" si="48"/>
        <v>0</v>
      </c>
      <c r="AR289" s="155" t="s">
        <v>1004</v>
      </c>
      <c r="AT289" s="155" t="s">
        <v>196</v>
      </c>
      <c r="AU289" s="155" t="s">
        <v>84</v>
      </c>
      <c r="AY289" s="15" t="s">
        <v>193</v>
      </c>
      <c r="BE289" s="156">
        <f t="shared" si="49"/>
        <v>0</v>
      </c>
      <c r="BF289" s="156">
        <f t="shared" si="50"/>
        <v>0</v>
      </c>
      <c r="BG289" s="156">
        <f t="shared" si="51"/>
        <v>0</v>
      </c>
      <c r="BH289" s="156">
        <f t="shared" si="52"/>
        <v>0</v>
      </c>
      <c r="BI289" s="156">
        <f t="shared" si="53"/>
        <v>0</v>
      </c>
      <c r="BJ289" s="15" t="s">
        <v>82</v>
      </c>
      <c r="BK289" s="156">
        <f t="shared" si="54"/>
        <v>0</v>
      </c>
      <c r="BL289" s="15" t="s">
        <v>1004</v>
      </c>
      <c r="BM289" s="155" t="s">
        <v>2871</v>
      </c>
    </row>
    <row r="290" spans="2:65" s="1" customFormat="1" ht="16.5" customHeight="1">
      <c r="B290" s="114"/>
      <c r="C290" s="157" t="s">
        <v>1571</v>
      </c>
      <c r="D290" s="157" t="s">
        <v>207</v>
      </c>
      <c r="E290" s="158" t="s">
        <v>2307</v>
      </c>
      <c r="F290" s="159" t="s">
        <v>2872</v>
      </c>
      <c r="G290" s="160" t="s">
        <v>199</v>
      </c>
      <c r="H290" s="161">
        <v>2</v>
      </c>
      <c r="I290" s="162"/>
      <c r="J290" s="163">
        <f t="shared" si="45"/>
        <v>0</v>
      </c>
      <c r="K290" s="159" t="s">
        <v>1</v>
      </c>
      <c r="L290" s="30"/>
      <c r="M290" s="164" t="s">
        <v>1</v>
      </c>
      <c r="N290" s="113" t="s">
        <v>39</v>
      </c>
      <c r="P290" s="153">
        <f t="shared" si="46"/>
        <v>0</v>
      </c>
      <c r="Q290" s="153">
        <v>0</v>
      </c>
      <c r="R290" s="153">
        <f t="shared" si="47"/>
        <v>0</v>
      </c>
      <c r="S290" s="153">
        <v>0</v>
      </c>
      <c r="T290" s="154">
        <f t="shared" si="48"/>
        <v>0</v>
      </c>
      <c r="AR290" s="155" t="s">
        <v>1004</v>
      </c>
      <c r="AT290" s="155" t="s">
        <v>207</v>
      </c>
      <c r="AU290" s="155" t="s">
        <v>84</v>
      </c>
      <c r="AY290" s="15" t="s">
        <v>193</v>
      </c>
      <c r="BE290" s="156">
        <f t="shared" si="49"/>
        <v>0</v>
      </c>
      <c r="BF290" s="156">
        <f t="shared" si="50"/>
        <v>0</v>
      </c>
      <c r="BG290" s="156">
        <f t="shared" si="51"/>
        <v>0</v>
      </c>
      <c r="BH290" s="156">
        <f t="shared" si="52"/>
        <v>0</v>
      </c>
      <c r="BI290" s="156">
        <f t="shared" si="53"/>
        <v>0</v>
      </c>
      <c r="BJ290" s="15" t="s">
        <v>82</v>
      </c>
      <c r="BK290" s="156">
        <f t="shared" si="54"/>
        <v>0</v>
      </c>
      <c r="BL290" s="15" t="s">
        <v>1004</v>
      </c>
      <c r="BM290" s="155" t="s">
        <v>2873</v>
      </c>
    </row>
    <row r="291" spans="2:65" s="1" customFormat="1" ht="16.5" customHeight="1">
      <c r="B291" s="114"/>
      <c r="C291" s="143" t="s">
        <v>550</v>
      </c>
      <c r="D291" s="143" t="s">
        <v>196</v>
      </c>
      <c r="E291" s="144" t="s">
        <v>2310</v>
      </c>
      <c r="F291" s="145" t="s">
        <v>2311</v>
      </c>
      <c r="G291" s="146" t="s">
        <v>199</v>
      </c>
      <c r="H291" s="147">
        <v>2</v>
      </c>
      <c r="I291" s="148"/>
      <c r="J291" s="149">
        <f t="shared" si="45"/>
        <v>0</v>
      </c>
      <c r="K291" s="145" t="s">
        <v>1</v>
      </c>
      <c r="L291" s="150"/>
      <c r="M291" s="151" t="s">
        <v>1</v>
      </c>
      <c r="N291" s="152" t="s">
        <v>39</v>
      </c>
      <c r="P291" s="153">
        <f t="shared" si="46"/>
        <v>0</v>
      </c>
      <c r="Q291" s="153">
        <v>0</v>
      </c>
      <c r="R291" s="153">
        <f t="shared" si="47"/>
        <v>0</v>
      </c>
      <c r="S291" s="153">
        <v>0</v>
      </c>
      <c r="T291" s="154">
        <f t="shared" si="48"/>
        <v>0</v>
      </c>
      <c r="AR291" s="155" t="s">
        <v>1004</v>
      </c>
      <c r="AT291" s="155" t="s">
        <v>196</v>
      </c>
      <c r="AU291" s="155" t="s">
        <v>84</v>
      </c>
      <c r="AY291" s="15" t="s">
        <v>193</v>
      </c>
      <c r="BE291" s="156">
        <f t="shared" si="49"/>
        <v>0</v>
      </c>
      <c r="BF291" s="156">
        <f t="shared" si="50"/>
        <v>0</v>
      </c>
      <c r="BG291" s="156">
        <f t="shared" si="51"/>
        <v>0</v>
      </c>
      <c r="BH291" s="156">
        <f t="shared" si="52"/>
        <v>0</v>
      </c>
      <c r="BI291" s="156">
        <f t="shared" si="53"/>
        <v>0</v>
      </c>
      <c r="BJ291" s="15" t="s">
        <v>82</v>
      </c>
      <c r="BK291" s="156">
        <f t="shared" si="54"/>
        <v>0</v>
      </c>
      <c r="BL291" s="15" t="s">
        <v>1004</v>
      </c>
      <c r="BM291" s="155" t="s">
        <v>2874</v>
      </c>
    </row>
    <row r="292" spans="2:65" s="1" customFormat="1" ht="16.5" customHeight="1">
      <c r="B292" s="114"/>
      <c r="C292" s="157" t="s">
        <v>1578</v>
      </c>
      <c r="D292" s="157" t="s">
        <v>207</v>
      </c>
      <c r="E292" s="158" t="s">
        <v>1727</v>
      </c>
      <c r="F292" s="159" t="s">
        <v>2875</v>
      </c>
      <c r="G292" s="160" t="s">
        <v>199</v>
      </c>
      <c r="H292" s="161">
        <v>4</v>
      </c>
      <c r="I292" s="162"/>
      <c r="J292" s="163">
        <f t="shared" si="45"/>
        <v>0</v>
      </c>
      <c r="K292" s="159" t="s">
        <v>1</v>
      </c>
      <c r="L292" s="30"/>
      <c r="M292" s="164" t="s">
        <v>1</v>
      </c>
      <c r="N292" s="113" t="s">
        <v>39</v>
      </c>
      <c r="P292" s="153">
        <f t="shared" si="46"/>
        <v>0</v>
      </c>
      <c r="Q292" s="153">
        <v>0</v>
      </c>
      <c r="R292" s="153">
        <f t="shared" si="47"/>
        <v>0</v>
      </c>
      <c r="S292" s="153">
        <v>0</v>
      </c>
      <c r="T292" s="154">
        <f t="shared" si="48"/>
        <v>0</v>
      </c>
      <c r="AR292" s="155" t="s">
        <v>1004</v>
      </c>
      <c r="AT292" s="155" t="s">
        <v>207</v>
      </c>
      <c r="AU292" s="155" t="s">
        <v>84</v>
      </c>
      <c r="AY292" s="15" t="s">
        <v>193</v>
      </c>
      <c r="BE292" s="156">
        <f t="shared" si="49"/>
        <v>0</v>
      </c>
      <c r="BF292" s="156">
        <f t="shared" si="50"/>
        <v>0</v>
      </c>
      <c r="BG292" s="156">
        <f t="shared" si="51"/>
        <v>0</v>
      </c>
      <c r="BH292" s="156">
        <f t="shared" si="52"/>
        <v>0</v>
      </c>
      <c r="BI292" s="156">
        <f t="shared" si="53"/>
        <v>0</v>
      </c>
      <c r="BJ292" s="15" t="s">
        <v>82</v>
      </c>
      <c r="BK292" s="156">
        <f t="shared" si="54"/>
        <v>0</v>
      </c>
      <c r="BL292" s="15" t="s">
        <v>1004</v>
      </c>
      <c r="BM292" s="155" t="s">
        <v>2876</v>
      </c>
    </row>
    <row r="293" spans="2:65" s="1" customFormat="1" ht="16.5" customHeight="1">
      <c r="B293" s="114"/>
      <c r="C293" s="143" t="s">
        <v>554</v>
      </c>
      <c r="D293" s="143" t="s">
        <v>196</v>
      </c>
      <c r="E293" s="144" t="s">
        <v>1731</v>
      </c>
      <c r="F293" s="145" t="s">
        <v>1732</v>
      </c>
      <c r="G293" s="146" t="s">
        <v>199</v>
      </c>
      <c r="H293" s="147">
        <v>4</v>
      </c>
      <c r="I293" s="148"/>
      <c r="J293" s="149">
        <f t="shared" si="45"/>
        <v>0</v>
      </c>
      <c r="K293" s="145" t="s">
        <v>1</v>
      </c>
      <c r="L293" s="150"/>
      <c r="M293" s="151" t="s">
        <v>1</v>
      </c>
      <c r="N293" s="152" t="s">
        <v>39</v>
      </c>
      <c r="P293" s="153">
        <f t="shared" si="46"/>
        <v>0</v>
      </c>
      <c r="Q293" s="153">
        <v>0</v>
      </c>
      <c r="R293" s="153">
        <f t="shared" si="47"/>
        <v>0</v>
      </c>
      <c r="S293" s="153">
        <v>0</v>
      </c>
      <c r="T293" s="154">
        <f t="shared" si="48"/>
        <v>0</v>
      </c>
      <c r="AR293" s="155" t="s">
        <v>1004</v>
      </c>
      <c r="AT293" s="155" t="s">
        <v>196</v>
      </c>
      <c r="AU293" s="155" t="s">
        <v>84</v>
      </c>
      <c r="AY293" s="15" t="s">
        <v>193</v>
      </c>
      <c r="BE293" s="156">
        <f t="shared" si="49"/>
        <v>0</v>
      </c>
      <c r="BF293" s="156">
        <f t="shared" si="50"/>
        <v>0</v>
      </c>
      <c r="BG293" s="156">
        <f t="shared" si="51"/>
        <v>0</v>
      </c>
      <c r="BH293" s="156">
        <f t="shared" si="52"/>
        <v>0</v>
      </c>
      <c r="BI293" s="156">
        <f t="shared" si="53"/>
        <v>0</v>
      </c>
      <c r="BJ293" s="15" t="s">
        <v>82</v>
      </c>
      <c r="BK293" s="156">
        <f t="shared" si="54"/>
        <v>0</v>
      </c>
      <c r="BL293" s="15" t="s">
        <v>1004</v>
      </c>
      <c r="BM293" s="155" t="s">
        <v>2877</v>
      </c>
    </row>
    <row r="294" spans="2:65" s="12" customFormat="1" ht="11.25">
      <c r="B294" s="165"/>
      <c r="D294" s="166" t="s">
        <v>224</v>
      </c>
      <c r="E294" s="167" t="s">
        <v>1</v>
      </c>
      <c r="F294" s="168" t="s">
        <v>2878</v>
      </c>
      <c r="H294" s="169">
        <v>2</v>
      </c>
      <c r="I294" s="170"/>
      <c r="L294" s="165"/>
      <c r="M294" s="171"/>
      <c r="T294" s="172"/>
      <c r="AT294" s="167" t="s">
        <v>224</v>
      </c>
      <c r="AU294" s="167" t="s">
        <v>84</v>
      </c>
      <c r="AV294" s="12" t="s">
        <v>84</v>
      </c>
      <c r="AW294" s="12" t="s">
        <v>226</v>
      </c>
      <c r="AX294" s="12" t="s">
        <v>74</v>
      </c>
      <c r="AY294" s="167" t="s">
        <v>193</v>
      </c>
    </row>
    <row r="295" spans="2:65" s="12" customFormat="1" ht="11.25">
      <c r="B295" s="165"/>
      <c r="D295" s="166" t="s">
        <v>224</v>
      </c>
      <c r="E295" s="167" t="s">
        <v>1</v>
      </c>
      <c r="F295" s="168" t="s">
        <v>2879</v>
      </c>
      <c r="H295" s="169">
        <v>2</v>
      </c>
      <c r="I295" s="170"/>
      <c r="L295" s="165"/>
      <c r="M295" s="171"/>
      <c r="T295" s="172"/>
      <c r="AT295" s="167" t="s">
        <v>224</v>
      </c>
      <c r="AU295" s="167" t="s">
        <v>84</v>
      </c>
      <c r="AV295" s="12" t="s">
        <v>84</v>
      </c>
      <c r="AW295" s="12" t="s">
        <v>226</v>
      </c>
      <c r="AX295" s="12" t="s">
        <v>74</v>
      </c>
      <c r="AY295" s="167" t="s">
        <v>193</v>
      </c>
    </row>
    <row r="296" spans="2:65" s="13" customFormat="1" ht="11.25">
      <c r="B296" s="173"/>
      <c r="D296" s="166" t="s">
        <v>224</v>
      </c>
      <c r="E296" s="174" t="s">
        <v>1</v>
      </c>
      <c r="F296" s="175" t="s">
        <v>227</v>
      </c>
      <c r="H296" s="176">
        <v>4</v>
      </c>
      <c r="I296" s="177"/>
      <c r="L296" s="173"/>
      <c r="M296" s="178"/>
      <c r="T296" s="179"/>
      <c r="AT296" s="174" t="s">
        <v>224</v>
      </c>
      <c r="AU296" s="174" t="s">
        <v>84</v>
      </c>
      <c r="AV296" s="13" t="s">
        <v>192</v>
      </c>
      <c r="AW296" s="13" t="s">
        <v>226</v>
      </c>
      <c r="AX296" s="13" t="s">
        <v>82</v>
      </c>
      <c r="AY296" s="174" t="s">
        <v>193</v>
      </c>
    </row>
    <row r="297" spans="2:65" s="1" customFormat="1" ht="16.5" customHeight="1">
      <c r="B297" s="114"/>
      <c r="C297" s="157" t="s">
        <v>1585</v>
      </c>
      <c r="D297" s="157" t="s">
        <v>207</v>
      </c>
      <c r="E297" s="158" t="s">
        <v>2880</v>
      </c>
      <c r="F297" s="159" t="s">
        <v>2881</v>
      </c>
      <c r="G297" s="160" t="s">
        <v>199</v>
      </c>
      <c r="H297" s="161">
        <v>1</v>
      </c>
      <c r="I297" s="162"/>
      <c r="J297" s="163">
        <f t="shared" ref="J297:J307" si="55">ROUND(I297*H297,2)</f>
        <v>0</v>
      </c>
      <c r="K297" s="159" t="s">
        <v>1</v>
      </c>
      <c r="L297" s="30"/>
      <c r="M297" s="164" t="s">
        <v>1</v>
      </c>
      <c r="N297" s="113" t="s">
        <v>39</v>
      </c>
      <c r="P297" s="153">
        <f t="shared" ref="P297:P307" si="56">O297*H297</f>
        <v>0</v>
      </c>
      <c r="Q297" s="153">
        <v>0</v>
      </c>
      <c r="R297" s="153">
        <f t="shared" ref="R297:R307" si="57">Q297*H297</f>
        <v>0</v>
      </c>
      <c r="S297" s="153">
        <v>0</v>
      </c>
      <c r="T297" s="154">
        <f t="shared" ref="T297:T307" si="58">S297*H297</f>
        <v>0</v>
      </c>
      <c r="AR297" s="155" t="s">
        <v>1004</v>
      </c>
      <c r="AT297" s="155" t="s">
        <v>207</v>
      </c>
      <c r="AU297" s="155" t="s">
        <v>84</v>
      </c>
      <c r="AY297" s="15" t="s">
        <v>193</v>
      </c>
      <c r="BE297" s="156">
        <f t="shared" ref="BE297:BE307" si="59">IF(N297="základní",J297,0)</f>
        <v>0</v>
      </c>
      <c r="BF297" s="156">
        <f t="shared" ref="BF297:BF307" si="60">IF(N297="snížená",J297,0)</f>
        <v>0</v>
      </c>
      <c r="BG297" s="156">
        <f t="shared" ref="BG297:BG307" si="61">IF(N297="zákl. přenesená",J297,0)</f>
        <v>0</v>
      </c>
      <c r="BH297" s="156">
        <f t="shared" ref="BH297:BH307" si="62">IF(N297="sníž. přenesená",J297,0)</f>
        <v>0</v>
      </c>
      <c r="BI297" s="156">
        <f t="shared" ref="BI297:BI307" si="63">IF(N297="nulová",J297,0)</f>
        <v>0</v>
      </c>
      <c r="BJ297" s="15" t="s">
        <v>82</v>
      </c>
      <c r="BK297" s="156">
        <f t="shared" ref="BK297:BK307" si="64">ROUND(I297*H297,2)</f>
        <v>0</v>
      </c>
      <c r="BL297" s="15" t="s">
        <v>1004</v>
      </c>
      <c r="BM297" s="155" t="s">
        <v>2882</v>
      </c>
    </row>
    <row r="298" spans="2:65" s="1" customFormat="1" ht="16.5" customHeight="1">
      <c r="B298" s="114"/>
      <c r="C298" s="143" t="s">
        <v>557</v>
      </c>
      <c r="D298" s="143" t="s">
        <v>196</v>
      </c>
      <c r="E298" s="144" t="s">
        <v>2883</v>
      </c>
      <c r="F298" s="145" t="s">
        <v>2884</v>
      </c>
      <c r="G298" s="146" t="s">
        <v>199</v>
      </c>
      <c r="H298" s="147">
        <v>1</v>
      </c>
      <c r="I298" s="148"/>
      <c r="J298" s="149">
        <f t="shared" si="55"/>
        <v>0</v>
      </c>
      <c r="K298" s="145" t="s">
        <v>1</v>
      </c>
      <c r="L298" s="150"/>
      <c r="M298" s="151" t="s">
        <v>1</v>
      </c>
      <c r="N298" s="152" t="s">
        <v>39</v>
      </c>
      <c r="P298" s="153">
        <f t="shared" si="56"/>
        <v>0</v>
      </c>
      <c r="Q298" s="153">
        <v>0</v>
      </c>
      <c r="R298" s="153">
        <f t="shared" si="57"/>
        <v>0</v>
      </c>
      <c r="S298" s="153">
        <v>0</v>
      </c>
      <c r="T298" s="154">
        <f t="shared" si="58"/>
        <v>0</v>
      </c>
      <c r="AR298" s="155" t="s">
        <v>1004</v>
      </c>
      <c r="AT298" s="155" t="s">
        <v>196</v>
      </c>
      <c r="AU298" s="155" t="s">
        <v>84</v>
      </c>
      <c r="AY298" s="15" t="s">
        <v>193</v>
      </c>
      <c r="BE298" s="156">
        <f t="shared" si="59"/>
        <v>0</v>
      </c>
      <c r="BF298" s="156">
        <f t="shared" si="60"/>
        <v>0</v>
      </c>
      <c r="BG298" s="156">
        <f t="shared" si="61"/>
        <v>0</v>
      </c>
      <c r="BH298" s="156">
        <f t="shared" si="62"/>
        <v>0</v>
      </c>
      <c r="BI298" s="156">
        <f t="shared" si="63"/>
        <v>0</v>
      </c>
      <c r="BJ298" s="15" t="s">
        <v>82</v>
      </c>
      <c r="BK298" s="156">
        <f t="shared" si="64"/>
        <v>0</v>
      </c>
      <c r="BL298" s="15" t="s">
        <v>1004</v>
      </c>
      <c r="BM298" s="155" t="s">
        <v>2885</v>
      </c>
    </row>
    <row r="299" spans="2:65" s="1" customFormat="1" ht="24.2" customHeight="1">
      <c r="B299" s="114"/>
      <c r="C299" s="157" t="s">
        <v>1592</v>
      </c>
      <c r="D299" s="157" t="s">
        <v>207</v>
      </c>
      <c r="E299" s="158" t="s">
        <v>2886</v>
      </c>
      <c r="F299" s="159" t="s">
        <v>2887</v>
      </c>
      <c r="G299" s="160" t="s">
        <v>199</v>
      </c>
      <c r="H299" s="161">
        <v>1</v>
      </c>
      <c r="I299" s="162"/>
      <c r="J299" s="163">
        <f t="shared" si="55"/>
        <v>0</v>
      </c>
      <c r="K299" s="159" t="s">
        <v>1</v>
      </c>
      <c r="L299" s="30"/>
      <c r="M299" s="164" t="s">
        <v>1</v>
      </c>
      <c r="N299" s="113" t="s">
        <v>39</v>
      </c>
      <c r="P299" s="153">
        <f t="shared" si="56"/>
        <v>0</v>
      </c>
      <c r="Q299" s="153">
        <v>0</v>
      </c>
      <c r="R299" s="153">
        <f t="shared" si="57"/>
        <v>0</v>
      </c>
      <c r="S299" s="153">
        <v>0</v>
      </c>
      <c r="T299" s="154">
        <f t="shared" si="58"/>
        <v>0</v>
      </c>
      <c r="AR299" s="155" t="s">
        <v>1004</v>
      </c>
      <c r="AT299" s="155" t="s">
        <v>207</v>
      </c>
      <c r="AU299" s="155" t="s">
        <v>84</v>
      </c>
      <c r="AY299" s="15" t="s">
        <v>193</v>
      </c>
      <c r="BE299" s="156">
        <f t="shared" si="59"/>
        <v>0</v>
      </c>
      <c r="BF299" s="156">
        <f t="shared" si="60"/>
        <v>0</v>
      </c>
      <c r="BG299" s="156">
        <f t="shared" si="61"/>
        <v>0</v>
      </c>
      <c r="BH299" s="156">
        <f t="shared" si="62"/>
        <v>0</v>
      </c>
      <c r="BI299" s="156">
        <f t="shared" si="63"/>
        <v>0</v>
      </c>
      <c r="BJ299" s="15" t="s">
        <v>82</v>
      </c>
      <c r="BK299" s="156">
        <f t="shared" si="64"/>
        <v>0</v>
      </c>
      <c r="BL299" s="15" t="s">
        <v>1004</v>
      </c>
      <c r="BM299" s="155" t="s">
        <v>2888</v>
      </c>
    </row>
    <row r="300" spans="2:65" s="1" customFormat="1" ht="24.2" customHeight="1">
      <c r="B300" s="114"/>
      <c r="C300" s="143" t="s">
        <v>1596</v>
      </c>
      <c r="D300" s="143" t="s">
        <v>196</v>
      </c>
      <c r="E300" s="144" t="s">
        <v>2889</v>
      </c>
      <c r="F300" s="145" t="s">
        <v>2890</v>
      </c>
      <c r="G300" s="146" t="s">
        <v>199</v>
      </c>
      <c r="H300" s="147">
        <v>1</v>
      </c>
      <c r="I300" s="148"/>
      <c r="J300" s="149">
        <f t="shared" si="55"/>
        <v>0</v>
      </c>
      <c r="K300" s="145" t="s">
        <v>1</v>
      </c>
      <c r="L300" s="150"/>
      <c r="M300" s="151" t="s">
        <v>1</v>
      </c>
      <c r="N300" s="152" t="s">
        <v>39</v>
      </c>
      <c r="P300" s="153">
        <f t="shared" si="56"/>
        <v>0</v>
      </c>
      <c r="Q300" s="153">
        <v>0</v>
      </c>
      <c r="R300" s="153">
        <f t="shared" si="57"/>
        <v>0</v>
      </c>
      <c r="S300" s="153">
        <v>0</v>
      </c>
      <c r="T300" s="154">
        <f t="shared" si="58"/>
        <v>0</v>
      </c>
      <c r="AR300" s="155" t="s">
        <v>1004</v>
      </c>
      <c r="AT300" s="155" t="s">
        <v>196</v>
      </c>
      <c r="AU300" s="155" t="s">
        <v>84</v>
      </c>
      <c r="AY300" s="15" t="s">
        <v>193</v>
      </c>
      <c r="BE300" s="156">
        <f t="shared" si="59"/>
        <v>0</v>
      </c>
      <c r="BF300" s="156">
        <f t="shared" si="60"/>
        <v>0</v>
      </c>
      <c r="BG300" s="156">
        <f t="shared" si="61"/>
        <v>0</v>
      </c>
      <c r="BH300" s="156">
        <f t="shared" si="62"/>
        <v>0</v>
      </c>
      <c r="BI300" s="156">
        <f t="shared" si="63"/>
        <v>0</v>
      </c>
      <c r="BJ300" s="15" t="s">
        <v>82</v>
      </c>
      <c r="BK300" s="156">
        <f t="shared" si="64"/>
        <v>0</v>
      </c>
      <c r="BL300" s="15" t="s">
        <v>1004</v>
      </c>
      <c r="BM300" s="155" t="s">
        <v>2891</v>
      </c>
    </row>
    <row r="301" spans="2:65" s="1" customFormat="1" ht="16.5" customHeight="1">
      <c r="B301" s="114"/>
      <c r="C301" s="157" t="s">
        <v>1600</v>
      </c>
      <c r="D301" s="157" t="s">
        <v>207</v>
      </c>
      <c r="E301" s="158" t="s">
        <v>2892</v>
      </c>
      <c r="F301" s="159" t="s">
        <v>2893</v>
      </c>
      <c r="G301" s="160" t="s">
        <v>199</v>
      </c>
      <c r="H301" s="161">
        <v>1</v>
      </c>
      <c r="I301" s="162"/>
      <c r="J301" s="163">
        <f t="shared" si="55"/>
        <v>0</v>
      </c>
      <c r="K301" s="159" t="s">
        <v>1</v>
      </c>
      <c r="L301" s="30"/>
      <c r="M301" s="164" t="s">
        <v>1</v>
      </c>
      <c r="N301" s="113" t="s">
        <v>39</v>
      </c>
      <c r="P301" s="153">
        <f t="shared" si="56"/>
        <v>0</v>
      </c>
      <c r="Q301" s="153">
        <v>0</v>
      </c>
      <c r="R301" s="153">
        <f t="shared" si="57"/>
        <v>0</v>
      </c>
      <c r="S301" s="153">
        <v>0</v>
      </c>
      <c r="T301" s="154">
        <f t="shared" si="58"/>
        <v>0</v>
      </c>
      <c r="AR301" s="155" t="s">
        <v>1004</v>
      </c>
      <c r="AT301" s="155" t="s">
        <v>207</v>
      </c>
      <c r="AU301" s="155" t="s">
        <v>84</v>
      </c>
      <c r="AY301" s="15" t="s">
        <v>193</v>
      </c>
      <c r="BE301" s="156">
        <f t="shared" si="59"/>
        <v>0</v>
      </c>
      <c r="BF301" s="156">
        <f t="shared" si="60"/>
        <v>0</v>
      </c>
      <c r="BG301" s="156">
        <f t="shared" si="61"/>
        <v>0</v>
      </c>
      <c r="BH301" s="156">
        <f t="shared" si="62"/>
        <v>0</v>
      </c>
      <c r="BI301" s="156">
        <f t="shared" si="63"/>
        <v>0</v>
      </c>
      <c r="BJ301" s="15" t="s">
        <v>82</v>
      </c>
      <c r="BK301" s="156">
        <f t="shared" si="64"/>
        <v>0</v>
      </c>
      <c r="BL301" s="15" t="s">
        <v>1004</v>
      </c>
      <c r="BM301" s="155" t="s">
        <v>2894</v>
      </c>
    </row>
    <row r="302" spans="2:65" s="1" customFormat="1" ht="16.5" customHeight="1">
      <c r="B302" s="114"/>
      <c r="C302" s="143" t="s">
        <v>1604</v>
      </c>
      <c r="D302" s="143" t="s">
        <v>196</v>
      </c>
      <c r="E302" s="144" t="s">
        <v>2895</v>
      </c>
      <c r="F302" s="145" t="s">
        <v>2896</v>
      </c>
      <c r="G302" s="146" t="s">
        <v>199</v>
      </c>
      <c r="H302" s="147">
        <v>1</v>
      </c>
      <c r="I302" s="148"/>
      <c r="J302" s="149">
        <f t="shared" si="55"/>
        <v>0</v>
      </c>
      <c r="K302" s="145" t="s">
        <v>1</v>
      </c>
      <c r="L302" s="150"/>
      <c r="M302" s="151" t="s">
        <v>1</v>
      </c>
      <c r="N302" s="152" t="s">
        <v>39</v>
      </c>
      <c r="P302" s="153">
        <f t="shared" si="56"/>
        <v>0</v>
      </c>
      <c r="Q302" s="153">
        <v>0</v>
      </c>
      <c r="R302" s="153">
        <f t="shared" si="57"/>
        <v>0</v>
      </c>
      <c r="S302" s="153">
        <v>0</v>
      </c>
      <c r="T302" s="154">
        <f t="shared" si="58"/>
        <v>0</v>
      </c>
      <c r="AR302" s="155" t="s">
        <v>1004</v>
      </c>
      <c r="AT302" s="155" t="s">
        <v>196</v>
      </c>
      <c r="AU302" s="155" t="s">
        <v>84</v>
      </c>
      <c r="AY302" s="15" t="s">
        <v>193</v>
      </c>
      <c r="BE302" s="156">
        <f t="shared" si="59"/>
        <v>0</v>
      </c>
      <c r="BF302" s="156">
        <f t="shared" si="60"/>
        <v>0</v>
      </c>
      <c r="BG302" s="156">
        <f t="shared" si="61"/>
        <v>0</v>
      </c>
      <c r="BH302" s="156">
        <f t="shared" si="62"/>
        <v>0</v>
      </c>
      <c r="BI302" s="156">
        <f t="shared" si="63"/>
        <v>0</v>
      </c>
      <c r="BJ302" s="15" t="s">
        <v>82</v>
      </c>
      <c r="BK302" s="156">
        <f t="shared" si="64"/>
        <v>0</v>
      </c>
      <c r="BL302" s="15" t="s">
        <v>1004</v>
      </c>
      <c r="BM302" s="155" t="s">
        <v>2897</v>
      </c>
    </row>
    <row r="303" spans="2:65" s="1" customFormat="1" ht="21.75" customHeight="1">
      <c r="B303" s="114"/>
      <c r="C303" s="157" t="s">
        <v>1608</v>
      </c>
      <c r="D303" s="157" t="s">
        <v>207</v>
      </c>
      <c r="E303" s="158" t="s">
        <v>2898</v>
      </c>
      <c r="F303" s="159" t="s">
        <v>2899</v>
      </c>
      <c r="G303" s="160" t="s">
        <v>199</v>
      </c>
      <c r="H303" s="161">
        <v>1</v>
      </c>
      <c r="I303" s="162"/>
      <c r="J303" s="163">
        <f t="shared" si="55"/>
        <v>0</v>
      </c>
      <c r="K303" s="159" t="s">
        <v>1</v>
      </c>
      <c r="L303" s="30"/>
      <c r="M303" s="164" t="s">
        <v>1</v>
      </c>
      <c r="N303" s="113" t="s">
        <v>39</v>
      </c>
      <c r="P303" s="153">
        <f t="shared" si="56"/>
        <v>0</v>
      </c>
      <c r="Q303" s="153">
        <v>0</v>
      </c>
      <c r="R303" s="153">
        <f t="shared" si="57"/>
        <v>0</v>
      </c>
      <c r="S303" s="153">
        <v>0</v>
      </c>
      <c r="T303" s="154">
        <f t="shared" si="58"/>
        <v>0</v>
      </c>
      <c r="AR303" s="155" t="s">
        <v>1004</v>
      </c>
      <c r="AT303" s="155" t="s">
        <v>207</v>
      </c>
      <c r="AU303" s="155" t="s">
        <v>84</v>
      </c>
      <c r="AY303" s="15" t="s">
        <v>193</v>
      </c>
      <c r="BE303" s="156">
        <f t="shared" si="59"/>
        <v>0</v>
      </c>
      <c r="BF303" s="156">
        <f t="shared" si="60"/>
        <v>0</v>
      </c>
      <c r="BG303" s="156">
        <f t="shared" si="61"/>
        <v>0</v>
      </c>
      <c r="BH303" s="156">
        <f t="shared" si="62"/>
        <v>0</v>
      </c>
      <c r="BI303" s="156">
        <f t="shared" si="63"/>
        <v>0</v>
      </c>
      <c r="BJ303" s="15" t="s">
        <v>82</v>
      </c>
      <c r="BK303" s="156">
        <f t="shared" si="64"/>
        <v>0</v>
      </c>
      <c r="BL303" s="15" t="s">
        <v>1004</v>
      </c>
      <c r="BM303" s="155" t="s">
        <v>2900</v>
      </c>
    </row>
    <row r="304" spans="2:65" s="1" customFormat="1" ht="16.5" customHeight="1">
      <c r="B304" s="114"/>
      <c r="C304" s="143" t="s">
        <v>1612</v>
      </c>
      <c r="D304" s="143" t="s">
        <v>196</v>
      </c>
      <c r="E304" s="144" t="s">
        <v>2901</v>
      </c>
      <c r="F304" s="145" t="s">
        <v>2902</v>
      </c>
      <c r="G304" s="146" t="s">
        <v>199</v>
      </c>
      <c r="H304" s="147">
        <v>1</v>
      </c>
      <c r="I304" s="148"/>
      <c r="J304" s="149">
        <f t="shared" si="55"/>
        <v>0</v>
      </c>
      <c r="K304" s="145" t="s">
        <v>1</v>
      </c>
      <c r="L304" s="150"/>
      <c r="M304" s="151" t="s">
        <v>1</v>
      </c>
      <c r="N304" s="152" t="s">
        <v>39</v>
      </c>
      <c r="P304" s="153">
        <f t="shared" si="56"/>
        <v>0</v>
      </c>
      <c r="Q304" s="153">
        <v>0</v>
      </c>
      <c r="R304" s="153">
        <f t="shared" si="57"/>
        <v>0</v>
      </c>
      <c r="S304" s="153">
        <v>0</v>
      </c>
      <c r="T304" s="154">
        <f t="shared" si="58"/>
        <v>0</v>
      </c>
      <c r="AR304" s="155" t="s">
        <v>1004</v>
      </c>
      <c r="AT304" s="155" t="s">
        <v>196</v>
      </c>
      <c r="AU304" s="155" t="s">
        <v>84</v>
      </c>
      <c r="AY304" s="15" t="s">
        <v>193</v>
      </c>
      <c r="BE304" s="156">
        <f t="shared" si="59"/>
        <v>0</v>
      </c>
      <c r="BF304" s="156">
        <f t="shared" si="60"/>
        <v>0</v>
      </c>
      <c r="BG304" s="156">
        <f t="shared" si="61"/>
        <v>0</v>
      </c>
      <c r="BH304" s="156">
        <f t="shared" si="62"/>
        <v>0</v>
      </c>
      <c r="BI304" s="156">
        <f t="shared" si="63"/>
        <v>0</v>
      </c>
      <c r="BJ304" s="15" t="s">
        <v>82</v>
      </c>
      <c r="BK304" s="156">
        <f t="shared" si="64"/>
        <v>0</v>
      </c>
      <c r="BL304" s="15" t="s">
        <v>1004</v>
      </c>
      <c r="BM304" s="155" t="s">
        <v>2903</v>
      </c>
    </row>
    <row r="305" spans="2:65" s="1" customFormat="1" ht="21.75" customHeight="1">
      <c r="B305" s="114"/>
      <c r="C305" s="157" t="s">
        <v>1616</v>
      </c>
      <c r="D305" s="157" t="s">
        <v>207</v>
      </c>
      <c r="E305" s="158" t="s">
        <v>2904</v>
      </c>
      <c r="F305" s="159" t="s">
        <v>2905</v>
      </c>
      <c r="G305" s="160" t="s">
        <v>199</v>
      </c>
      <c r="H305" s="161">
        <v>5</v>
      </c>
      <c r="I305" s="162"/>
      <c r="J305" s="163">
        <f t="shared" si="55"/>
        <v>0</v>
      </c>
      <c r="K305" s="159" t="s">
        <v>1</v>
      </c>
      <c r="L305" s="30"/>
      <c r="M305" s="164" t="s">
        <v>1</v>
      </c>
      <c r="N305" s="113" t="s">
        <v>39</v>
      </c>
      <c r="P305" s="153">
        <f t="shared" si="56"/>
        <v>0</v>
      </c>
      <c r="Q305" s="153">
        <v>0</v>
      </c>
      <c r="R305" s="153">
        <f t="shared" si="57"/>
        <v>0</v>
      </c>
      <c r="S305" s="153">
        <v>0</v>
      </c>
      <c r="T305" s="154">
        <f t="shared" si="58"/>
        <v>0</v>
      </c>
      <c r="AR305" s="155" t="s">
        <v>1004</v>
      </c>
      <c r="AT305" s="155" t="s">
        <v>207</v>
      </c>
      <c r="AU305" s="155" t="s">
        <v>84</v>
      </c>
      <c r="AY305" s="15" t="s">
        <v>193</v>
      </c>
      <c r="BE305" s="156">
        <f t="shared" si="59"/>
        <v>0</v>
      </c>
      <c r="BF305" s="156">
        <f t="shared" si="60"/>
        <v>0</v>
      </c>
      <c r="BG305" s="156">
        <f t="shared" si="61"/>
        <v>0</v>
      </c>
      <c r="BH305" s="156">
        <f t="shared" si="62"/>
        <v>0</v>
      </c>
      <c r="BI305" s="156">
        <f t="shared" si="63"/>
        <v>0</v>
      </c>
      <c r="BJ305" s="15" t="s">
        <v>82</v>
      </c>
      <c r="BK305" s="156">
        <f t="shared" si="64"/>
        <v>0</v>
      </c>
      <c r="BL305" s="15" t="s">
        <v>1004</v>
      </c>
      <c r="BM305" s="155" t="s">
        <v>2906</v>
      </c>
    </row>
    <row r="306" spans="2:65" s="1" customFormat="1" ht="16.5" customHeight="1">
      <c r="B306" s="114"/>
      <c r="C306" s="143" t="s">
        <v>1620</v>
      </c>
      <c r="D306" s="143" t="s">
        <v>196</v>
      </c>
      <c r="E306" s="144" t="s">
        <v>2907</v>
      </c>
      <c r="F306" s="145" t="s">
        <v>2908</v>
      </c>
      <c r="G306" s="146" t="s">
        <v>199</v>
      </c>
      <c r="H306" s="147">
        <v>5</v>
      </c>
      <c r="I306" s="148"/>
      <c r="J306" s="149">
        <f t="shared" si="55"/>
        <v>0</v>
      </c>
      <c r="K306" s="145" t="s">
        <v>1</v>
      </c>
      <c r="L306" s="150"/>
      <c r="M306" s="151" t="s">
        <v>1</v>
      </c>
      <c r="N306" s="152" t="s">
        <v>39</v>
      </c>
      <c r="P306" s="153">
        <f t="shared" si="56"/>
        <v>0</v>
      </c>
      <c r="Q306" s="153">
        <v>0</v>
      </c>
      <c r="R306" s="153">
        <f t="shared" si="57"/>
        <v>0</v>
      </c>
      <c r="S306" s="153">
        <v>0</v>
      </c>
      <c r="T306" s="154">
        <f t="shared" si="58"/>
        <v>0</v>
      </c>
      <c r="AR306" s="155" t="s">
        <v>1004</v>
      </c>
      <c r="AT306" s="155" t="s">
        <v>196</v>
      </c>
      <c r="AU306" s="155" t="s">
        <v>84</v>
      </c>
      <c r="AY306" s="15" t="s">
        <v>193</v>
      </c>
      <c r="BE306" s="156">
        <f t="shared" si="59"/>
        <v>0</v>
      </c>
      <c r="BF306" s="156">
        <f t="shared" si="60"/>
        <v>0</v>
      </c>
      <c r="BG306" s="156">
        <f t="shared" si="61"/>
        <v>0</v>
      </c>
      <c r="BH306" s="156">
        <f t="shared" si="62"/>
        <v>0</v>
      </c>
      <c r="BI306" s="156">
        <f t="shared" si="63"/>
        <v>0</v>
      </c>
      <c r="BJ306" s="15" t="s">
        <v>82</v>
      </c>
      <c r="BK306" s="156">
        <f t="shared" si="64"/>
        <v>0</v>
      </c>
      <c r="BL306" s="15" t="s">
        <v>1004</v>
      </c>
      <c r="BM306" s="155" t="s">
        <v>2909</v>
      </c>
    </row>
    <row r="307" spans="2:65" s="1" customFormat="1" ht="21.75" customHeight="1">
      <c r="B307" s="114"/>
      <c r="C307" s="157" t="s">
        <v>1624</v>
      </c>
      <c r="D307" s="157" t="s">
        <v>207</v>
      </c>
      <c r="E307" s="158" t="s">
        <v>2910</v>
      </c>
      <c r="F307" s="159" t="s">
        <v>2911</v>
      </c>
      <c r="G307" s="160" t="s">
        <v>199</v>
      </c>
      <c r="H307" s="161">
        <v>3</v>
      </c>
      <c r="I307" s="162"/>
      <c r="J307" s="163">
        <f t="shared" si="55"/>
        <v>0</v>
      </c>
      <c r="K307" s="159" t="s">
        <v>1</v>
      </c>
      <c r="L307" s="30"/>
      <c r="M307" s="164" t="s">
        <v>1</v>
      </c>
      <c r="N307" s="113" t="s">
        <v>39</v>
      </c>
      <c r="P307" s="153">
        <f t="shared" si="56"/>
        <v>0</v>
      </c>
      <c r="Q307" s="153">
        <v>0</v>
      </c>
      <c r="R307" s="153">
        <f t="shared" si="57"/>
        <v>0</v>
      </c>
      <c r="S307" s="153">
        <v>0</v>
      </c>
      <c r="T307" s="154">
        <f t="shared" si="58"/>
        <v>0</v>
      </c>
      <c r="AR307" s="155" t="s">
        <v>1004</v>
      </c>
      <c r="AT307" s="155" t="s">
        <v>207</v>
      </c>
      <c r="AU307" s="155" t="s">
        <v>84</v>
      </c>
      <c r="AY307" s="15" t="s">
        <v>193</v>
      </c>
      <c r="BE307" s="156">
        <f t="shared" si="59"/>
        <v>0</v>
      </c>
      <c r="BF307" s="156">
        <f t="shared" si="60"/>
        <v>0</v>
      </c>
      <c r="BG307" s="156">
        <f t="shared" si="61"/>
        <v>0</v>
      </c>
      <c r="BH307" s="156">
        <f t="shared" si="62"/>
        <v>0</v>
      </c>
      <c r="BI307" s="156">
        <f t="shared" si="63"/>
        <v>0</v>
      </c>
      <c r="BJ307" s="15" t="s">
        <v>82</v>
      </c>
      <c r="BK307" s="156">
        <f t="shared" si="64"/>
        <v>0</v>
      </c>
      <c r="BL307" s="15" t="s">
        <v>1004</v>
      </c>
      <c r="BM307" s="155" t="s">
        <v>2912</v>
      </c>
    </row>
    <row r="308" spans="2:65" s="1" customFormat="1" ht="19.5">
      <c r="B308" s="30"/>
      <c r="D308" s="166" t="s">
        <v>1116</v>
      </c>
      <c r="F308" s="192" t="s">
        <v>2913</v>
      </c>
      <c r="I308" s="115"/>
      <c r="L308" s="30"/>
      <c r="M308" s="182"/>
      <c r="T308" s="54"/>
      <c r="AT308" s="15" t="s">
        <v>1116</v>
      </c>
      <c r="AU308" s="15" t="s">
        <v>84</v>
      </c>
    </row>
    <row r="309" spans="2:65" s="1" customFormat="1" ht="16.5" customHeight="1">
      <c r="B309" s="114"/>
      <c r="C309" s="143" t="s">
        <v>1628</v>
      </c>
      <c r="D309" s="143" t="s">
        <v>196</v>
      </c>
      <c r="E309" s="144" t="s">
        <v>2914</v>
      </c>
      <c r="F309" s="145" t="s">
        <v>2915</v>
      </c>
      <c r="G309" s="146" t="s">
        <v>199</v>
      </c>
      <c r="H309" s="147">
        <v>3</v>
      </c>
      <c r="I309" s="148"/>
      <c r="J309" s="149">
        <f>ROUND(I309*H309,2)</f>
        <v>0</v>
      </c>
      <c r="K309" s="145" t="s">
        <v>1</v>
      </c>
      <c r="L309" s="150"/>
      <c r="M309" s="151" t="s">
        <v>1</v>
      </c>
      <c r="N309" s="152" t="s">
        <v>39</v>
      </c>
      <c r="P309" s="153">
        <f>O309*H309</f>
        <v>0</v>
      </c>
      <c r="Q309" s="153">
        <v>0</v>
      </c>
      <c r="R309" s="153">
        <f>Q309*H309</f>
        <v>0</v>
      </c>
      <c r="S309" s="153">
        <v>0</v>
      </c>
      <c r="T309" s="154">
        <f>S309*H309</f>
        <v>0</v>
      </c>
      <c r="AR309" s="155" t="s">
        <v>1004</v>
      </c>
      <c r="AT309" s="155" t="s">
        <v>196</v>
      </c>
      <c r="AU309" s="155" t="s">
        <v>84</v>
      </c>
      <c r="AY309" s="15" t="s">
        <v>193</v>
      </c>
      <c r="BE309" s="156">
        <f>IF(N309="základní",J309,0)</f>
        <v>0</v>
      </c>
      <c r="BF309" s="156">
        <f>IF(N309="snížená",J309,0)</f>
        <v>0</v>
      </c>
      <c r="BG309" s="156">
        <f>IF(N309="zákl. přenesená",J309,0)</f>
        <v>0</v>
      </c>
      <c r="BH309" s="156">
        <f>IF(N309="sníž. přenesená",J309,0)</f>
        <v>0</v>
      </c>
      <c r="BI309" s="156">
        <f>IF(N309="nulová",J309,0)</f>
        <v>0</v>
      </c>
      <c r="BJ309" s="15" t="s">
        <v>82</v>
      </c>
      <c r="BK309" s="156">
        <f>ROUND(I309*H309,2)</f>
        <v>0</v>
      </c>
      <c r="BL309" s="15" t="s">
        <v>1004</v>
      </c>
      <c r="BM309" s="155" t="s">
        <v>2916</v>
      </c>
    </row>
    <row r="310" spans="2:65" s="1" customFormat="1" ht="21.75" customHeight="1">
      <c r="B310" s="114"/>
      <c r="C310" s="157" t="s">
        <v>1632</v>
      </c>
      <c r="D310" s="157" t="s">
        <v>207</v>
      </c>
      <c r="E310" s="158" t="s">
        <v>2917</v>
      </c>
      <c r="F310" s="159" t="s">
        <v>2918</v>
      </c>
      <c r="G310" s="160" t="s">
        <v>199</v>
      </c>
      <c r="H310" s="161">
        <v>6</v>
      </c>
      <c r="I310" s="162"/>
      <c r="J310" s="163">
        <f>ROUND(I310*H310,2)</f>
        <v>0</v>
      </c>
      <c r="K310" s="159" t="s">
        <v>1</v>
      </c>
      <c r="L310" s="30"/>
      <c r="M310" s="164" t="s">
        <v>1</v>
      </c>
      <c r="N310" s="113" t="s">
        <v>39</v>
      </c>
      <c r="P310" s="153">
        <f>O310*H310</f>
        <v>0</v>
      </c>
      <c r="Q310" s="153">
        <v>0</v>
      </c>
      <c r="R310" s="153">
        <f>Q310*H310</f>
        <v>0</v>
      </c>
      <c r="S310" s="153">
        <v>0</v>
      </c>
      <c r="T310" s="154">
        <f>S310*H310</f>
        <v>0</v>
      </c>
      <c r="AR310" s="155" t="s">
        <v>1004</v>
      </c>
      <c r="AT310" s="155" t="s">
        <v>207</v>
      </c>
      <c r="AU310" s="155" t="s">
        <v>84</v>
      </c>
      <c r="AY310" s="15" t="s">
        <v>193</v>
      </c>
      <c r="BE310" s="156">
        <f>IF(N310="základní",J310,0)</f>
        <v>0</v>
      </c>
      <c r="BF310" s="156">
        <f>IF(N310="snížená",J310,0)</f>
        <v>0</v>
      </c>
      <c r="BG310" s="156">
        <f>IF(N310="zákl. přenesená",J310,0)</f>
        <v>0</v>
      </c>
      <c r="BH310" s="156">
        <f>IF(N310="sníž. přenesená",J310,0)</f>
        <v>0</v>
      </c>
      <c r="BI310" s="156">
        <f>IF(N310="nulová",J310,0)</f>
        <v>0</v>
      </c>
      <c r="BJ310" s="15" t="s">
        <v>82</v>
      </c>
      <c r="BK310" s="156">
        <f>ROUND(I310*H310,2)</f>
        <v>0</v>
      </c>
      <c r="BL310" s="15" t="s">
        <v>1004</v>
      </c>
      <c r="BM310" s="155" t="s">
        <v>2919</v>
      </c>
    </row>
    <row r="311" spans="2:65" s="1" customFormat="1" ht="19.5">
      <c r="B311" s="30"/>
      <c r="D311" s="166" t="s">
        <v>1116</v>
      </c>
      <c r="F311" s="192" t="s">
        <v>2920</v>
      </c>
      <c r="I311" s="115"/>
      <c r="L311" s="30"/>
      <c r="M311" s="182"/>
      <c r="T311" s="54"/>
      <c r="AT311" s="15" t="s">
        <v>1116</v>
      </c>
      <c r="AU311" s="15" t="s">
        <v>84</v>
      </c>
    </row>
    <row r="312" spans="2:65" s="1" customFormat="1" ht="16.5" customHeight="1">
      <c r="B312" s="114"/>
      <c r="C312" s="143" t="s">
        <v>1636</v>
      </c>
      <c r="D312" s="143" t="s">
        <v>196</v>
      </c>
      <c r="E312" s="144" t="s">
        <v>2921</v>
      </c>
      <c r="F312" s="145" t="s">
        <v>2922</v>
      </c>
      <c r="G312" s="146" t="s">
        <v>199</v>
      </c>
      <c r="H312" s="147">
        <v>6</v>
      </c>
      <c r="I312" s="148"/>
      <c r="J312" s="149">
        <f>ROUND(I312*H312,2)</f>
        <v>0</v>
      </c>
      <c r="K312" s="145" t="s">
        <v>1</v>
      </c>
      <c r="L312" s="150"/>
      <c r="M312" s="151" t="s">
        <v>1</v>
      </c>
      <c r="N312" s="152" t="s">
        <v>39</v>
      </c>
      <c r="P312" s="153">
        <f>O312*H312</f>
        <v>0</v>
      </c>
      <c r="Q312" s="153">
        <v>0</v>
      </c>
      <c r="R312" s="153">
        <f>Q312*H312</f>
        <v>0</v>
      </c>
      <c r="S312" s="153">
        <v>0</v>
      </c>
      <c r="T312" s="154">
        <f>S312*H312</f>
        <v>0</v>
      </c>
      <c r="AR312" s="155" t="s">
        <v>1004</v>
      </c>
      <c r="AT312" s="155" t="s">
        <v>196</v>
      </c>
      <c r="AU312" s="155" t="s">
        <v>84</v>
      </c>
      <c r="AY312" s="15" t="s">
        <v>193</v>
      </c>
      <c r="BE312" s="156">
        <f>IF(N312="základní",J312,0)</f>
        <v>0</v>
      </c>
      <c r="BF312" s="156">
        <f>IF(N312="snížená",J312,0)</f>
        <v>0</v>
      </c>
      <c r="BG312" s="156">
        <f>IF(N312="zákl. přenesená",J312,0)</f>
        <v>0</v>
      </c>
      <c r="BH312" s="156">
        <f>IF(N312="sníž. přenesená",J312,0)</f>
        <v>0</v>
      </c>
      <c r="BI312" s="156">
        <f>IF(N312="nulová",J312,0)</f>
        <v>0</v>
      </c>
      <c r="BJ312" s="15" t="s">
        <v>82</v>
      </c>
      <c r="BK312" s="156">
        <f>ROUND(I312*H312,2)</f>
        <v>0</v>
      </c>
      <c r="BL312" s="15" t="s">
        <v>1004</v>
      </c>
      <c r="BM312" s="155" t="s">
        <v>2923</v>
      </c>
    </row>
    <row r="313" spans="2:65" s="1" customFormat="1" ht="16.5" customHeight="1">
      <c r="B313" s="114"/>
      <c r="C313" s="157" t="s">
        <v>1640</v>
      </c>
      <c r="D313" s="157" t="s">
        <v>207</v>
      </c>
      <c r="E313" s="158" t="s">
        <v>2924</v>
      </c>
      <c r="F313" s="159" t="s">
        <v>2925</v>
      </c>
      <c r="G313" s="160" t="s">
        <v>199</v>
      </c>
      <c r="H313" s="161">
        <v>1</v>
      </c>
      <c r="I313" s="162"/>
      <c r="J313" s="163">
        <f>ROUND(I313*H313,2)</f>
        <v>0</v>
      </c>
      <c r="K313" s="159" t="s">
        <v>1</v>
      </c>
      <c r="L313" s="30"/>
      <c r="M313" s="164" t="s">
        <v>1</v>
      </c>
      <c r="N313" s="113" t="s">
        <v>39</v>
      </c>
      <c r="P313" s="153">
        <f>O313*H313</f>
        <v>0</v>
      </c>
      <c r="Q313" s="153">
        <v>0</v>
      </c>
      <c r="R313" s="153">
        <f>Q313*H313</f>
        <v>0</v>
      </c>
      <c r="S313" s="153">
        <v>0</v>
      </c>
      <c r="T313" s="154">
        <f>S313*H313</f>
        <v>0</v>
      </c>
      <c r="AR313" s="155" t="s">
        <v>1004</v>
      </c>
      <c r="AT313" s="155" t="s">
        <v>207</v>
      </c>
      <c r="AU313" s="155" t="s">
        <v>84</v>
      </c>
      <c r="AY313" s="15" t="s">
        <v>193</v>
      </c>
      <c r="BE313" s="156">
        <f>IF(N313="základní",J313,0)</f>
        <v>0</v>
      </c>
      <c r="BF313" s="156">
        <f>IF(N313="snížená",J313,0)</f>
        <v>0</v>
      </c>
      <c r="BG313" s="156">
        <f>IF(N313="zákl. přenesená",J313,0)</f>
        <v>0</v>
      </c>
      <c r="BH313" s="156">
        <f>IF(N313="sníž. přenesená",J313,0)</f>
        <v>0</v>
      </c>
      <c r="BI313" s="156">
        <f>IF(N313="nulová",J313,0)</f>
        <v>0</v>
      </c>
      <c r="BJ313" s="15" t="s">
        <v>82</v>
      </c>
      <c r="BK313" s="156">
        <f>ROUND(I313*H313,2)</f>
        <v>0</v>
      </c>
      <c r="BL313" s="15" t="s">
        <v>1004</v>
      </c>
      <c r="BM313" s="155" t="s">
        <v>2926</v>
      </c>
    </row>
    <row r="314" spans="2:65" s="1" customFormat="1" ht="19.5">
      <c r="B314" s="30"/>
      <c r="D314" s="166" t="s">
        <v>1116</v>
      </c>
      <c r="F314" s="192" t="s">
        <v>2927</v>
      </c>
      <c r="I314" s="115"/>
      <c r="L314" s="30"/>
      <c r="M314" s="182"/>
      <c r="T314" s="54"/>
      <c r="AT314" s="15" t="s">
        <v>1116</v>
      </c>
      <c r="AU314" s="15" t="s">
        <v>84</v>
      </c>
    </row>
    <row r="315" spans="2:65" s="1" customFormat="1" ht="16.5" customHeight="1">
      <c r="B315" s="114"/>
      <c r="C315" s="143" t="s">
        <v>1644</v>
      </c>
      <c r="D315" s="143" t="s">
        <v>196</v>
      </c>
      <c r="E315" s="144" t="s">
        <v>2928</v>
      </c>
      <c r="F315" s="145" t="s">
        <v>2929</v>
      </c>
      <c r="G315" s="146" t="s">
        <v>199</v>
      </c>
      <c r="H315" s="147">
        <v>1</v>
      </c>
      <c r="I315" s="148"/>
      <c r="J315" s="149">
        <f t="shared" ref="J315:J327" si="65">ROUND(I315*H315,2)</f>
        <v>0</v>
      </c>
      <c r="K315" s="145" t="s">
        <v>1</v>
      </c>
      <c r="L315" s="150"/>
      <c r="M315" s="151" t="s">
        <v>1</v>
      </c>
      <c r="N315" s="152" t="s">
        <v>39</v>
      </c>
      <c r="P315" s="153">
        <f t="shared" ref="P315:P327" si="66">O315*H315</f>
        <v>0</v>
      </c>
      <c r="Q315" s="153">
        <v>0</v>
      </c>
      <c r="R315" s="153">
        <f t="shared" ref="R315:R327" si="67">Q315*H315</f>
        <v>0</v>
      </c>
      <c r="S315" s="153">
        <v>0</v>
      </c>
      <c r="T315" s="154">
        <f t="shared" ref="T315:T327" si="68">S315*H315</f>
        <v>0</v>
      </c>
      <c r="AR315" s="155" t="s">
        <v>1004</v>
      </c>
      <c r="AT315" s="155" t="s">
        <v>196</v>
      </c>
      <c r="AU315" s="155" t="s">
        <v>84</v>
      </c>
      <c r="AY315" s="15" t="s">
        <v>193</v>
      </c>
      <c r="BE315" s="156">
        <f t="shared" ref="BE315:BE327" si="69">IF(N315="základní",J315,0)</f>
        <v>0</v>
      </c>
      <c r="BF315" s="156">
        <f t="shared" ref="BF315:BF327" si="70">IF(N315="snížená",J315,0)</f>
        <v>0</v>
      </c>
      <c r="BG315" s="156">
        <f t="shared" ref="BG315:BG327" si="71">IF(N315="zákl. přenesená",J315,0)</f>
        <v>0</v>
      </c>
      <c r="BH315" s="156">
        <f t="shared" ref="BH315:BH327" si="72">IF(N315="sníž. přenesená",J315,0)</f>
        <v>0</v>
      </c>
      <c r="BI315" s="156">
        <f t="shared" ref="BI315:BI327" si="73">IF(N315="nulová",J315,0)</f>
        <v>0</v>
      </c>
      <c r="BJ315" s="15" t="s">
        <v>82</v>
      </c>
      <c r="BK315" s="156">
        <f t="shared" ref="BK315:BK327" si="74">ROUND(I315*H315,2)</f>
        <v>0</v>
      </c>
      <c r="BL315" s="15" t="s">
        <v>1004</v>
      </c>
      <c r="BM315" s="155" t="s">
        <v>2930</v>
      </c>
    </row>
    <row r="316" spans="2:65" s="1" customFormat="1" ht="24.2" customHeight="1">
      <c r="B316" s="114"/>
      <c r="C316" s="157" t="s">
        <v>1649</v>
      </c>
      <c r="D316" s="157" t="s">
        <v>207</v>
      </c>
      <c r="E316" s="158" t="s">
        <v>2931</v>
      </c>
      <c r="F316" s="159" t="s">
        <v>2932</v>
      </c>
      <c r="G316" s="160" t="s">
        <v>199</v>
      </c>
      <c r="H316" s="161">
        <v>1</v>
      </c>
      <c r="I316" s="162"/>
      <c r="J316" s="163">
        <f t="shared" si="65"/>
        <v>0</v>
      </c>
      <c r="K316" s="159" t="s">
        <v>1</v>
      </c>
      <c r="L316" s="30"/>
      <c r="M316" s="164" t="s">
        <v>1</v>
      </c>
      <c r="N316" s="113" t="s">
        <v>39</v>
      </c>
      <c r="P316" s="153">
        <f t="shared" si="66"/>
        <v>0</v>
      </c>
      <c r="Q316" s="153">
        <v>0</v>
      </c>
      <c r="R316" s="153">
        <f t="shared" si="67"/>
        <v>0</v>
      </c>
      <c r="S316" s="153">
        <v>0</v>
      </c>
      <c r="T316" s="154">
        <f t="shared" si="68"/>
        <v>0</v>
      </c>
      <c r="AR316" s="155" t="s">
        <v>1004</v>
      </c>
      <c r="AT316" s="155" t="s">
        <v>207</v>
      </c>
      <c r="AU316" s="155" t="s">
        <v>84</v>
      </c>
      <c r="AY316" s="15" t="s">
        <v>193</v>
      </c>
      <c r="BE316" s="156">
        <f t="shared" si="69"/>
        <v>0</v>
      </c>
      <c r="BF316" s="156">
        <f t="shared" si="70"/>
        <v>0</v>
      </c>
      <c r="BG316" s="156">
        <f t="shared" si="71"/>
        <v>0</v>
      </c>
      <c r="BH316" s="156">
        <f t="shared" si="72"/>
        <v>0</v>
      </c>
      <c r="BI316" s="156">
        <f t="shared" si="73"/>
        <v>0</v>
      </c>
      <c r="BJ316" s="15" t="s">
        <v>82</v>
      </c>
      <c r="BK316" s="156">
        <f t="shared" si="74"/>
        <v>0</v>
      </c>
      <c r="BL316" s="15" t="s">
        <v>1004</v>
      </c>
      <c r="BM316" s="155" t="s">
        <v>2933</v>
      </c>
    </row>
    <row r="317" spans="2:65" s="1" customFormat="1" ht="24.2" customHeight="1">
      <c r="B317" s="114"/>
      <c r="C317" s="143" t="s">
        <v>2454</v>
      </c>
      <c r="D317" s="143" t="s">
        <v>196</v>
      </c>
      <c r="E317" s="144" t="s">
        <v>2934</v>
      </c>
      <c r="F317" s="145" t="s">
        <v>2935</v>
      </c>
      <c r="G317" s="146" t="s">
        <v>199</v>
      </c>
      <c r="H317" s="147">
        <v>1</v>
      </c>
      <c r="I317" s="148"/>
      <c r="J317" s="149">
        <f t="shared" si="65"/>
        <v>0</v>
      </c>
      <c r="K317" s="145" t="s">
        <v>1</v>
      </c>
      <c r="L317" s="150"/>
      <c r="M317" s="151" t="s">
        <v>1</v>
      </c>
      <c r="N317" s="152" t="s">
        <v>39</v>
      </c>
      <c r="P317" s="153">
        <f t="shared" si="66"/>
        <v>0</v>
      </c>
      <c r="Q317" s="153">
        <v>0</v>
      </c>
      <c r="R317" s="153">
        <f t="shared" si="67"/>
        <v>0</v>
      </c>
      <c r="S317" s="153">
        <v>0</v>
      </c>
      <c r="T317" s="154">
        <f t="shared" si="68"/>
        <v>0</v>
      </c>
      <c r="AR317" s="155" t="s">
        <v>1004</v>
      </c>
      <c r="AT317" s="155" t="s">
        <v>196</v>
      </c>
      <c r="AU317" s="155" t="s">
        <v>84</v>
      </c>
      <c r="AY317" s="15" t="s">
        <v>193</v>
      </c>
      <c r="BE317" s="156">
        <f t="shared" si="69"/>
        <v>0</v>
      </c>
      <c r="BF317" s="156">
        <f t="shared" si="70"/>
        <v>0</v>
      </c>
      <c r="BG317" s="156">
        <f t="shared" si="71"/>
        <v>0</v>
      </c>
      <c r="BH317" s="156">
        <f t="shared" si="72"/>
        <v>0</v>
      </c>
      <c r="BI317" s="156">
        <f t="shared" si="73"/>
        <v>0</v>
      </c>
      <c r="BJ317" s="15" t="s">
        <v>82</v>
      </c>
      <c r="BK317" s="156">
        <f t="shared" si="74"/>
        <v>0</v>
      </c>
      <c r="BL317" s="15" t="s">
        <v>1004</v>
      </c>
      <c r="BM317" s="155" t="s">
        <v>2936</v>
      </c>
    </row>
    <row r="318" spans="2:65" s="1" customFormat="1" ht="24.2" customHeight="1">
      <c r="B318" s="114"/>
      <c r="C318" s="157" t="s">
        <v>2458</v>
      </c>
      <c r="D318" s="157" t="s">
        <v>207</v>
      </c>
      <c r="E318" s="158" t="s">
        <v>2937</v>
      </c>
      <c r="F318" s="159" t="s">
        <v>2938</v>
      </c>
      <c r="G318" s="160" t="s">
        <v>199</v>
      </c>
      <c r="H318" s="161">
        <v>1</v>
      </c>
      <c r="I318" s="162"/>
      <c r="J318" s="163">
        <f t="shared" si="65"/>
        <v>0</v>
      </c>
      <c r="K318" s="159" t="s">
        <v>1</v>
      </c>
      <c r="L318" s="30"/>
      <c r="M318" s="164" t="s">
        <v>1</v>
      </c>
      <c r="N318" s="113" t="s">
        <v>39</v>
      </c>
      <c r="P318" s="153">
        <f t="shared" si="66"/>
        <v>0</v>
      </c>
      <c r="Q318" s="153">
        <v>0</v>
      </c>
      <c r="R318" s="153">
        <f t="shared" si="67"/>
        <v>0</v>
      </c>
      <c r="S318" s="153">
        <v>0</v>
      </c>
      <c r="T318" s="154">
        <f t="shared" si="68"/>
        <v>0</v>
      </c>
      <c r="AR318" s="155" t="s">
        <v>1004</v>
      </c>
      <c r="AT318" s="155" t="s">
        <v>207</v>
      </c>
      <c r="AU318" s="155" t="s">
        <v>84</v>
      </c>
      <c r="AY318" s="15" t="s">
        <v>193</v>
      </c>
      <c r="BE318" s="156">
        <f t="shared" si="69"/>
        <v>0</v>
      </c>
      <c r="BF318" s="156">
        <f t="shared" si="70"/>
        <v>0</v>
      </c>
      <c r="BG318" s="156">
        <f t="shared" si="71"/>
        <v>0</v>
      </c>
      <c r="BH318" s="156">
        <f t="shared" si="72"/>
        <v>0</v>
      </c>
      <c r="BI318" s="156">
        <f t="shared" si="73"/>
        <v>0</v>
      </c>
      <c r="BJ318" s="15" t="s">
        <v>82</v>
      </c>
      <c r="BK318" s="156">
        <f t="shared" si="74"/>
        <v>0</v>
      </c>
      <c r="BL318" s="15" t="s">
        <v>1004</v>
      </c>
      <c r="BM318" s="155" t="s">
        <v>2939</v>
      </c>
    </row>
    <row r="319" spans="2:65" s="1" customFormat="1" ht="16.5" customHeight="1">
      <c r="B319" s="114"/>
      <c r="C319" s="143" t="s">
        <v>2462</v>
      </c>
      <c r="D319" s="143" t="s">
        <v>196</v>
      </c>
      <c r="E319" s="144" t="s">
        <v>2940</v>
      </c>
      <c r="F319" s="145" t="s">
        <v>2941</v>
      </c>
      <c r="G319" s="146" t="s">
        <v>199</v>
      </c>
      <c r="H319" s="147">
        <v>1</v>
      </c>
      <c r="I319" s="148"/>
      <c r="J319" s="149">
        <f t="shared" si="65"/>
        <v>0</v>
      </c>
      <c r="K319" s="145" t="s">
        <v>1</v>
      </c>
      <c r="L319" s="150"/>
      <c r="M319" s="151" t="s">
        <v>1</v>
      </c>
      <c r="N319" s="152" t="s">
        <v>39</v>
      </c>
      <c r="P319" s="153">
        <f t="shared" si="66"/>
        <v>0</v>
      </c>
      <c r="Q319" s="153">
        <v>0</v>
      </c>
      <c r="R319" s="153">
        <f t="shared" si="67"/>
        <v>0</v>
      </c>
      <c r="S319" s="153">
        <v>0</v>
      </c>
      <c r="T319" s="154">
        <f t="shared" si="68"/>
        <v>0</v>
      </c>
      <c r="AR319" s="155" t="s">
        <v>1004</v>
      </c>
      <c r="AT319" s="155" t="s">
        <v>196</v>
      </c>
      <c r="AU319" s="155" t="s">
        <v>84</v>
      </c>
      <c r="AY319" s="15" t="s">
        <v>193</v>
      </c>
      <c r="BE319" s="156">
        <f t="shared" si="69"/>
        <v>0</v>
      </c>
      <c r="BF319" s="156">
        <f t="shared" si="70"/>
        <v>0</v>
      </c>
      <c r="BG319" s="156">
        <f t="shared" si="71"/>
        <v>0</v>
      </c>
      <c r="BH319" s="156">
        <f t="shared" si="72"/>
        <v>0</v>
      </c>
      <c r="BI319" s="156">
        <f t="shared" si="73"/>
        <v>0</v>
      </c>
      <c r="BJ319" s="15" t="s">
        <v>82</v>
      </c>
      <c r="BK319" s="156">
        <f t="shared" si="74"/>
        <v>0</v>
      </c>
      <c r="BL319" s="15" t="s">
        <v>1004</v>
      </c>
      <c r="BM319" s="155" t="s">
        <v>2942</v>
      </c>
    </row>
    <row r="320" spans="2:65" s="1" customFormat="1" ht="24.2" customHeight="1">
      <c r="B320" s="114"/>
      <c r="C320" s="157" t="s">
        <v>2468</v>
      </c>
      <c r="D320" s="157" t="s">
        <v>207</v>
      </c>
      <c r="E320" s="158" t="s">
        <v>2943</v>
      </c>
      <c r="F320" s="159" t="s">
        <v>2944</v>
      </c>
      <c r="G320" s="160" t="s">
        <v>199</v>
      </c>
      <c r="H320" s="161">
        <v>1</v>
      </c>
      <c r="I320" s="162"/>
      <c r="J320" s="163">
        <f t="shared" si="65"/>
        <v>0</v>
      </c>
      <c r="K320" s="159" t="s">
        <v>1</v>
      </c>
      <c r="L320" s="30"/>
      <c r="M320" s="164" t="s">
        <v>1</v>
      </c>
      <c r="N320" s="113" t="s">
        <v>39</v>
      </c>
      <c r="P320" s="153">
        <f t="shared" si="66"/>
        <v>0</v>
      </c>
      <c r="Q320" s="153">
        <v>0</v>
      </c>
      <c r="R320" s="153">
        <f t="shared" si="67"/>
        <v>0</v>
      </c>
      <c r="S320" s="153">
        <v>0</v>
      </c>
      <c r="T320" s="154">
        <f t="shared" si="68"/>
        <v>0</v>
      </c>
      <c r="AR320" s="155" t="s">
        <v>1004</v>
      </c>
      <c r="AT320" s="155" t="s">
        <v>207</v>
      </c>
      <c r="AU320" s="155" t="s">
        <v>84</v>
      </c>
      <c r="AY320" s="15" t="s">
        <v>193</v>
      </c>
      <c r="BE320" s="156">
        <f t="shared" si="69"/>
        <v>0</v>
      </c>
      <c r="BF320" s="156">
        <f t="shared" si="70"/>
        <v>0</v>
      </c>
      <c r="BG320" s="156">
        <f t="shared" si="71"/>
        <v>0</v>
      </c>
      <c r="BH320" s="156">
        <f t="shared" si="72"/>
        <v>0</v>
      </c>
      <c r="BI320" s="156">
        <f t="shared" si="73"/>
        <v>0</v>
      </c>
      <c r="BJ320" s="15" t="s">
        <v>82</v>
      </c>
      <c r="BK320" s="156">
        <f t="shared" si="74"/>
        <v>0</v>
      </c>
      <c r="BL320" s="15" t="s">
        <v>1004</v>
      </c>
      <c r="BM320" s="155" t="s">
        <v>2945</v>
      </c>
    </row>
    <row r="321" spans="2:65" s="1" customFormat="1" ht="16.5" customHeight="1">
      <c r="B321" s="114"/>
      <c r="C321" s="143" t="s">
        <v>1653</v>
      </c>
      <c r="D321" s="143" t="s">
        <v>196</v>
      </c>
      <c r="E321" s="144" t="s">
        <v>2946</v>
      </c>
      <c r="F321" s="145" t="s">
        <v>2947</v>
      </c>
      <c r="G321" s="146" t="s">
        <v>199</v>
      </c>
      <c r="H321" s="147">
        <v>1</v>
      </c>
      <c r="I321" s="148"/>
      <c r="J321" s="149">
        <f t="shared" si="65"/>
        <v>0</v>
      </c>
      <c r="K321" s="145" t="s">
        <v>1</v>
      </c>
      <c r="L321" s="150"/>
      <c r="M321" s="151" t="s">
        <v>1</v>
      </c>
      <c r="N321" s="152" t="s">
        <v>39</v>
      </c>
      <c r="P321" s="153">
        <f t="shared" si="66"/>
        <v>0</v>
      </c>
      <c r="Q321" s="153">
        <v>0</v>
      </c>
      <c r="R321" s="153">
        <f t="shared" si="67"/>
        <v>0</v>
      </c>
      <c r="S321" s="153">
        <v>0</v>
      </c>
      <c r="T321" s="154">
        <f t="shared" si="68"/>
        <v>0</v>
      </c>
      <c r="AR321" s="155" t="s">
        <v>1004</v>
      </c>
      <c r="AT321" s="155" t="s">
        <v>196</v>
      </c>
      <c r="AU321" s="155" t="s">
        <v>84</v>
      </c>
      <c r="AY321" s="15" t="s">
        <v>193</v>
      </c>
      <c r="BE321" s="156">
        <f t="shared" si="69"/>
        <v>0</v>
      </c>
      <c r="BF321" s="156">
        <f t="shared" si="70"/>
        <v>0</v>
      </c>
      <c r="BG321" s="156">
        <f t="shared" si="71"/>
        <v>0</v>
      </c>
      <c r="BH321" s="156">
        <f t="shared" si="72"/>
        <v>0</v>
      </c>
      <c r="BI321" s="156">
        <f t="shared" si="73"/>
        <v>0</v>
      </c>
      <c r="BJ321" s="15" t="s">
        <v>82</v>
      </c>
      <c r="BK321" s="156">
        <f t="shared" si="74"/>
        <v>0</v>
      </c>
      <c r="BL321" s="15" t="s">
        <v>1004</v>
      </c>
      <c r="BM321" s="155" t="s">
        <v>2948</v>
      </c>
    </row>
    <row r="322" spans="2:65" s="1" customFormat="1" ht="24.2" customHeight="1">
      <c r="B322" s="114"/>
      <c r="C322" s="157" t="s">
        <v>1657</v>
      </c>
      <c r="D322" s="157" t="s">
        <v>207</v>
      </c>
      <c r="E322" s="158" t="s">
        <v>2949</v>
      </c>
      <c r="F322" s="159" t="s">
        <v>2950</v>
      </c>
      <c r="G322" s="160" t="s">
        <v>199</v>
      </c>
      <c r="H322" s="161">
        <v>1</v>
      </c>
      <c r="I322" s="162"/>
      <c r="J322" s="163">
        <f t="shared" si="65"/>
        <v>0</v>
      </c>
      <c r="K322" s="159" t="s">
        <v>1</v>
      </c>
      <c r="L322" s="30"/>
      <c r="M322" s="164" t="s">
        <v>1</v>
      </c>
      <c r="N322" s="113" t="s">
        <v>39</v>
      </c>
      <c r="P322" s="153">
        <f t="shared" si="66"/>
        <v>0</v>
      </c>
      <c r="Q322" s="153">
        <v>0</v>
      </c>
      <c r="R322" s="153">
        <f t="shared" si="67"/>
        <v>0</v>
      </c>
      <c r="S322" s="153">
        <v>0</v>
      </c>
      <c r="T322" s="154">
        <f t="shared" si="68"/>
        <v>0</v>
      </c>
      <c r="AR322" s="155" t="s">
        <v>1004</v>
      </c>
      <c r="AT322" s="155" t="s">
        <v>207</v>
      </c>
      <c r="AU322" s="155" t="s">
        <v>84</v>
      </c>
      <c r="AY322" s="15" t="s">
        <v>193</v>
      </c>
      <c r="BE322" s="156">
        <f t="shared" si="69"/>
        <v>0</v>
      </c>
      <c r="BF322" s="156">
        <f t="shared" si="70"/>
        <v>0</v>
      </c>
      <c r="BG322" s="156">
        <f t="shared" si="71"/>
        <v>0</v>
      </c>
      <c r="BH322" s="156">
        <f t="shared" si="72"/>
        <v>0</v>
      </c>
      <c r="BI322" s="156">
        <f t="shared" si="73"/>
        <v>0</v>
      </c>
      <c r="BJ322" s="15" t="s">
        <v>82</v>
      </c>
      <c r="BK322" s="156">
        <f t="shared" si="74"/>
        <v>0</v>
      </c>
      <c r="BL322" s="15" t="s">
        <v>1004</v>
      </c>
      <c r="BM322" s="155" t="s">
        <v>2951</v>
      </c>
    </row>
    <row r="323" spans="2:65" s="1" customFormat="1" ht="21.75" customHeight="1">
      <c r="B323" s="114"/>
      <c r="C323" s="143" t="s">
        <v>1661</v>
      </c>
      <c r="D323" s="143" t="s">
        <v>196</v>
      </c>
      <c r="E323" s="144" t="s">
        <v>2952</v>
      </c>
      <c r="F323" s="145" t="s">
        <v>2953</v>
      </c>
      <c r="G323" s="146" t="s">
        <v>199</v>
      </c>
      <c r="H323" s="147">
        <v>1</v>
      </c>
      <c r="I323" s="148"/>
      <c r="J323" s="149">
        <f t="shared" si="65"/>
        <v>0</v>
      </c>
      <c r="K323" s="145" t="s">
        <v>1</v>
      </c>
      <c r="L323" s="150"/>
      <c r="M323" s="151" t="s">
        <v>1</v>
      </c>
      <c r="N323" s="152" t="s">
        <v>39</v>
      </c>
      <c r="P323" s="153">
        <f t="shared" si="66"/>
        <v>0</v>
      </c>
      <c r="Q323" s="153">
        <v>0</v>
      </c>
      <c r="R323" s="153">
        <f t="shared" si="67"/>
        <v>0</v>
      </c>
      <c r="S323" s="153">
        <v>0</v>
      </c>
      <c r="T323" s="154">
        <f t="shared" si="68"/>
        <v>0</v>
      </c>
      <c r="AR323" s="155" t="s">
        <v>1004</v>
      </c>
      <c r="AT323" s="155" t="s">
        <v>196</v>
      </c>
      <c r="AU323" s="155" t="s">
        <v>84</v>
      </c>
      <c r="AY323" s="15" t="s">
        <v>193</v>
      </c>
      <c r="BE323" s="156">
        <f t="shared" si="69"/>
        <v>0</v>
      </c>
      <c r="BF323" s="156">
        <f t="shared" si="70"/>
        <v>0</v>
      </c>
      <c r="BG323" s="156">
        <f t="shared" si="71"/>
        <v>0</v>
      </c>
      <c r="BH323" s="156">
        <f t="shared" si="72"/>
        <v>0</v>
      </c>
      <c r="BI323" s="156">
        <f t="shared" si="73"/>
        <v>0</v>
      </c>
      <c r="BJ323" s="15" t="s">
        <v>82</v>
      </c>
      <c r="BK323" s="156">
        <f t="shared" si="74"/>
        <v>0</v>
      </c>
      <c r="BL323" s="15" t="s">
        <v>1004</v>
      </c>
      <c r="BM323" s="155" t="s">
        <v>2954</v>
      </c>
    </row>
    <row r="324" spans="2:65" s="1" customFormat="1" ht="16.5" customHeight="1">
      <c r="B324" s="114"/>
      <c r="C324" s="157" t="s">
        <v>1665</v>
      </c>
      <c r="D324" s="157" t="s">
        <v>207</v>
      </c>
      <c r="E324" s="158" t="s">
        <v>1637</v>
      </c>
      <c r="F324" s="159" t="s">
        <v>1638</v>
      </c>
      <c r="G324" s="160" t="s">
        <v>199</v>
      </c>
      <c r="H324" s="161">
        <v>1</v>
      </c>
      <c r="I324" s="162"/>
      <c r="J324" s="163">
        <f t="shared" si="65"/>
        <v>0</v>
      </c>
      <c r="K324" s="159" t="s">
        <v>1</v>
      </c>
      <c r="L324" s="30"/>
      <c r="M324" s="164" t="s">
        <v>1</v>
      </c>
      <c r="N324" s="113" t="s">
        <v>39</v>
      </c>
      <c r="P324" s="153">
        <f t="shared" si="66"/>
        <v>0</v>
      </c>
      <c r="Q324" s="153">
        <v>0</v>
      </c>
      <c r="R324" s="153">
        <f t="shared" si="67"/>
        <v>0</v>
      </c>
      <c r="S324" s="153">
        <v>0</v>
      </c>
      <c r="T324" s="154">
        <f t="shared" si="68"/>
        <v>0</v>
      </c>
      <c r="AR324" s="155" t="s">
        <v>1004</v>
      </c>
      <c r="AT324" s="155" t="s">
        <v>207</v>
      </c>
      <c r="AU324" s="155" t="s">
        <v>84</v>
      </c>
      <c r="AY324" s="15" t="s">
        <v>193</v>
      </c>
      <c r="BE324" s="156">
        <f t="shared" si="69"/>
        <v>0</v>
      </c>
      <c r="BF324" s="156">
        <f t="shared" si="70"/>
        <v>0</v>
      </c>
      <c r="BG324" s="156">
        <f t="shared" si="71"/>
        <v>0</v>
      </c>
      <c r="BH324" s="156">
        <f t="shared" si="72"/>
        <v>0</v>
      </c>
      <c r="BI324" s="156">
        <f t="shared" si="73"/>
        <v>0</v>
      </c>
      <c r="BJ324" s="15" t="s">
        <v>82</v>
      </c>
      <c r="BK324" s="156">
        <f t="shared" si="74"/>
        <v>0</v>
      </c>
      <c r="BL324" s="15" t="s">
        <v>1004</v>
      </c>
      <c r="BM324" s="155" t="s">
        <v>2955</v>
      </c>
    </row>
    <row r="325" spans="2:65" s="1" customFormat="1" ht="16.5" customHeight="1">
      <c r="B325" s="114"/>
      <c r="C325" s="143" t="s">
        <v>1669</v>
      </c>
      <c r="D325" s="143" t="s">
        <v>196</v>
      </c>
      <c r="E325" s="144" t="s">
        <v>1641</v>
      </c>
      <c r="F325" s="145" t="s">
        <v>1642</v>
      </c>
      <c r="G325" s="146" t="s">
        <v>199</v>
      </c>
      <c r="H325" s="147">
        <v>1</v>
      </c>
      <c r="I325" s="148"/>
      <c r="J325" s="149">
        <f t="shared" si="65"/>
        <v>0</v>
      </c>
      <c r="K325" s="145" t="s">
        <v>1</v>
      </c>
      <c r="L325" s="150"/>
      <c r="M325" s="151" t="s">
        <v>1</v>
      </c>
      <c r="N325" s="152" t="s">
        <v>39</v>
      </c>
      <c r="P325" s="153">
        <f t="shared" si="66"/>
        <v>0</v>
      </c>
      <c r="Q325" s="153">
        <v>0</v>
      </c>
      <c r="R325" s="153">
        <f t="shared" si="67"/>
        <v>0</v>
      </c>
      <c r="S325" s="153">
        <v>0</v>
      </c>
      <c r="T325" s="154">
        <f t="shared" si="68"/>
        <v>0</v>
      </c>
      <c r="AR325" s="155" t="s">
        <v>1004</v>
      </c>
      <c r="AT325" s="155" t="s">
        <v>196</v>
      </c>
      <c r="AU325" s="155" t="s">
        <v>84</v>
      </c>
      <c r="AY325" s="15" t="s">
        <v>193</v>
      </c>
      <c r="BE325" s="156">
        <f t="shared" si="69"/>
        <v>0</v>
      </c>
      <c r="BF325" s="156">
        <f t="shared" si="70"/>
        <v>0</v>
      </c>
      <c r="BG325" s="156">
        <f t="shared" si="71"/>
        <v>0</v>
      </c>
      <c r="BH325" s="156">
        <f t="shared" si="72"/>
        <v>0</v>
      </c>
      <c r="BI325" s="156">
        <f t="shared" si="73"/>
        <v>0</v>
      </c>
      <c r="BJ325" s="15" t="s">
        <v>82</v>
      </c>
      <c r="BK325" s="156">
        <f t="shared" si="74"/>
        <v>0</v>
      </c>
      <c r="BL325" s="15" t="s">
        <v>1004</v>
      </c>
      <c r="BM325" s="155" t="s">
        <v>2956</v>
      </c>
    </row>
    <row r="326" spans="2:65" s="1" customFormat="1" ht="16.5" customHeight="1">
      <c r="B326" s="114"/>
      <c r="C326" s="143" t="s">
        <v>1673</v>
      </c>
      <c r="D326" s="143" t="s">
        <v>196</v>
      </c>
      <c r="E326" s="144" t="s">
        <v>1744</v>
      </c>
      <c r="F326" s="145" t="s">
        <v>1745</v>
      </c>
      <c r="G326" s="146" t="s">
        <v>199</v>
      </c>
      <c r="H326" s="147">
        <v>22</v>
      </c>
      <c r="I326" s="148"/>
      <c r="J326" s="149">
        <f t="shared" si="65"/>
        <v>0</v>
      </c>
      <c r="K326" s="145" t="s">
        <v>1</v>
      </c>
      <c r="L326" s="150"/>
      <c r="M326" s="151" t="s">
        <v>1</v>
      </c>
      <c r="N326" s="152" t="s">
        <v>39</v>
      </c>
      <c r="P326" s="153">
        <f t="shared" si="66"/>
        <v>0</v>
      </c>
      <c r="Q326" s="153">
        <v>0</v>
      </c>
      <c r="R326" s="153">
        <f t="shared" si="67"/>
        <v>0</v>
      </c>
      <c r="S326" s="153">
        <v>0</v>
      </c>
      <c r="T326" s="154">
        <f t="shared" si="68"/>
        <v>0</v>
      </c>
      <c r="AR326" s="155" t="s">
        <v>273</v>
      </c>
      <c r="AT326" s="155" t="s">
        <v>196</v>
      </c>
      <c r="AU326" s="155" t="s">
        <v>84</v>
      </c>
      <c r="AY326" s="15" t="s">
        <v>193</v>
      </c>
      <c r="BE326" s="156">
        <f t="shared" si="69"/>
        <v>0</v>
      </c>
      <c r="BF326" s="156">
        <f t="shared" si="70"/>
        <v>0</v>
      </c>
      <c r="BG326" s="156">
        <f t="shared" si="71"/>
        <v>0</v>
      </c>
      <c r="BH326" s="156">
        <f t="shared" si="72"/>
        <v>0</v>
      </c>
      <c r="BI326" s="156">
        <f t="shared" si="73"/>
        <v>0</v>
      </c>
      <c r="BJ326" s="15" t="s">
        <v>82</v>
      </c>
      <c r="BK326" s="156">
        <f t="shared" si="74"/>
        <v>0</v>
      </c>
      <c r="BL326" s="15" t="s">
        <v>268</v>
      </c>
      <c r="BM326" s="155" t="s">
        <v>2957</v>
      </c>
    </row>
    <row r="327" spans="2:65" s="1" customFormat="1" ht="16.5" customHeight="1">
      <c r="B327" s="114"/>
      <c r="C327" s="157" t="s">
        <v>1677</v>
      </c>
      <c r="D327" s="157" t="s">
        <v>207</v>
      </c>
      <c r="E327" s="158" t="s">
        <v>1748</v>
      </c>
      <c r="F327" s="159" t="s">
        <v>1749</v>
      </c>
      <c r="G327" s="160" t="s">
        <v>1750</v>
      </c>
      <c r="H327" s="193"/>
      <c r="I327" s="162"/>
      <c r="J327" s="163">
        <f t="shared" si="65"/>
        <v>0</v>
      </c>
      <c r="K327" s="159" t="s">
        <v>1</v>
      </c>
      <c r="L327" s="30"/>
      <c r="M327" s="164" t="s">
        <v>1</v>
      </c>
      <c r="N327" s="113" t="s">
        <v>39</v>
      </c>
      <c r="P327" s="153">
        <f t="shared" si="66"/>
        <v>0</v>
      </c>
      <c r="Q327" s="153">
        <v>0</v>
      </c>
      <c r="R327" s="153">
        <f t="shared" si="67"/>
        <v>0</v>
      </c>
      <c r="S327" s="153">
        <v>0</v>
      </c>
      <c r="T327" s="154">
        <f t="shared" si="68"/>
        <v>0</v>
      </c>
      <c r="AR327" s="155" t="s">
        <v>192</v>
      </c>
      <c r="AT327" s="155" t="s">
        <v>207</v>
      </c>
      <c r="AU327" s="155" t="s">
        <v>84</v>
      </c>
      <c r="AY327" s="15" t="s">
        <v>193</v>
      </c>
      <c r="BE327" s="156">
        <f t="shared" si="69"/>
        <v>0</v>
      </c>
      <c r="BF327" s="156">
        <f t="shared" si="70"/>
        <v>0</v>
      </c>
      <c r="BG327" s="156">
        <f t="shared" si="71"/>
        <v>0</v>
      </c>
      <c r="BH327" s="156">
        <f t="shared" si="72"/>
        <v>0</v>
      </c>
      <c r="BI327" s="156">
        <f t="shared" si="73"/>
        <v>0</v>
      </c>
      <c r="BJ327" s="15" t="s">
        <v>82</v>
      </c>
      <c r="BK327" s="156">
        <f t="shared" si="74"/>
        <v>0</v>
      </c>
      <c r="BL327" s="15" t="s">
        <v>192</v>
      </c>
      <c r="BM327" s="155" t="s">
        <v>2958</v>
      </c>
    </row>
    <row r="328" spans="2:65" s="1" customFormat="1" ht="19.5">
      <c r="B328" s="30"/>
      <c r="D328" s="166" t="s">
        <v>1116</v>
      </c>
      <c r="F328" s="192" t="s">
        <v>2959</v>
      </c>
      <c r="I328" s="115"/>
      <c r="L328" s="30"/>
      <c r="M328" s="182"/>
      <c r="T328" s="54"/>
      <c r="AT328" s="15" t="s">
        <v>1116</v>
      </c>
      <c r="AU328" s="15" t="s">
        <v>84</v>
      </c>
    </row>
    <row r="329" spans="2:65" s="11" customFormat="1" ht="25.9" customHeight="1">
      <c r="B329" s="131"/>
      <c r="D329" s="132" t="s">
        <v>73</v>
      </c>
      <c r="E329" s="133" t="s">
        <v>1867</v>
      </c>
      <c r="F329" s="133" t="s">
        <v>1868</v>
      </c>
      <c r="I329" s="134"/>
      <c r="J329" s="135">
        <f>BK329</f>
        <v>0</v>
      </c>
      <c r="L329" s="131"/>
      <c r="M329" s="136"/>
      <c r="P329" s="137">
        <f>SUM(P330:P454)</f>
        <v>0</v>
      </c>
      <c r="R329" s="137">
        <f>SUM(R330:R454)</f>
        <v>135.27548768040003</v>
      </c>
      <c r="T329" s="138">
        <f>SUM(T330:T454)</f>
        <v>145.86000000000001</v>
      </c>
      <c r="AR329" s="132" t="s">
        <v>203</v>
      </c>
      <c r="AT329" s="139" t="s">
        <v>73</v>
      </c>
      <c r="AU329" s="139" t="s">
        <v>74</v>
      </c>
      <c r="AY329" s="132" t="s">
        <v>193</v>
      </c>
      <c r="BK329" s="140">
        <f>SUM(BK330:BK454)</f>
        <v>0</v>
      </c>
    </row>
    <row r="330" spans="2:65" s="1" customFormat="1" ht="21.75" customHeight="1">
      <c r="B330" s="114"/>
      <c r="C330" s="157" t="s">
        <v>1681</v>
      </c>
      <c r="D330" s="157" t="s">
        <v>207</v>
      </c>
      <c r="E330" s="158" t="s">
        <v>731</v>
      </c>
      <c r="F330" s="159" t="s">
        <v>1870</v>
      </c>
      <c r="G330" s="160" t="s">
        <v>733</v>
      </c>
      <c r="H330" s="161">
        <v>0.5</v>
      </c>
      <c r="I330" s="162"/>
      <c r="J330" s="163">
        <f>ROUND(I330*H330,2)</f>
        <v>0</v>
      </c>
      <c r="K330" s="159" t="s">
        <v>1871</v>
      </c>
      <c r="L330" s="30"/>
      <c r="M330" s="164" t="s">
        <v>1</v>
      </c>
      <c r="N330" s="113" t="s">
        <v>39</v>
      </c>
      <c r="P330" s="153">
        <f>O330*H330</f>
        <v>0</v>
      </c>
      <c r="Q330" s="153">
        <v>9.9000000000000008E-3</v>
      </c>
      <c r="R330" s="153">
        <f>Q330*H330</f>
        <v>4.9500000000000004E-3</v>
      </c>
      <c r="S330" s="153">
        <v>0</v>
      </c>
      <c r="T330" s="154">
        <f>S330*H330</f>
        <v>0</v>
      </c>
      <c r="AR330" s="155" t="s">
        <v>268</v>
      </c>
      <c r="AT330" s="155" t="s">
        <v>207</v>
      </c>
      <c r="AU330" s="155" t="s">
        <v>82</v>
      </c>
      <c r="AY330" s="15" t="s">
        <v>193</v>
      </c>
      <c r="BE330" s="156">
        <f>IF(N330="základní",J330,0)</f>
        <v>0</v>
      </c>
      <c r="BF330" s="156">
        <f>IF(N330="snížená",J330,0)</f>
        <v>0</v>
      </c>
      <c r="BG330" s="156">
        <f>IF(N330="zákl. přenesená",J330,0)</f>
        <v>0</v>
      </c>
      <c r="BH330" s="156">
        <f>IF(N330="sníž. přenesená",J330,0)</f>
        <v>0</v>
      </c>
      <c r="BI330" s="156">
        <f>IF(N330="nulová",J330,0)</f>
        <v>0</v>
      </c>
      <c r="BJ330" s="15" t="s">
        <v>82</v>
      </c>
      <c r="BK330" s="156">
        <f>ROUND(I330*H330,2)</f>
        <v>0</v>
      </c>
      <c r="BL330" s="15" t="s">
        <v>268</v>
      </c>
      <c r="BM330" s="155" t="s">
        <v>2960</v>
      </c>
    </row>
    <row r="331" spans="2:65" s="1" customFormat="1" ht="55.5" customHeight="1">
      <c r="B331" s="114"/>
      <c r="C331" s="157" t="s">
        <v>1685</v>
      </c>
      <c r="D331" s="157" t="s">
        <v>207</v>
      </c>
      <c r="E331" s="158" t="s">
        <v>1884</v>
      </c>
      <c r="F331" s="159" t="s">
        <v>1885</v>
      </c>
      <c r="G331" s="160" t="s">
        <v>857</v>
      </c>
      <c r="H331" s="161">
        <v>298.7</v>
      </c>
      <c r="I331" s="162"/>
      <c r="J331" s="163">
        <f>ROUND(I331*H331,2)</f>
        <v>0</v>
      </c>
      <c r="K331" s="159" t="s">
        <v>239</v>
      </c>
      <c r="L331" s="30"/>
      <c r="M331" s="164" t="s">
        <v>1</v>
      </c>
      <c r="N331" s="113" t="s">
        <v>39</v>
      </c>
      <c r="P331" s="153">
        <f>O331*H331</f>
        <v>0</v>
      </c>
      <c r="Q331" s="153">
        <v>0</v>
      </c>
      <c r="R331" s="153">
        <f>Q331*H331</f>
        <v>0</v>
      </c>
      <c r="S331" s="153">
        <v>0</v>
      </c>
      <c r="T331" s="154">
        <f>S331*H331</f>
        <v>0</v>
      </c>
      <c r="AR331" s="155" t="s">
        <v>268</v>
      </c>
      <c r="AT331" s="155" t="s">
        <v>207</v>
      </c>
      <c r="AU331" s="155" t="s">
        <v>82</v>
      </c>
      <c r="AY331" s="15" t="s">
        <v>193</v>
      </c>
      <c r="BE331" s="156">
        <f>IF(N331="základní",J331,0)</f>
        <v>0</v>
      </c>
      <c r="BF331" s="156">
        <f>IF(N331="snížená",J331,0)</f>
        <v>0</v>
      </c>
      <c r="BG331" s="156">
        <f>IF(N331="zákl. přenesená",J331,0)</f>
        <v>0</v>
      </c>
      <c r="BH331" s="156">
        <f>IF(N331="sníž. přenesená",J331,0)</f>
        <v>0</v>
      </c>
      <c r="BI331" s="156">
        <f>IF(N331="nulová",J331,0)</f>
        <v>0</v>
      </c>
      <c r="BJ331" s="15" t="s">
        <v>82</v>
      </c>
      <c r="BK331" s="156">
        <f>ROUND(I331*H331,2)</f>
        <v>0</v>
      </c>
      <c r="BL331" s="15" t="s">
        <v>268</v>
      </c>
      <c r="BM331" s="155" t="s">
        <v>2961</v>
      </c>
    </row>
    <row r="332" spans="2:65" s="1" customFormat="1" ht="11.25">
      <c r="B332" s="30"/>
      <c r="D332" s="180" t="s">
        <v>286</v>
      </c>
      <c r="F332" s="181" t="s">
        <v>1887</v>
      </c>
      <c r="I332" s="115"/>
      <c r="L332" s="30"/>
      <c r="M332" s="182"/>
      <c r="T332" s="54"/>
      <c r="AT332" s="15" t="s">
        <v>286</v>
      </c>
      <c r="AU332" s="15" t="s">
        <v>82</v>
      </c>
    </row>
    <row r="333" spans="2:65" s="12" customFormat="1" ht="11.25">
      <c r="B333" s="165"/>
      <c r="D333" s="166" t="s">
        <v>224</v>
      </c>
      <c r="E333" s="167" t="s">
        <v>1</v>
      </c>
      <c r="F333" s="168" t="s">
        <v>2962</v>
      </c>
      <c r="H333" s="169">
        <v>250.7</v>
      </c>
      <c r="I333" s="170"/>
      <c r="L333" s="165"/>
      <c r="M333" s="171"/>
      <c r="T333" s="172"/>
      <c r="AT333" s="167" t="s">
        <v>224</v>
      </c>
      <c r="AU333" s="167" t="s">
        <v>82</v>
      </c>
      <c r="AV333" s="12" t="s">
        <v>84</v>
      </c>
      <c r="AW333" s="12" t="s">
        <v>226</v>
      </c>
      <c r="AX333" s="12" t="s">
        <v>74</v>
      </c>
      <c r="AY333" s="167" t="s">
        <v>193</v>
      </c>
    </row>
    <row r="334" spans="2:65" s="12" customFormat="1" ht="11.25">
      <c r="B334" s="165"/>
      <c r="D334" s="166" t="s">
        <v>224</v>
      </c>
      <c r="E334" s="167" t="s">
        <v>1</v>
      </c>
      <c r="F334" s="168" t="s">
        <v>2963</v>
      </c>
      <c r="H334" s="169">
        <v>48</v>
      </c>
      <c r="I334" s="170"/>
      <c r="L334" s="165"/>
      <c r="M334" s="171"/>
      <c r="T334" s="172"/>
      <c r="AT334" s="167" t="s">
        <v>224</v>
      </c>
      <c r="AU334" s="167" t="s">
        <v>82</v>
      </c>
      <c r="AV334" s="12" t="s">
        <v>84</v>
      </c>
      <c r="AW334" s="12" t="s">
        <v>226</v>
      </c>
      <c r="AX334" s="12" t="s">
        <v>74</v>
      </c>
      <c r="AY334" s="167" t="s">
        <v>193</v>
      </c>
    </row>
    <row r="335" spans="2:65" s="13" customFormat="1" ht="11.25">
      <c r="B335" s="173"/>
      <c r="D335" s="166" t="s">
        <v>224</v>
      </c>
      <c r="E335" s="174" t="s">
        <v>1</v>
      </c>
      <c r="F335" s="175" t="s">
        <v>227</v>
      </c>
      <c r="H335" s="176">
        <v>298.7</v>
      </c>
      <c r="I335" s="177"/>
      <c r="L335" s="173"/>
      <c r="M335" s="178"/>
      <c r="T335" s="179"/>
      <c r="AT335" s="174" t="s">
        <v>224</v>
      </c>
      <c r="AU335" s="174" t="s">
        <v>82</v>
      </c>
      <c r="AV335" s="13" t="s">
        <v>192</v>
      </c>
      <c r="AW335" s="13" t="s">
        <v>226</v>
      </c>
      <c r="AX335" s="13" t="s">
        <v>82</v>
      </c>
      <c r="AY335" s="174" t="s">
        <v>193</v>
      </c>
    </row>
    <row r="336" spans="2:65" s="1" customFormat="1" ht="37.9" customHeight="1">
      <c r="B336" s="114"/>
      <c r="C336" s="157" t="s">
        <v>1689</v>
      </c>
      <c r="D336" s="157" t="s">
        <v>207</v>
      </c>
      <c r="E336" s="158" t="s">
        <v>1891</v>
      </c>
      <c r="F336" s="159" t="s">
        <v>1892</v>
      </c>
      <c r="G336" s="160" t="s">
        <v>857</v>
      </c>
      <c r="H336" s="161">
        <v>298.7</v>
      </c>
      <c r="I336" s="162"/>
      <c r="J336" s="163">
        <f>ROUND(I336*H336,2)</f>
        <v>0</v>
      </c>
      <c r="K336" s="159" t="s">
        <v>1003</v>
      </c>
      <c r="L336" s="30"/>
      <c r="M336" s="164" t="s">
        <v>1</v>
      </c>
      <c r="N336" s="113" t="s">
        <v>39</v>
      </c>
      <c r="P336" s="153">
        <f>O336*H336</f>
        <v>0</v>
      </c>
      <c r="Q336" s="153">
        <v>0</v>
      </c>
      <c r="R336" s="153">
        <f>Q336*H336</f>
        <v>0</v>
      </c>
      <c r="S336" s="153">
        <v>0</v>
      </c>
      <c r="T336" s="154">
        <f>S336*H336</f>
        <v>0</v>
      </c>
      <c r="AR336" s="155" t="s">
        <v>192</v>
      </c>
      <c r="AT336" s="155" t="s">
        <v>207</v>
      </c>
      <c r="AU336" s="155" t="s">
        <v>82</v>
      </c>
      <c r="AY336" s="15" t="s">
        <v>193</v>
      </c>
      <c r="BE336" s="156">
        <f>IF(N336="základní",J336,0)</f>
        <v>0</v>
      </c>
      <c r="BF336" s="156">
        <f>IF(N336="snížená",J336,0)</f>
        <v>0</v>
      </c>
      <c r="BG336" s="156">
        <f>IF(N336="zákl. přenesená",J336,0)</f>
        <v>0</v>
      </c>
      <c r="BH336" s="156">
        <f>IF(N336="sníž. přenesená",J336,0)</f>
        <v>0</v>
      </c>
      <c r="BI336" s="156">
        <f>IF(N336="nulová",J336,0)</f>
        <v>0</v>
      </c>
      <c r="BJ336" s="15" t="s">
        <v>82</v>
      </c>
      <c r="BK336" s="156">
        <f>ROUND(I336*H336,2)</f>
        <v>0</v>
      </c>
      <c r="BL336" s="15" t="s">
        <v>192</v>
      </c>
      <c r="BM336" s="155" t="s">
        <v>2964</v>
      </c>
    </row>
    <row r="337" spans="2:65" s="1" customFormat="1" ht="11.25">
      <c r="B337" s="30"/>
      <c r="D337" s="180" t="s">
        <v>286</v>
      </c>
      <c r="F337" s="181" t="s">
        <v>1894</v>
      </c>
      <c r="I337" s="115"/>
      <c r="L337" s="30"/>
      <c r="M337" s="182"/>
      <c r="T337" s="54"/>
      <c r="AT337" s="15" t="s">
        <v>286</v>
      </c>
      <c r="AU337" s="15" t="s">
        <v>82</v>
      </c>
    </row>
    <row r="338" spans="2:65" s="12" customFormat="1" ht="11.25">
      <c r="B338" s="165"/>
      <c r="D338" s="166" t="s">
        <v>224</v>
      </c>
      <c r="E338" s="167" t="s">
        <v>1</v>
      </c>
      <c r="F338" s="168" t="s">
        <v>2962</v>
      </c>
      <c r="H338" s="169">
        <v>250.7</v>
      </c>
      <c r="I338" s="170"/>
      <c r="L338" s="165"/>
      <c r="M338" s="171"/>
      <c r="T338" s="172"/>
      <c r="AT338" s="167" t="s">
        <v>224</v>
      </c>
      <c r="AU338" s="167" t="s">
        <v>82</v>
      </c>
      <c r="AV338" s="12" t="s">
        <v>84</v>
      </c>
      <c r="AW338" s="12" t="s">
        <v>226</v>
      </c>
      <c r="AX338" s="12" t="s">
        <v>74</v>
      </c>
      <c r="AY338" s="167" t="s">
        <v>193</v>
      </c>
    </row>
    <row r="339" spans="2:65" s="12" customFormat="1" ht="11.25">
      <c r="B339" s="165"/>
      <c r="D339" s="166" t="s">
        <v>224</v>
      </c>
      <c r="E339" s="167" t="s">
        <v>1</v>
      </c>
      <c r="F339" s="168" t="s">
        <v>2963</v>
      </c>
      <c r="H339" s="169">
        <v>48</v>
      </c>
      <c r="I339" s="170"/>
      <c r="L339" s="165"/>
      <c r="M339" s="171"/>
      <c r="T339" s="172"/>
      <c r="AT339" s="167" t="s">
        <v>224</v>
      </c>
      <c r="AU339" s="167" t="s">
        <v>82</v>
      </c>
      <c r="AV339" s="12" t="s">
        <v>84</v>
      </c>
      <c r="AW339" s="12" t="s">
        <v>226</v>
      </c>
      <c r="AX339" s="12" t="s">
        <v>74</v>
      </c>
      <c r="AY339" s="167" t="s">
        <v>193</v>
      </c>
    </row>
    <row r="340" spans="2:65" s="13" customFormat="1" ht="11.25">
      <c r="B340" s="173"/>
      <c r="D340" s="166" t="s">
        <v>224</v>
      </c>
      <c r="E340" s="174" t="s">
        <v>1</v>
      </c>
      <c r="F340" s="175" t="s">
        <v>227</v>
      </c>
      <c r="H340" s="176">
        <v>298.7</v>
      </c>
      <c r="I340" s="177"/>
      <c r="L340" s="173"/>
      <c r="M340" s="178"/>
      <c r="T340" s="179"/>
      <c r="AT340" s="174" t="s">
        <v>224</v>
      </c>
      <c r="AU340" s="174" t="s">
        <v>82</v>
      </c>
      <c r="AV340" s="13" t="s">
        <v>192</v>
      </c>
      <c r="AW340" s="13" t="s">
        <v>226</v>
      </c>
      <c r="AX340" s="13" t="s">
        <v>82</v>
      </c>
      <c r="AY340" s="174" t="s">
        <v>193</v>
      </c>
    </row>
    <row r="341" spans="2:65" s="1" customFormat="1" ht="49.15" customHeight="1">
      <c r="B341" s="114"/>
      <c r="C341" s="157" t="s">
        <v>1693</v>
      </c>
      <c r="D341" s="157" t="s">
        <v>207</v>
      </c>
      <c r="E341" s="158" t="s">
        <v>1897</v>
      </c>
      <c r="F341" s="159" t="s">
        <v>1898</v>
      </c>
      <c r="G341" s="160" t="s">
        <v>857</v>
      </c>
      <c r="H341" s="161">
        <v>137.41999999999999</v>
      </c>
      <c r="I341" s="162"/>
      <c r="J341" s="163">
        <f>ROUND(I341*H341,2)</f>
        <v>0</v>
      </c>
      <c r="K341" s="159" t="s">
        <v>905</v>
      </c>
      <c r="L341" s="30"/>
      <c r="M341" s="164" t="s">
        <v>1</v>
      </c>
      <c r="N341" s="113" t="s">
        <v>39</v>
      </c>
      <c r="P341" s="153">
        <f>O341*H341</f>
        <v>0</v>
      </c>
      <c r="Q341" s="153">
        <v>0</v>
      </c>
      <c r="R341" s="153">
        <f>Q341*H341</f>
        <v>0</v>
      </c>
      <c r="S341" s="153">
        <v>0</v>
      </c>
      <c r="T341" s="154">
        <f>S341*H341</f>
        <v>0</v>
      </c>
      <c r="AR341" s="155" t="s">
        <v>268</v>
      </c>
      <c r="AT341" s="155" t="s">
        <v>207</v>
      </c>
      <c r="AU341" s="155" t="s">
        <v>82</v>
      </c>
      <c r="AY341" s="15" t="s">
        <v>193</v>
      </c>
      <c r="BE341" s="156">
        <f>IF(N341="základní",J341,0)</f>
        <v>0</v>
      </c>
      <c r="BF341" s="156">
        <f>IF(N341="snížená",J341,0)</f>
        <v>0</v>
      </c>
      <c r="BG341" s="156">
        <f>IF(N341="zákl. přenesená",J341,0)</f>
        <v>0</v>
      </c>
      <c r="BH341" s="156">
        <f>IF(N341="sníž. přenesená",J341,0)</f>
        <v>0</v>
      </c>
      <c r="BI341" s="156">
        <f>IF(N341="nulová",J341,0)</f>
        <v>0</v>
      </c>
      <c r="BJ341" s="15" t="s">
        <v>82</v>
      </c>
      <c r="BK341" s="156">
        <f>ROUND(I341*H341,2)</f>
        <v>0</v>
      </c>
      <c r="BL341" s="15" t="s">
        <v>268</v>
      </c>
      <c r="BM341" s="155" t="s">
        <v>2965</v>
      </c>
    </row>
    <row r="342" spans="2:65" s="1" customFormat="1" ht="11.25">
      <c r="B342" s="30"/>
      <c r="D342" s="180" t="s">
        <v>286</v>
      </c>
      <c r="F342" s="181" t="s">
        <v>1900</v>
      </c>
      <c r="I342" s="115"/>
      <c r="L342" s="30"/>
      <c r="M342" s="182"/>
      <c r="T342" s="54"/>
      <c r="AT342" s="15" t="s">
        <v>286</v>
      </c>
      <c r="AU342" s="15" t="s">
        <v>82</v>
      </c>
    </row>
    <row r="343" spans="2:65" s="12" customFormat="1" ht="11.25">
      <c r="B343" s="165"/>
      <c r="D343" s="166" t="s">
        <v>224</v>
      </c>
      <c r="E343" s="167" t="s">
        <v>1</v>
      </c>
      <c r="F343" s="168" t="s">
        <v>2966</v>
      </c>
      <c r="H343" s="169">
        <v>48</v>
      </c>
      <c r="I343" s="170"/>
      <c r="L343" s="165"/>
      <c r="M343" s="171"/>
      <c r="T343" s="172"/>
      <c r="AT343" s="167" t="s">
        <v>224</v>
      </c>
      <c r="AU343" s="167" t="s">
        <v>82</v>
      </c>
      <c r="AV343" s="12" t="s">
        <v>84</v>
      </c>
      <c r="AW343" s="12" t="s">
        <v>226</v>
      </c>
      <c r="AX343" s="12" t="s">
        <v>74</v>
      </c>
      <c r="AY343" s="167" t="s">
        <v>193</v>
      </c>
    </row>
    <row r="344" spans="2:65" s="12" customFormat="1" ht="11.25">
      <c r="B344" s="165"/>
      <c r="D344" s="166" t="s">
        <v>224</v>
      </c>
      <c r="E344" s="167" t="s">
        <v>1</v>
      </c>
      <c r="F344" s="168" t="s">
        <v>2967</v>
      </c>
      <c r="H344" s="169">
        <v>89.42</v>
      </c>
      <c r="I344" s="170"/>
      <c r="L344" s="165"/>
      <c r="M344" s="171"/>
      <c r="T344" s="172"/>
      <c r="AT344" s="167" t="s">
        <v>224</v>
      </c>
      <c r="AU344" s="167" t="s">
        <v>82</v>
      </c>
      <c r="AV344" s="12" t="s">
        <v>84</v>
      </c>
      <c r="AW344" s="12" t="s">
        <v>226</v>
      </c>
      <c r="AX344" s="12" t="s">
        <v>74</v>
      </c>
      <c r="AY344" s="167" t="s">
        <v>193</v>
      </c>
    </row>
    <row r="345" spans="2:65" s="13" customFormat="1" ht="11.25">
      <c r="B345" s="173"/>
      <c r="D345" s="166" t="s">
        <v>224</v>
      </c>
      <c r="E345" s="174" t="s">
        <v>1</v>
      </c>
      <c r="F345" s="175" t="s">
        <v>227</v>
      </c>
      <c r="H345" s="176">
        <v>137.41999999999999</v>
      </c>
      <c r="I345" s="177"/>
      <c r="L345" s="173"/>
      <c r="M345" s="178"/>
      <c r="T345" s="179"/>
      <c r="AT345" s="174" t="s">
        <v>224</v>
      </c>
      <c r="AU345" s="174" t="s">
        <v>82</v>
      </c>
      <c r="AV345" s="13" t="s">
        <v>192</v>
      </c>
      <c r="AW345" s="13" t="s">
        <v>226</v>
      </c>
      <c r="AX345" s="13" t="s">
        <v>82</v>
      </c>
      <c r="AY345" s="174" t="s">
        <v>193</v>
      </c>
    </row>
    <row r="346" spans="2:65" s="1" customFormat="1" ht="24.2" customHeight="1">
      <c r="B346" s="114"/>
      <c r="C346" s="157" t="s">
        <v>1697</v>
      </c>
      <c r="D346" s="157" t="s">
        <v>207</v>
      </c>
      <c r="E346" s="158" t="s">
        <v>1904</v>
      </c>
      <c r="F346" s="159" t="s">
        <v>1905</v>
      </c>
      <c r="G346" s="160" t="s">
        <v>857</v>
      </c>
      <c r="H346" s="161">
        <v>161.27000000000001</v>
      </c>
      <c r="I346" s="162"/>
      <c r="J346" s="163">
        <f>ROUND(I346*H346,2)</f>
        <v>0</v>
      </c>
      <c r="K346" s="159" t="s">
        <v>1003</v>
      </c>
      <c r="L346" s="30"/>
      <c r="M346" s="164" t="s">
        <v>1</v>
      </c>
      <c r="N346" s="113" t="s">
        <v>39</v>
      </c>
      <c r="P346" s="153">
        <f>O346*H346</f>
        <v>0</v>
      </c>
      <c r="Q346" s="153">
        <v>0</v>
      </c>
      <c r="R346" s="153">
        <f>Q346*H346</f>
        <v>0</v>
      </c>
      <c r="S346" s="153">
        <v>0</v>
      </c>
      <c r="T346" s="154">
        <f>S346*H346</f>
        <v>0</v>
      </c>
      <c r="AR346" s="155" t="s">
        <v>268</v>
      </c>
      <c r="AT346" s="155" t="s">
        <v>207</v>
      </c>
      <c r="AU346" s="155" t="s">
        <v>82</v>
      </c>
      <c r="AY346" s="15" t="s">
        <v>193</v>
      </c>
      <c r="BE346" s="156">
        <f>IF(N346="základní",J346,0)</f>
        <v>0</v>
      </c>
      <c r="BF346" s="156">
        <f>IF(N346="snížená",J346,0)</f>
        <v>0</v>
      </c>
      <c r="BG346" s="156">
        <f>IF(N346="zákl. přenesená",J346,0)</f>
        <v>0</v>
      </c>
      <c r="BH346" s="156">
        <f>IF(N346="sníž. přenesená",J346,0)</f>
        <v>0</v>
      </c>
      <c r="BI346" s="156">
        <f>IF(N346="nulová",J346,0)</f>
        <v>0</v>
      </c>
      <c r="BJ346" s="15" t="s">
        <v>82</v>
      </c>
      <c r="BK346" s="156">
        <f>ROUND(I346*H346,2)</f>
        <v>0</v>
      </c>
      <c r="BL346" s="15" t="s">
        <v>268</v>
      </c>
      <c r="BM346" s="155" t="s">
        <v>2968</v>
      </c>
    </row>
    <row r="347" spans="2:65" s="1" customFormat="1" ht="11.25">
      <c r="B347" s="30"/>
      <c r="D347" s="180" t="s">
        <v>286</v>
      </c>
      <c r="F347" s="181" t="s">
        <v>1907</v>
      </c>
      <c r="I347" s="115"/>
      <c r="L347" s="30"/>
      <c r="M347" s="182"/>
      <c r="T347" s="54"/>
      <c r="AT347" s="15" t="s">
        <v>286</v>
      </c>
      <c r="AU347" s="15" t="s">
        <v>82</v>
      </c>
    </row>
    <row r="348" spans="2:65" s="12" customFormat="1" ht="11.25">
      <c r="B348" s="165"/>
      <c r="D348" s="166" t="s">
        <v>224</v>
      </c>
      <c r="E348" s="167" t="s">
        <v>1</v>
      </c>
      <c r="F348" s="168" t="s">
        <v>2969</v>
      </c>
      <c r="H348" s="169">
        <v>161.27000000000001</v>
      </c>
      <c r="I348" s="170"/>
      <c r="L348" s="165"/>
      <c r="M348" s="171"/>
      <c r="T348" s="172"/>
      <c r="AT348" s="167" t="s">
        <v>224</v>
      </c>
      <c r="AU348" s="167" t="s">
        <v>82</v>
      </c>
      <c r="AV348" s="12" t="s">
        <v>84</v>
      </c>
      <c r="AW348" s="12" t="s">
        <v>226</v>
      </c>
      <c r="AX348" s="12" t="s">
        <v>74</v>
      </c>
      <c r="AY348" s="167" t="s">
        <v>193</v>
      </c>
    </row>
    <row r="349" spans="2:65" s="13" customFormat="1" ht="11.25">
      <c r="B349" s="173"/>
      <c r="D349" s="166" t="s">
        <v>224</v>
      </c>
      <c r="E349" s="174" t="s">
        <v>1</v>
      </c>
      <c r="F349" s="175" t="s">
        <v>227</v>
      </c>
      <c r="H349" s="176">
        <v>161.27000000000001</v>
      </c>
      <c r="I349" s="177"/>
      <c r="L349" s="173"/>
      <c r="M349" s="178"/>
      <c r="T349" s="179"/>
      <c r="AT349" s="174" t="s">
        <v>224</v>
      </c>
      <c r="AU349" s="174" t="s">
        <v>82</v>
      </c>
      <c r="AV349" s="13" t="s">
        <v>192</v>
      </c>
      <c r="AW349" s="13" t="s">
        <v>226</v>
      </c>
      <c r="AX349" s="13" t="s">
        <v>82</v>
      </c>
      <c r="AY349" s="174" t="s">
        <v>193</v>
      </c>
    </row>
    <row r="350" spans="2:65" s="1" customFormat="1" ht="24.2" customHeight="1">
      <c r="B350" s="114"/>
      <c r="C350" s="157" t="s">
        <v>1701</v>
      </c>
      <c r="D350" s="157" t="s">
        <v>207</v>
      </c>
      <c r="E350" s="158" t="s">
        <v>1874</v>
      </c>
      <c r="F350" s="159" t="s">
        <v>1875</v>
      </c>
      <c r="G350" s="160" t="s">
        <v>258</v>
      </c>
      <c r="H350" s="161">
        <v>1</v>
      </c>
      <c r="I350" s="162"/>
      <c r="J350" s="163">
        <f>ROUND(I350*H350,2)</f>
        <v>0</v>
      </c>
      <c r="K350" s="159" t="s">
        <v>239</v>
      </c>
      <c r="L350" s="30"/>
      <c r="M350" s="164" t="s">
        <v>1</v>
      </c>
      <c r="N350" s="113" t="s">
        <v>39</v>
      </c>
      <c r="P350" s="153">
        <f>O350*H350</f>
        <v>0</v>
      </c>
      <c r="Q350" s="153">
        <v>3.8E-3</v>
      </c>
      <c r="R350" s="153">
        <f>Q350*H350</f>
        <v>3.8E-3</v>
      </c>
      <c r="S350" s="153">
        <v>0</v>
      </c>
      <c r="T350" s="154">
        <f>S350*H350</f>
        <v>0</v>
      </c>
      <c r="AR350" s="155" t="s">
        <v>268</v>
      </c>
      <c r="AT350" s="155" t="s">
        <v>207</v>
      </c>
      <c r="AU350" s="155" t="s">
        <v>82</v>
      </c>
      <c r="AY350" s="15" t="s">
        <v>193</v>
      </c>
      <c r="BE350" s="156">
        <f>IF(N350="základní",J350,0)</f>
        <v>0</v>
      </c>
      <c r="BF350" s="156">
        <f>IF(N350="snížená",J350,0)</f>
        <v>0</v>
      </c>
      <c r="BG350" s="156">
        <f>IF(N350="zákl. přenesená",J350,0)</f>
        <v>0</v>
      </c>
      <c r="BH350" s="156">
        <f>IF(N350="sníž. přenesená",J350,0)</f>
        <v>0</v>
      </c>
      <c r="BI350" s="156">
        <f>IF(N350="nulová",J350,0)</f>
        <v>0</v>
      </c>
      <c r="BJ350" s="15" t="s">
        <v>82</v>
      </c>
      <c r="BK350" s="156">
        <f>ROUND(I350*H350,2)</f>
        <v>0</v>
      </c>
      <c r="BL350" s="15" t="s">
        <v>268</v>
      </c>
      <c r="BM350" s="155" t="s">
        <v>2970</v>
      </c>
    </row>
    <row r="351" spans="2:65" s="1" customFormat="1" ht="11.25">
      <c r="B351" s="30"/>
      <c r="D351" s="180" t="s">
        <v>286</v>
      </c>
      <c r="F351" s="181" t="s">
        <v>1877</v>
      </c>
      <c r="I351" s="115"/>
      <c r="L351" s="30"/>
      <c r="M351" s="182"/>
      <c r="T351" s="54"/>
      <c r="AT351" s="15" t="s">
        <v>286</v>
      </c>
      <c r="AU351" s="15" t="s">
        <v>82</v>
      </c>
    </row>
    <row r="352" spans="2:65" s="1" customFormat="1" ht="24.2" customHeight="1">
      <c r="B352" s="114"/>
      <c r="C352" s="157" t="s">
        <v>1705</v>
      </c>
      <c r="D352" s="157" t="s">
        <v>207</v>
      </c>
      <c r="E352" s="158" t="s">
        <v>1879</v>
      </c>
      <c r="F352" s="159" t="s">
        <v>1880</v>
      </c>
      <c r="G352" s="160" t="s">
        <v>258</v>
      </c>
      <c r="H352" s="161">
        <v>19</v>
      </c>
      <c r="I352" s="162"/>
      <c r="J352" s="163">
        <f>ROUND(I352*H352,2)</f>
        <v>0</v>
      </c>
      <c r="K352" s="159" t="s">
        <v>239</v>
      </c>
      <c r="L352" s="30"/>
      <c r="M352" s="164" t="s">
        <v>1</v>
      </c>
      <c r="N352" s="113" t="s">
        <v>39</v>
      </c>
      <c r="P352" s="153">
        <f>O352*H352</f>
        <v>0</v>
      </c>
      <c r="Q352" s="153">
        <v>7.6E-3</v>
      </c>
      <c r="R352" s="153">
        <f>Q352*H352</f>
        <v>0.1444</v>
      </c>
      <c r="S352" s="153">
        <v>0</v>
      </c>
      <c r="T352" s="154">
        <f>S352*H352</f>
        <v>0</v>
      </c>
      <c r="AR352" s="155" t="s">
        <v>268</v>
      </c>
      <c r="AT352" s="155" t="s">
        <v>207</v>
      </c>
      <c r="AU352" s="155" t="s">
        <v>82</v>
      </c>
      <c r="AY352" s="15" t="s">
        <v>193</v>
      </c>
      <c r="BE352" s="156">
        <f>IF(N352="základní",J352,0)</f>
        <v>0</v>
      </c>
      <c r="BF352" s="156">
        <f>IF(N352="snížená",J352,0)</f>
        <v>0</v>
      </c>
      <c r="BG352" s="156">
        <f>IF(N352="zákl. přenesená",J352,0)</f>
        <v>0</v>
      </c>
      <c r="BH352" s="156">
        <f>IF(N352="sníž. přenesená",J352,0)</f>
        <v>0</v>
      </c>
      <c r="BI352" s="156">
        <f>IF(N352="nulová",J352,0)</f>
        <v>0</v>
      </c>
      <c r="BJ352" s="15" t="s">
        <v>82</v>
      </c>
      <c r="BK352" s="156">
        <f>ROUND(I352*H352,2)</f>
        <v>0</v>
      </c>
      <c r="BL352" s="15" t="s">
        <v>268</v>
      </c>
      <c r="BM352" s="155" t="s">
        <v>2971</v>
      </c>
    </row>
    <row r="353" spans="2:65" s="1" customFormat="1" ht="11.25">
      <c r="B353" s="30"/>
      <c r="D353" s="180" t="s">
        <v>286</v>
      </c>
      <c r="F353" s="181" t="s">
        <v>1882</v>
      </c>
      <c r="I353" s="115"/>
      <c r="L353" s="30"/>
      <c r="M353" s="182"/>
      <c r="T353" s="54"/>
      <c r="AT353" s="15" t="s">
        <v>286</v>
      </c>
      <c r="AU353" s="15" t="s">
        <v>82</v>
      </c>
    </row>
    <row r="354" spans="2:65" s="1" customFormat="1" ht="44.25" customHeight="1">
      <c r="B354" s="114"/>
      <c r="C354" s="157" t="s">
        <v>1709</v>
      </c>
      <c r="D354" s="157" t="s">
        <v>207</v>
      </c>
      <c r="E354" s="158" t="s">
        <v>1001</v>
      </c>
      <c r="F354" s="159" t="s">
        <v>1002</v>
      </c>
      <c r="G354" s="160" t="s">
        <v>857</v>
      </c>
      <c r="H354" s="161">
        <v>230.208</v>
      </c>
      <c r="I354" s="162"/>
      <c r="J354" s="163">
        <f>ROUND(I354*H354,2)</f>
        <v>0</v>
      </c>
      <c r="K354" s="159" t="s">
        <v>1003</v>
      </c>
      <c r="L354" s="30"/>
      <c r="M354" s="164" t="s">
        <v>1</v>
      </c>
      <c r="N354" s="113" t="s">
        <v>39</v>
      </c>
      <c r="P354" s="153">
        <f>O354*H354</f>
        <v>0</v>
      </c>
      <c r="Q354" s="153">
        <v>0</v>
      </c>
      <c r="R354" s="153">
        <f>Q354*H354</f>
        <v>0</v>
      </c>
      <c r="S354" s="153">
        <v>0</v>
      </c>
      <c r="T354" s="154">
        <f>S354*H354</f>
        <v>0</v>
      </c>
      <c r="AR354" s="155" t="s">
        <v>1004</v>
      </c>
      <c r="AT354" s="155" t="s">
        <v>207</v>
      </c>
      <c r="AU354" s="155" t="s">
        <v>82</v>
      </c>
      <c r="AY354" s="15" t="s">
        <v>193</v>
      </c>
      <c r="BE354" s="156">
        <f>IF(N354="základní",J354,0)</f>
        <v>0</v>
      </c>
      <c r="BF354" s="156">
        <f>IF(N354="snížená",J354,0)</f>
        <v>0</v>
      </c>
      <c r="BG354" s="156">
        <f>IF(N354="zákl. přenesená",J354,0)</f>
        <v>0</v>
      </c>
      <c r="BH354" s="156">
        <f>IF(N354="sníž. přenesená",J354,0)</f>
        <v>0</v>
      </c>
      <c r="BI354" s="156">
        <f>IF(N354="nulová",J354,0)</f>
        <v>0</v>
      </c>
      <c r="BJ354" s="15" t="s">
        <v>82</v>
      </c>
      <c r="BK354" s="156">
        <f>ROUND(I354*H354,2)</f>
        <v>0</v>
      </c>
      <c r="BL354" s="15" t="s">
        <v>1004</v>
      </c>
      <c r="BM354" s="155" t="s">
        <v>2972</v>
      </c>
    </row>
    <row r="355" spans="2:65" s="1" customFormat="1" ht="11.25">
      <c r="B355" s="30"/>
      <c r="D355" s="180" t="s">
        <v>286</v>
      </c>
      <c r="F355" s="181" t="s">
        <v>1006</v>
      </c>
      <c r="I355" s="115"/>
      <c r="L355" s="30"/>
      <c r="M355" s="182"/>
      <c r="T355" s="54"/>
      <c r="AT355" s="15" t="s">
        <v>286</v>
      </c>
      <c r="AU355" s="15" t="s">
        <v>82</v>
      </c>
    </row>
    <row r="356" spans="2:65" s="12" customFormat="1" ht="11.25">
      <c r="B356" s="165"/>
      <c r="D356" s="166" t="s">
        <v>224</v>
      </c>
      <c r="E356" s="167" t="s">
        <v>1</v>
      </c>
      <c r="F356" s="168" t="s">
        <v>1916</v>
      </c>
      <c r="H356" s="169">
        <v>10.4</v>
      </c>
      <c r="I356" s="170"/>
      <c r="L356" s="165"/>
      <c r="M356" s="171"/>
      <c r="T356" s="172"/>
      <c r="AT356" s="167" t="s">
        <v>224</v>
      </c>
      <c r="AU356" s="167" t="s">
        <v>82</v>
      </c>
      <c r="AV356" s="12" t="s">
        <v>84</v>
      </c>
      <c r="AW356" s="12" t="s">
        <v>226</v>
      </c>
      <c r="AX356" s="12" t="s">
        <v>74</v>
      </c>
      <c r="AY356" s="167" t="s">
        <v>193</v>
      </c>
    </row>
    <row r="357" spans="2:65" s="12" customFormat="1" ht="11.25">
      <c r="B357" s="165"/>
      <c r="D357" s="166" t="s">
        <v>224</v>
      </c>
      <c r="E357" s="167" t="s">
        <v>1</v>
      </c>
      <c r="F357" s="168" t="s">
        <v>2447</v>
      </c>
      <c r="H357" s="169">
        <v>5.6319999999999997</v>
      </c>
      <c r="I357" s="170"/>
      <c r="L357" s="165"/>
      <c r="M357" s="171"/>
      <c r="T357" s="172"/>
      <c r="AT357" s="167" t="s">
        <v>224</v>
      </c>
      <c r="AU357" s="167" t="s">
        <v>82</v>
      </c>
      <c r="AV357" s="12" t="s">
        <v>84</v>
      </c>
      <c r="AW357" s="12" t="s">
        <v>226</v>
      </c>
      <c r="AX357" s="12" t="s">
        <v>74</v>
      </c>
      <c r="AY357" s="167" t="s">
        <v>193</v>
      </c>
    </row>
    <row r="358" spans="2:65" s="12" customFormat="1" ht="11.25">
      <c r="B358" s="165"/>
      <c r="D358" s="166" t="s">
        <v>224</v>
      </c>
      <c r="E358" s="167" t="s">
        <v>1</v>
      </c>
      <c r="F358" s="168" t="s">
        <v>2973</v>
      </c>
      <c r="H358" s="169">
        <v>6.9119999999999999</v>
      </c>
      <c r="I358" s="170"/>
      <c r="L358" s="165"/>
      <c r="M358" s="171"/>
      <c r="T358" s="172"/>
      <c r="AT358" s="167" t="s">
        <v>224</v>
      </c>
      <c r="AU358" s="167" t="s">
        <v>82</v>
      </c>
      <c r="AV358" s="12" t="s">
        <v>84</v>
      </c>
      <c r="AW358" s="12" t="s">
        <v>226</v>
      </c>
      <c r="AX358" s="12" t="s">
        <v>74</v>
      </c>
      <c r="AY358" s="167" t="s">
        <v>193</v>
      </c>
    </row>
    <row r="359" spans="2:65" s="12" customFormat="1" ht="11.25">
      <c r="B359" s="165"/>
      <c r="D359" s="166" t="s">
        <v>224</v>
      </c>
      <c r="E359" s="167" t="s">
        <v>1</v>
      </c>
      <c r="F359" s="168" t="s">
        <v>1921</v>
      </c>
      <c r="H359" s="169">
        <v>31.103999999999999</v>
      </c>
      <c r="I359" s="170"/>
      <c r="L359" s="165"/>
      <c r="M359" s="171"/>
      <c r="T359" s="172"/>
      <c r="AT359" s="167" t="s">
        <v>224</v>
      </c>
      <c r="AU359" s="167" t="s">
        <v>82</v>
      </c>
      <c r="AV359" s="12" t="s">
        <v>84</v>
      </c>
      <c r="AW359" s="12" t="s">
        <v>226</v>
      </c>
      <c r="AX359" s="12" t="s">
        <v>74</v>
      </c>
      <c r="AY359" s="167" t="s">
        <v>193</v>
      </c>
    </row>
    <row r="360" spans="2:65" s="12" customFormat="1" ht="11.25">
      <c r="B360" s="165"/>
      <c r="D360" s="166" t="s">
        <v>224</v>
      </c>
      <c r="E360" s="167" t="s">
        <v>1</v>
      </c>
      <c r="F360" s="168" t="s">
        <v>2974</v>
      </c>
      <c r="H360" s="169">
        <v>67.584000000000003</v>
      </c>
      <c r="I360" s="170"/>
      <c r="L360" s="165"/>
      <c r="M360" s="171"/>
      <c r="T360" s="172"/>
      <c r="AT360" s="167" t="s">
        <v>224</v>
      </c>
      <c r="AU360" s="167" t="s">
        <v>82</v>
      </c>
      <c r="AV360" s="12" t="s">
        <v>84</v>
      </c>
      <c r="AW360" s="12" t="s">
        <v>226</v>
      </c>
      <c r="AX360" s="12" t="s">
        <v>74</v>
      </c>
      <c r="AY360" s="167" t="s">
        <v>193</v>
      </c>
    </row>
    <row r="361" spans="2:65" s="12" customFormat="1" ht="11.25">
      <c r="B361" s="165"/>
      <c r="D361" s="166" t="s">
        <v>224</v>
      </c>
      <c r="E361" s="167" t="s">
        <v>1</v>
      </c>
      <c r="F361" s="168" t="s">
        <v>2975</v>
      </c>
      <c r="H361" s="169">
        <v>61.44</v>
      </c>
      <c r="I361" s="170"/>
      <c r="L361" s="165"/>
      <c r="M361" s="171"/>
      <c r="T361" s="172"/>
      <c r="AT361" s="167" t="s">
        <v>224</v>
      </c>
      <c r="AU361" s="167" t="s">
        <v>82</v>
      </c>
      <c r="AV361" s="12" t="s">
        <v>84</v>
      </c>
      <c r="AW361" s="12" t="s">
        <v>226</v>
      </c>
      <c r="AX361" s="12" t="s">
        <v>74</v>
      </c>
      <c r="AY361" s="167" t="s">
        <v>193</v>
      </c>
    </row>
    <row r="362" spans="2:65" s="12" customFormat="1" ht="11.25">
      <c r="B362" s="165"/>
      <c r="D362" s="166" t="s">
        <v>224</v>
      </c>
      <c r="E362" s="167" t="s">
        <v>1</v>
      </c>
      <c r="F362" s="168" t="s">
        <v>2445</v>
      </c>
      <c r="H362" s="169">
        <v>9.36</v>
      </c>
      <c r="I362" s="170"/>
      <c r="L362" s="165"/>
      <c r="M362" s="171"/>
      <c r="T362" s="172"/>
      <c r="AT362" s="167" t="s">
        <v>224</v>
      </c>
      <c r="AU362" s="167" t="s">
        <v>82</v>
      </c>
      <c r="AV362" s="12" t="s">
        <v>84</v>
      </c>
      <c r="AW362" s="12" t="s">
        <v>226</v>
      </c>
      <c r="AX362" s="12" t="s">
        <v>74</v>
      </c>
      <c r="AY362" s="167" t="s">
        <v>193</v>
      </c>
    </row>
    <row r="363" spans="2:65" s="12" customFormat="1" ht="11.25">
      <c r="B363" s="165"/>
      <c r="D363" s="166" t="s">
        <v>224</v>
      </c>
      <c r="E363" s="167" t="s">
        <v>1</v>
      </c>
      <c r="F363" s="168" t="s">
        <v>2446</v>
      </c>
      <c r="H363" s="169">
        <v>16.847999999999999</v>
      </c>
      <c r="I363" s="170"/>
      <c r="L363" s="165"/>
      <c r="M363" s="171"/>
      <c r="T363" s="172"/>
      <c r="AT363" s="167" t="s">
        <v>224</v>
      </c>
      <c r="AU363" s="167" t="s">
        <v>82</v>
      </c>
      <c r="AV363" s="12" t="s">
        <v>84</v>
      </c>
      <c r="AW363" s="12" t="s">
        <v>226</v>
      </c>
      <c r="AX363" s="12" t="s">
        <v>74</v>
      </c>
      <c r="AY363" s="167" t="s">
        <v>193</v>
      </c>
    </row>
    <row r="364" spans="2:65" s="13" customFormat="1" ht="11.25">
      <c r="B364" s="173"/>
      <c r="D364" s="166" t="s">
        <v>224</v>
      </c>
      <c r="E364" s="174" t="s">
        <v>1</v>
      </c>
      <c r="F364" s="175" t="s">
        <v>227</v>
      </c>
      <c r="H364" s="176">
        <v>209.28</v>
      </c>
      <c r="I364" s="177"/>
      <c r="L364" s="173"/>
      <c r="M364" s="178"/>
      <c r="T364" s="179"/>
      <c r="AT364" s="174" t="s">
        <v>224</v>
      </c>
      <c r="AU364" s="174" t="s">
        <v>82</v>
      </c>
      <c r="AV364" s="13" t="s">
        <v>192</v>
      </c>
      <c r="AW364" s="13" t="s">
        <v>226</v>
      </c>
      <c r="AX364" s="13" t="s">
        <v>82</v>
      </c>
      <c r="AY364" s="174" t="s">
        <v>193</v>
      </c>
    </row>
    <row r="365" spans="2:65" s="12" customFormat="1" ht="11.25">
      <c r="B365" s="165"/>
      <c r="D365" s="166" t="s">
        <v>224</v>
      </c>
      <c r="F365" s="168" t="s">
        <v>2976</v>
      </c>
      <c r="H365" s="169">
        <v>230.208</v>
      </c>
      <c r="I365" s="170"/>
      <c r="L365" s="165"/>
      <c r="M365" s="171"/>
      <c r="T365" s="172"/>
      <c r="AT365" s="167" t="s">
        <v>224</v>
      </c>
      <c r="AU365" s="167" t="s">
        <v>82</v>
      </c>
      <c r="AV365" s="12" t="s">
        <v>84</v>
      </c>
      <c r="AW365" s="12" t="s">
        <v>3</v>
      </c>
      <c r="AX365" s="12" t="s">
        <v>82</v>
      </c>
      <c r="AY365" s="167" t="s">
        <v>193</v>
      </c>
    </row>
    <row r="366" spans="2:65" s="1" customFormat="1" ht="21.75" customHeight="1">
      <c r="B366" s="114"/>
      <c r="C366" s="157" t="s">
        <v>1713</v>
      </c>
      <c r="D366" s="157" t="s">
        <v>207</v>
      </c>
      <c r="E366" s="158" t="s">
        <v>1925</v>
      </c>
      <c r="F366" s="159" t="s">
        <v>1926</v>
      </c>
      <c r="G366" s="160" t="s">
        <v>864</v>
      </c>
      <c r="H366" s="161">
        <v>3.58</v>
      </c>
      <c r="I366" s="162"/>
      <c r="J366" s="163">
        <f>ROUND(I366*H366,2)</f>
        <v>0</v>
      </c>
      <c r="K366" s="159" t="s">
        <v>1003</v>
      </c>
      <c r="L366" s="30"/>
      <c r="M366" s="164" t="s">
        <v>1</v>
      </c>
      <c r="N366" s="113" t="s">
        <v>39</v>
      </c>
      <c r="P366" s="153">
        <f>O366*H366</f>
        <v>0</v>
      </c>
      <c r="Q366" s="153">
        <v>1.0606543799999999</v>
      </c>
      <c r="R366" s="153">
        <f>Q366*H366</f>
        <v>3.7971426803999999</v>
      </c>
      <c r="S366" s="153">
        <v>0</v>
      </c>
      <c r="T366" s="154">
        <f>S366*H366</f>
        <v>0</v>
      </c>
      <c r="AR366" s="155" t="s">
        <v>1004</v>
      </c>
      <c r="AT366" s="155" t="s">
        <v>207</v>
      </c>
      <c r="AU366" s="155" t="s">
        <v>82</v>
      </c>
      <c r="AY366" s="15" t="s">
        <v>193</v>
      </c>
      <c r="BE366" s="156">
        <f>IF(N366="základní",J366,0)</f>
        <v>0</v>
      </c>
      <c r="BF366" s="156">
        <f>IF(N366="snížená",J366,0)</f>
        <v>0</v>
      </c>
      <c r="BG366" s="156">
        <f>IF(N366="zákl. přenesená",J366,0)</f>
        <v>0</v>
      </c>
      <c r="BH366" s="156">
        <f>IF(N366="sníž. přenesená",J366,0)</f>
        <v>0</v>
      </c>
      <c r="BI366" s="156">
        <f>IF(N366="nulová",J366,0)</f>
        <v>0</v>
      </c>
      <c r="BJ366" s="15" t="s">
        <v>82</v>
      </c>
      <c r="BK366" s="156">
        <f>ROUND(I366*H366,2)</f>
        <v>0</v>
      </c>
      <c r="BL366" s="15" t="s">
        <v>1004</v>
      </c>
      <c r="BM366" s="155" t="s">
        <v>2977</v>
      </c>
    </row>
    <row r="367" spans="2:65" s="1" customFormat="1" ht="11.25">
      <c r="B367" s="30"/>
      <c r="D367" s="180" t="s">
        <v>286</v>
      </c>
      <c r="F367" s="181" t="s">
        <v>1928</v>
      </c>
      <c r="I367" s="115"/>
      <c r="L367" s="30"/>
      <c r="M367" s="182"/>
      <c r="T367" s="54"/>
      <c r="AT367" s="15" t="s">
        <v>286</v>
      </c>
      <c r="AU367" s="15" t="s">
        <v>82</v>
      </c>
    </row>
    <row r="368" spans="2:65" s="12" customFormat="1" ht="11.25">
      <c r="B368" s="165"/>
      <c r="D368" s="166" t="s">
        <v>224</v>
      </c>
      <c r="E368" s="167" t="s">
        <v>1</v>
      </c>
      <c r="F368" s="168" t="s">
        <v>2630</v>
      </c>
      <c r="H368" s="169">
        <v>0.13816000000000001</v>
      </c>
      <c r="I368" s="170"/>
      <c r="L368" s="165"/>
      <c r="M368" s="171"/>
      <c r="T368" s="172"/>
      <c r="AT368" s="167" t="s">
        <v>224</v>
      </c>
      <c r="AU368" s="167" t="s">
        <v>82</v>
      </c>
      <c r="AV368" s="12" t="s">
        <v>84</v>
      </c>
      <c r="AW368" s="12" t="s">
        <v>226</v>
      </c>
      <c r="AX368" s="12" t="s">
        <v>74</v>
      </c>
      <c r="AY368" s="167" t="s">
        <v>193</v>
      </c>
    </row>
    <row r="369" spans="2:65" s="12" customFormat="1" ht="22.5">
      <c r="B369" s="165"/>
      <c r="D369" s="166" t="s">
        <v>224</v>
      </c>
      <c r="E369" s="167" t="s">
        <v>1</v>
      </c>
      <c r="F369" s="168" t="s">
        <v>2978</v>
      </c>
      <c r="H369" s="169">
        <v>0.31648320000000002</v>
      </c>
      <c r="I369" s="170"/>
      <c r="L369" s="165"/>
      <c r="M369" s="171"/>
      <c r="T369" s="172"/>
      <c r="AT369" s="167" t="s">
        <v>224</v>
      </c>
      <c r="AU369" s="167" t="s">
        <v>82</v>
      </c>
      <c r="AV369" s="12" t="s">
        <v>84</v>
      </c>
      <c r="AW369" s="12" t="s">
        <v>226</v>
      </c>
      <c r="AX369" s="12" t="s">
        <v>74</v>
      </c>
      <c r="AY369" s="167" t="s">
        <v>193</v>
      </c>
    </row>
    <row r="370" spans="2:65" s="12" customFormat="1" ht="11.25">
      <c r="B370" s="165"/>
      <c r="D370" s="166" t="s">
        <v>224</v>
      </c>
      <c r="E370" s="167" t="s">
        <v>1</v>
      </c>
      <c r="F370" s="168" t="s">
        <v>2979</v>
      </c>
      <c r="H370" s="169">
        <v>3.125</v>
      </c>
      <c r="I370" s="170"/>
      <c r="L370" s="165"/>
      <c r="M370" s="171"/>
      <c r="T370" s="172"/>
      <c r="AT370" s="167" t="s">
        <v>224</v>
      </c>
      <c r="AU370" s="167" t="s">
        <v>82</v>
      </c>
      <c r="AV370" s="12" t="s">
        <v>84</v>
      </c>
      <c r="AW370" s="12" t="s">
        <v>226</v>
      </c>
      <c r="AX370" s="12" t="s">
        <v>74</v>
      </c>
      <c r="AY370" s="167" t="s">
        <v>193</v>
      </c>
    </row>
    <row r="371" spans="2:65" s="13" customFormat="1" ht="11.25">
      <c r="B371" s="173"/>
      <c r="D371" s="166" t="s">
        <v>224</v>
      </c>
      <c r="E371" s="174" t="s">
        <v>1</v>
      </c>
      <c r="F371" s="175" t="s">
        <v>227</v>
      </c>
      <c r="H371" s="176">
        <v>3.5796432</v>
      </c>
      <c r="I371" s="177"/>
      <c r="L371" s="173"/>
      <c r="M371" s="178"/>
      <c r="T371" s="179"/>
      <c r="AT371" s="174" t="s">
        <v>224</v>
      </c>
      <c r="AU371" s="174" t="s">
        <v>82</v>
      </c>
      <c r="AV371" s="13" t="s">
        <v>192</v>
      </c>
      <c r="AW371" s="13" t="s">
        <v>3</v>
      </c>
      <c r="AX371" s="13" t="s">
        <v>82</v>
      </c>
      <c r="AY371" s="174" t="s">
        <v>193</v>
      </c>
    </row>
    <row r="372" spans="2:65" s="1" customFormat="1" ht="37.9" customHeight="1">
      <c r="B372" s="114"/>
      <c r="C372" s="157" t="s">
        <v>1717</v>
      </c>
      <c r="D372" s="157" t="s">
        <v>207</v>
      </c>
      <c r="E372" s="158" t="s">
        <v>2069</v>
      </c>
      <c r="F372" s="159" t="s">
        <v>2070</v>
      </c>
      <c r="G372" s="160" t="s">
        <v>221</v>
      </c>
      <c r="H372" s="161">
        <v>105</v>
      </c>
      <c r="I372" s="162"/>
      <c r="J372" s="163">
        <f>ROUND(I372*H372,2)</f>
        <v>0</v>
      </c>
      <c r="K372" s="159" t="s">
        <v>905</v>
      </c>
      <c r="L372" s="30"/>
      <c r="M372" s="164" t="s">
        <v>1</v>
      </c>
      <c r="N372" s="113" t="s">
        <v>39</v>
      </c>
      <c r="P372" s="153">
        <f>O372*H372</f>
        <v>0</v>
      </c>
      <c r="Q372" s="153">
        <v>0</v>
      </c>
      <c r="R372" s="153">
        <f>Q372*H372</f>
        <v>0</v>
      </c>
      <c r="S372" s="153">
        <v>0</v>
      </c>
      <c r="T372" s="154">
        <f>S372*H372</f>
        <v>0</v>
      </c>
      <c r="AR372" s="155" t="s">
        <v>268</v>
      </c>
      <c r="AT372" s="155" t="s">
        <v>207</v>
      </c>
      <c r="AU372" s="155" t="s">
        <v>82</v>
      </c>
      <c r="AY372" s="15" t="s">
        <v>193</v>
      </c>
      <c r="BE372" s="156">
        <f>IF(N372="základní",J372,0)</f>
        <v>0</v>
      </c>
      <c r="BF372" s="156">
        <f>IF(N372="snížená",J372,0)</f>
        <v>0</v>
      </c>
      <c r="BG372" s="156">
        <f>IF(N372="zákl. přenesená",J372,0)</f>
        <v>0</v>
      </c>
      <c r="BH372" s="156">
        <f>IF(N372="sníž. přenesená",J372,0)</f>
        <v>0</v>
      </c>
      <c r="BI372" s="156">
        <f>IF(N372="nulová",J372,0)</f>
        <v>0</v>
      </c>
      <c r="BJ372" s="15" t="s">
        <v>82</v>
      </c>
      <c r="BK372" s="156">
        <f>ROUND(I372*H372,2)</f>
        <v>0</v>
      </c>
      <c r="BL372" s="15" t="s">
        <v>268</v>
      </c>
      <c r="BM372" s="155" t="s">
        <v>2980</v>
      </c>
    </row>
    <row r="373" spans="2:65" s="1" customFormat="1" ht="11.25">
      <c r="B373" s="30"/>
      <c r="D373" s="180" t="s">
        <v>286</v>
      </c>
      <c r="F373" s="181" t="s">
        <v>2072</v>
      </c>
      <c r="I373" s="115"/>
      <c r="L373" s="30"/>
      <c r="M373" s="182"/>
      <c r="T373" s="54"/>
      <c r="AT373" s="15" t="s">
        <v>286</v>
      </c>
      <c r="AU373" s="15" t="s">
        <v>82</v>
      </c>
    </row>
    <row r="374" spans="2:65" s="12" customFormat="1" ht="11.25">
      <c r="B374" s="165"/>
      <c r="D374" s="166" t="s">
        <v>224</v>
      </c>
      <c r="F374" s="168" t="s">
        <v>2981</v>
      </c>
      <c r="H374" s="169">
        <v>105</v>
      </c>
      <c r="I374" s="170"/>
      <c r="L374" s="165"/>
      <c r="M374" s="171"/>
      <c r="T374" s="172"/>
      <c r="AT374" s="167" t="s">
        <v>224</v>
      </c>
      <c r="AU374" s="167" t="s">
        <v>82</v>
      </c>
      <c r="AV374" s="12" t="s">
        <v>84</v>
      </c>
      <c r="AW374" s="12" t="s">
        <v>3</v>
      </c>
      <c r="AX374" s="12" t="s">
        <v>82</v>
      </c>
      <c r="AY374" s="167" t="s">
        <v>193</v>
      </c>
    </row>
    <row r="375" spans="2:65" s="1" customFormat="1" ht="24.2" customHeight="1">
      <c r="B375" s="114"/>
      <c r="C375" s="143" t="s">
        <v>1721</v>
      </c>
      <c r="D375" s="143" t="s">
        <v>196</v>
      </c>
      <c r="E375" s="144" t="s">
        <v>2075</v>
      </c>
      <c r="F375" s="145" t="s">
        <v>2076</v>
      </c>
      <c r="G375" s="146" t="s">
        <v>221</v>
      </c>
      <c r="H375" s="147">
        <v>105</v>
      </c>
      <c r="I375" s="148"/>
      <c r="J375" s="149">
        <f>ROUND(I375*H375,2)</f>
        <v>0</v>
      </c>
      <c r="K375" s="145" t="s">
        <v>905</v>
      </c>
      <c r="L375" s="150"/>
      <c r="M375" s="151" t="s">
        <v>1</v>
      </c>
      <c r="N375" s="152" t="s">
        <v>39</v>
      </c>
      <c r="P375" s="153">
        <f>O375*H375</f>
        <v>0</v>
      </c>
      <c r="Q375" s="153">
        <v>6.8999999999999997E-4</v>
      </c>
      <c r="R375" s="153">
        <f>Q375*H375</f>
        <v>7.2450000000000001E-2</v>
      </c>
      <c r="S375" s="153">
        <v>0</v>
      </c>
      <c r="T375" s="154">
        <f>S375*H375</f>
        <v>0</v>
      </c>
      <c r="AR375" s="155" t="s">
        <v>550</v>
      </c>
      <c r="AT375" s="155" t="s">
        <v>196</v>
      </c>
      <c r="AU375" s="155" t="s">
        <v>82</v>
      </c>
      <c r="AY375" s="15" t="s">
        <v>193</v>
      </c>
      <c r="BE375" s="156">
        <f>IF(N375="základní",J375,0)</f>
        <v>0</v>
      </c>
      <c r="BF375" s="156">
        <f>IF(N375="snížená",J375,0)</f>
        <v>0</v>
      </c>
      <c r="BG375" s="156">
        <f>IF(N375="zákl. přenesená",J375,0)</f>
        <v>0</v>
      </c>
      <c r="BH375" s="156">
        <f>IF(N375="sníž. přenesená",J375,0)</f>
        <v>0</v>
      </c>
      <c r="BI375" s="156">
        <f>IF(N375="nulová",J375,0)</f>
        <v>0</v>
      </c>
      <c r="BJ375" s="15" t="s">
        <v>82</v>
      </c>
      <c r="BK375" s="156">
        <f>ROUND(I375*H375,2)</f>
        <v>0</v>
      </c>
      <c r="BL375" s="15" t="s">
        <v>550</v>
      </c>
      <c r="BM375" s="155" t="s">
        <v>2982</v>
      </c>
    </row>
    <row r="376" spans="2:65" s="12" customFormat="1" ht="11.25">
      <c r="B376" s="165"/>
      <c r="D376" s="166" t="s">
        <v>224</v>
      </c>
      <c r="E376" s="167" t="s">
        <v>1</v>
      </c>
      <c r="F376" s="168" t="s">
        <v>2983</v>
      </c>
      <c r="H376" s="169">
        <v>100</v>
      </c>
      <c r="I376" s="170"/>
      <c r="L376" s="165"/>
      <c r="M376" s="171"/>
      <c r="T376" s="172"/>
      <c r="AT376" s="167" t="s">
        <v>224</v>
      </c>
      <c r="AU376" s="167" t="s">
        <v>82</v>
      </c>
      <c r="AV376" s="12" t="s">
        <v>84</v>
      </c>
      <c r="AW376" s="12" t="s">
        <v>226</v>
      </c>
      <c r="AX376" s="12" t="s">
        <v>74</v>
      </c>
      <c r="AY376" s="167" t="s">
        <v>193</v>
      </c>
    </row>
    <row r="377" spans="2:65" s="13" customFormat="1" ht="11.25">
      <c r="B377" s="173"/>
      <c r="D377" s="166" t="s">
        <v>224</v>
      </c>
      <c r="E377" s="174" t="s">
        <v>1</v>
      </c>
      <c r="F377" s="175" t="s">
        <v>227</v>
      </c>
      <c r="H377" s="176">
        <v>100</v>
      </c>
      <c r="I377" s="177"/>
      <c r="L377" s="173"/>
      <c r="M377" s="178"/>
      <c r="T377" s="179"/>
      <c r="AT377" s="174" t="s">
        <v>224</v>
      </c>
      <c r="AU377" s="174" t="s">
        <v>82</v>
      </c>
      <c r="AV377" s="13" t="s">
        <v>192</v>
      </c>
      <c r="AW377" s="13" t="s">
        <v>226</v>
      </c>
      <c r="AX377" s="13" t="s">
        <v>82</v>
      </c>
      <c r="AY377" s="174" t="s">
        <v>193</v>
      </c>
    </row>
    <row r="378" spans="2:65" s="12" customFormat="1" ht="11.25">
      <c r="B378" s="165"/>
      <c r="D378" s="166" t="s">
        <v>224</v>
      </c>
      <c r="F378" s="168" t="s">
        <v>2981</v>
      </c>
      <c r="H378" s="169">
        <v>105</v>
      </c>
      <c r="I378" s="170"/>
      <c r="L378" s="165"/>
      <c r="M378" s="171"/>
      <c r="T378" s="172"/>
      <c r="AT378" s="167" t="s">
        <v>224</v>
      </c>
      <c r="AU378" s="167" t="s">
        <v>82</v>
      </c>
      <c r="AV378" s="12" t="s">
        <v>84</v>
      </c>
      <c r="AW378" s="12" t="s">
        <v>3</v>
      </c>
      <c r="AX378" s="12" t="s">
        <v>82</v>
      </c>
      <c r="AY378" s="167" t="s">
        <v>193</v>
      </c>
    </row>
    <row r="379" spans="2:65" s="1" customFormat="1" ht="16.5" customHeight="1">
      <c r="B379" s="114"/>
      <c r="C379" s="157" t="s">
        <v>1726</v>
      </c>
      <c r="D379" s="157" t="s">
        <v>207</v>
      </c>
      <c r="E379" s="158" t="s">
        <v>984</v>
      </c>
      <c r="F379" s="159" t="s">
        <v>985</v>
      </c>
      <c r="G379" s="160" t="s">
        <v>857</v>
      </c>
      <c r="H379" s="161">
        <v>64.8</v>
      </c>
      <c r="I379" s="162"/>
      <c r="J379" s="163">
        <f>ROUND(I379*H379,2)</f>
        <v>0</v>
      </c>
      <c r="K379" s="159" t="s">
        <v>239</v>
      </c>
      <c r="L379" s="30"/>
      <c r="M379" s="164" t="s">
        <v>1</v>
      </c>
      <c r="N379" s="113" t="s">
        <v>39</v>
      </c>
      <c r="P379" s="153">
        <f>O379*H379</f>
        <v>0</v>
      </c>
      <c r="Q379" s="153">
        <v>0</v>
      </c>
      <c r="R379" s="153">
        <f>Q379*H379</f>
        <v>0</v>
      </c>
      <c r="S379" s="153">
        <v>2.2000000000000002</v>
      </c>
      <c r="T379" s="154">
        <f>S379*H379</f>
        <v>142.56</v>
      </c>
      <c r="AR379" s="155" t="s">
        <v>268</v>
      </c>
      <c r="AT379" s="155" t="s">
        <v>207</v>
      </c>
      <c r="AU379" s="155" t="s">
        <v>82</v>
      </c>
      <c r="AY379" s="15" t="s">
        <v>193</v>
      </c>
      <c r="BE379" s="156">
        <f>IF(N379="základní",J379,0)</f>
        <v>0</v>
      </c>
      <c r="BF379" s="156">
        <f>IF(N379="snížená",J379,0)</f>
        <v>0</v>
      </c>
      <c r="BG379" s="156">
        <f>IF(N379="zákl. přenesená",J379,0)</f>
        <v>0</v>
      </c>
      <c r="BH379" s="156">
        <f>IF(N379="sníž. přenesená",J379,0)</f>
        <v>0</v>
      </c>
      <c r="BI379" s="156">
        <f>IF(N379="nulová",J379,0)</f>
        <v>0</v>
      </c>
      <c r="BJ379" s="15" t="s">
        <v>82</v>
      </c>
      <c r="BK379" s="156">
        <f>ROUND(I379*H379,2)</f>
        <v>0</v>
      </c>
      <c r="BL379" s="15" t="s">
        <v>268</v>
      </c>
      <c r="BM379" s="155" t="s">
        <v>2984</v>
      </c>
    </row>
    <row r="380" spans="2:65" s="1" customFormat="1" ht="11.25">
      <c r="B380" s="30"/>
      <c r="D380" s="180" t="s">
        <v>286</v>
      </c>
      <c r="F380" s="181" t="s">
        <v>987</v>
      </c>
      <c r="I380" s="115"/>
      <c r="L380" s="30"/>
      <c r="M380" s="182"/>
      <c r="T380" s="54"/>
      <c r="AT380" s="15" t="s">
        <v>286</v>
      </c>
      <c r="AU380" s="15" t="s">
        <v>82</v>
      </c>
    </row>
    <row r="381" spans="2:65" s="12" customFormat="1" ht="11.25">
      <c r="B381" s="165"/>
      <c r="D381" s="166" t="s">
        <v>224</v>
      </c>
      <c r="E381" s="167" t="s">
        <v>1</v>
      </c>
      <c r="F381" s="168" t="s">
        <v>2985</v>
      </c>
      <c r="H381" s="169">
        <v>58.32</v>
      </c>
      <c r="I381" s="170"/>
      <c r="L381" s="165"/>
      <c r="M381" s="171"/>
      <c r="T381" s="172"/>
      <c r="AT381" s="167" t="s">
        <v>224</v>
      </c>
      <c r="AU381" s="167" t="s">
        <v>82</v>
      </c>
      <c r="AV381" s="12" t="s">
        <v>84</v>
      </c>
      <c r="AW381" s="12" t="s">
        <v>226</v>
      </c>
      <c r="AX381" s="12" t="s">
        <v>74</v>
      </c>
      <c r="AY381" s="167" t="s">
        <v>193</v>
      </c>
    </row>
    <row r="382" spans="2:65" s="12" customFormat="1" ht="11.25">
      <c r="B382" s="165"/>
      <c r="D382" s="166" t="s">
        <v>224</v>
      </c>
      <c r="E382" s="167" t="s">
        <v>1</v>
      </c>
      <c r="F382" s="168" t="s">
        <v>2414</v>
      </c>
      <c r="H382" s="169">
        <v>6.48</v>
      </c>
      <c r="I382" s="170"/>
      <c r="L382" s="165"/>
      <c r="M382" s="171"/>
      <c r="T382" s="172"/>
      <c r="AT382" s="167" t="s">
        <v>224</v>
      </c>
      <c r="AU382" s="167" t="s">
        <v>82</v>
      </c>
      <c r="AV382" s="12" t="s">
        <v>84</v>
      </c>
      <c r="AW382" s="12" t="s">
        <v>226</v>
      </c>
      <c r="AX382" s="12" t="s">
        <v>74</v>
      </c>
      <c r="AY382" s="167" t="s">
        <v>193</v>
      </c>
    </row>
    <row r="383" spans="2:65" s="13" customFormat="1" ht="11.25">
      <c r="B383" s="173"/>
      <c r="D383" s="166" t="s">
        <v>224</v>
      </c>
      <c r="E383" s="174" t="s">
        <v>1</v>
      </c>
      <c r="F383" s="175" t="s">
        <v>227</v>
      </c>
      <c r="H383" s="176">
        <v>64.8</v>
      </c>
      <c r="I383" s="177"/>
      <c r="L383" s="173"/>
      <c r="M383" s="178"/>
      <c r="T383" s="179"/>
      <c r="AT383" s="174" t="s">
        <v>224</v>
      </c>
      <c r="AU383" s="174" t="s">
        <v>82</v>
      </c>
      <c r="AV383" s="13" t="s">
        <v>192</v>
      </c>
      <c r="AW383" s="13" t="s">
        <v>226</v>
      </c>
      <c r="AX383" s="13" t="s">
        <v>82</v>
      </c>
      <c r="AY383" s="174" t="s">
        <v>193</v>
      </c>
    </row>
    <row r="384" spans="2:65" s="1" customFormat="1" ht="24.2" customHeight="1">
      <c r="B384" s="114"/>
      <c r="C384" s="157" t="s">
        <v>1730</v>
      </c>
      <c r="D384" s="157" t="s">
        <v>207</v>
      </c>
      <c r="E384" s="158" t="s">
        <v>1982</v>
      </c>
      <c r="F384" s="159" t="s">
        <v>1983</v>
      </c>
      <c r="G384" s="160" t="s">
        <v>864</v>
      </c>
      <c r="H384" s="161">
        <v>416.71899999999999</v>
      </c>
      <c r="I384" s="162"/>
      <c r="J384" s="163">
        <f>ROUND(I384*H384,2)</f>
        <v>0</v>
      </c>
      <c r="K384" s="159" t="s">
        <v>1003</v>
      </c>
      <c r="L384" s="30"/>
      <c r="M384" s="164" t="s">
        <v>1</v>
      </c>
      <c r="N384" s="113" t="s">
        <v>39</v>
      </c>
      <c r="P384" s="153">
        <f>O384*H384</f>
        <v>0</v>
      </c>
      <c r="Q384" s="153">
        <v>0</v>
      </c>
      <c r="R384" s="153">
        <f>Q384*H384</f>
        <v>0</v>
      </c>
      <c r="S384" s="153">
        <v>0</v>
      </c>
      <c r="T384" s="154">
        <f>S384*H384</f>
        <v>0</v>
      </c>
      <c r="AR384" s="155" t="s">
        <v>268</v>
      </c>
      <c r="AT384" s="155" t="s">
        <v>207</v>
      </c>
      <c r="AU384" s="155" t="s">
        <v>82</v>
      </c>
      <c r="AY384" s="15" t="s">
        <v>193</v>
      </c>
      <c r="BE384" s="156">
        <f>IF(N384="základní",J384,0)</f>
        <v>0</v>
      </c>
      <c r="BF384" s="156">
        <f>IF(N384="snížená",J384,0)</f>
        <v>0</v>
      </c>
      <c r="BG384" s="156">
        <f>IF(N384="zákl. přenesená",J384,0)</f>
        <v>0</v>
      </c>
      <c r="BH384" s="156">
        <f>IF(N384="sníž. přenesená",J384,0)</f>
        <v>0</v>
      </c>
      <c r="BI384" s="156">
        <f>IF(N384="nulová",J384,0)</f>
        <v>0</v>
      </c>
      <c r="BJ384" s="15" t="s">
        <v>82</v>
      </c>
      <c r="BK384" s="156">
        <f>ROUND(I384*H384,2)</f>
        <v>0</v>
      </c>
      <c r="BL384" s="15" t="s">
        <v>268</v>
      </c>
      <c r="BM384" s="155" t="s">
        <v>2986</v>
      </c>
    </row>
    <row r="385" spans="2:65" s="1" customFormat="1" ht="11.25">
      <c r="B385" s="30"/>
      <c r="D385" s="180" t="s">
        <v>286</v>
      </c>
      <c r="F385" s="181" t="s">
        <v>1985</v>
      </c>
      <c r="I385" s="115"/>
      <c r="L385" s="30"/>
      <c r="M385" s="182"/>
      <c r="T385" s="54"/>
      <c r="AT385" s="15" t="s">
        <v>286</v>
      </c>
      <c r="AU385" s="15" t="s">
        <v>82</v>
      </c>
    </row>
    <row r="386" spans="2:65" s="12" customFormat="1" ht="11.25">
      <c r="B386" s="165"/>
      <c r="D386" s="166" t="s">
        <v>224</v>
      </c>
      <c r="E386" s="167" t="s">
        <v>1</v>
      </c>
      <c r="F386" s="168" t="s">
        <v>2987</v>
      </c>
      <c r="H386" s="169">
        <v>274.15899999999999</v>
      </c>
      <c r="I386" s="170"/>
      <c r="L386" s="165"/>
      <c r="M386" s="171"/>
      <c r="T386" s="172"/>
      <c r="AT386" s="167" t="s">
        <v>224</v>
      </c>
      <c r="AU386" s="167" t="s">
        <v>82</v>
      </c>
      <c r="AV386" s="12" t="s">
        <v>84</v>
      </c>
      <c r="AW386" s="12" t="s">
        <v>226</v>
      </c>
      <c r="AX386" s="12" t="s">
        <v>74</v>
      </c>
      <c r="AY386" s="167" t="s">
        <v>193</v>
      </c>
    </row>
    <row r="387" spans="2:65" s="12" customFormat="1" ht="11.25">
      <c r="B387" s="165"/>
      <c r="D387" s="166" t="s">
        <v>224</v>
      </c>
      <c r="E387" s="167" t="s">
        <v>1</v>
      </c>
      <c r="F387" s="168" t="s">
        <v>2988</v>
      </c>
      <c r="H387" s="169">
        <v>142.56</v>
      </c>
      <c r="I387" s="170"/>
      <c r="L387" s="165"/>
      <c r="M387" s="171"/>
      <c r="T387" s="172"/>
      <c r="AT387" s="167" t="s">
        <v>224</v>
      </c>
      <c r="AU387" s="167" t="s">
        <v>82</v>
      </c>
      <c r="AV387" s="12" t="s">
        <v>84</v>
      </c>
      <c r="AW387" s="12" t="s">
        <v>226</v>
      </c>
      <c r="AX387" s="12" t="s">
        <v>74</v>
      </c>
      <c r="AY387" s="167" t="s">
        <v>193</v>
      </c>
    </row>
    <row r="388" spans="2:65" s="13" customFormat="1" ht="11.25">
      <c r="B388" s="173"/>
      <c r="D388" s="166" t="s">
        <v>224</v>
      </c>
      <c r="E388" s="174" t="s">
        <v>1</v>
      </c>
      <c r="F388" s="175" t="s">
        <v>227</v>
      </c>
      <c r="H388" s="176">
        <v>416.71899999999999</v>
      </c>
      <c r="I388" s="177"/>
      <c r="L388" s="173"/>
      <c r="M388" s="178"/>
      <c r="T388" s="179"/>
      <c r="AT388" s="174" t="s">
        <v>224</v>
      </c>
      <c r="AU388" s="174" t="s">
        <v>82</v>
      </c>
      <c r="AV388" s="13" t="s">
        <v>192</v>
      </c>
      <c r="AW388" s="13" t="s">
        <v>226</v>
      </c>
      <c r="AX388" s="13" t="s">
        <v>82</v>
      </c>
      <c r="AY388" s="174" t="s">
        <v>193</v>
      </c>
    </row>
    <row r="389" spans="2:65" s="1" customFormat="1" ht="37.9" customHeight="1">
      <c r="B389" s="114"/>
      <c r="C389" s="157" t="s">
        <v>1735</v>
      </c>
      <c r="D389" s="157" t="s">
        <v>207</v>
      </c>
      <c r="E389" s="158" t="s">
        <v>1992</v>
      </c>
      <c r="F389" s="159" t="s">
        <v>1993</v>
      </c>
      <c r="G389" s="160" t="s">
        <v>864</v>
      </c>
      <c r="H389" s="161">
        <v>2500.3139999999999</v>
      </c>
      <c r="I389" s="162"/>
      <c r="J389" s="163">
        <f>ROUND(I389*H389,2)</f>
        <v>0</v>
      </c>
      <c r="K389" s="159" t="s">
        <v>1003</v>
      </c>
      <c r="L389" s="30"/>
      <c r="M389" s="164" t="s">
        <v>1</v>
      </c>
      <c r="N389" s="113" t="s">
        <v>39</v>
      </c>
      <c r="P389" s="153">
        <f>O389*H389</f>
        <v>0</v>
      </c>
      <c r="Q389" s="153">
        <v>0</v>
      </c>
      <c r="R389" s="153">
        <f>Q389*H389</f>
        <v>0</v>
      </c>
      <c r="S389" s="153">
        <v>0</v>
      </c>
      <c r="T389" s="154">
        <f>S389*H389</f>
        <v>0</v>
      </c>
      <c r="AR389" s="155" t="s">
        <v>268</v>
      </c>
      <c r="AT389" s="155" t="s">
        <v>207</v>
      </c>
      <c r="AU389" s="155" t="s">
        <v>82</v>
      </c>
      <c r="AY389" s="15" t="s">
        <v>193</v>
      </c>
      <c r="BE389" s="156">
        <f>IF(N389="základní",J389,0)</f>
        <v>0</v>
      </c>
      <c r="BF389" s="156">
        <f>IF(N389="snížená",J389,0)</f>
        <v>0</v>
      </c>
      <c r="BG389" s="156">
        <f>IF(N389="zákl. přenesená",J389,0)</f>
        <v>0</v>
      </c>
      <c r="BH389" s="156">
        <f>IF(N389="sníž. přenesená",J389,0)</f>
        <v>0</v>
      </c>
      <c r="BI389" s="156">
        <f>IF(N389="nulová",J389,0)</f>
        <v>0</v>
      </c>
      <c r="BJ389" s="15" t="s">
        <v>82</v>
      </c>
      <c r="BK389" s="156">
        <f>ROUND(I389*H389,2)</f>
        <v>0</v>
      </c>
      <c r="BL389" s="15" t="s">
        <v>268</v>
      </c>
      <c r="BM389" s="155" t="s">
        <v>2989</v>
      </c>
    </row>
    <row r="390" spans="2:65" s="1" customFormat="1" ht="11.25">
      <c r="B390" s="30"/>
      <c r="D390" s="180" t="s">
        <v>286</v>
      </c>
      <c r="F390" s="181" t="s">
        <v>1995</v>
      </c>
      <c r="I390" s="115"/>
      <c r="L390" s="30"/>
      <c r="M390" s="182"/>
      <c r="T390" s="54"/>
      <c r="AT390" s="15" t="s">
        <v>286</v>
      </c>
      <c r="AU390" s="15" t="s">
        <v>82</v>
      </c>
    </row>
    <row r="391" spans="2:65" s="12" customFormat="1" ht="11.25">
      <c r="B391" s="165"/>
      <c r="D391" s="166" t="s">
        <v>224</v>
      </c>
      <c r="E391" s="167" t="s">
        <v>1</v>
      </c>
      <c r="F391" s="168" t="s">
        <v>2990</v>
      </c>
      <c r="H391" s="169">
        <v>274.15899999999999</v>
      </c>
      <c r="I391" s="170"/>
      <c r="L391" s="165"/>
      <c r="M391" s="171"/>
      <c r="T391" s="172"/>
      <c r="AT391" s="167" t="s">
        <v>224</v>
      </c>
      <c r="AU391" s="167" t="s">
        <v>82</v>
      </c>
      <c r="AV391" s="12" t="s">
        <v>84</v>
      </c>
      <c r="AW391" s="12" t="s">
        <v>226</v>
      </c>
      <c r="AX391" s="12" t="s">
        <v>74</v>
      </c>
      <c r="AY391" s="167" t="s">
        <v>193</v>
      </c>
    </row>
    <row r="392" spans="2:65" s="12" customFormat="1" ht="11.25">
      <c r="B392" s="165"/>
      <c r="D392" s="166" t="s">
        <v>224</v>
      </c>
      <c r="E392" s="167" t="s">
        <v>1</v>
      </c>
      <c r="F392" s="168" t="s">
        <v>2988</v>
      </c>
      <c r="H392" s="169">
        <v>142.56</v>
      </c>
      <c r="I392" s="170"/>
      <c r="L392" s="165"/>
      <c r="M392" s="171"/>
      <c r="T392" s="172"/>
      <c r="AT392" s="167" t="s">
        <v>224</v>
      </c>
      <c r="AU392" s="167" t="s">
        <v>82</v>
      </c>
      <c r="AV392" s="12" t="s">
        <v>84</v>
      </c>
      <c r="AW392" s="12" t="s">
        <v>226</v>
      </c>
      <c r="AX392" s="12" t="s">
        <v>74</v>
      </c>
      <c r="AY392" s="167" t="s">
        <v>193</v>
      </c>
    </row>
    <row r="393" spans="2:65" s="13" customFormat="1" ht="11.25">
      <c r="B393" s="173"/>
      <c r="D393" s="166" t="s">
        <v>224</v>
      </c>
      <c r="E393" s="174" t="s">
        <v>1</v>
      </c>
      <c r="F393" s="175" t="s">
        <v>227</v>
      </c>
      <c r="H393" s="176">
        <v>416.71899999999999</v>
      </c>
      <c r="I393" s="177"/>
      <c r="L393" s="173"/>
      <c r="M393" s="178"/>
      <c r="T393" s="179"/>
      <c r="AT393" s="174" t="s">
        <v>224</v>
      </c>
      <c r="AU393" s="174" t="s">
        <v>82</v>
      </c>
      <c r="AV393" s="13" t="s">
        <v>192</v>
      </c>
      <c r="AW393" s="13" t="s">
        <v>226</v>
      </c>
      <c r="AX393" s="13" t="s">
        <v>82</v>
      </c>
      <c r="AY393" s="174" t="s">
        <v>193</v>
      </c>
    </row>
    <row r="394" spans="2:65" s="12" customFormat="1" ht="11.25">
      <c r="B394" s="165"/>
      <c r="D394" s="166" t="s">
        <v>224</v>
      </c>
      <c r="F394" s="168" t="s">
        <v>2991</v>
      </c>
      <c r="H394" s="169">
        <v>2500.3139999999999</v>
      </c>
      <c r="I394" s="170"/>
      <c r="L394" s="165"/>
      <c r="M394" s="171"/>
      <c r="T394" s="172"/>
      <c r="AT394" s="167" t="s">
        <v>224</v>
      </c>
      <c r="AU394" s="167" t="s">
        <v>82</v>
      </c>
      <c r="AV394" s="12" t="s">
        <v>84</v>
      </c>
      <c r="AW394" s="12" t="s">
        <v>3</v>
      </c>
      <c r="AX394" s="12" t="s">
        <v>82</v>
      </c>
      <c r="AY394" s="167" t="s">
        <v>193</v>
      </c>
    </row>
    <row r="395" spans="2:65" s="1" customFormat="1" ht="44.25" customHeight="1">
      <c r="B395" s="114"/>
      <c r="C395" s="157" t="s">
        <v>1739</v>
      </c>
      <c r="D395" s="157" t="s">
        <v>207</v>
      </c>
      <c r="E395" s="158" t="s">
        <v>1999</v>
      </c>
      <c r="F395" s="159" t="s">
        <v>2000</v>
      </c>
      <c r="G395" s="160" t="s">
        <v>864</v>
      </c>
      <c r="H395" s="161">
        <v>142.56</v>
      </c>
      <c r="I395" s="162"/>
      <c r="J395" s="163">
        <f>ROUND(I395*H395,2)</f>
        <v>0</v>
      </c>
      <c r="K395" s="159" t="s">
        <v>1085</v>
      </c>
      <c r="L395" s="30"/>
      <c r="M395" s="164" t="s">
        <v>1</v>
      </c>
      <c r="N395" s="113" t="s">
        <v>39</v>
      </c>
      <c r="P395" s="153">
        <f>O395*H395</f>
        <v>0</v>
      </c>
      <c r="Q395" s="153">
        <v>0</v>
      </c>
      <c r="R395" s="153">
        <f>Q395*H395</f>
        <v>0</v>
      </c>
      <c r="S395" s="153">
        <v>0</v>
      </c>
      <c r="T395" s="154">
        <f>S395*H395</f>
        <v>0</v>
      </c>
      <c r="AR395" s="155" t="s">
        <v>268</v>
      </c>
      <c r="AT395" s="155" t="s">
        <v>207</v>
      </c>
      <c r="AU395" s="155" t="s">
        <v>82</v>
      </c>
      <c r="AY395" s="15" t="s">
        <v>193</v>
      </c>
      <c r="BE395" s="156">
        <f>IF(N395="základní",J395,0)</f>
        <v>0</v>
      </c>
      <c r="BF395" s="156">
        <f>IF(N395="snížená",J395,0)</f>
        <v>0</v>
      </c>
      <c r="BG395" s="156">
        <f>IF(N395="zákl. přenesená",J395,0)</f>
        <v>0</v>
      </c>
      <c r="BH395" s="156">
        <f>IF(N395="sníž. přenesená",J395,0)</f>
        <v>0</v>
      </c>
      <c r="BI395" s="156">
        <f>IF(N395="nulová",J395,0)</f>
        <v>0</v>
      </c>
      <c r="BJ395" s="15" t="s">
        <v>82</v>
      </c>
      <c r="BK395" s="156">
        <f>ROUND(I395*H395,2)</f>
        <v>0</v>
      </c>
      <c r="BL395" s="15" t="s">
        <v>268</v>
      </c>
      <c r="BM395" s="155" t="s">
        <v>2992</v>
      </c>
    </row>
    <row r="396" spans="2:65" s="1" customFormat="1" ht="11.25">
      <c r="B396" s="30"/>
      <c r="D396" s="180" t="s">
        <v>286</v>
      </c>
      <c r="F396" s="181" t="s">
        <v>2002</v>
      </c>
      <c r="I396" s="115"/>
      <c r="L396" s="30"/>
      <c r="M396" s="182"/>
      <c r="T396" s="54"/>
      <c r="AT396" s="15" t="s">
        <v>286</v>
      </c>
      <c r="AU396" s="15" t="s">
        <v>82</v>
      </c>
    </row>
    <row r="397" spans="2:65" s="12" customFormat="1" ht="11.25">
      <c r="B397" s="165"/>
      <c r="D397" s="166" t="s">
        <v>224</v>
      </c>
      <c r="E397" s="167" t="s">
        <v>1</v>
      </c>
      <c r="F397" s="168" t="s">
        <v>2988</v>
      </c>
      <c r="H397" s="169">
        <v>142.56</v>
      </c>
      <c r="I397" s="170"/>
      <c r="L397" s="165"/>
      <c r="M397" s="171"/>
      <c r="T397" s="172"/>
      <c r="AT397" s="167" t="s">
        <v>224</v>
      </c>
      <c r="AU397" s="167" t="s">
        <v>82</v>
      </c>
      <c r="AV397" s="12" t="s">
        <v>84</v>
      </c>
      <c r="AW397" s="12" t="s">
        <v>226</v>
      </c>
      <c r="AX397" s="12" t="s">
        <v>82</v>
      </c>
      <c r="AY397" s="167" t="s">
        <v>193</v>
      </c>
    </row>
    <row r="398" spans="2:65" s="1" customFormat="1" ht="44.25" customHeight="1">
      <c r="B398" s="114"/>
      <c r="C398" s="157" t="s">
        <v>1743</v>
      </c>
      <c r="D398" s="157" t="s">
        <v>207</v>
      </c>
      <c r="E398" s="158" t="s">
        <v>2004</v>
      </c>
      <c r="F398" s="159" t="s">
        <v>2005</v>
      </c>
      <c r="G398" s="160" t="s">
        <v>864</v>
      </c>
      <c r="H398" s="161">
        <v>274.15899999999999</v>
      </c>
      <c r="I398" s="162"/>
      <c r="J398" s="163">
        <f>ROUND(I398*H398,2)</f>
        <v>0</v>
      </c>
      <c r="K398" s="159" t="s">
        <v>1085</v>
      </c>
      <c r="L398" s="30"/>
      <c r="M398" s="164" t="s">
        <v>1</v>
      </c>
      <c r="N398" s="113" t="s">
        <v>39</v>
      </c>
      <c r="P398" s="153">
        <f>O398*H398</f>
        <v>0</v>
      </c>
      <c r="Q398" s="153">
        <v>0</v>
      </c>
      <c r="R398" s="153">
        <f>Q398*H398</f>
        <v>0</v>
      </c>
      <c r="S398" s="153">
        <v>0</v>
      </c>
      <c r="T398" s="154">
        <f>S398*H398</f>
        <v>0</v>
      </c>
      <c r="AR398" s="155" t="s">
        <v>268</v>
      </c>
      <c r="AT398" s="155" t="s">
        <v>207</v>
      </c>
      <c r="AU398" s="155" t="s">
        <v>82</v>
      </c>
      <c r="AY398" s="15" t="s">
        <v>193</v>
      </c>
      <c r="BE398" s="156">
        <f>IF(N398="základní",J398,0)</f>
        <v>0</v>
      </c>
      <c r="BF398" s="156">
        <f>IF(N398="snížená",J398,0)</f>
        <v>0</v>
      </c>
      <c r="BG398" s="156">
        <f>IF(N398="zákl. přenesená",J398,0)</f>
        <v>0</v>
      </c>
      <c r="BH398" s="156">
        <f>IF(N398="sníž. přenesená",J398,0)</f>
        <v>0</v>
      </c>
      <c r="BI398" s="156">
        <f>IF(N398="nulová",J398,0)</f>
        <v>0</v>
      </c>
      <c r="BJ398" s="15" t="s">
        <v>82</v>
      </c>
      <c r="BK398" s="156">
        <f>ROUND(I398*H398,2)</f>
        <v>0</v>
      </c>
      <c r="BL398" s="15" t="s">
        <v>268</v>
      </c>
      <c r="BM398" s="155" t="s">
        <v>2993</v>
      </c>
    </row>
    <row r="399" spans="2:65" s="1" customFormat="1" ht="11.25">
      <c r="B399" s="30"/>
      <c r="D399" s="180" t="s">
        <v>286</v>
      </c>
      <c r="F399" s="181" t="s">
        <v>2007</v>
      </c>
      <c r="I399" s="115"/>
      <c r="L399" s="30"/>
      <c r="M399" s="182"/>
      <c r="T399" s="54"/>
      <c r="AT399" s="15" t="s">
        <v>286</v>
      </c>
      <c r="AU399" s="15" t="s">
        <v>82</v>
      </c>
    </row>
    <row r="400" spans="2:65" s="12" customFormat="1" ht="11.25">
      <c r="B400" s="165"/>
      <c r="D400" s="166" t="s">
        <v>224</v>
      </c>
      <c r="E400" s="167" t="s">
        <v>1</v>
      </c>
      <c r="F400" s="168" t="s">
        <v>2990</v>
      </c>
      <c r="H400" s="169">
        <v>274.15899999999999</v>
      </c>
      <c r="I400" s="170"/>
      <c r="L400" s="165"/>
      <c r="M400" s="171"/>
      <c r="T400" s="172"/>
      <c r="AT400" s="167" t="s">
        <v>224</v>
      </c>
      <c r="AU400" s="167" t="s">
        <v>82</v>
      </c>
      <c r="AV400" s="12" t="s">
        <v>84</v>
      </c>
      <c r="AW400" s="12" t="s">
        <v>226</v>
      </c>
      <c r="AX400" s="12" t="s">
        <v>82</v>
      </c>
      <c r="AY400" s="167" t="s">
        <v>193</v>
      </c>
    </row>
    <row r="401" spans="2:65" s="1" customFormat="1" ht="24.2" customHeight="1">
      <c r="B401" s="114"/>
      <c r="C401" s="157" t="s">
        <v>1747</v>
      </c>
      <c r="D401" s="157" t="s">
        <v>207</v>
      </c>
      <c r="E401" s="158" t="s">
        <v>929</v>
      </c>
      <c r="F401" s="159" t="s">
        <v>930</v>
      </c>
      <c r="G401" s="160" t="s">
        <v>864</v>
      </c>
      <c r="H401" s="161">
        <v>691.17700000000002</v>
      </c>
      <c r="I401" s="162"/>
      <c r="J401" s="163">
        <f>ROUND(I401*H401,2)</f>
        <v>0</v>
      </c>
      <c r="K401" s="159" t="s">
        <v>1003</v>
      </c>
      <c r="L401" s="30"/>
      <c r="M401" s="164" t="s">
        <v>1</v>
      </c>
      <c r="N401" s="113" t="s">
        <v>39</v>
      </c>
      <c r="P401" s="153">
        <f>O401*H401</f>
        <v>0</v>
      </c>
      <c r="Q401" s="153">
        <v>0</v>
      </c>
      <c r="R401" s="153">
        <f>Q401*H401</f>
        <v>0</v>
      </c>
      <c r="S401" s="153">
        <v>0</v>
      </c>
      <c r="T401" s="154">
        <f>S401*H401</f>
        <v>0</v>
      </c>
      <c r="AR401" s="155" t="s">
        <v>268</v>
      </c>
      <c r="AT401" s="155" t="s">
        <v>207</v>
      </c>
      <c r="AU401" s="155" t="s">
        <v>82</v>
      </c>
      <c r="AY401" s="15" t="s">
        <v>193</v>
      </c>
      <c r="BE401" s="156">
        <f>IF(N401="základní",J401,0)</f>
        <v>0</v>
      </c>
      <c r="BF401" s="156">
        <f>IF(N401="snížená",J401,0)</f>
        <v>0</v>
      </c>
      <c r="BG401" s="156">
        <f>IF(N401="zákl. přenesená",J401,0)</f>
        <v>0</v>
      </c>
      <c r="BH401" s="156">
        <f>IF(N401="sníž. přenesená",J401,0)</f>
        <v>0</v>
      </c>
      <c r="BI401" s="156">
        <f>IF(N401="nulová",J401,0)</f>
        <v>0</v>
      </c>
      <c r="BJ401" s="15" t="s">
        <v>82</v>
      </c>
      <c r="BK401" s="156">
        <f>ROUND(I401*H401,2)</f>
        <v>0</v>
      </c>
      <c r="BL401" s="15" t="s">
        <v>268</v>
      </c>
      <c r="BM401" s="155" t="s">
        <v>2994</v>
      </c>
    </row>
    <row r="402" spans="2:65" s="1" customFormat="1" ht="11.25">
      <c r="B402" s="30"/>
      <c r="D402" s="180" t="s">
        <v>286</v>
      </c>
      <c r="F402" s="181" t="s">
        <v>2011</v>
      </c>
      <c r="I402" s="115"/>
      <c r="L402" s="30"/>
      <c r="M402" s="182"/>
      <c r="T402" s="54"/>
      <c r="AT402" s="15" t="s">
        <v>286</v>
      </c>
      <c r="AU402" s="15" t="s">
        <v>82</v>
      </c>
    </row>
    <row r="403" spans="2:65" s="12" customFormat="1" ht="11.25">
      <c r="B403" s="165"/>
      <c r="D403" s="166" t="s">
        <v>224</v>
      </c>
      <c r="E403" s="167" t="s">
        <v>1</v>
      </c>
      <c r="F403" s="168" t="s">
        <v>2995</v>
      </c>
      <c r="H403" s="169">
        <v>691.17700000000002</v>
      </c>
      <c r="I403" s="170"/>
      <c r="L403" s="165"/>
      <c r="M403" s="171"/>
      <c r="T403" s="172"/>
      <c r="AT403" s="167" t="s">
        <v>224</v>
      </c>
      <c r="AU403" s="167" t="s">
        <v>82</v>
      </c>
      <c r="AV403" s="12" t="s">
        <v>84</v>
      </c>
      <c r="AW403" s="12" t="s">
        <v>226</v>
      </c>
      <c r="AX403" s="12" t="s">
        <v>82</v>
      </c>
      <c r="AY403" s="167" t="s">
        <v>193</v>
      </c>
    </row>
    <row r="404" spans="2:65" s="1" customFormat="1" ht="21.75" customHeight="1">
      <c r="B404" s="114"/>
      <c r="C404" s="157" t="s">
        <v>1754</v>
      </c>
      <c r="D404" s="157" t="s">
        <v>207</v>
      </c>
      <c r="E404" s="158" t="s">
        <v>2014</v>
      </c>
      <c r="F404" s="159" t="s">
        <v>2015</v>
      </c>
      <c r="G404" s="160" t="s">
        <v>199</v>
      </c>
      <c r="H404" s="161">
        <v>3</v>
      </c>
      <c r="I404" s="162"/>
      <c r="J404" s="163">
        <f>ROUND(I404*H404,2)</f>
        <v>0</v>
      </c>
      <c r="K404" s="159" t="s">
        <v>1</v>
      </c>
      <c r="L404" s="30"/>
      <c r="M404" s="164" t="s">
        <v>1</v>
      </c>
      <c r="N404" s="113" t="s">
        <v>39</v>
      </c>
      <c r="P404" s="153">
        <f>O404*H404</f>
        <v>0</v>
      </c>
      <c r="Q404" s="153">
        <v>0</v>
      </c>
      <c r="R404" s="153">
        <f>Q404*H404</f>
        <v>0</v>
      </c>
      <c r="S404" s="153">
        <v>0</v>
      </c>
      <c r="T404" s="154">
        <f>S404*H404</f>
        <v>0</v>
      </c>
      <c r="AR404" s="155" t="s">
        <v>192</v>
      </c>
      <c r="AT404" s="155" t="s">
        <v>207</v>
      </c>
      <c r="AU404" s="155" t="s">
        <v>82</v>
      </c>
      <c r="AY404" s="15" t="s">
        <v>193</v>
      </c>
      <c r="BE404" s="156">
        <f>IF(N404="základní",J404,0)</f>
        <v>0</v>
      </c>
      <c r="BF404" s="156">
        <f>IF(N404="snížená",J404,0)</f>
        <v>0</v>
      </c>
      <c r="BG404" s="156">
        <f>IF(N404="zákl. přenesená",J404,0)</f>
        <v>0</v>
      </c>
      <c r="BH404" s="156">
        <f>IF(N404="sníž. přenesená",J404,0)</f>
        <v>0</v>
      </c>
      <c r="BI404" s="156">
        <f>IF(N404="nulová",J404,0)</f>
        <v>0</v>
      </c>
      <c r="BJ404" s="15" t="s">
        <v>82</v>
      </c>
      <c r="BK404" s="156">
        <f>ROUND(I404*H404,2)</f>
        <v>0</v>
      </c>
      <c r="BL404" s="15" t="s">
        <v>192</v>
      </c>
      <c r="BM404" s="155" t="s">
        <v>2996</v>
      </c>
    </row>
    <row r="405" spans="2:65" s="12" customFormat="1" ht="11.25">
      <c r="B405" s="165"/>
      <c r="D405" s="166" t="s">
        <v>224</v>
      </c>
      <c r="E405" s="167" t="s">
        <v>1</v>
      </c>
      <c r="F405" s="168" t="s">
        <v>2017</v>
      </c>
      <c r="H405" s="169">
        <v>1</v>
      </c>
      <c r="I405" s="170"/>
      <c r="L405" s="165"/>
      <c r="M405" s="171"/>
      <c r="T405" s="172"/>
      <c r="AT405" s="167" t="s">
        <v>224</v>
      </c>
      <c r="AU405" s="167" t="s">
        <v>82</v>
      </c>
      <c r="AV405" s="12" t="s">
        <v>84</v>
      </c>
      <c r="AW405" s="12" t="s">
        <v>226</v>
      </c>
      <c r="AX405" s="12" t="s">
        <v>74</v>
      </c>
      <c r="AY405" s="167" t="s">
        <v>193</v>
      </c>
    </row>
    <row r="406" spans="2:65" s="12" customFormat="1" ht="11.25">
      <c r="B406" s="165"/>
      <c r="D406" s="166" t="s">
        <v>224</v>
      </c>
      <c r="E406" s="167" t="s">
        <v>1</v>
      </c>
      <c r="F406" s="168" t="s">
        <v>2018</v>
      </c>
      <c r="H406" s="169">
        <v>1</v>
      </c>
      <c r="I406" s="170"/>
      <c r="L406" s="165"/>
      <c r="M406" s="171"/>
      <c r="T406" s="172"/>
      <c r="AT406" s="167" t="s">
        <v>224</v>
      </c>
      <c r="AU406" s="167" t="s">
        <v>82</v>
      </c>
      <c r="AV406" s="12" t="s">
        <v>84</v>
      </c>
      <c r="AW406" s="12" t="s">
        <v>226</v>
      </c>
      <c r="AX406" s="12" t="s">
        <v>74</v>
      </c>
      <c r="AY406" s="167" t="s">
        <v>193</v>
      </c>
    </row>
    <row r="407" spans="2:65" s="12" customFormat="1" ht="11.25">
      <c r="B407" s="165"/>
      <c r="D407" s="166" t="s">
        <v>224</v>
      </c>
      <c r="E407" s="167" t="s">
        <v>1</v>
      </c>
      <c r="F407" s="168" t="s">
        <v>2019</v>
      </c>
      <c r="H407" s="169">
        <v>1</v>
      </c>
      <c r="I407" s="170"/>
      <c r="L407" s="165"/>
      <c r="M407" s="171"/>
      <c r="T407" s="172"/>
      <c r="AT407" s="167" t="s">
        <v>224</v>
      </c>
      <c r="AU407" s="167" t="s">
        <v>82</v>
      </c>
      <c r="AV407" s="12" t="s">
        <v>84</v>
      </c>
      <c r="AW407" s="12" t="s">
        <v>226</v>
      </c>
      <c r="AX407" s="12" t="s">
        <v>74</v>
      </c>
      <c r="AY407" s="167" t="s">
        <v>193</v>
      </c>
    </row>
    <row r="408" spans="2:65" s="13" customFormat="1" ht="11.25">
      <c r="B408" s="173"/>
      <c r="D408" s="166" t="s">
        <v>224</v>
      </c>
      <c r="E408" s="174" t="s">
        <v>1</v>
      </c>
      <c r="F408" s="175" t="s">
        <v>227</v>
      </c>
      <c r="H408" s="176">
        <v>3</v>
      </c>
      <c r="I408" s="177"/>
      <c r="L408" s="173"/>
      <c r="M408" s="178"/>
      <c r="T408" s="179"/>
      <c r="AT408" s="174" t="s">
        <v>224</v>
      </c>
      <c r="AU408" s="174" t="s">
        <v>82</v>
      </c>
      <c r="AV408" s="13" t="s">
        <v>192</v>
      </c>
      <c r="AW408" s="13" t="s">
        <v>226</v>
      </c>
      <c r="AX408" s="13" t="s">
        <v>82</v>
      </c>
      <c r="AY408" s="174" t="s">
        <v>193</v>
      </c>
    </row>
    <row r="409" spans="2:65" s="1" customFormat="1" ht="16.5" customHeight="1">
      <c r="B409" s="114"/>
      <c r="C409" s="157" t="s">
        <v>1761</v>
      </c>
      <c r="D409" s="157" t="s">
        <v>207</v>
      </c>
      <c r="E409" s="158" t="s">
        <v>2021</v>
      </c>
      <c r="F409" s="159" t="s">
        <v>2463</v>
      </c>
      <c r="G409" s="160" t="s">
        <v>857</v>
      </c>
      <c r="H409" s="161">
        <v>17.774000000000001</v>
      </c>
      <c r="I409" s="162"/>
      <c r="J409" s="163">
        <f>ROUND(I409*H409,2)</f>
        <v>0</v>
      </c>
      <c r="K409" s="159" t="s">
        <v>1</v>
      </c>
      <c r="L409" s="30"/>
      <c r="M409" s="164" t="s">
        <v>1</v>
      </c>
      <c r="N409" s="113" t="s">
        <v>39</v>
      </c>
      <c r="P409" s="153">
        <f>O409*H409</f>
        <v>0</v>
      </c>
      <c r="Q409" s="153">
        <v>0</v>
      </c>
      <c r="R409" s="153">
        <f>Q409*H409</f>
        <v>0</v>
      </c>
      <c r="S409" s="153">
        <v>0</v>
      </c>
      <c r="T409" s="154">
        <f>S409*H409</f>
        <v>0</v>
      </c>
      <c r="AR409" s="155" t="s">
        <v>192</v>
      </c>
      <c r="AT409" s="155" t="s">
        <v>207</v>
      </c>
      <c r="AU409" s="155" t="s">
        <v>82</v>
      </c>
      <c r="AY409" s="15" t="s">
        <v>193</v>
      </c>
      <c r="BE409" s="156">
        <f>IF(N409="základní",J409,0)</f>
        <v>0</v>
      </c>
      <c r="BF409" s="156">
        <f>IF(N409="snížená",J409,0)</f>
        <v>0</v>
      </c>
      <c r="BG409" s="156">
        <f>IF(N409="zákl. přenesená",J409,0)</f>
        <v>0</v>
      </c>
      <c r="BH409" s="156">
        <f>IF(N409="sníž. přenesená",J409,0)</f>
        <v>0</v>
      </c>
      <c r="BI409" s="156">
        <f>IF(N409="nulová",J409,0)</f>
        <v>0</v>
      </c>
      <c r="BJ409" s="15" t="s">
        <v>82</v>
      </c>
      <c r="BK409" s="156">
        <f>ROUND(I409*H409,2)</f>
        <v>0</v>
      </c>
      <c r="BL409" s="15" t="s">
        <v>192</v>
      </c>
      <c r="BM409" s="155" t="s">
        <v>2997</v>
      </c>
    </row>
    <row r="410" spans="2:65" s="12" customFormat="1" ht="22.5">
      <c r="B410" s="165"/>
      <c r="D410" s="166" t="s">
        <v>224</v>
      </c>
      <c r="E410" s="167" t="s">
        <v>1</v>
      </c>
      <c r="F410" s="168" t="s">
        <v>2998</v>
      </c>
      <c r="H410" s="169">
        <v>9.5744880000000006</v>
      </c>
      <c r="I410" s="170"/>
      <c r="L410" s="165"/>
      <c r="M410" s="171"/>
      <c r="T410" s="172"/>
      <c r="AT410" s="167" t="s">
        <v>224</v>
      </c>
      <c r="AU410" s="167" t="s">
        <v>82</v>
      </c>
      <c r="AV410" s="12" t="s">
        <v>84</v>
      </c>
      <c r="AW410" s="12" t="s">
        <v>226</v>
      </c>
      <c r="AX410" s="12" t="s">
        <v>74</v>
      </c>
      <c r="AY410" s="167" t="s">
        <v>193</v>
      </c>
    </row>
    <row r="411" spans="2:65" s="12" customFormat="1" ht="22.5">
      <c r="B411" s="165"/>
      <c r="D411" s="166" t="s">
        <v>224</v>
      </c>
      <c r="E411" s="167" t="s">
        <v>1</v>
      </c>
      <c r="F411" s="168" t="s">
        <v>2999</v>
      </c>
      <c r="H411" s="169">
        <v>3.1101767270541001</v>
      </c>
      <c r="I411" s="170"/>
      <c r="L411" s="165"/>
      <c r="M411" s="171"/>
      <c r="T411" s="172"/>
      <c r="AT411" s="167" t="s">
        <v>224</v>
      </c>
      <c r="AU411" s="167" t="s">
        <v>82</v>
      </c>
      <c r="AV411" s="12" t="s">
        <v>84</v>
      </c>
      <c r="AW411" s="12" t="s">
        <v>226</v>
      </c>
      <c r="AX411" s="12" t="s">
        <v>74</v>
      </c>
      <c r="AY411" s="167" t="s">
        <v>193</v>
      </c>
    </row>
    <row r="412" spans="2:65" s="12" customFormat="1" ht="11.25">
      <c r="B412" s="165"/>
      <c r="D412" s="166" t="s">
        <v>224</v>
      </c>
      <c r="E412" s="167" t="s">
        <v>1</v>
      </c>
      <c r="F412" s="168" t="s">
        <v>3000</v>
      </c>
      <c r="H412" s="169">
        <v>5.0893800988158002</v>
      </c>
      <c r="I412" s="170"/>
      <c r="L412" s="165"/>
      <c r="M412" s="171"/>
      <c r="T412" s="172"/>
      <c r="AT412" s="167" t="s">
        <v>224</v>
      </c>
      <c r="AU412" s="167" t="s">
        <v>82</v>
      </c>
      <c r="AV412" s="12" t="s">
        <v>84</v>
      </c>
      <c r="AW412" s="12" t="s">
        <v>226</v>
      </c>
      <c r="AX412" s="12" t="s">
        <v>74</v>
      </c>
      <c r="AY412" s="167" t="s">
        <v>193</v>
      </c>
    </row>
    <row r="413" spans="2:65" s="13" customFormat="1" ht="11.25">
      <c r="B413" s="173"/>
      <c r="D413" s="166" t="s">
        <v>224</v>
      </c>
      <c r="E413" s="174" t="s">
        <v>1</v>
      </c>
      <c r="F413" s="175" t="s">
        <v>227</v>
      </c>
      <c r="H413" s="176">
        <v>17.7740448258699</v>
      </c>
      <c r="I413" s="177"/>
      <c r="L413" s="173"/>
      <c r="M413" s="178"/>
      <c r="T413" s="179"/>
      <c r="AT413" s="174" t="s">
        <v>224</v>
      </c>
      <c r="AU413" s="174" t="s">
        <v>82</v>
      </c>
      <c r="AV413" s="13" t="s">
        <v>192</v>
      </c>
      <c r="AW413" s="13" t="s">
        <v>226</v>
      </c>
      <c r="AX413" s="13" t="s">
        <v>82</v>
      </c>
      <c r="AY413" s="174" t="s">
        <v>193</v>
      </c>
    </row>
    <row r="414" spans="2:65" s="1" customFormat="1" ht="16.5" customHeight="1">
      <c r="B414" s="114"/>
      <c r="C414" s="143" t="s">
        <v>1765</v>
      </c>
      <c r="D414" s="143" t="s">
        <v>196</v>
      </c>
      <c r="E414" s="144" t="s">
        <v>2028</v>
      </c>
      <c r="F414" s="145" t="s">
        <v>2029</v>
      </c>
      <c r="G414" s="146" t="s">
        <v>864</v>
      </c>
      <c r="H414" s="147">
        <v>35.548000000000002</v>
      </c>
      <c r="I414" s="148"/>
      <c r="J414" s="149">
        <f>ROUND(I414*H414,2)</f>
        <v>0</v>
      </c>
      <c r="K414" s="145" t="s">
        <v>1003</v>
      </c>
      <c r="L414" s="150"/>
      <c r="M414" s="151" t="s">
        <v>1</v>
      </c>
      <c r="N414" s="152" t="s">
        <v>39</v>
      </c>
      <c r="P414" s="153">
        <f>O414*H414</f>
        <v>0</v>
      </c>
      <c r="Q414" s="153">
        <v>1</v>
      </c>
      <c r="R414" s="153">
        <f>Q414*H414</f>
        <v>35.548000000000002</v>
      </c>
      <c r="S414" s="153">
        <v>0</v>
      </c>
      <c r="T414" s="154">
        <f>S414*H414</f>
        <v>0</v>
      </c>
      <c r="AR414" s="155" t="s">
        <v>200</v>
      </c>
      <c r="AT414" s="155" t="s">
        <v>196</v>
      </c>
      <c r="AU414" s="155" t="s">
        <v>82</v>
      </c>
      <c r="AY414" s="15" t="s">
        <v>193</v>
      </c>
      <c r="BE414" s="156">
        <f>IF(N414="základní",J414,0)</f>
        <v>0</v>
      </c>
      <c r="BF414" s="156">
        <f>IF(N414="snížená",J414,0)</f>
        <v>0</v>
      </c>
      <c r="BG414" s="156">
        <f>IF(N414="zákl. přenesená",J414,0)</f>
        <v>0</v>
      </c>
      <c r="BH414" s="156">
        <f>IF(N414="sníž. přenesená",J414,0)</f>
        <v>0</v>
      </c>
      <c r="BI414" s="156">
        <f>IF(N414="nulová",J414,0)</f>
        <v>0</v>
      </c>
      <c r="BJ414" s="15" t="s">
        <v>82</v>
      </c>
      <c r="BK414" s="156">
        <f>ROUND(I414*H414,2)</f>
        <v>0</v>
      </c>
      <c r="BL414" s="15" t="s">
        <v>192</v>
      </c>
      <c r="BM414" s="155" t="s">
        <v>3001</v>
      </c>
    </row>
    <row r="415" spans="2:65" s="12" customFormat="1" ht="11.25">
      <c r="B415" s="165"/>
      <c r="D415" s="166" t="s">
        <v>224</v>
      </c>
      <c r="E415" s="167" t="s">
        <v>1</v>
      </c>
      <c r="F415" s="168" t="s">
        <v>3002</v>
      </c>
      <c r="H415" s="169">
        <v>35.548000000000002</v>
      </c>
      <c r="I415" s="170"/>
      <c r="L415" s="165"/>
      <c r="M415" s="171"/>
      <c r="T415" s="172"/>
      <c r="AT415" s="167" t="s">
        <v>224</v>
      </c>
      <c r="AU415" s="167" t="s">
        <v>82</v>
      </c>
      <c r="AV415" s="12" t="s">
        <v>84</v>
      </c>
      <c r="AW415" s="12" t="s">
        <v>226</v>
      </c>
      <c r="AX415" s="12" t="s">
        <v>82</v>
      </c>
      <c r="AY415" s="167" t="s">
        <v>193</v>
      </c>
    </row>
    <row r="416" spans="2:65" s="1" customFormat="1" ht="16.5" customHeight="1">
      <c r="B416" s="114"/>
      <c r="C416" s="157" t="s">
        <v>1769</v>
      </c>
      <c r="D416" s="157" t="s">
        <v>207</v>
      </c>
      <c r="E416" s="158" t="s">
        <v>2033</v>
      </c>
      <c r="F416" s="159" t="s">
        <v>2034</v>
      </c>
      <c r="G416" s="160" t="s">
        <v>857</v>
      </c>
      <c r="H416" s="161">
        <v>4.71</v>
      </c>
      <c r="I416" s="162"/>
      <c r="J416" s="163">
        <f>ROUND(I416*H416,2)</f>
        <v>0</v>
      </c>
      <c r="K416" s="159" t="s">
        <v>1</v>
      </c>
      <c r="L416" s="30"/>
      <c r="M416" s="164" t="s">
        <v>1</v>
      </c>
      <c r="N416" s="113" t="s">
        <v>39</v>
      </c>
      <c r="P416" s="153">
        <f>O416*H416</f>
        <v>0</v>
      </c>
      <c r="Q416" s="153">
        <v>0</v>
      </c>
      <c r="R416" s="153">
        <f>Q416*H416</f>
        <v>0</v>
      </c>
      <c r="S416" s="153">
        <v>0</v>
      </c>
      <c r="T416" s="154">
        <f>S416*H416</f>
        <v>0</v>
      </c>
      <c r="AR416" s="155" t="s">
        <v>1004</v>
      </c>
      <c r="AT416" s="155" t="s">
        <v>207</v>
      </c>
      <c r="AU416" s="155" t="s">
        <v>82</v>
      </c>
      <c r="AY416" s="15" t="s">
        <v>193</v>
      </c>
      <c r="BE416" s="156">
        <f>IF(N416="základní",J416,0)</f>
        <v>0</v>
      </c>
      <c r="BF416" s="156">
        <f>IF(N416="snížená",J416,0)</f>
        <v>0</v>
      </c>
      <c r="BG416" s="156">
        <f>IF(N416="zákl. přenesená",J416,0)</f>
        <v>0</v>
      </c>
      <c r="BH416" s="156">
        <f>IF(N416="sníž. přenesená",J416,0)</f>
        <v>0</v>
      </c>
      <c r="BI416" s="156">
        <f>IF(N416="nulová",J416,0)</f>
        <v>0</v>
      </c>
      <c r="BJ416" s="15" t="s">
        <v>82</v>
      </c>
      <c r="BK416" s="156">
        <f>ROUND(I416*H416,2)</f>
        <v>0</v>
      </c>
      <c r="BL416" s="15" t="s">
        <v>1004</v>
      </c>
      <c r="BM416" s="155" t="s">
        <v>3003</v>
      </c>
    </row>
    <row r="417" spans="2:65" s="12" customFormat="1" ht="11.25">
      <c r="B417" s="165"/>
      <c r="D417" s="166" t="s">
        <v>224</v>
      </c>
      <c r="E417" s="167" t="s">
        <v>1</v>
      </c>
      <c r="F417" s="168" t="s">
        <v>3004</v>
      </c>
      <c r="H417" s="169">
        <v>4.71</v>
      </c>
      <c r="I417" s="170"/>
      <c r="L417" s="165"/>
      <c r="M417" s="171"/>
      <c r="T417" s="172"/>
      <c r="AT417" s="167" t="s">
        <v>224</v>
      </c>
      <c r="AU417" s="167" t="s">
        <v>82</v>
      </c>
      <c r="AV417" s="12" t="s">
        <v>84</v>
      </c>
      <c r="AW417" s="12" t="s">
        <v>226</v>
      </c>
      <c r="AX417" s="12" t="s">
        <v>82</v>
      </c>
      <c r="AY417" s="167" t="s">
        <v>193</v>
      </c>
    </row>
    <row r="418" spans="2:65" s="1" customFormat="1" ht="16.5" customHeight="1">
      <c r="B418" s="114"/>
      <c r="C418" s="143" t="s">
        <v>1774</v>
      </c>
      <c r="D418" s="143" t="s">
        <v>196</v>
      </c>
      <c r="E418" s="144" t="s">
        <v>2038</v>
      </c>
      <c r="F418" s="145" t="s">
        <v>2039</v>
      </c>
      <c r="G418" s="146" t="s">
        <v>857</v>
      </c>
      <c r="H418" s="147">
        <v>4.71</v>
      </c>
      <c r="I418" s="148"/>
      <c r="J418" s="149">
        <f>ROUND(I418*H418,2)</f>
        <v>0</v>
      </c>
      <c r="K418" s="145" t="s">
        <v>1</v>
      </c>
      <c r="L418" s="150"/>
      <c r="M418" s="151" t="s">
        <v>1</v>
      </c>
      <c r="N418" s="152" t="s">
        <v>39</v>
      </c>
      <c r="P418" s="153">
        <f>O418*H418</f>
        <v>0</v>
      </c>
      <c r="Q418" s="153">
        <v>0</v>
      </c>
      <c r="R418" s="153">
        <f>Q418*H418</f>
        <v>0</v>
      </c>
      <c r="S418" s="153">
        <v>0</v>
      </c>
      <c r="T418" s="154">
        <f>S418*H418</f>
        <v>0</v>
      </c>
      <c r="AR418" s="155" t="s">
        <v>1004</v>
      </c>
      <c r="AT418" s="155" t="s">
        <v>196</v>
      </c>
      <c r="AU418" s="155" t="s">
        <v>82</v>
      </c>
      <c r="AY418" s="15" t="s">
        <v>193</v>
      </c>
      <c r="BE418" s="156">
        <f>IF(N418="základní",J418,0)</f>
        <v>0</v>
      </c>
      <c r="BF418" s="156">
        <f>IF(N418="snížená",J418,0)</f>
        <v>0</v>
      </c>
      <c r="BG418" s="156">
        <f>IF(N418="zákl. přenesená",J418,0)</f>
        <v>0</v>
      </c>
      <c r="BH418" s="156">
        <f>IF(N418="sníž. přenesená",J418,0)</f>
        <v>0</v>
      </c>
      <c r="BI418" s="156">
        <f>IF(N418="nulová",J418,0)</f>
        <v>0</v>
      </c>
      <c r="BJ418" s="15" t="s">
        <v>82</v>
      </c>
      <c r="BK418" s="156">
        <f>ROUND(I418*H418,2)</f>
        <v>0</v>
      </c>
      <c r="BL418" s="15" t="s">
        <v>1004</v>
      </c>
      <c r="BM418" s="155" t="s">
        <v>3005</v>
      </c>
    </row>
    <row r="419" spans="2:65" s="12" customFormat="1" ht="11.25">
      <c r="B419" s="165"/>
      <c r="D419" s="166" t="s">
        <v>224</v>
      </c>
      <c r="E419" s="167" t="s">
        <v>1</v>
      </c>
      <c r="F419" s="168" t="s">
        <v>3004</v>
      </c>
      <c r="H419" s="169">
        <v>4.71</v>
      </c>
      <c r="I419" s="170"/>
      <c r="L419" s="165"/>
      <c r="M419" s="171"/>
      <c r="T419" s="172"/>
      <c r="AT419" s="167" t="s">
        <v>224</v>
      </c>
      <c r="AU419" s="167" t="s">
        <v>82</v>
      </c>
      <c r="AV419" s="12" t="s">
        <v>84</v>
      </c>
      <c r="AW419" s="12" t="s">
        <v>226</v>
      </c>
      <c r="AX419" s="12" t="s">
        <v>82</v>
      </c>
      <c r="AY419" s="167" t="s">
        <v>193</v>
      </c>
    </row>
    <row r="420" spans="2:65" s="1" customFormat="1" ht="16.5" customHeight="1">
      <c r="B420" s="114"/>
      <c r="C420" s="157" t="s">
        <v>1779</v>
      </c>
      <c r="D420" s="157" t="s">
        <v>207</v>
      </c>
      <c r="E420" s="158" t="s">
        <v>2042</v>
      </c>
      <c r="F420" s="159" t="s">
        <v>2043</v>
      </c>
      <c r="G420" s="160" t="s">
        <v>210</v>
      </c>
      <c r="H420" s="161">
        <v>1</v>
      </c>
      <c r="I420" s="162"/>
      <c r="J420" s="163">
        <f>ROUND(I420*H420,2)</f>
        <v>0</v>
      </c>
      <c r="K420" s="159" t="s">
        <v>1</v>
      </c>
      <c r="L420" s="30"/>
      <c r="M420" s="164" t="s">
        <v>1</v>
      </c>
      <c r="N420" s="113" t="s">
        <v>39</v>
      </c>
      <c r="P420" s="153">
        <f>O420*H420</f>
        <v>0</v>
      </c>
      <c r="Q420" s="153">
        <v>0</v>
      </c>
      <c r="R420" s="153">
        <f>Q420*H420</f>
        <v>0</v>
      </c>
      <c r="S420" s="153">
        <v>0</v>
      </c>
      <c r="T420" s="154">
        <f>S420*H420</f>
        <v>0</v>
      </c>
      <c r="AR420" s="155" t="s">
        <v>192</v>
      </c>
      <c r="AT420" s="155" t="s">
        <v>207</v>
      </c>
      <c r="AU420" s="155" t="s">
        <v>82</v>
      </c>
      <c r="AY420" s="15" t="s">
        <v>193</v>
      </c>
      <c r="BE420" s="156">
        <f>IF(N420="základní",J420,0)</f>
        <v>0</v>
      </c>
      <c r="BF420" s="156">
        <f>IF(N420="snížená",J420,0)</f>
        <v>0</v>
      </c>
      <c r="BG420" s="156">
        <f>IF(N420="zákl. přenesená",J420,0)</f>
        <v>0</v>
      </c>
      <c r="BH420" s="156">
        <f>IF(N420="sníž. přenesená",J420,0)</f>
        <v>0</v>
      </c>
      <c r="BI420" s="156">
        <f>IF(N420="nulová",J420,0)</f>
        <v>0</v>
      </c>
      <c r="BJ420" s="15" t="s">
        <v>82</v>
      </c>
      <c r="BK420" s="156">
        <f>ROUND(I420*H420,2)</f>
        <v>0</v>
      </c>
      <c r="BL420" s="15" t="s">
        <v>192</v>
      </c>
      <c r="BM420" s="155" t="s">
        <v>3006</v>
      </c>
    </row>
    <row r="421" spans="2:65" s="1" customFormat="1" ht="21.75" customHeight="1">
      <c r="B421" s="114"/>
      <c r="C421" s="157" t="s">
        <v>1783</v>
      </c>
      <c r="D421" s="157" t="s">
        <v>207</v>
      </c>
      <c r="E421" s="158" t="s">
        <v>2046</v>
      </c>
      <c r="F421" s="159" t="s">
        <v>2047</v>
      </c>
      <c r="G421" s="160" t="s">
        <v>199</v>
      </c>
      <c r="H421" s="161">
        <v>12</v>
      </c>
      <c r="I421" s="162"/>
      <c r="J421" s="163">
        <f>ROUND(I421*H421,2)</f>
        <v>0</v>
      </c>
      <c r="K421" s="159" t="s">
        <v>1</v>
      </c>
      <c r="L421" s="30"/>
      <c r="M421" s="164" t="s">
        <v>1</v>
      </c>
      <c r="N421" s="113" t="s">
        <v>39</v>
      </c>
      <c r="P421" s="153">
        <f>O421*H421</f>
        <v>0</v>
      </c>
      <c r="Q421" s="153">
        <v>0</v>
      </c>
      <c r="R421" s="153">
        <f>Q421*H421</f>
        <v>0</v>
      </c>
      <c r="S421" s="153">
        <v>0</v>
      </c>
      <c r="T421" s="154">
        <f>S421*H421</f>
        <v>0</v>
      </c>
      <c r="AR421" s="155" t="s">
        <v>192</v>
      </c>
      <c r="AT421" s="155" t="s">
        <v>207</v>
      </c>
      <c r="AU421" s="155" t="s">
        <v>82</v>
      </c>
      <c r="AY421" s="15" t="s">
        <v>193</v>
      </c>
      <c r="BE421" s="156">
        <f>IF(N421="základní",J421,0)</f>
        <v>0</v>
      </c>
      <c r="BF421" s="156">
        <f>IF(N421="snížená",J421,0)</f>
        <v>0</v>
      </c>
      <c r="BG421" s="156">
        <f>IF(N421="zákl. přenesená",J421,0)</f>
        <v>0</v>
      </c>
      <c r="BH421" s="156">
        <f>IF(N421="sníž. přenesená",J421,0)</f>
        <v>0</v>
      </c>
      <c r="BI421" s="156">
        <f>IF(N421="nulová",J421,0)</f>
        <v>0</v>
      </c>
      <c r="BJ421" s="15" t="s">
        <v>82</v>
      </c>
      <c r="BK421" s="156">
        <f>ROUND(I421*H421,2)</f>
        <v>0</v>
      </c>
      <c r="BL421" s="15" t="s">
        <v>192</v>
      </c>
      <c r="BM421" s="155" t="s">
        <v>3007</v>
      </c>
    </row>
    <row r="422" spans="2:65" s="12" customFormat="1" ht="11.25">
      <c r="B422" s="165"/>
      <c r="D422" s="166" t="s">
        <v>224</v>
      </c>
      <c r="E422" s="167" t="s">
        <v>1</v>
      </c>
      <c r="F422" s="168" t="s">
        <v>3008</v>
      </c>
      <c r="H422" s="169">
        <v>12</v>
      </c>
      <c r="I422" s="170"/>
      <c r="L422" s="165"/>
      <c r="M422" s="171"/>
      <c r="T422" s="172"/>
      <c r="AT422" s="167" t="s">
        <v>224</v>
      </c>
      <c r="AU422" s="167" t="s">
        <v>82</v>
      </c>
      <c r="AV422" s="12" t="s">
        <v>84</v>
      </c>
      <c r="AW422" s="12" t="s">
        <v>226</v>
      </c>
      <c r="AX422" s="12" t="s">
        <v>74</v>
      </c>
      <c r="AY422" s="167" t="s">
        <v>193</v>
      </c>
    </row>
    <row r="423" spans="2:65" s="13" customFormat="1" ht="11.25">
      <c r="B423" s="173"/>
      <c r="D423" s="166" t="s">
        <v>224</v>
      </c>
      <c r="E423" s="174" t="s">
        <v>1</v>
      </c>
      <c r="F423" s="175" t="s">
        <v>227</v>
      </c>
      <c r="H423" s="176">
        <v>12</v>
      </c>
      <c r="I423" s="177"/>
      <c r="L423" s="173"/>
      <c r="M423" s="178"/>
      <c r="T423" s="179"/>
      <c r="AT423" s="174" t="s">
        <v>224</v>
      </c>
      <c r="AU423" s="174" t="s">
        <v>82</v>
      </c>
      <c r="AV423" s="13" t="s">
        <v>192</v>
      </c>
      <c r="AW423" s="13" t="s">
        <v>226</v>
      </c>
      <c r="AX423" s="13" t="s">
        <v>82</v>
      </c>
      <c r="AY423" s="174" t="s">
        <v>193</v>
      </c>
    </row>
    <row r="424" spans="2:65" s="1" customFormat="1" ht="21.75" customHeight="1">
      <c r="B424" s="114"/>
      <c r="C424" s="157" t="s">
        <v>1788</v>
      </c>
      <c r="D424" s="157" t="s">
        <v>207</v>
      </c>
      <c r="E424" s="158" t="s">
        <v>2052</v>
      </c>
      <c r="F424" s="159" t="s">
        <v>2053</v>
      </c>
      <c r="G424" s="160" t="s">
        <v>199</v>
      </c>
      <c r="H424" s="161">
        <v>1</v>
      </c>
      <c r="I424" s="162"/>
      <c r="J424" s="163">
        <f>ROUND(I424*H424,2)</f>
        <v>0</v>
      </c>
      <c r="K424" s="159" t="s">
        <v>1</v>
      </c>
      <c r="L424" s="30"/>
      <c r="M424" s="164" t="s">
        <v>1</v>
      </c>
      <c r="N424" s="113" t="s">
        <v>39</v>
      </c>
      <c r="P424" s="153">
        <f>O424*H424</f>
        <v>0</v>
      </c>
      <c r="Q424" s="153">
        <v>0</v>
      </c>
      <c r="R424" s="153">
        <f>Q424*H424</f>
        <v>0</v>
      </c>
      <c r="S424" s="153">
        <v>0</v>
      </c>
      <c r="T424" s="154">
        <f>S424*H424</f>
        <v>0</v>
      </c>
      <c r="AR424" s="155" t="s">
        <v>192</v>
      </c>
      <c r="AT424" s="155" t="s">
        <v>207</v>
      </c>
      <c r="AU424" s="155" t="s">
        <v>82</v>
      </c>
      <c r="AY424" s="15" t="s">
        <v>193</v>
      </c>
      <c r="BE424" s="156">
        <f>IF(N424="základní",J424,0)</f>
        <v>0</v>
      </c>
      <c r="BF424" s="156">
        <f>IF(N424="snížená",J424,0)</f>
        <v>0</v>
      </c>
      <c r="BG424" s="156">
        <f>IF(N424="zákl. přenesená",J424,0)</f>
        <v>0</v>
      </c>
      <c r="BH424" s="156">
        <f>IF(N424="sníž. přenesená",J424,0)</f>
        <v>0</v>
      </c>
      <c r="BI424" s="156">
        <f>IF(N424="nulová",J424,0)</f>
        <v>0</v>
      </c>
      <c r="BJ424" s="15" t="s">
        <v>82</v>
      </c>
      <c r="BK424" s="156">
        <f>ROUND(I424*H424,2)</f>
        <v>0</v>
      </c>
      <c r="BL424" s="15" t="s">
        <v>192</v>
      </c>
      <c r="BM424" s="155" t="s">
        <v>3009</v>
      </c>
    </row>
    <row r="425" spans="2:65" s="12" customFormat="1" ht="11.25">
      <c r="B425" s="165"/>
      <c r="D425" s="166" t="s">
        <v>224</v>
      </c>
      <c r="E425" s="167" t="s">
        <v>1</v>
      </c>
      <c r="F425" s="168" t="s">
        <v>2646</v>
      </c>
      <c r="H425" s="169">
        <v>1</v>
      </c>
      <c r="I425" s="170"/>
      <c r="L425" s="165"/>
      <c r="M425" s="171"/>
      <c r="T425" s="172"/>
      <c r="AT425" s="167" t="s">
        <v>224</v>
      </c>
      <c r="AU425" s="167" t="s">
        <v>82</v>
      </c>
      <c r="AV425" s="12" t="s">
        <v>84</v>
      </c>
      <c r="AW425" s="12" t="s">
        <v>226</v>
      </c>
      <c r="AX425" s="12" t="s">
        <v>82</v>
      </c>
      <c r="AY425" s="167" t="s">
        <v>193</v>
      </c>
    </row>
    <row r="426" spans="2:65" s="1" customFormat="1" ht="21.75" customHeight="1">
      <c r="B426" s="114"/>
      <c r="C426" s="143" t="s">
        <v>1794</v>
      </c>
      <c r="D426" s="143" t="s">
        <v>196</v>
      </c>
      <c r="E426" s="144" t="s">
        <v>2057</v>
      </c>
      <c r="F426" s="145" t="s">
        <v>2058</v>
      </c>
      <c r="G426" s="146" t="s">
        <v>221</v>
      </c>
      <c r="H426" s="147">
        <v>94.5</v>
      </c>
      <c r="I426" s="148"/>
      <c r="J426" s="149">
        <f>ROUND(I426*H426,2)</f>
        <v>0</v>
      </c>
      <c r="K426" s="145" t="s">
        <v>1</v>
      </c>
      <c r="L426" s="150"/>
      <c r="M426" s="151" t="s">
        <v>1</v>
      </c>
      <c r="N426" s="152" t="s">
        <v>39</v>
      </c>
      <c r="P426" s="153">
        <f>O426*H426</f>
        <v>0</v>
      </c>
      <c r="Q426" s="153">
        <v>0</v>
      </c>
      <c r="R426" s="153">
        <f>Q426*H426</f>
        <v>0</v>
      </c>
      <c r="S426" s="153">
        <v>0</v>
      </c>
      <c r="T426" s="154">
        <f>S426*H426</f>
        <v>0</v>
      </c>
      <c r="AR426" s="155" t="s">
        <v>273</v>
      </c>
      <c r="AT426" s="155" t="s">
        <v>196</v>
      </c>
      <c r="AU426" s="155" t="s">
        <v>82</v>
      </c>
      <c r="AY426" s="15" t="s">
        <v>193</v>
      </c>
      <c r="BE426" s="156">
        <f>IF(N426="základní",J426,0)</f>
        <v>0</v>
      </c>
      <c r="BF426" s="156">
        <f>IF(N426="snížená",J426,0)</f>
        <v>0</v>
      </c>
      <c r="BG426" s="156">
        <f>IF(N426="zákl. přenesená",J426,0)</f>
        <v>0</v>
      </c>
      <c r="BH426" s="156">
        <f>IF(N426="sníž. přenesená",J426,0)</f>
        <v>0</v>
      </c>
      <c r="BI426" s="156">
        <f>IF(N426="nulová",J426,0)</f>
        <v>0</v>
      </c>
      <c r="BJ426" s="15" t="s">
        <v>82</v>
      </c>
      <c r="BK426" s="156">
        <f>ROUND(I426*H426,2)</f>
        <v>0</v>
      </c>
      <c r="BL426" s="15" t="s">
        <v>268</v>
      </c>
      <c r="BM426" s="155" t="s">
        <v>3010</v>
      </c>
    </row>
    <row r="427" spans="2:65" s="12" customFormat="1" ht="11.25">
      <c r="B427" s="165"/>
      <c r="D427" s="166" t="s">
        <v>224</v>
      </c>
      <c r="E427" s="167" t="s">
        <v>1</v>
      </c>
      <c r="F427" s="168" t="s">
        <v>3011</v>
      </c>
      <c r="H427" s="169">
        <v>72</v>
      </c>
      <c r="I427" s="170"/>
      <c r="L427" s="165"/>
      <c r="M427" s="171"/>
      <c r="T427" s="172"/>
      <c r="AT427" s="167" t="s">
        <v>224</v>
      </c>
      <c r="AU427" s="167" t="s">
        <v>82</v>
      </c>
      <c r="AV427" s="12" t="s">
        <v>84</v>
      </c>
      <c r="AW427" s="12" t="s">
        <v>226</v>
      </c>
      <c r="AX427" s="12" t="s">
        <v>74</v>
      </c>
      <c r="AY427" s="167" t="s">
        <v>193</v>
      </c>
    </row>
    <row r="428" spans="2:65" s="12" customFormat="1" ht="11.25">
      <c r="B428" s="165"/>
      <c r="D428" s="166" t="s">
        <v>224</v>
      </c>
      <c r="E428" s="167" t="s">
        <v>1</v>
      </c>
      <c r="F428" s="168" t="s">
        <v>3012</v>
      </c>
      <c r="H428" s="169">
        <v>22.5</v>
      </c>
      <c r="I428" s="170"/>
      <c r="L428" s="165"/>
      <c r="M428" s="171"/>
      <c r="T428" s="172"/>
      <c r="AT428" s="167" t="s">
        <v>224</v>
      </c>
      <c r="AU428" s="167" t="s">
        <v>82</v>
      </c>
      <c r="AV428" s="12" t="s">
        <v>84</v>
      </c>
      <c r="AW428" s="12" t="s">
        <v>226</v>
      </c>
      <c r="AX428" s="12" t="s">
        <v>74</v>
      </c>
      <c r="AY428" s="167" t="s">
        <v>193</v>
      </c>
    </row>
    <row r="429" spans="2:65" s="13" customFormat="1" ht="11.25">
      <c r="B429" s="173"/>
      <c r="D429" s="166" t="s">
        <v>224</v>
      </c>
      <c r="E429" s="174" t="s">
        <v>1</v>
      </c>
      <c r="F429" s="175" t="s">
        <v>227</v>
      </c>
      <c r="H429" s="176">
        <v>94.5</v>
      </c>
      <c r="I429" s="177"/>
      <c r="L429" s="173"/>
      <c r="M429" s="178"/>
      <c r="T429" s="179"/>
      <c r="AT429" s="174" t="s">
        <v>224</v>
      </c>
      <c r="AU429" s="174" t="s">
        <v>82</v>
      </c>
      <c r="AV429" s="13" t="s">
        <v>192</v>
      </c>
      <c r="AW429" s="13" t="s">
        <v>226</v>
      </c>
      <c r="AX429" s="13" t="s">
        <v>82</v>
      </c>
      <c r="AY429" s="174" t="s">
        <v>193</v>
      </c>
    </row>
    <row r="430" spans="2:65" s="1" customFormat="1" ht="16.5" customHeight="1">
      <c r="B430" s="114"/>
      <c r="C430" s="157" t="s">
        <v>1798</v>
      </c>
      <c r="D430" s="157" t="s">
        <v>207</v>
      </c>
      <c r="E430" s="158" t="s">
        <v>2080</v>
      </c>
      <c r="F430" s="159" t="s">
        <v>2081</v>
      </c>
      <c r="G430" s="160" t="s">
        <v>857</v>
      </c>
      <c r="H430" s="161">
        <v>7.1769999999999996</v>
      </c>
      <c r="I430" s="162"/>
      <c r="J430" s="163">
        <f>ROUND(I430*H430,2)</f>
        <v>0</v>
      </c>
      <c r="K430" s="159" t="s">
        <v>1</v>
      </c>
      <c r="L430" s="30"/>
      <c r="M430" s="164" t="s">
        <v>1</v>
      </c>
      <c r="N430" s="113" t="s">
        <v>39</v>
      </c>
      <c r="P430" s="153">
        <f>O430*H430</f>
        <v>0</v>
      </c>
      <c r="Q430" s="153">
        <v>0</v>
      </c>
      <c r="R430" s="153">
        <f>Q430*H430</f>
        <v>0</v>
      </c>
      <c r="S430" s="153">
        <v>0</v>
      </c>
      <c r="T430" s="154">
        <f>S430*H430</f>
        <v>0</v>
      </c>
      <c r="AR430" s="155" t="s">
        <v>1004</v>
      </c>
      <c r="AT430" s="155" t="s">
        <v>207</v>
      </c>
      <c r="AU430" s="155" t="s">
        <v>82</v>
      </c>
      <c r="AY430" s="15" t="s">
        <v>193</v>
      </c>
      <c r="BE430" s="156">
        <f>IF(N430="základní",J430,0)</f>
        <v>0</v>
      </c>
      <c r="BF430" s="156">
        <f>IF(N430="snížená",J430,0)</f>
        <v>0</v>
      </c>
      <c r="BG430" s="156">
        <f>IF(N430="zákl. přenesená",J430,0)</f>
        <v>0</v>
      </c>
      <c r="BH430" s="156">
        <f>IF(N430="sníž. přenesená",J430,0)</f>
        <v>0</v>
      </c>
      <c r="BI430" s="156">
        <f>IF(N430="nulová",J430,0)</f>
        <v>0</v>
      </c>
      <c r="BJ430" s="15" t="s">
        <v>82</v>
      </c>
      <c r="BK430" s="156">
        <f>ROUND(I430*H430,2)</f>
        <v>0</v>
      </c>
      <c r="BL430" s="15" t="s">
        <v>1004</v>
      </c>
      <c r="BM430" s="155" t="s">
        <v>3013</v>
      </c>
    </row>
    <row r="431" spans="2:65" s="12" customFormat="1" ht="11.25">
      <c r="B431" s="165"/>
      <c r="D431" s="166" t="s">
        <v>224</v>
      </c>
      <c r="E431" s="167" t="s">
        <v>1</v>
      </c>
      <c r="F431" s="168" t="s">
        <v>2651</v>
      </c>
      <c r="H431" s="169">
        <v>3.1808625617598798</v>
      </c>
      <c r="I431" s="170"/>
      <c r="L431" s="165"/>
      <c r="M431" s="171"/>
      <c r="T431" s="172"/>
      <c r="AT431" s="167" t="s">
        <v>224</v>
      </c>
      <c r="AU431" s="167" t="s">
        <v>82</v>
      </c>
      <c r="AV431" s="12" t="s">
        <v>84</v>
      </c>
      <c r="AW431" s="12" t="s">
        <v>226</v>
      </c>
      <c r="AX431" s="12" t="s">
        <v>74</v>
      </c>
      <c r="AY431" s="167" t="s">
        <v>193</v>
      </c>
    </row>
    <row r="432" spans="2:65" s="12" customFormat="1" ht="22.5">
      <c r="B432" s="165"/>
      <c r="D432" s="166" t="s">
        <v>224</v>
      </c>
      <c r="E432" s="167" t="s">
        <v>1</v>
      </c>
      <c r="F432" s="168" t="s">
        <v>3014</v>
      </c>
      <c r="H432" s="169">
        <v>0.67858401317544004</v>
      </c>
      <c r="I432" s="170"/>
      <c r="L432" s="165"/>
      <c r="M432" s="171"/>
      <c r="T432" s="172"/>
      <c r="AT432" s="167" t="s">
        <v>224</v>
      </c>
      <c r="AU432" s="167" t="s">
        <v>82</v>
      </c>
      <c r="AV432" s="12" t="s">
        <v>84</v>
      </c>
      <c r="AW432" s="12" t="s">
        <v>226</v>
      </c>
      <c r="AX432" s="12" t="s">
        <v>74</v>
      </c>
      <c r="AY432" s="167" t="s">
        <v>193</v>
      </c>
    </row>
    <row r="433" spans="2:65" s="12" customFormat="1" ht="22.5">
      <c r="B433" s="165"/>
      <c r="D433" s="166" t="s">
        <v>224</v>
      </c>
      <c r="E433" s="167" t="s">
        <v>1</v>
      </c>
      <c r="F433" s="168" t="s">
        <v>3015</v>
      </c>
      <c r="H433" s="169">
        <v>3.3175218421910402</v>
      </c>
      <c r="I433" s="170"/>
      <c r="L433" s="165"/>
      <c r="M433" s="171"/>
      <c r="T433" s="172"/>
      <c r="AT433" s="167" t="s">
        <v>224</v>
      </c>
      <c r="AU433" s="167" t="s">
        <v>82</v>
      </c>
      <c r="AV433" s="12" t="s">
        <v>84</v>
      </c>
      <c r="AW433" s="12" t="s">
        <v>226</v>
      </c>
      <c r="AX433" s="12" t="s">
        <v>74</v>
      </c>
      <c r="AY433" s="167" t="s">
        <v>193</v>
      </c>
    </row>
    <row r="434" spans="2:65" s="13" customFormat="1" ht="11.25">
      <c r="B434" s="173"/>
      <c r="D434" s="166" t="s">
        <v>224</v>
      </c>
      <c r="E434" s="174" t="s">
        <v>1</v>
      </c>
      <c r="F434" s="175" t="s">
        <v>227</v>
      </c>
      <c r="H434" s="176">
        <v>7.1769684171263597</v>
      </c>
      <c r="I434" s="177"/>
      <c r="L434" s="173"/>
      <c r="M434" s="178"/>
      <c r="T434" s="179"/>
      <c r="AT434" s="174" t="s">
        <v>224</v>
      </c>
      <c r="AU434" s="174" t="s">
        <v>82</v>
      </c>
      <c r="AV434" s="13" t="s">
        <v>192</v>
      </c>
      <c r="AW434" s="13" t="s">
        <v>226</v>
      </c>
      <c r="AX434" s="13" t="s">
        <v>82</v>
      </c>
      <c r="AY434" s="174" t="s">
        <v>193</v>
      </c>
    </row>
    <row r="435" spans="2:65" s="1" customFormat="1" ht="16.5" customHeight="1">
      <c r="B435" s="114"/>
      <c r="C435" s="143" t="s">
        <v>1802</v>
      </c>
      <c r="D435" s="143" t="s">
        <v>196</v>
      </c>
      <c r="E435" s="144" t="s">
        <v>2087</v>
      </c>
      <c r="F435" s="145" t="s">
        <v>1008</v>
      </c>
      <c r="G435" s="146" t="s">
        <v>857</v>
      </c>
      <c r="H435" s="147">
        <v>7.1769999999999996</v>
      </c>
      <c r="I435" s="148"/>
      <c r="J435" s="149">
        <f>ROUND(I435*H435,2)</f>
        <v>0</v>
      </c>
      <c r="K435" s="145" t="s">
        <v>1</v>
      </c>
      <c r="L435" s="150"/>
      <c r="M435" s="151" t="s">
        <v>1</v>
      </c>
      <c r="N435" s="152" t="s">
        <v>39</v>
      </c>
      <c r="P435" s="153">
        <f>O435*H435</f>
        <v>0</v>
      </c>
      <c r="Q435" s="153">
        <v>0</v>
      </c>
      <c r="R435" s="153">
        <f>Q435*H435</f>
        <v>0</v>
      </c>
      <c r="S435" s="153">
        <v>0</v>
      </c>
      <c r="T435" s="154">
        <f>S435*H435</f>
        <v>0</v>
      </c>
      <c r="AR435" s="155" t="s">
        <v>1004</v>
      </c>
      <c r="AT435" s="155" t="s">
        <v>196</v>
      </c>
      <c r="AU435" s="155" t="s">
        <v>82</v>
      </c>
      <c r="AY435" s="15" t="s">
        <v>193</v>
      </c>
      <c r="BE435" s="156">
        <f>IF(N435="základní",J435,0)</f>
        <v>0</v>
      </c>
      <c r="BF435" s="156">
        <f>IF(N435="snížená",J435,0)</f>
        <v>0</v>
      </c>
      <c r="BG435" s="156">
        <f>IF(N435="zákl. přenesená",J435,0)</f>
        <v>0</v>
      </c>
      <c r="BH435" s="156">
        <f>IF(N435="sníž. přenesená",J435,0)</f>
        <v>0</v>
      </c>
      <c r="BI435" s="156">
        <f>IF(N435="nulová",J435,0)</f>
        <v>0</v>
      </c>
      <c r="BJ435" s="15" t="s">
        <v>82</v>
      </c>
      <c r="BK435" s="156">
        <f>ROUND(I435*H435,2)</f>
        <v>0</v>
      </c>
      <c r="BL435" s="15" t="s">
        <v>1004</v>
      </c>
      <c r="BM435" s="155" t="s">
        <v>3016</v>
      </c>
    </row>
    <row r="436" spans="2:65" s="12" customFormat="1" ht="11.25">
      <c r="B436" s="165"/>
      <c r="D436" s="166" t="s">
        <v>224</v>
      </c>
      <c r="E436" s="167" t="s">
        <v>1</v>
      </c>
      <c r="F436" s="168" t="s">
        <v>2651</v>
      </c>
      <c r="H436" s="169">
        <v>3.1808625617598798</v>
      </c>
      <c r="I436" s="170"/>
      <c r="L436" s="165"/>
      <c r="M436" s="171"/>
      <c r="T436" s="172"/>
      <c r="AT436" s="167" t="s">
        <v>224</v>
      </c>
      <c r="AU436" s="167" t="s">
        <v>82</v>
      </c>
      <c r="AV436" s="12" t="s">
        <v>84</v>
      </c>
      <c r="AW436" s="12" t="s">
        <v>226</v>
      </c>
      <c r="AX436" s="12" t="s">
        <v>74</v>
      </c>
      <c r="AY436" s="167" t="s">
        <v>193</v>
      </c>
    </row>
    <row r="437" spans="2:65" s="12" customFormat="1" ht="22.5">
      <c r="B437" s="165"/>
      <c r="D437" s="166" t="s">
        <v>224</v>
      </c>
      <c r="E437" s="167" t="s">
        <v>1</v>
      </c>
      <c r="F437" s="168" t="s">
        <v>3014</v>
      </c>
      <c r="H437" s="169">
        <v>0.67858401317544004</v>
      </c>
      <c r="I437" s="170"/>
      <c r="L437" s="165"/>
      <c r="M437" s="171"/>
      <c r="T437" s="172"/>
      <c r="AT437" s="167" t="s">
        <v>224</v>
      </c>
      <c r="AU437" s="167" t="s">
        <v>82</v>
      </c>
      <c r="AV437" s="12" t="s">
        <v>84</v>
      </c>
      <c r="AW437" s="12" t="s">
        <v>226</v>
      </c>
      <c r="AX437" s="12" t="s">
        <v>74</v>
      </c>
      <c r="AY437" s="167" t="s">
        <v>193</v>
      </c>
    </row>
    <row r="438" spans="2:65" s="12" customFormat="1" ht="22.5">
      <c r="B438" s="165"/>
      <c r="D438" s="166" t="s">
        <v>224</v>
      </c>
      <c r="E438" s="167" t="s">
        <v>1</v>
      </c>
      <c r="F438" s="168" t="s">
        <v>3015</v>
      </c>
      <c r="H438" s="169">
        <v>3.3175218421910402</v>
      </c>
      <c r="I438" s="170"/>
      <c r="L438" s="165"/>
      <c r="M438" s="171"/>
      <c r="T438" s="172"/>
      <c r="AT438" s="167" t="s">
        <v>224</v>
      </c>
      <c r="AU438" s="167" t="s">
        <v>82</v>
      </c>
      <c r="AV438" s="12" t="s">
        <v>84</v>
      </c>
      <c r="AW438" s="12" t="s">
        <v>226</v>
      </c>
      <c r="AX438" s="12" t="s">
        <v>74</v>
      </c>
      <c r="AY438" s="167" t="s">
        <v>193</v>
      </c>
    </row>
    <row r="439" spans="2:65" s="13" customFormat="1" ht="11.25">
      <c r="B439" s="173"/>
      <c r="D439" s="166" t="s">
        <v>224</v>
      </c>
      <c r="E439" s="174" t="s">
        <v>1</v>
      </c>
      <c r="F439" s="175" t="s">
        <v>227</v>
      </c>
      <c r="H439" s="176">
        <v>7.1769684171263597</v>
      </c>
      <c r="I439" s="177"/>
      <c r="L439" s="173"/>
      <c r="M439" s="178"/>
      <c r="T439" s="179"/>
      <c r="AT439" s="174" t="s">
        <v>224</v>
      </c>
      <c r="AU439" s="174" t="s">
        <v>82</v>
      </c>
      <c r="AV439" s="13" t="s">
        <v>192</v>
      </c>
      <c r="AW439" s="13" t="s">
        <v>226</v>
      </c>
      <c r="AX439" s="13" t="s">
        <v>82</v>
      </c>
      <c r="AY439" s="174" t="s">
        <v>193</v>
      </c>
    </row>
    <row r="440" spans="2:65" s="1" customFormat="1" ht="21.75" customHeight="1">
      <c r="B440" s="114"/>
      <c r="C440" s="157" t="s">
        <v>1806</v>
      </c>
      <c r="D440" s="157" t="s">
        <v>207</v>
      </c>
      <c r="E440" s="158" t="s">
        <v>2103</v>
      </c>
      <c r="F440" s="159" t="s">
        <v>2104</v>
      </c>
      <c r="G440" s="160" t="s">
        <v>857</v>
      </c>
      <c r="H440" s="161">
        <v>26.295000000000002</v>
      </c>
      <c r="I440" s="162"/>
      <c r="J440" s="163">
        <f>ROUND(I440*H440,2)</f>
        <v>0</v>
      </c>
      <c r="K440" s="159" t="s">
        <v>239</v>
      </c>
      <c r="L440" s="30"/>
      <c r="M440" s="164" t="s">
        <v>1</v>
      </c>
      <c r="N440" s="113" t="s">
        <v>39</v>
      </c>
      <c r="P440" s="153">
        <f>O440*H440</f>
        <v>0</v>
      </c>
      <c r="Q440" s="153">
        <v>2.16</v>
      </c>
      <c r="R440" s="153">
        <f>Q440*H440</f>
        <v>56.797200000000011</v>
      </c>
      <c r="S440" s="153">
        <v>0</v>
      </c>
      <c r="T440" s="154">
        <f>S440*H440</f>
        <v>0</v>
      </c>
      <c r="AR440" s="155" t="s">
        <v>192</v>
      </c>
      <c r="AT440" s="155" t="s">
        <v>207</v>
      </c>
      <c r="AU440" s="155" t="s">
        <v>82</v>
      </c>
      <c r="AY440" s="15" t="s">
        <v>193</v>
      </c>
      <c r="BE440" s="156">
        <f>IF(N440="základní",J440,0)</f>
        <v>0</v>
      </c>
      <c r="BF440" s="156">
        <f>IF(N440="snížená",J440,0)</f>
        <v>0</v>
      </c>
      <c r="BG440" s="156">
        <f>IF(N440="zákl. přenesená",J440,0)</f>
        <v>0</v>
      </c>
      <c r="BH440" s="156">
        <f>IF(N440="sníž. přenesená",J440,0)</f>
        <v>0</v>
      </c>
      <c r="BI440" s="156">
        <f>IF(N440="nulová",J440,0)</f>
        <v>0</v>
      </c>
      <c r="BJ440" s="15" t="s">
        <v>82</v>
      </c>
      <c r="BK440" s="156">
        <f>ROUND(I440*H440,2)</f>
        <v>0</v>
      </c>
      <c r="BL440" s="15" t="s">
        <v>192</v>
      </c>
      <c r="BM440" s="155" t="s">
        <v>3017</v>
      </c>
    </row>
    <row r="441" spans="2:65" s="1" customFormat="1" ht="11.25">
      <c r="B441" s="30"/>
      <c r="D441" s="180" t="s">
        <v>286</v>
      </c>
      <c r="F441" s="181" t="s">
        <v>2106</v>
      </c>
      <c r="I441" s="115"/>
      <c r="L441" s="30"/>
      <c r="M441" s="182"/>
      <c r="T441" s="54"/>
      <c r="AT441" s="15" t="s">
        <v>286</v>
      </c>
      <c r="AU441" s="15" t="s">
        <v>82</v>
      </c>
    </row>
    <row r="442" spans="2:65" s="1" customFormat="1" ht="19.5">
      <c r="B442" s="30"/>
      <c r="D442" s="166" t="s">
        <v>1116</v>
      </c>
      <c r="F442" s="192" t="s">
        <v>2482</v>
      </c>
      <c r="I442" s="115"/>
      <c r="L442" s="30"/>
      <c r="M442" s="182"/>
      <c r="T442" s="54"/>
      <c r="AT442" s="15" t="s">
        <v>1116</v>
      </c>
      <c r="AU442" s="15" t="s">
        <v>82</v>
      </c>
    </row>
    <row r="443" spans="2:65" s="12" customFormat="1" ht="11.25">
      <c r="B443" s="165"/>
      <c r="D443" s="166" t="s">
        <v>224</v>
      </c>
      <c r="E443" s="167" t="s">
        <v>1</v>
      </c>
      <c r="F443" s="168" t="s">
        <v>3018</v>
      </c>
      <c r="H443" s="169">
        <v>15.268140296447401</v>
      </c>
      <c r="I443" s="170"/>
      <c r="L443" s="165"/>
      <c r="M443" s="171"/>
      <c r="T443" s="172"/>
      <c r="AT443" s="167" t="s">
        <v>224</v>
      </c>
      <c r="AU443" s="167" t="s">
        <v>82</v>
      </c>
      <c r="AV443" s="12" t="s">
        <v>84</v>
      </c>
      <c r="AW443" s="12" t="s">
        <v>226</v>
      </c>
      <c r="AX443" s="12" t="s">
        <v>74</v>
      </c>
      <c r="AY443" s="167" t="s">
        <v>193</v>
      </c>
    </row>
    <row r="444" spans="2:65" s="12" customFormat="1" ht="11.25">
      <c r="B444" s="165"/>
      <c r="D444" s="166" t="s">
        <v>224</v>
      </c>
      <c r="E444" s="167" t="s">
        <v>1</v>
      </c>
      <c r="F444" s="168" t="s">
        <v>3019</v>
      </c>
      <c r="H444" s="169">
        <v>11.0269902141009</v>
      </c>
      <c r="I444" s="170"/>
      <c r="L444" s="165"/>
      <c r="M444" s="171"/>
      <c r="T444" s="172"/>
      <c r="AT444" s="167" t="s">
        <v>224</v>
      </c>
      <c r="AU444" s="167" t="s">
        <v>82</v>
      </c>
      <c r="AV444" s="12" t="s">
        <v>84</v>
      </c>
      <c r="AW444" s="12" t="s">
        <v>226</v>
      </c>
      <c r="AX444" s="12" t="s">
        <v>74</v>
      </c>
      <c r="AY444" s="167" t="s">
        <v>193</v>
      </c>
    </row>
    <row r="445" spans="2:65" s="13" customFormat="1" ht="11.25">
      <c r="B445" s="173"/>
      <c r="D445" s="166" t="s">
        <v>224</v>
      </c>
      <c r="E445" s="174" t="s">
        <v>1</v>
      </c>
      <c r="F445" s="175" t="s">
        <v>227</v>
      </c>
      <c r="H445" s="176">
        <v>26.295130510548301</v>
      </c>
      <c r="I445" s="177"/>
      <c r="L445" s="173"/>
      <c r="M445" s="178"/>
      <c r="T445" s="179"/>
      <c r="AT445" s="174" t="s">
        <v>224</v>
      </c>
      <c r="AU445" s="174" t="s">
        <v>82</v>
      </c>
      <c r="AV445" s="13" t="s">
        <v>192</v>
      </c>
      <c r="AW445" s="13" t="s">
        <v>226</v>
      </c>
      <c r="AX445" s="13" t="s">
        <v>82</v>
      </c>
      <c r="AY445" s="174" t="s">
        <v>193</v>
      </c>
    </row>
    <row r="446" spans="2:65" s="1" customFormat="1" ht="16.5" customHeight="1">
      <c r="B446" s="114"/>
      <c r="C446" s="143" t="s">
        <v>1810</v>
      </c>
      <c r="D446" s="143" t="s">
        <v>196</v>
      </c>
      <c r="E446" s="144" t="s">
        <v>2112</v>
      </c>
      <c r="F446" s="145" t="s">
        <v>2113</v>
      </c>
      <c r="G446" s="146" t="s">
        <v>864</v>
      </c>
      <c r="H446" s="147">
        <v>35.456000000000003</v>
      </c>
      <c r="I446" s="148"/>
      <c r="J446" s="149">
        <f>ROUND(I446*H446,2)</f>
        <v>0</v>
      </c>
      <c r="K446" s="145" t="s">
        <v>239</v>
      </c>
      <c r="L446" s="150"/>
      <c r="M446" s="151" t="s">
        <v>1</v>
      </c>
      <c r="N446" s="152" t="s">
        <v>39</v>
      </c>
      <c r="P446" s="153">
        <f>O446*H446</f>
        <v>0</v>
      </c>
      <c r="Q446" s="153">
        <v>1</v>
      </c>
      <c r="R446" s="153">
        <f>Q446*H446</f>
        <v>35.456000000000003</v>
      </c>
      <c r="S446" s="153">
        <v>0</v>
      </c>
      <c r="T446" s="154">
        <f>S446*H446</f>
        <v>0</v>
      </c>
      <c r="AR446" s="155" t="s">
        <v>1004</v>
      </c>
      <c r="AT446" s="155" t="s">
        <v>196</v>
      </c>
      <c r="AU446" s="155" t="s">
        <v>82</v>
      </c>
      <c r="AY446" s="15" t="s">
        <v>193</v>
      </c>
      <c r="BE446" s="156">
        <f>IF(N446="základní",J446,0)</f>
        <v>0</v>
      </c>
      <c r="BF446" s="156">
        <f>IF(N446="snížená",J446,0)</f>
        <v>0</v>
      </c>
      <c r="BG446" s="156">
        <f>IF(N446="zákl. přenesená",J446,0)</f>
        <v>0</v>
      </c>
      <c r="BH446" s="156">
        <f>IF(N446="sníž. přenesená",J446,0)</f>
        <v>0</v>
      </c>
      <c r="BI446" s="156">
        <f>IF(N446="nulová",J446,0)</f>
        <v>0</v>
      </c>
      <c r="BJ446" s="15" t="s">
        <v>82</v>
      </c>
      <c r="BK446" s="156">
        <f>ROUND(I446*H446,2)</f>
        <v>0</v>
      </c>
      <c r="BL446" s="15" t="s">
        <v>1004</v>
      </c>
      <c r="BM446" s="155" t="s">
        <v>3020</v>
      </c>
    </row>
    <row r="447" spans="2:65" s="12" customFormat="1" ht="11.25">
      <c r="B447" s="165"/>
      <c r="D447" s="166" t="s">
        <v>224</v>
      </c>
      <c r="E447" s="167" t="s">
        <v>1</v>
      </c>
      <c r="F447" s="168" t="s">
        <v>3021</v>
      </c>
      <c r="H447" s="169">
        <v>24.429024474315799</v>
      </c>
      <c r="I447" s="170"/>
      <c r="L447" s="165"/>
      <c r="M447" s="171"/>
      <c r="T447" s="172"/>
      <c r="AT447" s="167" t="s">
        <v>224</v>
      </c>
      <c r="AU447" s="167" t="s">
        <v>82</v>
      </c>
      <c r="AV447" s="12" t="s">
        <v>84</v>
      </c>
      <c r="AW447" s="12" t="s">
        <v>226</v>
      </c>
      <c r="AX447" s="12" t="s">
        <v>74</v>
      </c>
      <c r="AY447" s="167" t="s">
        <v>193</v>
      </c>
    </row>
    <row r="448" spans="2:65" s="12" customFormat="1" ht="11.25">
      <c r="B448" s="165"/>
      <c r="D448" s="166" t="s">
        <v>224</v>
      </c>
      <c r="E448" s="167" t="s">
        <v>1</v>
      </c>
      <c r="F448" s="168" t="s">
        <v>3019</v>
      </c>
      <c r="H448" s="169">
        <v>11.0269902141009</v>
      </c>
      <c r="I448" s="170"/>
      <c r="L448" s="165"/>
      <c r="M448" s="171"/>
      <c r="T448" s="172"/>
      <c r="AT448" s="167" t="s">
        <v>224</v>
      </c>
      <c r="AU448" s="167" t="s">
        <v>82</v>
      </c>
      <c r="AV448" s="12" t="s">
        <v>84</v>
      </c>
      <c r="AW448" s="12" t="s">
        <v>226</v>
      </c>
      <c r="AX448" s="12" t="s">
        <v>74</v>
      </c>
      <c r="AY448" s="167" t="s">
        <v>193</v>
      </c>
    </row>
    <row r="449" spans="2:65" s="13" customFormat="1" ht="11.25">
      <c r="B449" s="173"/>
      <c r="D449" s="166" t="s">
        <v>224</v>
      </c>
      <c r="E449" s="174" t="s">
        <v>1</v>
      </c>
      <c r="F449" s="175" t="s">
        <v>227</v>
      </c>
      <c r="H449" s="176">
        <v>35.456014688416701</v>
      </c>
      <c r="I449" s="177"/>
      <c r="L449" s="173"/>
      <c r="M449" s="178"/>
      <c r="T449" s="179"/>
      <c r="AT449" s="174" t="s">
        <v>224</v>
      </c>
      <c r="AU449" s="174" t="s">
        <v>82</v>
      </c>
      <c r="AV449" s="13" t="s">
        <v>192</v>
      </c>
      <c r="AW449" s="13" t="s">
        <v>226</v>
      </c>
      <c r="AX449" s="13" t="s">
        <v>82</v>
      </c>
      <c r="AY449" s="174" t="s">
        <v>193</v>
      </c>
    </row>
    <row r="450" spans="2:65" s="1" customFormat="1" ht="24.2" customHeight="1">
      <c r="B450" s="114"/>
      <c r="C450" s="157" t="s">
        <v>1814</v>
      </c>
      <c r="D450" s="157" t="s">
        <v>207</v>
      </c>
      <c r="E450" s="158" t="s">
        <v>3022</v>
      </c>
      <c r="F450" s="159" t="s">
        <v>3023</v>
      </c>
      <c r="G450" s="160" t="s">
        <v>857</v>
      </c>
      <c r="H450" s="161">
        <v>1.5</v>
      </c>
      <c r="I450" s="162"/>
      <c r="J450" s="163">
        <f>ROUND(I450*H450,2)</f>
        <v>0</v>
      </c>
      <c r="K450" s="159" t="s">
        <v>239</v>
      </c>
      <c r="L450" s="30"/>
      <c r="M450" s="164" t="s">
        <v>1</v>
      </c>
      <c r="N450" s="113" t="s">
        <v>39</v>
      </c>
      <c r="P450" s="153">
        <f>O450*H450</f>
        <v>0</v>
      </c>
      <c r="Q450" s="153">
        <v>0</v>
      </c>
      <c r="R450" s="153">
        <f>Q450*H450</f>
        <v>0</v>
      </c>
      <c r="S450" s="153">
        <v>2.2000000000000002</v>
      </c>
      <c r="T450" s="154">
        <f>S450*H450</f>
        <v>3.3000000000000003</v>
      </c>
      <c r="AR450" s="155" t="s">
        <v>268</v>
      </c>
      <c r="AT450" s="155" t="s">
        <v>207</v>
      </c>
      <c r="AU450" s="155" t="s">
        <v>82</v>
      </c>
      <c r="AY450" s="15" t="s">
        <v>193</v>
      </c>
      <c r="BE450" s="156">
        <f>IF(N450="základní",J450,0)</f>
        <v>0</v>
      </c>
      <c r="BF450" s="156">
        <f>IF(N450="snížená",J450,0)</f>
        <v>0</v>
      </c>
      <c r="BG450" s="156">
        <f>IF(N450="zákl. přenesená",J450,0)</f>
        <v>0</v>
      </c>
      <c r="BH450" s="156">
        <f>IF(N450="sníž. přenesená",J450,0)</f>
        <v>0</v>
      </c>
      <c r="BI450" s="156">
        <f>IF(N450="nulová",J450,0)</f>
        <v>0</v>
      </c>
      <c r="BJ450" s="15" t="s">
        <v>82</v>
      </c>
      <c r="BK450" s="156">
        <f>ROUND(I450*H450,2)</f>
        <v>0</v>
      </c>
      <c r="BL450" s="15" t="s">
        <v>268</v>
      </c>
      <c r="BM450" s="155" t="s">
        <v>3024</v>
      </c>
    </row>
    <row r="451" spans="2:65" s="1" customFormat="1" ht="11.25">
      <c r="B451" s="30"/>
      <c r="D451" s="180" t="s">
        <v>286</v>
      </c>
      <c r="F451" s="181" t="s">
        <v>3025</v>
      </c>
      <c r="I451" s="115"/>
      <c r="L451" s="30"/>
      <c r="M451" s="182"/>
      <c r="T451" s="54"/>
      <c r="AT451" s="15" t="s">
        <v>286</v>
      </c>
      <c r="AU451" s="15" t="s">
        <v>82</v>
      </c>
    </row>
    <row r="452" spans="2:65" s="12" customFormat="1" ht="11.25">
      <c r="B452" s="165"/>
      <c r="D452" s="166" t="s">
        <v>224</v>
      </c>
      <c r="E452" s="167" t="s">
        <v>1</v>
      </c>
      <c r="F452" s="168" t="s">
        <v>3026</v>
      </c>
      <c r="H452" s="169">
        <v>1.5</v>
      </c>
      <c r="I452" s="170"/>
      <c r="L452" s="165"/>
      <c r="M452" s="171"/>
      <c r="T452" s="172"/>
      <c r="AT452" s="167" t="s">
        <v>224</v>
      </c>
      <c r="AU452" s="167" t="s">
        <v>82</v>
      </c>
      <c r="AV452" s="12" t="s">
        <v>84</v>
      </c>
      <c r="AW452" s="12" t="s">
        <v>226</v>
      </c>
      <c r="AX452" s="12" t="s">
        <v>82</v>
      </c>
      <c r="AY452" s="167" t="s">
        <v>193</v>
      </c>
    </row>
    <row r="453" spans="2:65" s="1" customFormat="1" ht="37.9" customHeight="1">
      <c r="B453" s="114"/>
      <c r="C453" s="157" t="s">
        <v>1818</v>
      </c>
      <c r="D453" s="157" t="s">
        <v>207</v>
      </c>
      <c r="E453" s="158" t="s">
        <v>3027</v>
      </c>
      <c r="F453" s="159" t="s">
        <v>3028</v>
      </c>
      <c r="G453" s="160" t="s">
        <v>857</v>
      </c>
      <c r="H453" s="161">
        <v>1.5</v>
      </c>
      <c r="I453" s="162"/>
      <c r="J453" s="163">
        <f>ROUND(I453*H453,2)</f>
        <v>0</v>
      </c>
      <c r="K453" s="159" t="s">
        <v>239</v>
      </c>
      <c r="L453" s="30"/>
      <c r="M453" s="164" t="s">
        <v>1</v>
      </c>
      <c r="N453" s="113" t="s">
        <v>39</v>
      </c>
      <c r="P453" s="153">
        <f>O453*H453</f>
        <v>0</v>
      </c>
      <c r="Q453" s="153">
        <v>2.3010299999999999</v>
      </c>
      <c r="R453" s="153">
        <f>Q453*H453</f>
        <v>3.4515449999999999</v>
      </c>
      <c r="S453" s="153">
        <v>0</v>
      </c>
      <c r="T453" s="154">
        <f>S453*H453</f>
        <v>0</v>
      </c>
      <c r="AR453" s="155" t="s">
        <v>268</v>
      </c>
      <c r="AT453" s="155" t="s">
        <v>207</v>
      </c>
      <c r="AU453" s="155" t="s">
        <v>82</v>
      </c>
      <c r="AY453" s="15" t="s">
        <v>193</v>
      </c>
      <c r="BE453" s="156">
        <f>IF(N453="základní",J453,0)</f>
        <v>0</v>
      </c>
      <c r="BF453" s="156">
        <f>IF(N453="snížená",J453,0)</f>
        <v>0</v>
      </c>
      <c r="BG453" s="156">
        <f>IF(N453="zákl. přenesená",J453,0)</f>
        <v>0</v>
      </c>
      <c r="BH453" s="156">
        <f>IF(N453="sníž. přenesená",J453,0)</f>
        <v>0</v>
      </c>
      <c r="BI453" s="156">
        <f>IF(N453="nulová",J453,0)</f>
        <v>0</v>
      </c>
      <c r="BJ453" s="15" t="s">
        <v>82</v>
      </c>
      <c r="BK453" s="156">
        <f>ROUND(I453*H453,2)</f>
        <v>0</v>
      </c>
      <c r="BL453" s="15" t="s">
        <v>268</v>
      </c>
      <c r="BM453" s="155" t="s">
        <v>3029</v>
      </c>
    </row>
    <row r="454" spans="2:65" s="1" customFormat="1" ht="11.25">
      <c r="B454" s="30"/>
      <c r="D454" s="180" t="s">
        <v>286</v>
      </c>
      <c r="F454" s="181" t="s">
        <v>3030</v>
      </c>
      <c r="I454" s="115"/>
      <c r="L454" s="30"/>
      <c r="M454" s="182"/>
      <c r="T454" s="54"/>
      <c r="AT454" s="15" t="s">
        <v>286</v>
      </c>
      <c r="AU454" s="15" t="s">
        <v>82</v>
      </c>
    </row>
    <row r="455" spans="2:65" s="11" customFormat="1" ht="25.9" customHeight="1">
      <c r="B455" s="131"/>
      <c r="D455" s="132" t="s">
        <v>73</v>
      </c>
      <c r="E455" s="133" t="s">
        <v>993</v>
      </c>
      <c r="F455" s="133" t="s">
        <v>994</v>
      </c>
      <c r="I455" s="134"/>
      <c r="J455" s="135">
        <f>BK455</f>
        <v>0</v>
      </c>
      <c r="L455" s="131"/>
      <c r="M455" s="136"/>
      <c r="P455" s="137">
        <f>SUM(P456:P504)</f>
        <v>0</v>
      </c>
      <c r="R455" s="137">
        <f>SUM(R456:R504)</f>
        <v>10.92306275</v>
      </c>
      <c r="T455" s="138">
        <f>SUM(T456:T504)</f>
        <v>34.013939999999998</v>
      </c>
      <c r="AR455" s="132" t="s">
        <v>203</v>
      </c>
      <c r="AT455" s="139" t="s">
        <v>73</v>
      </c>
      <c r="AU455" s="139" t="s">
        <v>74</v>
      </c>
      <c r="AY455" s="132" t="s">
        <v>193</v>
      </c>
      <c r="BK455" s="140">
        <f>SUM(BK456:BK504)</f>
        <v>0</v>
      </c>
    </row>
    <row r="456" spans="2:65" s="1" customFormat="1" ht="44.25" customHeight="1">
      <c r="B456" s="114"/>
      <c r="C456" s="157" t="s">
        <v>1822</v>
      </c>
      <c r="D456" s="157" t="s">
        <v>207</v>
      </c>
      <c r="E456" s="158" t="s">
        <v>734</v>
      </c>
      <c r="F456" s="159" t="s">
        <v>735</v>
      </c>
      <c r="G456" s="160" t="s">
        <v>736</v>
      </c>
      <c r="H456" s="161">
        <v>119.5</v>
      </c>
      <c r="I456" s="162"/>
      <c r="J456" s="163">
        <f>ROUND(I456*H456,2)</f>
        <v>0</v>
      </c>
      <c r="K456" s="159" t="s">
        <v>1003</v>
      </c>
      <c r="L456" s="30"/>
      <c r="M456" s="164" t="s">
        <v>1</v>
      </c>
      <c r="N456" s="113" t="s">
        <v>39</v>
      </c>
      <c r="P456" s="153">
        <f>O456*H456</f>
        <v>0</v>
      </c>
      <c r="Q456" s="153">
        <v>0</v>
      </c>
      <c r="R456" s="153">
        <f>Q456*H456</f>
        <v>0</v>
      </c>
      <c r="S456" s="153">
        <v>0</v>
      </c>
      <c r="T456" s="154">
        <f>S456*H456</f>
        <v>0</v>
      </c>
      <c r="AR456" s="155" t="s">
        <v>268</v>
      </c>
      <c r="AT456" s="155" t="s">
        <v>207</v>
      </c>
      <c r="AU456" s="155" t="s">
        <v>82</v>
      </c>
      <c r="AY456" s="15" t="s">
        <v>193</v>
      </c>
      <c r="BE456" s="156">
        <f>IF(N456="základní",J456,0)</f>
        <v>0</v>
      </c>
      <c r="BF456" s="156">
        <f>IF(N456="snížená",J456,0)</f>
        <v>0</v>
      </c>
      <c r="BG456" s="156">
        <f>IF(N456="zákl. přenesená",J456,0)</f>
        <v>0</v>
      </c>
      <c r="BH456" s="156">
        <f>IF(N456="sníž. přenesená",J456,0)</f>
        <v>0</v>
      </c>
      <c r="BI456" s="156">
        <f>IF(N456="nulová",J456,0)</f>
        <v>0</v>
      </c>
      <c r="BJ456" s="15" t="s">
        <v>82</v>
      </c>
      <c r="BK456" s="156">
        <f>ROUND(I456*H456,2)</f>
        <v>0</v>
      </c>
      <c r="BL456" s="15" t="s">
        <v>268</v>
      </c>
      <c r="BM456" s="155" t="s">
        <v>3031</v>
      </c>
    </row>
    <row r="457" spans="2:65" s="1" customFormat="1" ht="11.25">
      <c r="B457" s="30"/>
      <c r="D457" s="180" t="s">
        <v>286</v>
      </c>
      <c r="F457" s="181" t="s">
        <v>2144</v>
      </c>
      <c r="I457" s="115"/>
      <c r="L457" s="30"/>
      <c r="M457" s="182"/>
      <c r="T457" s="54"/>
      <c r="AT457" s="15" t="s">
        <v>286</v>
      </c>
      <c r="AU457" s="15" t="s">
        <v>82</v>
      </c>
    </row>
    <row r="458" spans="2:65" s="12" customFormat="1" ht="11.25">
      <c r="B458" s="165"/>
      <c r="D458" s="166" t="s">
        <v>224</v>
      </c>
      <c r="E458" s="167" t="s">
        <v>1</v>
      </c>
      <c r="F458" s="168" t="s">
        <v>3032</v>
      </c>
      <c r="H458" s="169">
        <v>119.5</v>
      </c>
      <c r="I458" s="170"/>
      <c r="L458" s="165"/>
      <c r="M458" s="171"/>
      <c r="T458" s="172"/>
      <c r="AT458" s="167" t="s">
        <v>224</v>
      </c>
      <c r="AU458" s="167" t="s">
        <v>82</v>
      </c>
      <c r="AV458" s="12" t="s">
        <v>84</v>
      </c>
      <c r="AW458" s="12" t="s">
        <v>226</v>
      </c>
      <c r="AX458" s="12" t="s">
        <v>82</v>
      </c>
      <c r="AY458" s="167" t="s">
        <v>193</v>
      </c>
    </row>
    <row r="459" spans="2:65" s="1" customFormat="1" ht="24.2" customHeight="1">
      <c r="B459" s="114"/>
      <c r="C459" s="157" t="s">
        <v>1826</v>
      </c>
      <c r="D459" s="157" t="s">
        <v>207</v>
      </c>
      <c r="E459" s="158" t="s">
        <v>2147</v>
      </c>
      <c r="F459" s="159" t="s">
        <v>745</v>
      </c>
      <c r="G459" s="160" t="s">
        <v>736</v>
      </c>
      <c r="H459" s="161">
        <v>137.42500000000001</v>
      </c>
      <c r="I459" s="162"/>
      <c r="J459" s="163">
        <f>ROUND(I459*H459,2)</f>
        <v>0</v>
      </c>
      <c r="K459" s="159" t="s">
        <v>1003</v>
      </c>
      <c r="L459" s="30"/>
      <c r="M459" s="164" t="s">
        <v>1</v>
      </c>
      <c r="N459" s="113" t="s">
        <v>39</v>
      </c>
      <c r="P459" s="153">
        <f>O459*H459</f>
        <v>0</v>
      </c>
      <c r="Q459" s="153">
        <v>3.0000000000000001E-5</v>
      </c>
      <c r="R459" s="153">
        <f>Q459*H459</f>
        <v>4.1227500000000005E-3</v>
      </c>
      <c r="S459" s="153">
        <v>0</v>
      </c>
      <c r="T459" s="154">
        <f>S459*H459</f>
        <v>0</v>
      </c>
      <c r="AR459" s="155" t="s">
        <v>268</v>
      </c>
      <c r="AT459" s="155" t="s">
        <v>207</v>
      </c>
      <c r="AU459" s="155" t="s">
        <v>82</v>
      </c>
      <c r="AY459" s="15" t="s">
        <v>193</v>
      </c>
      <c r="BE459" s="156">
        <f>IF(N459="základní",J459,0)</f>
        <v>0</v>
      </c>
      <c r="BF459" s="156">
        <f>IF(N459="snížená",J459,0)</f>
        <v>0</v>
      </c>
      <c r="BG459" s="156">
        <f>IF(N459="zákl. přenesená",J459,0)</f>
        <v>0</v>
      </c>
      <c r="BH459" s="156">
        <f>IF(N459="sníž. přenesená",J459,0)</f>
        <v>0</v>
      </c>
      <c r="BI459" s="156">
        <f>IF(N459="nulová",J459,0)</f>
        <v>0</v>
      </c>
      <c r="BJ459" s="15" t="s">
        <v>82</v>
      </c>
      <c r="BK459" s="156">
        <f>ROUND(I459*H459,2)</f>
        <v>0</v>
      </c>
      <c r="BL459" s="15" t="s">
        <v>268</v>
      </c>
      <c r="BM459" s="155" t="s">
        <v>3033</v>
      </c>
    </row>
    <row r="460" spans="2:65" s="1" customFormat="1" ht="11.25">
      <c r="B460" s="30"/>
      <c r="D460" s="180" t="s">
        <v>286</v>
      </c>
      <c r="F460" s="181" t="s">
        <v>2149</v>
      </c>
      <c r="I460" s="115"/>
      <c r="L460" s="30"/>
      <c r="M460" s="182"/>
      <c r="T460" s="54"/>
      <c r="AT460" s="15" t="s">
        <v>286</v>
      </c>
      <c r="AU460" s="15" t="s">
        <v>82</v>
      </c>
    </row>
    <row r="461" spans="2:65" s="12" customFormat="1" ht="11.25">
      <c r="B461" s="165"/>
      <c r="D461" s="166" t="s">
        <v>224</v>
      </c>
      <c r="E461" s="167" t="s">
        <v>1</v>
      </c>
      <c r="F461" s="168" t="s">
        <v>3032</v>
      </c>
      <c r="H461" s="169">
        <v>119.5</v>
      </c>
      <c r="I461" s="170"/>
      <c r="L461" s="165"/>
      <c r="M461" s="171"/>
      <c r="T461" s="172"/>
      <c r="AT461" s="167" t="s">
        <v>224</v>
      </c>
      <c r="AU461" s="167" t="s">
        <v>82</v>
      </c>
      <c r="AV461" s="12" t="s">
        <v>84</v>
      </c>
      <c r="AW461" s="12" t="s">
        <v>226</v>
      </c>
      <c r="AX461" s="12" t="s">
        <v>82</v>
      </c>
      <c r="AY461" s="167" t="s">
        <v>193</v>
      </c>
    </row>
    <row r="462" spans="2:65" s="12" customFormat="1" ht="11.25">
      <c r="B462" s="165"/>
      <c r="D462" s="166" t="s">
        <v>224</v>
      </c>
      <c r="F462" s="168" t="s">
        <v>3034</v>
      </c>
      <c r="H462" s="169">
        <v>137.42500000000001</v>
      </c>
      <c r="I462" s="170"/>
      <c r="L462" s="165"/>
      <c r="M462" s="171"/>
      <c r="T462" s="172"/>
      <c r="AT462" s="167" t="s">
        <v>224</v>
      </c>
      <c r="AU462" s="167" t="s">
        <v>82</v>
      </c>
      <c r="AV462" s="12" t="s">
        <v>84</v>
      </c>
      <c r="AW462" s="12" t="s">
        <v>3</v>
      </c>
      <c r="AX462" s="12" t="s">
        <v>82</v>
      </c>
      <c r="AY462" s="167" t="s">
        <v>193</v>
      </c>
    </row>
    <row r="463" spans="2:65" s="1" customFormat="1" ht="24.2" customHeight="1">
      <c r="B463" s="114"/>
      <c r="C463" s="157" t="s">
        <v>1831</v>
      </c>
      <c r="D463" s="157" t="s">
        <v>207</v>
      </c>
      <c r="E463" s="158" t="s">
        <v>1026</v>
      </c>
      <c r="F463" s="159" t="s">
        <v>1027</v>
      </c>
      <c r="G463" s="160" t="s">
        <v>221</v>
      </c>
      <c r="H463" s="161">
        <v>20</v>
      </c>
      <c r="I463" s="162"/>
      <c r="J463" s="163">
        <f>ROUND(I463*H463,2)</f>
        <v>0</v>
      </c>
      <c r="K463" s="159" t="s">
        <v>905</v>
      </c>
      <c r="L463" s="30"/>
      <c r="M463" s="164" t="s">
        <v>1</v>
      </c>
      <c r="N463" s="113" t="s">
        <v>39</v>
      </c>
      <c r="P463" s="153">
        <f>O463*H463</f>
        <v>0</v>
      </c>
      <c r="Q463" s="153">
        <v>0</v>
      </c>
      <c r="R463" s="153">
        <f>Q463*H463</f>
        <v>0</v>
      </c>
      <c r="S463" s="153">
        <v>0</v>
      </c>
      <c r="T463" s="154">
        <f>S463*H463</f>
        <v>0</v>
      </c>
      <c r="AR463" s="155" t="s">
        <v>268</v>
      </c>
      <c r="AT463" s="155" t="s">
        <v>207</v>
      </c>
      <c r="AU463" s="155" t="s">
        <v>82</v>
      </c>
      <c r="AY463" s="15" t="s">
        <v>193</v>
      </c>
      <c r="BE463" s="156">
        <f>IF(N463="základní",J463,0)</f>
        <v>0</v>
      </c>
      <c r="BF463" s="156">
        <f>IF(N463="snížená",J463,0)</f>
        <v>0</v>
      </c>
      <c r="BG463" s="156">
        <f>IF(N463="zákl. přenesená",J463,0)</f>
        <v>0</v>
      </c>
      <c r="BH463" s="156">
        <f>IF(N463="sníž. přenesená",J463,0)</f>
        <v>0</v>
      </c>
      <c r="BI463" s="156">
        <f>IF(N463="nulová",J463,0)</f>
        <v>0</v>
      </c>
      <c r="BJ463" s="15" t="s">
        <v>82</v>
      </c>
      <c r="BK463" s="156">
        <f>ROUND(I463*H463,2)</f>
        <v>0</v>
      </c>
      <c r="BL463" s="15" t="s">
        <v>268</v>
      </c>
      <c r="BM463" s="155" t="s">
        <v>3035</v>
      </c>
    </row>
    <row r="464" spans="2:65" s="1" customFormat="1" ht="11.25">
      <c r="B464" s="30"/>
      <c r="D464" s="180" t="s">
        <v>286</v>
      </c>
      <c r="F464" s="181" t="s">
        <v>1029</v>
      </c>
      <c r="I464" s="115"/>
      <c r="L464" s="30"/>
      <c r="M464" s="182"/>
      <c r="T464" s="54"/>
      <c r="AT464" s="15" t="s">
        <v>286</v>
      </c>
      <c r="AU464" s="15" t="s">
        <v>82</v>
      </c>
    </row>
    <row r="465" spans="2:65" s="12" customFormat="1" ht="11.25">
      <c r="B465" s="165"/>
      <c r="D465" s="166" t="s">
        <v>224</v>
      </c>
      <c r="E465" s="167" t="s">
        <v>1</v>
      </c>
      <c r="F465" s="168" t="s">
        <v>243</v>
      </c>
      <c r="H465" s="169">
        <v>20</v>
      </c>
      <c r="I465" s="170"/>
      <c r="L465" s="165"/>
      <c r="M465" s="171"/>
      <c r="T465" s="172"/>
      <c r="AT465" s="167" t="s">
        <v>224</v>
      </c>
      <c r="AU465" s="167" t="s">
        <v>82</v>
      </c>
      <c r="AV465" s="12" t="s">
        <v>84</v>
      </c>
      <c r="AW465" s="12" t="s">
        <v>226</v>
      </c>
      <c r="AX465" s="12" t="s">
        <v>82</v>
      </c>
      <c r="AY465" s="167" t="s">
        <v>193</v>
      </c>
    </row>
    <row r="466" spans="2:65" s="1" customFormat="1" ht="37.9" customHeight="1">
      <c r="B466" s="114"/>
      <c r="C466" s="157" t="s">
        <v>1835</v>
      </c>
      <c r="D466" s="157" t="s">
        <v>207</v>
      </c>
      <c r="E466" s="158" t="s">
        <v>1031</v>
      </c>
      <c r="F466" s="159" t="s">
        <v>1032</v>
      </c>
      <c r="G466" s="160" t="s">
        <v>736</v>
      </c>
      <c r="H466" s="161">
        <v>11.5</v>
      </c>
      <c r="I466" s="162"/>
      <c r="J466" s="163">
        <f>ROUND(I466*H466,2)</f>
        <v>0</v>
      </c>
      <c r="K466" s="159" t="s">
        <v>905</v>
      </c>
      <c r="L466" s="30"/>
      <c r="M466" s="164" t="s">
        <v>1</v>
      </c>
      <c r="N466" s="113" t="s">
        <v>39</v>
      </c>
      <c r="P466" s="153">
        <f>O466*H466</f>
        <v>0</v>
      </c>
      <c r="Q466" s="153">
        <v>0</v>
      </c>
      <c r="R466" s="153">
        <f>Q466*H466</f>
        <v>0</v>
      </c>
      <c r="S466" s="153">
        <v>0.316</v>
      </c>
      <c r="T466" s="154">
        <f>S466*H466</f>
        <v>3.6339999999999999</v>
      </c>
      <c r="AR466" s="155" t="s">
        <v>268</v>
      </c>
      <c r="AT466" s="155" t="s">
        <v>207</v>
      </c>
      <c r="AU466" s="155" t="s">
        <v>82</v>
      </c>
      <c r="AY466" s="15" t="s">
        <v>193</v>
      </c>
      <c r="BE466" s="156">
        <f>IF(N466="základní",J466,0)</f>
        <v>0</v>
      </c>
      <c r="BF466" s="156">
        <f>IF(N466="snížená",J466,0)</f>
        <v>0</v>
      </c>
      <c r="BG466" s="156">
        <f>IF(N466="zákl. přenesená",J466,0)</f>
        <v>0</v>
      </c>
      <c r="BH466" s="156">
        <f>IF(N466="sníž. přenesená",J466,0)</f>
        <v>0</v>
      </c>
      <c r="BI466" s="156">
        <f>IF(N466="nulová",J466,0)</f>
        <v>0</v>
      </c>
      <c r="BJ466" s="15" t="s">
        <v>82</v>
      </c>
      <c r="BK466" s="156">
        <f>ROUND(I466*H466,2)</f>
        <v>0</v>
      </c>
      <c r="BL466" s="15" t="s">
        <v>268</v>
      </c>
      <c r="BM466" s="155" t="s">
        <v>3036</v>
      </c>
    </row>
    <row r="467" spans="2:65" s="1" customFormat="1" ht="11.25">
      <c r="B467" s="30"/>
      <c r="D467" s="180" t="s">
        <v>286</v>
      </c>
      <c r="F467" s="181" t="s">
        <v>1034</v>
      </c>
      <c r="I467" s="115"/>
      <c r="L467" s="30"/>
      <c r="M467" s="182"/>
      <c r="T467" s="54"/>
      <c r="AT467" s="15" t="s">
        <v>286</v>
      </c>
      <c r="AU467" s="15" t="s">
        <v>82</v>
      </c>
    </row>
    <row r="468" spans="2:65" s="12" customFormat="1" ht="11.25">
      <c r="B468" s="165"/>
      <c r="D468" s="166" t="s">
        <v>224</v>
      </c>
      <c r="E468" s="167" t="s">
        <v>1</v>
      </c>
      <c r="F468" s="168" t="s">
        <v>3037</v>
      </c>
      <c r="H468" s="169">
        <v>11.5</v>
      </c>
      <c r="I468" s="170"/>
      <c r="L468" s="165"/>
      <c r="M468" s="171"/>
      <c r="T468" s="172"/>
      <c r="AT468" s="167" t="s">
        <v>224</v>
      </c>
      <c r="AU468" s="167" t="s">
        <v>82</v>
      </c>
      <c r="AV468" s="12" t="s">
        <v>84</v>
      </c>
      <c r="AW468" s="12" t="s">
        <v>226</v>
      </c>
      <c r="AX468" s="12" t="s">
        <v>82</v>
      </c>
      <c r="AY468" s="167" t="s">
        <v>193</v>
      </c>
    </row>
    <row r="469" spans="2:65" s="1" customFormat="1" ht="37.9" customHeight="1">
      <c r="B469" s="114"/>
      <c r="C469" s="157" t="s">
        <v>1839</v>
      </c>
      <c r="D469" s="157" t="s">
        <v>207</v>
      </c>
      <c r="E469" s="158" t="s">
        <v>1040</v>
      </c>
      <c r="F469" s="159" t="s">
        <v>1041</v>
      </c>
      <c r="G469" s="160" t="s">
        <v>736</v>
      </c>
      <c r="H469" s="161">
        <v>23.9</v>
      </c>
      <c r="I469" s="162"/>
      <c r="J469" s="163">
        <f>ROUND(I469*H469,2)</f>
        <v>0</v>
      </c>
      <c r="K469" s="159" t="s">
        <v>1003</v>
      </c>
      <c r="L469" s="30"/>
      <c r="M469" s="164" t="s">
        <v>1</v>
      </c>
      <c r="N469" s="113" t="s">
        <v>39</v>
      </c>
      <c r="P469" s="153">
        <f>O469*H469</f>
        <v>0</v>
      </c>
      <c r="Q469" s="153">
        <v>0</v>
      </c>
      <c r="R469" s="153">
        <f>Q469*H469</f>
        <v>0</v>
      </c>
      <c r="S469" s="153">
        <v>0</v>
      </c>
      <c r="T469" s="154">
        <f>S469*H469</f>
        <v>0</v>
      </c>
      <c r="AR469" s="155" t="s">
        <v>268</v>
      </c>
      <c r="AT469" s="155" t="s">
        <v>207</v>
      </c>
      <c r="AU469" s="155" t="s">
        <v>82</v>
      </c>
      <c r="AY469" s="15" t="s">
        <v>193</v>
      </c>
      <c r="BE469" s="156">
        <f>IF(N469="základní",J469,0)</f>
        <v>0</v>
      </c>
      <c r="BF469" s="156">
        <f>IF(N469="snížená",J469,0)</f>
        <v>0</v>
      </c>
      <c r="BG469" s="156">
        <f>IF(N469="zákl. přenesená",J469,0)</f>
        <v>0</v>
      </c>
      <c r="BH469" s="156">
        <f>IF(N469="sníž. přenesená",J469,0)</f>
        <v>0</v>
      </c>
      <c r="BI469" s="156">
        <f>IF(N469="nulová",J469,0)</f>
        <v>0</v>
      </c>
      <c r="BJ469" s="15" t="s">
        <v>82</v>
      </c>
      <c r="BK469" s="156">
        <f>ROUND(I469*H469,2)</f>
        <v>0</v>
      </c>
      <c r="BL469" s="15" t="s">
        <v>268</v>
      </c>
      <c r="BM469" s="155" t="s">
        <v>3038</v>
      </c>
    </row>
    <row r="470" spans="2:65" s="1" customFormat="1" ht="11.25">
      <c r="B470" s="30"/>
      <c r="D470" s="180" t="s">
        <v>286</v>
      </c>
      <c r="F470" s="181" t="s">
        <v>1043</v>
      </c>
      <c r="I470" s="115"/>
      <c r="L470" s="30"/>
      <c r="M470" s="182"/>
      <c r="T470" s="54"/>
      <c r="AT470" s="15" t="s">
        <v>286</v>
      </c>
      <c r="AU470" s="15" t="s">
        <v>82</v>
      </c>
    </row>
    <row r="471" spans="2:65" s="12" customFormat="1" ht="11.25">
      <c r="B471" s="165"/>
      <c r="D471" s="166" t="s">
        <v>224</v>
      </c>
      <c r="E471" s="167" t="s">
        <v>1</v>
      </c>
      <c r="F471" s="168" t="s">
        <v>3039</v>
      </c>
      <c r="H471" s="169">
        <v>11.5</v>
      </c>
      <c r="I471" s="170"/>
      <c r="L471" s="165"/>
      <c r="M471" s="171"/>
      <c r="T471" s="172"/>
      <c r="AT471" s="167" t="s">
        <v>224</v>
      </c>
      <c r="AU471" s="167" t="s">
        <v>82</v>
      </c>
      <c r="AV471" s="12" t="s">
        <v>84</v>
      </c>
      <c r="AW471" s="12" t="s">
        <v>226</v>
      </c>
      <c r="AX471" s="12" t="s">
        <v>74</v>
      </c>
      <c r="AY471" s="167" t="s">
        <v>193</v>
      </c>
    </row>
    <row r="472" spans="2:65" s="12" customFormat="1" ht="11.25">
      <c r="B472" s="165"/>
      <c r="D472" s="166" t="s">
        <v>224</v>
      </c>
      <c r="E472" s="167" t="s">
        <v>1</v>
      </c>
      <c r="F472" s="168" t="s">
        <v>3040</v>
      </c>
      <c r="H472" s="169">
        <v>12.4</v>
      </c>
      <c r="I472" s="170"/>
      <c r="L472" s="165"/>
      <c r="M472" s="171"/>
      <c r="T472" s="172"/>
      <c r="AT472" s="167" t="s">
        <v>224</v>
      </c>
      <c r="AU472" s="167" t="s">
        <v>82</v>
      </c>
      <c r="AV472" s="12" t="s">
        <v>84</v>
      </c>
      <c r="AW472" s="12" t="s">
        <v>226</v>
      </c>
      <c r="AX472" s="12" t="s">
        <v>74</v>
      </c>
      <c r="AY472" s="167" t="s">
        <v>193</v>
      </c>
    </row>
    <row r="473" spans="2:65" s="13" customFormat="1" ht="11.25">
      <c r="B473" s="173"/>
      <c r="D473" s="166" t="s">
        <v>224</v>
      </c>
      <c r="E473" s="174" t="s">
        <v>1</v>
      </c>
      <c r="F473" s="175" t="s">
        <v>227</v>
      </c>
      <c r="H473" s="176">
        <v>23.9</v>
      </c>
      <c r="I473" s="177"/>
      <c r="L473" s="173"/>
      <c r="M473" s="178"/>
      <c r="T473" s="179"/>
      <c r="AT473" s="174" t="s">
        <v>224</v>
      </c>
      <c r="AU473" s="174" t="s">
        <v>82</v>
      </c>
      <c r="AV473" s="13" t="s">
        <v>192</v>
      </c>
      <c r="AW473" s="13" t="s">
        <v>226</v>
      </c>
      <c r="AX473" s="13" t="s">
        <v>82</v>
      </c>
      <c r="AY473" s="174" t="s">
        <v>193</v>
      </c>
    </row>
    <row r="474" spans="2:65" s="1" customFormat="1" ht="24.2" customHeight="1">
      <c r="B474" s="114"/>
      <c r="C474" s="157" t="s">
        <v>1843</v>
      </c>
      <c r="D474" s="157" t="s">
        <v>207</v>
      </c>
      <c r="E474" s="158" t="s">
        <v>2163</v>
      </c>
      <c r="F474" s="159" t="s">
        <v>2164</v>
      </c>
      <c r="G474" s="160" t="s">
        <v>736</v>
      </c>
      <c r="H474" s="161">
        <v>11.5</v>
      </c>
      <c r="I474" s="162"/>
      <c r="J474" s="163">
        <f>ROUND(I474*H474,2)</f>
        <v>0</v>
      </c>
      <c r="K474" s="159" t="s">
        <v>905</v>
      </c>
      <c r="L474" s="30"/>
      <c r="M474" s="164" t="s">
        <v>1</v>
      </c>
      <c r="N474" s="113" t="s">
        <v>39</v>
      </c>
      <c r="P474" s="153">
        <f>O474*H474</f>
        <v>0</v>
      </c>
      <c r="Q474" s="153">
        <v>0</v>
      </c>
      <c r="R474" s="153">
        <f>Q474*H474</f>
        <v>0</v>
      </c>
      <c r="S474" s="153">
        <v>0</v>
      </c>
      <c r="T474" s="154">
        <f>S474*H474</f>
        <v>0</v>
      </c>
      <c r="AR474" s="155" t="s">
        <v>268</v>
      </c>
      <c r="AT474" s="155" t="s">
        <v>207</v>
      </c>
      <c r="AU474" s="155" t="s">
        <v>82</v>
      </c>
      <c r="AY474" s="15" t="s">
        <v>193</v>
      </c>
      <c r="BE474" s="156">
        <f>IF(N474="základní",J474,0)</f>
        <v>0</v>
      </c>
      <c r="BF474" s="156">
        <f>IF(N474="snížená",J474,0)</f>
        <v>0</v>
      </c>
      <c r="BG474" s="156">
        <f>IF(N474="zákl. přenesená",J474,0)</f>
        <v>0</v>
      </c>
      <c r="BH474" s="156">
        <f>IF(N474="sníž. přenesená",J474,0)</f>
        <v>0</v>
      </c>
      <c r="BI474" s="156">
        <f>IF(N474="nulová",J474,0)</f>
        <v>0</v>
      </c>
      <c r="BJ474" s="15" t="s">
        <v>82</v>
      </c>
      <c r="BK474" s="156">
        <f>ROUND(I474*H474,2)</f>
        <v>0</v>
      </c>
      <c r="BL474" s="15" t="s">
        <v>268</v>
      </c>
      <c r="BM474" s="155" t="s">
        <v>3041</v>
      </c>
    </row>
    <row r="475" spans="2:65" s="1" customFormat="1" ht="11.25">
      <c r="B475" s="30"/>
      <c r="D475" s="180" t="s">
        <v>286</v>
      </c>
      <c r="F475" s="181" t="s">
        <v>2166</v>
      </c>
      <c r="I475" s="115"/>
      <c r="L475" s="30"/>
      <c r="M475" s="182"/>
      <c r="T475" s="54"/>
      <c r="AT475" s="15" t="s">
        <v>286</v>
      </c>
      <c r="AU475" s="15" t="s">
        <v>82</v>
      </c>
    </row>
    <row r="476" spans="2:65" s="12" customFormat="1" ht="11.25">
      <c r="B476" s="165"/>
      <c r="D476" s="166" t="s">
        <v>224</v>
      </c>
      <c r="E476" s="167" t="s">
        <v>1</v>
      </c>
      <c r="F476" s="168" t="s">
        <v>3037</v>
      </c>
      <c r="H476" s="169">
        <v>11.5</v>
      </c>
      <c r="I476" s="170"/>
      <c r="L476" s="165"/>
      <c r="M476" s="171"/>
      <c r="T476" s="172"/>
      <c r="AT476" s="167" t="s">
        <v>224</v>
      </c>
      <c r="AU476" s="167" t="s">
        <v>82</v>
      </c>
      <c r="AV476" s="12" t="s">
        <v>84</v>
      </c>
      <c r="AW476" s="12" t="s">
        <v>226</v>
      </c>
      <c r="AX476" s="12" t="s">
        <v>82</v>
      </c>
      <c r="AY476" s="167" t="s">
        <v>193</v>
      </c>
    </row>
    <row r="477" spans="2:65" s="1" customFormat="1" ht="55.5" customHeight="1">
      <c r="B477" s="114"/>
      <c r="C477" s="157" t="s">
        <v>1847</v>
      </c>
      <c r="D477" s="157" t="s">
        <v>207</v>
      </c>
      <c r="E477" s="158" t="s">
        <v>2168</v>
      </c>
      <c r="F477" s="159" t="s">
        <v>2169</v>
      </c>
      <c r="G477" s="160" t="s">
        <v>736</v>
      </c>
      <c r="H477" s="161">
        <v>12.4</v>
      </c>
      <c r="I477" s="162"/>
      <c r="J477" s="163">
        <f>ROUND(I477*H477,2)</f>
        <v>0</v>
      </c>
      <c r="K477" s="159" t="s">
        <v>2170</v>
      </c>
      <c r="L477" s="30"/>
      <c r="M477" s="164" t="s">
        <v>1</v>
      </c>
      <c r="N477" s="113" t="s">
        <v>39</v>
      </c>
      <c r="P477" s="153">
        <f>O477*H477</f>
        <v>0</v>
      </c>
      <c r="Q477" s="153">
        <v>0</v>
      </c>
      <c r="R477" s="153">
        <f>Q477*H477</f>
        <v>0</v>
      </c>
      <c r="S477" s="153">
        <v>0.29499999999999998</v>
      </c>
      <c r="T477" s="154">
        <f>S477*H477</f>
        <v>3.6579999999999999</v>
      </c>
      <c r="AR477" s="155" t="s">
        <v>268</v>
      </c>
      <c r="AT477" s="155" t="s">
        <v>207</v>
      </c>
      <c r="AU477" s="155" t="s">
        <v>82</v>
      </c>
      <c r="AY477" s="15" t="s">
        <v>193</v>
      </c>
      <c r="BE477" s="156">
        <f>IF(N477="základní",J477,0)</f>
        <v>0</v>
      </c>
      <c r="BF477" s="156">
        <f>IF(N477="snížená",J477,0)</f>
        <v>0</v>
      </c>
      <c r="BG477" s="156">
        <f>IF(N477="zákl. přenesená",J477,0)</f>
        <v>0</v>
      </c>
      <c r="BH477" s="156">
        <f>IF(N477="sníž. přenesená",J477,0)</f>
        <v>0</v>
      </c>
      <c r="BI477" s="156">
        <f>IF(N477="nulová",J477,0)</f>
        <v>0</v>
      </c>
      <c r="BJ477" s="15" t="s">
        <v>82</v>
      </c>
      <c r="BK477" s="156">
        <f>ROUND(I477*H477,2)</f>
        <v>0</v>
      </c>
      <c r="BL477" s="15" t="s">
        <v>268</v>
      </c>
      <c r="BM477" s="155" t="s">
        <v>3042</v>
      </c>
    </row>
    <row r="478" spans="2:65" s="1" customFormat="1" ht="11.25">
      <c r="B478" s="30"/>
      <c r="D478" s="180" t="s">
        <v>286</v>
      </c>
      <c r="F478" s="181" t="s">
        <v>2172</v>
      </c>
      <c r="I478" s="115"/>
      <c r="L478" s="30"/>
      <c r="M478" s="182"/>
      <c r="T478" s="54"/>
      <c r="AT478" s="15" t="s">
        <v>286</v>
      </c>
      <c r="AU478" s="15" t="s">
        <v>82</v>
      </c>
    </row>
    <row r="479" spans="2:65" s="12" customFormat="1" ht="11.25">
      <c r="B479" s="165"/>
      <c r="D479" s="166" t="s">
        <v>224</v>
      </c>
      <c r="E479" s="167" t="s">
        <v>1</v>
      </c>
      <c r="F479" s="168" t="s">
        <v>3043</v>
      </c>
      <c r="H479" s="169">
        <v>12.4</v>
      </c>
      <c r="I479" s="170"/>
      <c r="L479" s="165"/>
      <c r="M479" s="171"/>
      <c r="T479" s="172"/>
      <c r="AT479" s="167" t="s">
        <v>224</v>
      </c>
      <c r="AU479" s="167" t="s">
        <v>82</v>
      </c>
      <c r="AV479" s="12" t="s">
        <v>84</v>
      </c>
      <c r="AW479" s="12" t="s">
        <v>226</v>
      </c>
      <c r="AX479" s="12" t="s">
        <v>82</v>
      </c>
      <c r="AY479" s="167" t="s">
        <v>193</v>
      </c>
    </row>
    <row r="480" spans="2:65" s="1" customFormat="1" ht="44.25" customHeight="1">
      <c r="B480" s="114"/>
      <c r="C480" s="157" t="s">
        <v>1851</v>
      </c>
      <c r="D480" s="157" t="s">
        <v>207</v>
      </c>
      <c r="E480" s="158" t="s">
        <v>1036</v>
      </c>
      <c r="F480" s="159" t="s">
        <v>1037</v>
      </c>
      <c r="G480" s="160" t="s">
        <v>736</v>
      </c>
      <c r="H480" s="161">
        <v>23.9</v>
      </c>
      <c r="I480" s="162"/>
      <c r="J480" s="163">
        <f>ROUND(I480*H480,2)</f>
        <v>0</v>
      </c>
      <c r="K480" s="159" t="s">
        <v>1003</v>
      </c>
      <c r="L480" s="30"/>
      <c r="M480" s="164" t="s">
        <v>1</v>
      </c>
      <c r="N480" s="113" t="s">
        <v>39</v>
      </c>
      <c r="P480" s="153">
        <f>O480*H480</f>
        <v>0</v>
      </c>
      <c r="Q480" s="153">
        <v>0</v>
      </c>
      <c r="R480" s="153">
        <f>Q480*H480</f>
        <v>0</v>
      </c>
      <c r="S480" s="153">
        <v>0.44</v>
      </c>
      <c r="T480" s="154">
        <f>S480*H480</f>
        <v>10.516</v>
      </c>
      <c r="AR480" s="155" t="s">
        <v>268</v>
      </c>
      <c r="AT480" s="155" t="s">
        <v>207</v>
      </c>
      <c r="AU480" s="155" t="s">
        <v>82</v>
      </c>
      <c r="AY480" s="15" t="s">
        <v>193</v>
      </c>
      <c r="BE480" s="156">
        <f>IF(N480="základní",J480,0)</f>
        <v>0</v>
      </c>
      <c r="BF480" s="156">
        <f>IF(N480="snížená",J480,0)</f>
        <v>0</v>
      </c>
      <c r="BG480" s="156">
        <f>IF(N480="zákl. přenesená",J480,0)</f>
        <v>0</v>
      </c>
      <c r="BH480" s="156">
        <f>IF(N480="sníž. přenesená",J480,0)</f>
        <v>0</v>
      </c>
      <c r="BI480" s="156">
        <f>IF(N480="nulová",J480,0)</f>
        <v>0</v>
      </c>
      <c r="BJ480" s="15" t="s">
        <v>82</v>
      </c>
      <c r="BK480" s="156">
        <f>ROUND(I480*H480,2)</f>
        <v>0</v>
      </c>
      <c r="BL480" s="15" t="s">
        <v>268</v>
      </c>
      <c r="BM480" s="155" t="s">
        <v>3044</v>
      </c>
    </row>
    <row r="481" spans="2:65" s="1" customFormat="1" ht="11.25">
      <c r="B481" s="30"/>
      <c r="D481" s="180" t="s">
        <v>286</v>
      </c>
      <c r="F481" s="181" t="s">
        <v>1039</v>
      </c>
      <c r="I481" s="115"/>
      <c r="L481" s="30"/>
      <c r="M481" s="182"/>
      <c r="T481" s="54"/>
      <c r="AT481" s="15" t="s">
        <v>286</v>
      </c>
      <c r="AU481" s="15" t="s">
        <v>82</v>
      </c>
    </row>
    <row r="482" spans="2:65" s="12" customFormat="1" ht="11.25">
      <c r="B482" s="165"/>
      <c r="D482" s="166" t="s">
        <v>224</v>
      </c>
      <c r="E482" s="167" t="s">
        <v>1</v>
      </c>
      <c r="F482" s="168" t="s">
        <v>3045</v>
      </c>
      <c r="H482" s="169">
        <v>11.5</v>
      </c>
      <c r="I482" s="170"/>
      <c r="L482" s="165"/>
      <c r="M482" s="171"/>
      <c r="T482" s="172"/>
      <c r="AT482" s="167" t="s">
        <v>224</v>
      </c>
      <c r="AU482" s="167" t="s">
        <v>82</v>
      </c>
      <c r="AV482" s="12" t="s">
        <v>84</v>
      </c>
      <c r="AW482" s="12" t="s">
        <v>226</v>
      </c>
      <c r="AX482" s="12" t="s">
        <v>74</v>
      </c>
      <c r="AY482" s="167" t="s">
        <v>193</v>
      </c>
    </row>
    <row r="483" spans="2:65" s="12" customFormat="1" ht="11.25">
      <c r="B483" s="165"/>
      <c r="D483" s="166" t="s">
        <v>224</v>
      </c>
      <c r="E483" s="167" t="s">
        <v>1</v>
      </c>
      <c r="F483" s="168" t="s">
        <v>3040</v>
      </c>
      <c r="H483" s="169">
        <v>12.4</v>
      </c>
      <c r="I483" s="170"/>
      <c r="L483" s="165"/>
      <c r="M483" s="171"/>
      <c r="T483" s="172"/>
      <c r="AT483" s="167" t="s">
        <v>224</v>
      </c>
      <c r="AU483" s="167" t="s">
        <v>82</v>
      </c>
      <c r="AV483" s="12" t="s">
        <v>84</v>
      </c>
      <c r="AW483" s="12" t="s">
        <v>226</v>
      </c>
      <c r="AX483" s="12" t="s">
        <v>74</v>
      </c>
      <c r="AY483" s="167" t="s">
        <v>193</v>
      </c>
    </row>
    <row r="484" spans="2:65" s="13" customFormat="1" ht="11.25">
      <c r="B484" s="173"/>
      <c r="D484" s="166" t="s">
        <v>224</v>
      </c>
      <c r="E484" s="174" t="s">
        <v>1</v>
      </c>
      <c r="F484" s="175" t="s">
        <v>227</v>
      </c>
      <c r="H484" s="176">
        <v>23.9</v>
      </c>
      <c r="I484" s="177"/>
      <c r="L484" s="173"/>
      <c r="M484" s="178"/>
      <c r="T484" s="179"/>
      <c r="AT484" s="174" t="s">
        <v>224</v>
      </c>
      <c r="AU484" s="174" t="s">
        <v>82</v>
      </c>
      <c r="AV484" s="13" t="s">
        <v>192</v>
      </c>
      <c r="AW484" s="13" t="s">
        <v>226</v>
      </c>
      <c r="AX484" s="13" t="s">
        <v>82</v>
      </c>
      <c r="AY484" s="174" t="s">
        <v>193</v>
      </c>
    </row>
    <row r="485" spans="2:65" s="1" customFormat="1" ht="49.15" customHeight="1">
      <c r="B485" s="114"/>
      <c r="C485" s="157" t="s">
        <v>1855</v>
      </c>
      <c r="D485" s="157" t="s">
        <v>207</v>
      </c>
      <c r="E485" s="158" t="s">
        <v>1049</v>
      </c>
      <c r="F485" s="159" t="s">
        <v>1050</v>
      </c>
      <c r="G485" s="160" t="s">
        <v>736</v>
      </c>
      <c r="H485" s="161">
        <v>12.4</v>
      </c>
      <c r="I485" s="162"/>
      <c r="J485" s="163">
        <f>ROUND(I485*H485,2)</f>
        <v>0</v>
      </c>
      <c r="K485" s="159" t="s">
        <v>1003</v>
      </c>
      <c r="L485" s="30"/>
      <c r="M485" s="164" t="s">
        <v>1</v>
      </c>
      <c r="N485" s="113" t="s">
        <v>39</v>
      </c>
      <c r="P485" s="153">
        <f>O485*H485</f>
        <v>0</v>
      </c>
      <c r="Q485" s="153">
        <v>8.4250000000000005E-2</v>
      </c>
      <c r="R485" s="153">
        <f>Q485*H485</f>
        <v>1.0447000000000002</v>
      </c>
      <c r="S485" s="153">
        <v>0</v>
      </c>
      <c r="T485" s="154">
        <f>S485*H485</f>
        <v>0</v>
      </c>
      <c r="AR485" s="155" t="s">
        <v>268</v>
      </c>
      <c r="AT485" s="155" t="s">
        <v>207</v>
      </c>
      <c r="AU485" s="155" t="s">
        <v>82</v>
      </c>
      <c r="AY485" s="15" t="s">
        <v>193</v>
      </c>
      <c r="BE485" s="156">
        <f>IF(N485="základní",J485,0)</f>
        <v>0</v>
      </c>
      <c r="BF485" s="156">
        <f>IF(N485="snížená",J485,0)</f>
        <v>0</v>
      </c>
      <c r="BG485" s="156">
        <f>IF(N485="zákl. přenesená",J485,0)</f>
        <v>0</v>
      </c>
      <c r="BH485" s="156">
        <f>IF(N485="sníž. přenesená",J485,0)</f>
        <v>0</v>
      </c>
      <c r="BI485" s="156">
        <f>IF(N485="nulová",J485,0)</f>
        <v>0</v>
      </c>
      <c r="BJ485" s="15" t="s">
        <v>82</v>
      </c>
      <c r="BK485" s="156">
        <f>ROUND(I485*H485,2)</f>
        <v>0</v>
      </c>
      <c r="BL485" s="15" t="s">
        <v>268</v>
      </c>
      <c r="BM485" s="155" t="s">
        <v>3046</v>
      </c>
    </row>
    <row r="486" spans="2:65" s="1" customFormat="1" ht="11.25">
      <c r="B486" s="30"/>
      <c r="D486" s="180" t="s">
        <v>286</v>
      </c>
      <c r="F486" s="181" t="s">
        <v>1052</v>
      </c>
      <c r="I486" s="115"/>
      <c r="L486" s="30"/>
      <c r="M486" s="182"/>
      <c r="T486" s="54"/>
      <c r="AT486" s="15" t="s">
        <v>286</v>
      </c>
      <c r="AU486" s="15" t="s">
        <v>82</v>
      </c>
    </row>
    <row r="487" spans="2:65" s="12" customFormat="1" ht="11.25">
      <c r="B487" s="165"/>
      <c r="D487" s="166" t="s">
        <v>224</v>
      </c>
      <c r="E487" s="167" t="s">
        <v>1</v>
      </c>
      <c r="F487" s="168" t="s">
        <v>3043</v>
      </c>
      <c r="H487" s="169">
        <v>12.4</v>
      </c>
      <c r="I487" s="170"/>
      <c r="L487" s="165"/>
      <c r="M487" s="171"/>
      <c r="T487" s="172"/>
      <c r="AT487" s="167" t="s">
        <v>224</v>
      </c>
      <c r="AU487" s="167" t="s">
        <v>82</v>
      </c>
      <c r="AV487" s="12" t="s">
        <v>84</v>
      </c>
      <c r="AW487" s="12" t="s">
        <v>226</v>
      </c>
      <c r="AX487" s="12" t="s">
        <v>82</v>
      </c>
      <c r="AY487" s="167" t="s">
        <v>193</v>
      </c>
    </row>
    <row r="488" spans="2:65" s="1" customFormat="1" ht="24.2" customHeight="1">
      <c r="B488" s="114"/>
      <c r="C488" s="143" t="s">
        <v>1859</v>
      </c>
      <c r="D488" s="143" t="s">
        <v>196</v>
      </c>
      <c r="E488" s="144" t="s">
        <v>2176</v>
      </c>
      <c r="F488" s="145" t="s">
        <v>2177</v>
      </c>
      <c r="G488" s="146" t="s">
        <v>736</v>
      </c>
      <c r="H488" s="147">
        <v>3.1</v>
      </c>
      <c r="I488" s="148"/>
      <c r="J488" s="149">
        <f>ROUND(I488*H488,2)</f>
        <v>0</v>
      </c>
      <c r="K488" s="145" t="s">
        <v>1003</v>
      </c>
      <c r="L488" s="150"/>
      <c r="M488" s="151" t="s">
        <v>1</v>
      </c>
      <c r="N488" s="152" t="s">
        <v>39</v>
      </c>
      <c r="P488" s="153">
        <f>O488*H488</f>
        <v>0</v>
      </c>
      <c r="Q488" s="153">
        <v>6.7000000000000004E-2</v>
      </c>
      <c r="R488" s="153">
        <f>Q488*H488</f>
        <v>0.20770000000000002</v>
      </c>
      <c r="S488" s="153">
        <v>0</v>
      </c>
      <c r="T488" s="154">
        <f>S488*H488</f>
        <v>0</v>
      </c>
      <c r="AR488" s="155" t="s">
        <v>273</v>
      </c>
      <c r="AT488" s="155" t="s">
        <v>196</v>
      </c>
      <c r="AU488" s="155" t="s">
        <v>82</v>
      </c>
      <c r="AY488" s="15" t="s">
        <v>193</v>
      </c>
      <c r="BE488" s="156">
        <f>IF(N488="základní",J488,0)</f>
        <v>0</v>
      </c>
      <c r="BF488" s="156">
        <f>IF(N488="snížená",J488,0)</f>
        <v>0</v>
      </c>
      <c r="BG488" s="156">
        <f>IF(N488="zákl. přenesená",J488,0)</f>
        <v>0</v>
      </c>
      <c r="BH488" s="156">
        <f>IF(N488="sníž. přenesená",J488,0)</f>
        <v>0</v>
      </c>
      <c r="BI488" s="156">
        <f>IF(N488="nulová",J488,0)</f>
        <v>0</v>
      </c>
      <c r="BJ488" s="15" t="s">
        <v>82</v>
      </c>
      <c r="BK488" s="156">
        <f>ROUND(I488*H488,2)</f>
        <v>0</v>
      </c>
      <c r="BL488" s="15" t="s">
        <v>268</v>
      </c>
      <c r="BM488" s="155" t="s">
        <v>3047</v>
      </c>
    </row>
    <row r="489" spans="2:65" s="12" customFormat="1" ht="11.25">
      <c r="B489" s="165"/>
      <c r="D489" s="166" t="s">
        <v>224</v>
      </c>
      <c r="E489" s="167" t="s">
        <v>1</v>
      </c>
      <c r="F489" s="168" t="s">
        <v>3048</v>
      </c>
      <c r="H489" s="169">
        <v>3.1</v>
      </c>
      <c r="I489" s="170"/>
      <c r="L489" s="165"/>
      <c r="M489" s="171"/>
      <c r="T489" s="172"/>
      <c r="AT489" s="167" t="s">
        <v>224</v>
      </c>
      <c r="AU489" s="167" t="s">
        <v>82</v>
      </c>
      <c r="AV489" s="12" t="s">
        <v>84</v>
      </c>
      <c r="AW489" s="12" t="s">
        <v>226</v>
      </c>
      <c r="AX489" s="12" t="s">
        <v>82</v>
      </c>
      <c r="AY489" s="167" t="s">
        <v>193</v>
      </c>
    </row>
    <row r="490" spans="2:65" s="1" customFormat="1" ht="37.9" customHeight="1">
      <c r="B490" s="114"/>
      <c r="C490" s="157" t="s">
        <v>1863</v>
      </c>
      <c r="D490" s="157" t="s">
        <v>207</v>
      </c>
      <c r="E490" s="158" t="s">
        <v>2181</v>
      </c>
      <c r="F490" s="159" t="s">
        <v>2182</v>
      </c>
      <c r="G490" s="160" t="s">
        <v>221</v>
      </c>
      <c r="H490" s="161">
        <v>81</v>
      </c>
      <c r="I490" s="162"/>
      <c r="J490" s="163">
        <f>ROUND(I490*H490,2)</f>
        <v>0</v>
      </c>
      <c r="K490" s="159" t="s">
        <v>2183</v>
      </c>
      <c r="L490" s="30"/>
      <c r="M490" s="164" t="s">
        <v>1</v>
      </c>
      <c r="N490" s="113" t="s">
        <v>39</v>
      </c>
      <c r="P490" s="153">
        <f>O490*H490</f>
        <v>0</v>
      </c>
      <c r="Q490" s="153">
        <v>0</v>
      </c>
      <c r="R490" s="153">
        <f>Q490*H490</f>
        <v>0</v>
      </c>
      <c r="S490" s="153">
        <v>0.2</v>
      </c>
      <c r="T490" s="154">
        <f>S490*H490</f>
        <v>16.2</v>
      </c>
      <c r="AR490" s="155" t="s">
        <v>268</v>
      </c>
      <c r="AT490" s="155" t="s">
        <v>207</v>
      </c>
      <c r="AU490" s="155" t="s">
        <v>82</v>
      </c>
      <c r="AY490" s="15" t="s">
        <v>193</v>
      </c>
      <c r="BE490" s="156">
        <f>IF(N490="základní",J490,0)</f>
        <v>0</v>
      </c>
      <c r="BF490" s="156">
        <f>IF(N490="snížená",J490,0)</f>
        <v>0</v>
      </c>
      <c r="BG490" s="156">
        <f>IF(N490="zákl. přenesená",J490,0)</f>
        <v>0</v>
      </c>
      <c r="BH490" s="156">
        <f>IF(N490="sníž. přenesená",J490,0)</f>
        <v>0</v>
      </c>
      <c r="BI490" s="156">
        <f>IF(N490="nulová",J490,0)</f>
        <v>0</v>
      </c>
      <c r="BJ490" s="15" t="s">
        <v>82</v>
      </c>
      <c r="BK490" s="156">
        <f>ROUND(I490*H490,2)</f>
        <v>0</v>
      </c>
      <c r="BL490" s="15" t="s">
        <v>268</v>
      </c>
      <c r="BM490" s="155" t="s">
        <v>3049</v>
      </c>
    </row>
    <row r="491" spans="2:65" s="1" customFormat="1" ht="11.25">
      <c r="B491" s="30"/>
      <c r="D491" s="180" t="s">
        <v>286</v>
      </c>
      <c r="F491" s="181" t="s">
        <v>2185</v>
      </c>
      <c r="I491" s="115"/>
      <c r="L491" s="30"/>
      <c r="M491" s="182"/>
      <c r="T491" s="54"/>
      <c r="AT491" s="15" t="s">
        <v>286</v>
      </c>
      <c r="AU491" s="15" t="s">
        <v>82</v>
      </c>
    </row>
    <row r="492" spans="2:65" s="12" customFormat="1" ht="11.25">
      <c r="B492" s="165"/>
      <c r="D492" s="166" t="s">
        <v>224</v>
      </c>
      <c r="E492" s="167" t="s">
        <v>1</v>
      </c>
      <c r="F492" s="168" t="s">
        <v>1402</v>
      </c>
      <c r="H492" s="169">
        <v>81</v>
      </c>
      <c r="I492" s="170"/>
      <c r="L492" s="165"/>
      <c r="M492" s="171"/>
      <c r="T492" s="172"/>
      <c r="AT492" s="167" t="s">
        <v>224</v>
      </c>
      <c r="AU492" s="167" t="s">
        <v>82</v>
      </c>
      <c r="AV492" s="12" t="s">
        <v>84</v>
      </c>
      <c r="AW492" s="12" t="s">
        <v>226</v>
      </c>
      <c r="AX492" s="12" t="s">
        <v>82</v>
      </c>
      <c r="AY492" s="167" t="s">
        <v>193</v>
      </c>
    </row>
    <row r="493" spans="2:65" s="1" customFormat="1" ht="49.15" customHeight="1">
      <c r="B493" s="114"/>
      <c r="C493" s="157" t="s">
        <v>1869</v>
      </c>
      <c r="D493" s="157" t="s">
        <v>207</v>
      </c>
      <c r="E493" s="158" t="s">
        <v>2187</v>
      </c>
      <c r="F493" s="159" t="s">
        <v>2188</v>
      </c>
      <c r="G493" s="160" t="s">
        <v>221</v>
      </c>
      <c r="H493" s="161">
        <v>81</v>
      </c>
      <c r="I493" s="162"/>
      <c r="J493" s="163">
        <f>ROUND(I493*H493,2)</f>
        <v>0</v>
      </c>
      <c r="K493" s="159" t="s">
        <v>1003</v>
      </c>
      <c r="L493" s="30"/>
      <c r="M493" s="164" t="s">
        <v>1</v>
      </c>
      <c r="N493" s="113" t="s">
        <v>39</v>
      </c>
      <c r="P493" s="153">
        <f>O493*H493</f>
        <v>0</v>
      </c>
      <c r="Q493" s="153">
        <v>0</v>
      </c>
      <c r="R493" s="153">
        <f>Q493*H493</f>
        <v>0</v>
      </c>
      <c r="S493" s="153">
        <v>0</v>
      </c>
      <c r="T493" s="154">
        <f>S493*H493</f>
        <v>0</v>
      </c>
      <c r="AR493" s="155" t="s">
        <v>268</v>
      </c>
      <c r="AT493" s="155" t="s">
        <v>207</v>
      </c>
      <c r="AU493" s="155" t="s">
        <v>82</v>
      </c>
      <c r="AY493" s="15" t="s">
        <v>193</v>
      </c>
      <c r="BE493" s="156">
        <f>IF(N493="základní",J493,0)</f>
        <v>0</v>
      </c>
      <c r="BF493" s="156">
        <f>IF(N493="snížená",J493,0)</f>
        <v>0</v>
      </c>
      <c r="BG493" s="156">
        <f>IF(N493="zákl. přenesená",J493,0)</f>
        <v>0</v>
      </c>
      <c r="BH493" s="156">
        <f>IF(N493="sníž. přenesená",J493,0)</f>
        <v>0</v>
      </c>
      <c r="BI493" s="156">
        <f>IF(N493="nulová",J493,0)</f>
        <v>0</v>
      </c>
      <c r="BJ493" s="15" t="s">
        <v>82</v>
      </c>
      <c r="BK493" s="156">
        <f>ROUND(I493*H493,2)</f>
        <v>0</v>
      </c>
      <c r="BL493" s="15" t="s">
        <v>268</v>
      </c>
      <c r="BM493" s="155" t="s">
        <v>3050</v>
      </c>
    </row>
    <row r="494" spans="2:65" s="1" customFormat="1" ht="11.25">
      <c r="B494" s="30"/>
      <c r="D494" s="180" t="s">
        <v>286</v>
      </c>
      <c r="F494" s="181" t="s">
        <v>2190</v>
      </c>
      <c r="I494" s="115"/>
      <c r="L494" s="30"/>
      <c r="M494" s="182"/>
      <c r="T494" s="54"/>
      <c r="AT494" s="15" t="s">
        <v>286</v>
      </c>
      <c r="AU494" s="15" t="s">
        <v>82</v>
      </c>
    </row>
    <row r="495" spans="2:65" s="12" customFormat="1" ht="11.25">
      <c r="B495" s="165"/>
      <c r="D495" s="166" t="s">
        <v>224</v>
      </c>
      <c r="E495" s="167" t="s">
        <v>1</v>
      </c>
      <c r="F495" s="168" t="s">
        <v>1402</v>
      </c>
      <c r="H495" s="169">
        <v>81</v>
      </c>
      <c r="I495" s="170"/>
      <c r="L495" s="165"/>
      <c r="M495" s="171"/>
      <c r="T495" s="172"/>
      <c r="AT495" s="167" t="s">
        <v>224</v>
      </c>
      <c r="AU495" s="167" t="s">
        <v>82</v>
      </c>
      <c r="AV495" s="12" t="s">
        <v>84</v>
      </c>
      <c r="AW495" s="12" t="s">
        <v>226</v>
      </c>
      <c r="AX495" s="12" t="s">
        <v>82</v>
      </c>
      <c r="AY495" s="167" t="s">
        <v>193</v>
      </c>
    </row>
    <row r="496" spans="2:65" s="1" customFormat="1" ht="37.9" customHeight="1">
      <c r="B496" s="114"/>
      <c r="C496" s="157" t="s">
        <v>1873</v>
      </c>
      <c r="D496" s="157" t="s">
        <v>207</v>
      </c>
      <c r="E496" s="158" t="s">
        <v>1070</v>
      </c>
      <c r="F496" s="159" t="s">
        <v>1071</v>
      </c>
      <c r="G496" s="160" t="s">
        <v>221</v>
      </c>
      <c r="H496" s="161">
        <v>81</v>
      </c>
      <c r="I496" s="162"/>
      <c r="J496" s="163">
        <f>ROUND(I496*H496,2)</f>
        <v>0</v>
      </c>
      <c r="K496" s="159" t="s">
        <v>1003</v>
      </c>
      <c r="L496" s="30"/>
      <c r="M496" s="164" t="s">
        <v>1</v>
      </c>
      <c r="N496" s="113" t="s">
        <v>39</v>
      </c>
      <c r="P496" s="153">
        <f>O496*H496</f>
        <v>0</v>
      </c>
      <c r="Q496" s="153">
        <v>0.11934</v>
      </c>
      <c r="R496" s="153">
        <f>Q496*H496</f>
        <v>9.6665399999999995</v>
      </c>
      <c r="S496" s="153">
        <v>0</v>
      </c>
      <c r="T496" s="154">
        <f>S496*H496</f>
        <v>0</v>
      </c>
      <c r="AR496" s="155" t="s">
        <v>268</v>
      </c>
      <c r="AT496" s="155" t="s">
        <v>207</v>
      </c>
      <c r="AU496" s="155" t="s">
        <v>82</v>
      </c>
      <c r="AY496" s="15" t="s">
        <v>193</v>
      </c>
      <c r="BE496" s="156">
        <f>IF(N496="základní",J496,0)</f>
        <v>0</v>
      </c>
      <c r="BF496" s="156">
        <f>IF(N496="snížená",J496,0)</f>
        <v>0</v>
      </c>
      <c r="BG496" s="156">
        <f>IF(N496="zákl. přenesená",J496,0)</f>
        <v>0</v>
      </c>
      <c r="BH496" s="156">
        <f>IF(N496="sníž. přenesená",J496,0)</f>
        <v>0</v>
      </c>
      <c r="BI496" s="156">
        <f>IF(N496="nulová",J496,0)</f>
        <v>0</v>
      </c>
      <c r="BJ496" s="15" t="s">
        <v>82</v>
      </c>
      <c r="BK496" s="156">
        <f>ROUND(I496*H496,2)</f>
        <v>0</v>
      </c>
      <c r="BL496" s="15" t="s">
        <v>268</v>
      </c>
      <c r="BM496" s="155" t="s">
        <v>3051</v>
      </c>
    </row>
    <row r="497" spans="2:65" s="1" customFormat="1" ht="11.25">
      <c r="B497" s="30"/>
      <c r="D497" s="180" t="s">
        <v>286</v>
      </c>
      <c r="F497" s="181" t="s">
        <v>1073</v>
      </c>
      <c r="I497" s="115"/>
      <c r="L497" s="30"/>
      <c r="M497" s="182"/>
      <c r="T497" s="54"/>
      <c r="AT497" s="15" t="s">
        <v>286</v>
      </c>
      <c r="AU497" s="15" t="s">
        <v>82</v>
      </c>
    </row>
    <row r="498" spans="2:65" s="12" customFormat="1" ht="11.25">
      <c r="B498" s="165"/>
      <c r="D498" s="166" t="s">
        <v>224</v>
      </c>
      <c r="E498" s="167" t="s">
        <v>1</v>
      </c>
      <c r="F498" s="168" t="s">
        <v>1402</v>
      </c>
      <c r="H498" s="169">
        <v>81</v>
      </c>
      <c r="I498" s="170"/>
      <c r="L498" s="165"/>
      <c r="M498" s="171"/>
      <c r="T498" s="172"/>
      <c r="AT498" s="167" t="s">
        <v>224</v>
      </c>
      <c r="AU498" s="167" t="s">
        <v>82</v>
      </c>
      <c r="AV498" s="12" t="s">
        <v>84</v>
      </c>
      <c r="AW498" s="12" t="s">
        <v>226</v>
      </c>
      <c r="AX498" s="12" t="s">
        <v>82</v>
      </c>
      <c r="AY498" s="167" t="s">
        <v>193</v>
      </c>
    </row>
    <row r="499" spans="2:65" s="1" customFormat="1" ht="24.2" customHeight="1">
      <c r="B499" s="114"/>
      <c r="C499" s="157" t="s">
        <v>1878</v>
      </c>
      <c r="D499" s="157" t="s">
        <v>207</v>
      </c>
      <c r="E499" s="158" t="s">
        <v>2673</v>
      </c>
      <c r="F499" s="159" t="s">
        <v>2674</v>
      </c>
      <c r="G499" s="160" t="s">
        <v>221</v>
      </c>
      <c r="H499" s="161">
        <v>3</v>
      </c>
      <c r="I499" s="162"/>
      <c r="J499" s="163">
        <f>ROUND(I499*H499,2)</f>
        <v>0</v>
      </c>
      <c r="K499" s="159" t="s">
        <v>239</v>
      </c>
      <c r="L499" s="30"/>
      <c r="M499" s="164" t="s">
        <v>1</v>
      </c>
      <c r="N499" s="113" t="s">
        <v>39</v>
      </c>
      <c r="P499" s="153">
        <f>O499*H499</f>
        <v>0</v>
      </c>
      <c r="Q499" s="153">
        <v>0</v>
      </c>
      <c r="R499" s="153">
        <f>Q499*H499</f>
        <v>0</v>
      </c>
      <c r="S499" s="153">
        <v>1.98E-3</v>
      </c>
      <c r="T499" s="154">
        <f>S499*H499</f>
        <v>5.94E-3</v>
      </c>
      <c r="AR499" s="155" t="s">
        <v>268</v>
      </c>
      <c r="AT499" s="155" t="s">
        <v>207</v>
      </c>
      <c r="AU499" s="155" t="s">
        <v>82</v>
      </c>
      <c r="AY499" s="15" t="s">
        <v>193</v>
      </c>
      <c r="BE499" s="156">
        <f>IF(N499="základní",J499,0)</f>
        <v>0</v>
      </c>
      <c r="BF499" s="156">
        <f>IF(N499="snížená",J499,0)</f>
        <v>0</v>
      </c>
      <c r="BG499" s="156">
        <f>IF(N499="zákl. přenesená",J499,0)</f>
        <v>0</v>
      </c>
      <c r="BH499" s="156">
        <f>IF(N499="sníž. přenesená",J499,0)</f>
        <v>0</v>
      </c>
      <c r="BI499" s="156">
        <f>IF(N499="nulová",J499,0)</f>
        <v>0</v>
      </c>
      <c r="BJ499" s="15" t="s">
        <v>82</v>
      </c>
      <c r="BK499" s="156">
        <f>ROUND(I499*H499,2)</f>
        <v>0</v>
      </c>
      <c r="BL499" s="15" t="s">
        <v>268</v>
      </c>
      <c r="BM499" s="155" t="s">
        <v>3052</v>
      </c>
    </row>
    <row r="500" spans="2:65" s="1" customFormat="1" ht="11.25">
      <c r="B500" s="30"/>
      <c r="D500" s="180" t="s">
        <v>286</v>
      </c>
      <c r="F500" s="181" t="s">
        <v>2676</v>
      </c>
      <c r="I500" s="115"/>
      <c r="L500" s="30"/>
      <c r="M500" s="182"/>
      <c r="T500" s="54"/>
      <c r="AT500" s="15" t="s">
        <v>286</v>
      </c>
      <c r="AU500" s="15" t="s">
        <v>82</v>
      </c>
    </row>
    <row r="501" spans="2:65" s="1" customFormat="1" ht="16.5" customHeight="1">
      <c r="B501" s="114"/>
      <c r="C501" s="157" t="s">
        <v>1883</v>
      </c>
      <c r="D501" s="157" t="s">
        <v>207</v>
      </c>
      <c r="E501" s="158" t="s">
        <v>2677</v>
      </c>
      <c r="F501" s="159" t="s">
        <v>2678</v>
      </c>
      <c r="G501" s="160" t="s">
        <v>221</v>
      </c>
      <c r="H501" s="161">
        <v>3</v>
      </c>
      <c r="I501" s="162"/>
      <c r="J501" s="163">
        <f>ROUND(I501*H501,2)</f>
        <v>0</v>
      </c>
      <c r="K501" s="159" t="s">
        <v>239</v>
      </c>
      <c r="L501" s="30"/>
      <c r="M501" s="164" t="s">
        <v>1</v>
      </c>
      <c r="N501" s="113" t="s">
        <v>39</v>
      </c>
      <c r="P501" s="153">
        <f>O501*H501</f>
        <v>0</v>
      </c>
      <c r="Q501" s="153">
        <v>0</v>
      </c>
      <c r="R501" s="153">
        <f>Q501*H501</f>
        <v>0</v>
      </c>
      <c r="S501" s="153">
        <v>0</v>
      </c>
      <c r="T501" s="154">
        <f>S501*H501</f>
        <v>0</v>
      </c>
      <c r="AR501" s="155" t="s">
        <v>268</v>
      </c>
      <c r="AT501" s="155" t="s">
        <v>207</v>
      </c>
      <c r="AU501" s="155" t="s">
        <v>82</v>
      </c>
      <c r="AY501" s="15" t="s">
        <v>193</v>
      </c>
      <c r="BE501" s="156">
        <f>IF(N501="základní",J501,0)</f>
        <v>0</v>
      </c>
      <c r="BF501" s="156">
        <f>IF(N501="snížená",J501,0)</f>
        <v>0</v>
      </c>
      <c r="BG501" s="156">
        <f>IF(N501="zákl. přenesená",J501,0)</f>
        <v>0</v>
      </c>
      <c r="BH501" s="156">
        <f>IF(N501="sníž. přenesená",J501,0)</f>
        <v>0</v>
      </c>
      <c r="BI501" s="156">
        <f>IF(N501="nulová",J501,0)</f>
        <v>0</v>
      </c>
      <c r="BJ501" s="15" t="s">
        <v>82</v>
      </c>
      <c r="BK501" s="156">
        <f>ROUND(I501*H501,2)</f>
        <v>0</v>
      </c>
      <c r="BL501" s="15" t="s">
        <v>268</v>
      </c>
      <c r="BM501" s="155" t="s">
        <v>3053</v>
      </c>
    </row>
    <row r="502" spans="2:65" s="1" customFormat="1" ht="11.25">
      <c r="B502" s="30"/>
      <c r="D502" s="180" t="s">
        <v>286</v>
      </c>
      <c r="F502" s="181" t="s">
        <v>2680</v>
      </c>
      <c r="I502" s="115"/>
      <c r="L502" s="30"/>
      <c r="M502" s="182"/>
      <c r="T502" s="54"/>
      <c r="AT502" s="15" t="s">
        <v>286</v>
      </c>
      <c r="AU502" s="15" t="s">
        <v>82</v>
      </c>
    </row>
    <row r="503" spans="2:65" s="1" customFormat="1" ht="24.2" customHeight="1">
      <c r="B503" s="114"/>
      <c r="C503" s="157" t="s">
        <v>1890</v>
      </c>
      <c r="D503" s="157" t="s">
        <v>207</v>
      </c>
      <c r="E503" s="158" t="s">
        <v>2681</v>
      </c>
      <c r="F503" s="159" t="s">
        <v>2682</v>
      </c>
      <c r="G503" s="160" t="s">
        <v>736</v>
      </c>
      <c r="H503" s="161">
        <v>3</v>
      </c>
      <c r="I503" s="162"/>
      <c r="J503" s="163">
        <f>ROUND(I503*H503,2)</f>
        <v>0</v>
      </c>
      <c r="K503" s="159" t="s">
        <v>239</v>
      </c>
      <c r="L503" s="30"/>
      <c r="M503" s="164" t="s">
        <v>1</v>
      </c>
      <c r="N503" s="113" t="s">
        <v>39</v>
      </c>
      <c r="P503" s="153">
        <f>O503*H503</f>
        <v>0</v>
      </c>
      <c r="Q503" s="153">
        <v>0</v>
      </c>
      <c r="R503" s="153">
        <f>Q503*H503</f>
        <v>0</v>
      </c>
      <c r="S503" s="153">
        <v>0</v>
      </c>
      <c r="T503" s="154">
        <f>S503*H503</f>
        <v>0</v>
      </c>
      <c r="AR503" s="155" t="s">
        <v>268</v>
      </c>
      <c r="AT503" s="155" t="s">
        <v>207</v>
      </c>
      <c r="AU503" s="155" t="s">
        <v>82</v>
      </c>
      <c r="AY503" s="15" t="s">
        <v>193</v>
      </c>
      <c r="BE503" s="156">
        <f>IF(N503="základní",J503,0)</f>
        <v>0</v>
      </c>
      <c r="BF503" s="156">
        <f>IF(N503="snížená",J503,0)</f>
        <v>0</v>
      </c>
      <c r="BG503" s="156">
        <f>IF(N503="zákl. přenesená",J503,0)</f>
        <v>0</v>
      </c>
      <c r="BH503" s="156">
        <f>IF(N503="sníž. přenesená",J503,0)</f>
        <v>0</v>
      </c>
      <c r="BI503" s="156">
        <f>IF(N503="nulová",J503,0)</f>
        <v>0</v>
      </c>
      <c r="BJ503" s="15" t="s">
        <v>82</v>
      </c>
      <c r="BK503" s="156">
        <f>ROUND(I503*H503,2)</f>
        <v>0</v>
      </c>
      <c r="BL503" s="15" t="s">
        <v>268</v>
      </c>
      <c r="BM503" s="155" t="s">
        <v>3054</v>
      </c>
    </row>
    <row r="504" spans="2:65" s="1" customFormat="1" ht="11.25">
      <c r="B504" s="30"/>
      <c r="D504" s="180" t="s">
        <v>286</v>
      </c>
      <c r="F504" s="181" t="s">
        <v>2684</v>
      </c>
      <c r="I504" s="115"/>
      <c r="L504" s="30"/>
      <c r="M504" s="190"/>
      <c r="N504" s="185"/>
      <c r="O504" s="185"/>
      <c r="P504" s="185"/>
      <c r="Q504" s="185"/>
      <c r="R504" s="185"/>
      <c r="S504" s="185"/>
      <c r="T504" s="191"/>
      <c r="AT504" s="15" t="s">
        <v>286</v>
      </c>
      <c r="AU504" s="15" t="s">
        <v>82</v>
      </c>
    </row>
    <row r="505" spans="2:65" s="1" customFormat="1" ht="6.95" customHeight="1">
      <c r="B505" s="42"/>
      <c r="C505" s="43"/>
      <c r="D505" s="43"/>
      <c r="E505" s="43"/>
      <c r="F505" s="43"/>
      <c r="G505" s="43"/>
      <c r="H505" s="43"/>
      <c r="I505" s="43"/>
      <c r="J505" s="43"/>
      <c r="K505" s="43"/>
      <c r="L505" s="30"/>
    </row>
  </sheetData>
  <autoFilter ref="C132:K504" xr:uid="{00000000-0009-0000-0000-00000E000000}"/>
  <mergeCells count="14">
    <mergeCell ref="D111:F111"/>
    <mergeCell ref="E123:H123"/>
    <mergeCell ref="E125:H125"/>
    <mergeCell ref="L2:V2"/>
    <mergeCell ref="E87:H87"/>
    <mergeCell ref="D107:F107"/>
    <mergeCell ref="D108:F108"/>
    <mergeCell ref="D109:F109"/>
    <mergeCell ref="D110:F110"/>
    <mergeCell ref="E7:H7"/>
    <mergeCell ref="E9:H9"/>
    <mergeCell ref="E18:H18"/>
    <mergeCell ref="E27:H27"/>
    <mergeCell ref="E85:H85"/>
  </mergeCells>
  <hyperlinks>
    <hyperlink ref="F144" r:id="rId1" xr:uid="{00000000-0004-0000-0E00-000000000000}"/>
    <hyperlink ref="F146" r:id="rId2" xr:uid="{00000000-0004-0000-0E00-000001000000}"/>
    <hyperlink ref="F169" r:id="rId3" xr:uid="{00000000-0004-0000-0E00-000002000000}"/>
    <hyperlink ref="F171" r:id="rId4" xr:uid="{00000000-0004-0000-0E00-000003000000}"/>
    <hyperlink ref="F174" r:id="rId5" xr:uid="{00000000-0004-0000-0E00-000004000000}"/>
    <hyperlink ref="F176" r:id="rId6" xr:uid="{00000000-0004-0000-0E00-000005000000}"/>
    <hyperlink ref="F178" r:id="rId7" xr:uid="{00000000-0004-0000-0E00-000006000000}"/>
    <hyperlink ref="F180" r:id="rId8" xr:uid="{00000000-0004-0000-0E00-000007000000}"/>
    <hyperlink ref="F192" r:id="rId9" xr:uid="{00000000-0004-0000-0E00-000008000000}"/>
    <hyperlink ref="F332" r:id="rId10" xr:uid="{00000000-0004-0000-0E00-000009000000}"/>
    <hyperlink ref="F337" r:id="rId11" xr:uid="{00000000-0004-0000-0E00-00000A000000}"/>
    <hyperlink ref="F342" r:id="rId12" xr:uid="{00000000-0004-0000-0E00-00000B000000}"/>
    <hyperlink ref="F347" r:id="rId13" xr:uid="{00000000-0004-0000-0E00-00000C000000}"/>
    <hyperlink ref="F351" r:id="rId14" xr:uid="{00000000-0004-0000-0E00-00000D000000}"/>
    <hyperlink ref="F353" r:id="rId15" xr:uid="{00000000-0004-0000-0E00-00000E000000}"/>
    <hyperlink ref="F355" r:id="rId16" xr:uid="{00000000-0004-0000-0E00-00000F000000}"/>
    <hyperlink ref="F367" r:id="rId17" xr:uid="{00000000-0004-0000-0E00-000010000000}"/>
    <hyperlink ref="F373" r:id="rId18" xr:uid="{00000000-0004-0000-0E00-000011000000}"/>
    <hyperlink ref="F380" r:id="rId19" xr:uid="{00000000-0004-0000-0E00-000012000000}"/>
    <hyperlink ref="F385" r:id="rId20" xr:uid="{00000000-0004-0000-0E00-000013000000}"/>
    <hyperlink ref="F390" r:id="rId21" xr:uid="{00000000-0004-0000-0E00-000014000000}"/>
    <hyperlink ref="F396" r:id="rId22" xr:uid="{00000000-0004-0000-0E00-000015000000}"/>
    <hyperlink ref="F399" r:id="rId23" xr:uid="{00000000-0004-0000-0E00-000016000000}"/>
    <hyperlink ref="F402" r:id="rId24" xr:uid="{00000000-0004-0000-0E00-000017000000}"/>
    <hyperlink ref="F441" r:id="rId25" xr:uid="{00000000-0004-0000-0E00-000018000000}"/>
    <hyperlink ref="F451" r:id="rId26" xr:uid="{00000000-0004-0000-0E00-000019000000}"/>
    <hyperlink ref="F454" r:id="rId27" xr:uid="{00000000-0004-0000-0E00-00001A000000}"/>
    <hyperlink ref="F457" r:id="rId28" xr:uid="{00000000-0004-0000-0E00-00001B000000}"/>
    <hyperlink ref="F460" r:id="rId29" xr:uid="{00000000-0004-0000-0E00-00001C000000}"/>
    <hyperlink ref="F464" r:id="rId30" xr:uid="{00000000-0004-0000-0E00-00001D000000}"/>
    <hyperlink ref="F467" r:id="rId31" xr:uid="{00000000-0004-0000-0E00-00001E000000}"/>
    <hyperlink ref="F470" r:id="rId32" xr:uid="{00000000-0004-0000-0E00-00001F000000}"/>
    <hyperlink ref="F475" r:id="rId33" xr:uid="{00000000-0004-0000-0E00-000020000000}"/>
    <hyperlink ref="F478" r:id="rId34" xr:uid="{00000000-0004-0000-0E00-000021000000}"/>
    <hyperlink ref="F481" r:id="rId35" xr:uid="{00000000-0004-0000-0E00-000022000000}"/>
    <hyperlink ref="F486" r:id="rId36" xr:uid="{00000000-0004-0000-0E00-000023000000}"/>
    <hyperlink ref="F491" r:id="rId37" xr:uid="{00000000-0004-0000-0E00-000024000000}"/>
    <hyperlink ref="F494" r:id="rId38" xr:uid="{00000000-0004-0000-0E00-000025000000}"/>
    <hyperlink ref="F497" r:id="rId39" xr:uid="{00000000-0004-0000-0E00-000026000000}"/>
    <hyperlink ref="F500" r:id="rId40" xr:uid="{00000000-0004-0000-0E00-000027000000}"/>
    <hyperlink ref="F502" r:id="rId41" xr:uid="{00000000-0004-0000-0E00-000028000000}"/>
    <hyperlink ref="F504" r:id="rId42" xr:uid="{00000000-0004-0000-0E00-000029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4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46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126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30" customHeight="1">
      <c r="B9" s="30"/>
      <c r="E9" s="201" t="s">
        <v>3055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J105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ROUND((SUM(BE105:BE112) + SUM(BE132:BE466)),  2)</f>
        <v>0</v>
      </c>
      <c r="I35" s="92">
        <v>0.21</v>
      </c>
      <c r="J35" s="91">
        <f>ROUND(((SUM(BE105:BE112) + SUM(BE132:BE466))*I35),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ROUND((SUM(BF105:BF112) + SUM(BF132:BF466)),  2)</f>
        <v>0</v>
      </c>
      <c r="I36" s="92">
        <v>0.15</v>
      </c>
      <c r="J36" s="91">
        <f>ROUND(((SUM(BF105:BF112) + SUM(BF132:BF466))*I36),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ROUND((SUM(BG105:BG112) + SUM(BG132:BG466)),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ROUND((SUM(BH105:BH112) + SUM(BH132:BH466)),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ROUND((SUM(BI105:BI112) + SUM(BI132:BI466)),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30" customHeight="1">
      <c r="B87" s="30"/>
      <c r="E87" s="201" t="str">
        <f>E9</f>
        <v>SO 655-red - Trolejové vedení TBUS - Seifertova-Ke Skalce-U Hřbitova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J132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J133</f>
        <v>0</v>
      </c>
      <c r="L97" s="104"/>
    </row>
    <row r="98" spans="2:65" s="9" customFormat="1" ht="19.899999999999999" customHeight="1">
      <c r="B98" s="108"/>
      <c r="D98" s="109" t="s">
        <v>1119</v>
      </c>
      <c r="E98" s="110"/>
      <c r="F98" s="110"/>
      <c r="G98" s="110"/>
      <c r="H98" s="110"/>
      <c r="I98" s="110"/>
      <c r="J98" s="111">
        <f>J134</f>
        <v>0</v>
      </c>
      <c r="L98" s="108"/>
    </row>
    <row r="99" spans="2:65" s="9" customFormat="1" ht="19.899999999999999" customHeight="1">
      <c r="B99" s="108"/>
      <c r="D99" s="109" t="s">
        <v>1121</v>
      </c>
      <c r="E99" s="110"/>
      <c r="F99" s="110"/>
      <c r="G99" s="110"/>
      <c r="H99" s="110"/>
      <c r="I99" s="110"/>
      <c r="J99" s="111">
        <f>J140</f>
        <v>0</v>
      </c>
      <c r="L99" s="108"/>
    </row>
    <row r="100" spans="2:65" s="9" customFormat="1" ht="19.899999999999999" customHeight="1">
      <c r="B100" s="108"/>
      <c r="D100" s="109" t="s">
        <v>1123</v>
      </c>
      <c r="E100" s="110"/>
      <c r="F100" s="110"/>
      <c r="G100" s="110"/>
      <c r="H100" s="110"/>
      <c r="I100" s="110"/>
      <c r="J100" s="111">
        <f>J167</f>
        <v>0</v>
      </c>
      <c r="L100" s="108"/>
    </row>
    <row r="101" spans="2:65" s="8" customFormat="1" ht="24.95" customHeight="1">
      <c r="B101" s="104"/>
      <c r="D101" s="105" t="s">
        <v>1127</v>
      </c>
      <c r="E101" s="106"/>
      <c r="F101" s="106"/>
      <c r="G101" s="106"/>
      <c r="H101" s="106"/>
      <c r="I101" s="106"/>
      <c r="J101" s="107">
        <f>J307</f>
        <v>0</v>
      </c>
      <c r="L101" s="104"/>
    </row>
    <row r="102" spans="2:65" s="8" customFormat="1" ht="24.95" customHeight="1">
      <c r="B102" s="104"/>
      <c r="D102" s="105" t="s">
        <v>1128</v>
      </c>
      <c r="E102" s="106"/>
      <c r="F102" s="106"/>
      <c r="G102" s="106"/>
      <c r="H102" s="106"/>
      <c r="I102" s="106"/>
      <c r="J102" s="107">
        <f>J423</f>
        <v>0</v>
      </c>
      <c r="L102" s="104"/>
    </row>
    <row r="103" spans="2:65" s="1" customFormat="1" ht="21.75" customHeight="1">
      <c r="B103" s="30"/>
      <c r="L103" s="30"/>
    </row>
    <row r="104" spans="2:65" s="1" customFormat="1" ht="6.95" customHeight="1">
      <c r="B104" s="30"/>
      <c r="L104" s="30"/>
    </row>
    <row r="105" spans="2:65" s="1" customFormat="1" ht="29.25" customHeight="1">
      <c r="B105" s="30"/>
      <c r="C105" s="103" t="s">
        <v>168</v>
      </c>
      <c r="J105" s="112">
        <f>ROUND(J106 + J107 + J108 + J109 + J110 + J111,2)</f>
        <v>0</v>
      </c>
      <c r="L105" s="30"/>
      <c r="N105" s="113" t="s">
        <v>38</v>
      </c>
    </row>
    <row r="106" spans="2:65" s="1" customFormat="1" ht="18" customHeight="1">
      <c r="B106" s="114"/>
      <c r="C106" s="115"/>
      <c r="D106" s="240" t="s">
        <v>169</v>
      </c>
      <c r="E106" s="241"/>
      <c r="F106" s="241"/>
      <c r="G106" s="115"/>
      <c r="H106" s="115"/>
      <c r="I106" s="115"/>
      <c r="J106" s="117">
        <v>0</v>
      </c>
      <c r="K106" s="115"/>
      <c r="L106" s="114"/>
      <c r="M106" s="115"/>
      <c r="N106" s="118" t="s">
        <v>39</v>
      </c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9" t="s">
        <v>144</v>
      </c>
      <c r="AZ106" s="115"/>
      <c r="BA106" s="115"/>
      <c r="BB106" s="115"/>
      <c r="BC106" s="115"/>
      <c r="BD106" s="115"/>
      <c r="BE106" s="120">
        <f t="shared" ref="BE106:BE111" si="0">IF(N106="základní",J106,0)</f>
        <v>0</v>
      </c>
      <c r="BF106" s="120">
        <f t="shared" ref="BF106:BF111" si="1">IF(N106="snížená",J106,0)</f>
        <v>0</v>
      </c>
      <c r="BG106" s="120">
        <f t="shared" ref="BG106:BG111" si="2">IF(N106="zákl. přenesená",J106,0)</f>
        <v>0</v>
      </c>
      <c r="BH106" s="120">
        <f t="shared" ref="BH106:BH111" si="3">IF(N106="sníž. přenesená",J106,0)</f>
        <v>0</v>
      </c>
      <c r="BI106" s="120">
        <f t="shared" ref="BI106:BI111" si="4">IF(N106="nulová",J106,0)</f>
        <v>0</v>
      </c>
      <c r="BJ106" s="119" t="s">
        <v>82</v>
      </c>
      <c r="BK106" s="115"/>
      <c r="BL106" s="115"/>
      <c r="BM106" s="115"/>
    </row>
    <row r="107" spans="2:65" s="1" customFormat="1" ht="18" customHeight="1">
      <c r="B107" s="114"/>
      <c r="C107" s="115"/>
      <c r="D107" s="240" t="s">
        <v>170</v>
      </c>
      <c r="E107" s="241"/>
      <c r="F107" s="241"/>
      <c r="G107" s="115"/>
      <c r="H107" s="115"/>
      <c r="I107" s="115"/>
      <c r="J107" s="117"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144</v>
      </c>
      <c r="AZ107" s="115"/>
      <c r="BA107" s="115"/>
      <c r="BB107" s="115"/>
      <c r="BC107" s="115"/>
      <c r="BD107" s="115"/>
      <c r="BE107" s="120">
        <f t="shared" si="0"/>
        <v>0</v>
      </c>
      <c r="BF107" s="120">
        <f t="shared" si="1"/>
        <v>0</v>
      </c>
      <c r="BG107" s="120">
        <f t="shared" si="2"/>
        <v>0</v>
      </c>
      <c r="BH107" s="120">
        <f t="shared" si="3"/>
        <v>0</v>
      </c>
      <c r="BI107" s="120">
        <f t="shared" si="4"/>
        <v>0</v>
      </c>
      <c r="BJ107" s="119" t="s">
        <v>82</v>
      </c>
      <c r="BK107" s="115"/>
      <c r="BL107" s="115"/>
      <c r="BM107" s="115"/>
    </row>
    <row r="108" spans="2:65" s="1" customFormat="1" ht="18" customHeight="1">
      <c r="B108" s="114"/>
      <c r="C108" s="115"/>
      <c r="D108" s="240" t="s">
        <v>171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si="0"/>
        <v>0</v>
      </c>
      <c r="BF108" s="120">
        <f t="shared" si="1"/>
        <v>0</v>
      </c>
      <c r="BG108" s="120">
        <f t="shared" si="2"/>
        <v>0</v>
      </c>
      <c r="BH108" s="120">
        <f t="shared" si="3"/>
        <v>0</v>
      </c>
      <c r="BI108" s="120">
        <f t="shared" si="4"/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240" t="s">
        <v>172</v>
      </c>
      <c r="E109" s="241"/>
      <c r="F109" s="241"/>
      <c r="G109" s="115"/>
      <c r="H109" s="115"/>
      <c r="I109" s="115"/>
      <c r="J109" s="117"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144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8" customHeight="1">
      <c r="B110" s="114"/>
      <c r="C110" s="115"/>
      <c r="D110" s="240" t="s">
        <v>173</v>
      </c>
      <c r="E110" s="241"/>
      <c r="F110" s="241"/>
      <c r="G110" s="115"/>
      <c r="H110" s="115"/>
      <c r="I110" s="115"/>
      <c r="J110" s="117">
        <v>0</v>
      </c>
      <c r="K110" s="115"/>
      <c r="L110" s="114"/>
      <c r="M110" s="115"/>
      <c r="N110" s="118" t="s">
        <v>39</v>
      </c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9" t="s">
        <v>144</v>
      </c>
      <c r="AZ110" s="115"/>
      <c r="BA110" s="115"/>
      <c r="BB110" s="115"/>
      <c r="BC110" s="115"/>
      <c r="BD110" s="115"/>
      <c r="BE110" s="120">
        <f t="shared" si="0"/>
        <v>0</v>
      </c>
      <c r="BF110" s="120">
        <f t="shared" si="1"/>
        <v>0</v>
      </c>
      <c r="BG110" s="120">
        <f t="shared" si="2"/>
        <v>0</v>
      </c>
      <c r="BH110" s="120">
        <f t="shared" si="3"/>
        <v>0</v>
      </c>
      <c r="BI110" s="120">
        <f t="shared" si="4"/>
        <v>0</v>
      </c>
      <c r="BJ110" s="119" t="s">
        <v>82</v>
      </c>
      <c r="BK110" s="115"/>
      <c r="BL110" s="115"/>
      <c r="BM110" s="115"/>
    </row>
    <row r="111" spans="2:65" s="1" customFormat="1" ht="18" customHeight="1">
      <c r="B111" s="114"/>
      <c r="C111" s="115"/>
      <c r="D111" s="116" t="s">
        <v>174</v>
      </c>
      <c r="E111" s="115"/>
      <c r="F111" s="115"/>
      <c r="G111" s="115"/>
      <c r="H111" s="115"/>
      <c r="I111" s="115"/>
      <c r="J111" s="117">
        <f>ROUND(J30*T111,2)</f>
        <v>0</v>
      </c>
      <c r="K111" s="115"/>
      <c r="L111" s="114"/>
      <c r="M111" s="115"/>
      <c r="N111" s="118" t="s">
        <v>39</v>
      </c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9" t="s">
        <v>175</v>
      </c>
      <c r="AZ111" s="115"/>
      <c r="BA111" s="115"/>
      <c r="BB111" s="115"/>
      <c r="BC111" s="115"/>
      <c r="BD111" s="115"/>
      <c r="BE111" s="120">
        <f t="shared" si="0"/>
        <v>0</v>
      </c>
      <c r="BF111" s="120">
        <f t="shared" si="1"/>
        <v>0</v>
      </c>
      <c r="BG111" s="120">
        <f t="shared" si="2"/>
        <v>0</v>
      </c>
      <c r="BH111" s="120">
        <f t="shared" si="3"/>
        <v>0</v>
      </c>
      <c r="BI111" s="120">
        <f t="shared" si="4"/>
        <v>0</v>
      </c>
      <c r="BJ111" s="119" t="s">
        <v>82</v>
      </c>
      <c r="BK111" s="115"/>
      <c r="BL111" s="115"/>
      <c r="BM111" s="115"/>
    </row>
    <row r="112" spans="2:65" s="1" customFormat="1" ht="11.25">
      <c r="B112" s="30"/>
      <c r="L112" s="30"/>
    </row>
    <row r="113" spans="2:12" s="1" customFormat="1" ht="29.25" customHeight="1">
      <c r="B113" s="30"/>
      <c r="C113" s="121" t="s">
        <v>176</v>
      </c>
      <c r="D113" s="93"/>
      <c r="E113" s="93"/>
      <c r="F113" s="93"/>
      <c r="G113" s="93"/>
      <c r="H113" s="93"/>
      <c r="I113" s="93"/>
      <c r="J113" s="122">
        <f>ROUND(J96+J105,2)</f>
        <v>0</v>
      </c>
      <c r="K113" s="93"/>
      <c r="L113" s="30"/>
    </row>
    <row r="114" spans="2:12" s="1" customFormat="1" ht="6.95" customHeight="1">
      <c r="B114" s="42"/>
      <c r="C114" s="43"/>
      <c r="D114" s="43"/>
      <c r="E114" s="43"/>
      <c r="F114" s="43"/>
      <c r="G114" s="43"/>
      <c r="H114" s="43"/>
      <c r="I114" s="43"/>
      <c r="J114" s="43"/>
      <c r="K114" s="43"/>
      <c r="L114" s="30"/>
    </row>
    <row r="118" spans="2:12" s="1" customFormat="1" ht="6.95" customHeight="1">
      <c r="B118" s="44"/>
      <c r="C118" s="45"/>
      <c r="D118" s="45"/>
      <c r="E118" s="45"/>
      <c r="F118" s="45"/>
      <c r="G118" s="45"/>
      <c r="H118" s="45"/>
      <c r="I118" s="45"/>
      <c r="J118" s="45"/>
      <c r="K118" s="45"/>
      <c r="L118" s="30"/>
    </row>
    <row r="119" spans="2:12" s="1" customFormat="1" ht="24.95" customHeight="1">
      <c r="B119" s="30"/>
      <c r="C119" s="19" t="s">
        <v>177</v>
      </c>
      <c r="L119" s="30"/>
    </row>
    <row r="120" spans="2:12" s="1" customFormat="1" ht="6.95" customHeight="1">
      <c r="B120" s="30"/>
      <c r="L120" s="30"/>
    </row>
    <row r="121" spans="2:12" s="1" customFormat="1" ht="12" customHeight="1">
      <c r="B121" s="30"/>
      <c r="C121" s="25" t="s">
        <v>16</v>
      </c>
      <c r="L121" s="30"/>
    </row>
    <row r="122" spans="2:12" s="1" customFormat="1" ht="16.5" customHeight="1">
      <c r="B122" s="30"/>
      <c r="E122" s="236" t="str">
        <f>E7</f>
        <v>Jihozápadní trolejbusová tangenta Jihlava</v>
      </c>
      <c r="F122" s="237"/>
      <c r="G122" s="237"/>
      <c r="H122" s="237"/>
      <c r="L122" s="30"/>
    </row>
    <row r="123" spans="2:12" s="1" customFormat="1" ht="12" customHeight="1">
      <c r="B123" s="30"/>
      <c r="C123" s="25" t="s">
        <v>148</v>
      </c>
      <c r="L123" s="30"/>
    </row>
    <row r="124" spans="2:12" s="1" customFormat="1" ht="30" customHeight="1">
      <c r="B124" s="30"/>
      <c r="E124" s="201" t="str">
        <f>E9</f>
        <v>SO 655-red - Trolejové vedení TBUS - Seifertova-Ke Skalce-U Hřbitova</v>
      </c>
      <c r="F124" s="238"/>
      <c r="G124" s="238"/>
      <c r="H124" s="238"/>
      <c r="L124" s="30"/>
    </row>
    <row r="125" spans="2:12" s="1" customFormat="1" ht="6.95" customHeight="1">
      <c r="B125" s="30"/>
      <c r="L125" s="30"/>
    </row>
    <row r="126" spans="2:12" s="1" customFormat="1" ht="12" customHeight="1">
      <c r="B126" s="30"/>
      <c r="C126" s="25" t="s">
        <v>20</v>
      </c>
      <c r="F126" s="23" t="str">
        <f>F12</f>
        <v>Jihlava</v>
      </c>
      <c r="I126" s="25" t="s">
        <v>22</v>
      </c>
      <c r="J126" s="50" t="str">
        <f>IF(J12="","",J12)</f>
        <v>26. 10. 2023</v>
      </c>
      <c r="L126" s="30"/>
    </row>
    <row r="127" spans="2:12" s="1" customFormat="1" ht="6.95" customHeight="1">
      <c r="B127" s="30"/>
      <c r="L127" s="30"/>
    </row>
    <row r="128" spans="2:12" s="1" customFormat="1" ht="15.2" customHeight="1">
      <c r="B128" s="30"/>
      <c r="C128" s="25" t="s">
        <v>24</v>
      </c>
      <c r="F128" s="23" t="str">
        <f>E15</f>
        <v>Dopravní podnik města Jihlavy, a.s.</v>
      </c>
      <c r="I128" s="25" t="s">
        <v>30</v>
      </c>
      <c r="J128" s="28" t="str">
        <f>E21</f>
        <v xml:space="preserve"> </v>
      </c>
      <c r="L128" s="30"/>
    </row>
    <row r="129" spans="2:65" s="1" customFormat="1" ht="15.2" customHeight="1">
      <c r="B129" s="30"/>
      <c r="C129" s="25" t="s">
        <v>28</v>
      </c>
      <c r="F129" s="23" t="str">
        <f>IF(E18="","",E18)</f>
        <v>Vyplň údaj</v>
      </c>
      <c r="I129" s="25" t="s">
        <v>32</v>
      </c>
      <c r="J129" s="28" t="str">
        <f>E24</f>
        <v xml:space="preserve"> </v>
      </c>
      <c r="L129" s="30"/>
    </row>
    <row r="130" spans="2:65" s="1" customFormat="1" ht="10.35" customHeight="1">
      <c r="B130" s="30"/>
      <c r="L130" s="30"/>
    </row>
    <row r="131" spans="2:65" s="10" customFormat="1" ht="29.25" customHeight="1">
      <c r="B131" s="123"/>
      <c r="C131" s="124" t="s">
        <v>178</v>
      </c>
      <c r="D131" s="125" t="s">
        <v>59</v>
      </c>
      <c r="E131" s="125" t="s">
        <v>55</v>
      </c>
      <c r="F131" s="125" t="s">
        <v>56</v>
      </c>
      <c r="G131" s="125" t="s">
        <v>179</v>
      </c>
      <c r="H131" s="125" t="s">
        <v>180</v>
      </c>
      <c r="I131" s="125" t="s">
        <v>181</v>
      </c>
      <c r="J131" s="125" t="s">
        <v>154</v>
      </c>
      <c r="K131" s="126" t="s">
        <v>182</v>
      </c>
      <c r="L131" s="123"/>
      <c r="M131" s="57" t="s">
        <v>1</v>
      </c>
      <c r="N131" s="58" t="s">
        <v>38</v>
      </c>
      <c r="O131" s="58" t="s">
        <v>183</v>
      </c>
      <c r="P131" s="58" t="s">
        <v>184</v>
      </c>
      <c r="Q131" s="58" t="s">
        <v>185</v>
      </c>
      <c r="R131" s="58" t="s">
        <v>186</v>
      </c>
      <c r="S131" s="58" t="s">
        <v>187</v>
      </c>
      <c r="T131" s="59" t="s">
        <v>188</v>
      </c>
    </row>
    <row r="132" spans="2:65" s="1" customFormat="1" ht="22.9" customHeight="1">
      <c r="B132" s="30"/>
      <c r="C132" s="62" t="s">
        <v>189</v>
      </c>
      <c r="J132" s="127">
        <f>BK132</f>
        <v>0</v>
      </c>
      <c r="L132" s="30"/>
      <c r="M132" s="60"/>
      <c r="N132" s="51"/>
      <c r="O132" s="51"/>
      <c r="P132" s="128">
        <f>P133+P307+P423</f>
        <v>0</v>
      </c>
      <c r="Q132" s="51"/>
      <c r="R132" s="128">
        <f>R133+R307+R423</f>
        <v>63.145004087499998</v>
      </c>
      <c r="S132" s="51"/>
      <c r="T132" s="129">
        <f>T133+T307+T423</f>
        <v>130.41320000000002</v>
      </c>
      <c r="AT132" s="15" t="s">
        <v>73</v>
      </c>
      <c r="AU132" s="15" t="s">
        <v>156</v>
      </c>
      <c r="BK132" s="130">
        <f>BK133+BK307+BK423</f>
        <v>0</v>
      </c>
    </row>
    <row r="133" spans="2:65" s="11" customFormat="1" ht="25.9" customHeight="1">
      <c r="B133" s="131"/>
      <c r="D133" s="132" t="s">
        <v>73</v>
      </c>
      <c r="E133" s="133" t="s">
        <v>849</v>
      </c>
      <c r="F133" s="133" t="s">
        <v>850</v>
      </c>
      <c r="I133" s="134"/>
      <c r="J133" s="135">
        <f>BK133</f>
        <v>0</v>
      </c>
      <c r="L133" s="131"/>
      <c r="M133" s="136"/>
      <c r="P133" s="137">
        <f>P134+P140+P167</f>
        <v>0</v>
      </c>
      <c r="R133" s="137">
        <f>R134+R140+R167</f>
        <v>0</v>
      </c>
      <c r="T133" s="138">
        <f>T134+T140+T167</f>
        <v>7.4999999999999997E-3</v>
      </c>
      <c r="AR133" s="132" t="s">
        <v>82</v>
      </c>
      <c r="AT133" s="139" t="s">
        <v>73</v>
      </c>
      <c r="AU133" s="139" t="s">
        <v>74</v>
      </c>
      <c r="AY133" s="132" t="s">
        <v>193</v>
      </c>
      <c r="BK133" s="140">
        <f>BK134+BK140+BK167</f>
        <v>0</v>
      </c>
    </row>
    <row r="134" spans="2:65" s="11" customFormat="1" ht="22.9" customHeight="1">
      <c r="B134" s="131"/>
      <c r="D134" s="132" t="s">
        <v>73</v>
      </c>
      <c r="E134" s="141" t="s">
        <v>1129</v>
      </c>
      <c r="F134" s="141" t="s">
        <v>1130</v>
      </c>
      <c r="I134" s="134"/>
      <c r="J134" s="142">
        <f>BK134</f>
        <v>0</v>
      </c>
      <c r="L134" s="131"/>
      <c r="M134" s="136"/>
      <c r="P134" s="137">
        <f>SUM(P135:P139)</f>
        <v>0</v>
      </c>
      <c r="R134" s="137">
        <f>SUM(R135:R139)</f>
        <v>0</v>
      </c>
      <c r="T134" s="138">
        <f>SUM(T135:T139)</f>
        <v>0</v>
      </c>
      <c r="AR134" s="132" t="s">
        <v>82</v>
      </c>
      <c r="AT134" s="139" t="s">
        <v>73</v>
      </c>
      <c r="AU134" s="139" t="s">
        <v>82</v>
      </c>
      <c r="AY134" s="132" t="s">
        <v>193</v>
      </c>
      <c r="BK134" s="140">
        <f>SUM(BK135:BK139)</f>
        <v>0</v>
      </c>
    </row>
    <row r="135" spans="2:65" s="1" customFormat="1" ht="16.5" customHeight="1">
      <c r="B135" s="114"/>
      <c r="C135" s="157" t="s">
        <v>82</v>
      </c>
      <c r="D135" s="157" t="s">
        <v>207</v>
      </c>
      <c r="E135" s="158" t="s">
        <v>1131</v>
      </c>
      <c r="F135" s="159" t="s">
        <v>1132</v>
      </c>
      <c r="G135" s="160" t="s">
        <v>199</v>
      </c>
      <c r="H135" s="161">
        <v>8</v>
      </c>
      <c r="I135" s="162"/>
      <c r="J135" s="163">
        <f>ROUND(I135*H135,2)</f>
        <v>0</v>
      </c>
      <c r="K135" s="159" t="s">
        <v>1</v>
      </c>
      <c r="L135" s="30"/>
      <c r="M135" s="164" t="s">
        <v>1</v>
      </c>
      <c r="N135" s="113" t="s">
        <v>39</v>
      </c>
      <c r="P135" s="153">
        <f>O135*H135</f>
        <v>0</v>
      </c>
      <c r="Q135" s="153">
        <v>0</v>
      </c>
      <c r="R135" s="153">
        <f>Q135*H135</f>
        <v>0</v>
      </c>
      <c r="S135" s="153">
        <v>0</v>
      </c>
      <c r="T135" s="154">
        <f>S135*H135</f>
        <v>0</v>
      </c>
      <c r="AR135" s="155" t="s">
        <v>192</v>
      </c>
      <c r="AT135" s="155" t="s">
        <v>207</v>
      </c>
      <c r="AU135" s="155" t="s">
        <v>84</v>
      </c>
      <c r="AY135" s="15" t="s">
        <v>193</v>
      </c>
      <c r="BE135" s="156">
        <f>IF(N135="základní",J135,0)</f>
        <v>0</v>
      </c>
      <c r="BF135" s="156">
        <f>IF(N135="snížená",J135,0)</f>
        <v>0</v>
      </c>
      <c r="BG135" s="156">
        <f>IF(N135="zákl. přenesená",J135,0)</f>
        <v>0</v>
      </c>
      <c r="BH135" s="156">
        <f>IF(N135="sníž. přenesená",J135,0)</f>
        <v>0</v>
      </c>
      <c r="BI135" s="156">
        <f>IF(N135="nulová",J135,0)</f>
        <v>0</v>
      </c>
      <c r="BJ135" s="15" t="s">
        <v>82</v>
      </c>
      <c r="BK135" s="156">
        <f>ROUND(I135*H135,2)</f>
        <v>0</v>
      </c>
      <c r="BL135" s="15" t="s">
        <v>192</v>
      </c>
      <c r="BM135" s="155" t="s">
        <v>3056</v>
      </c>
    </row>
    <row r="136" spans="2:65" s="1" customFormat="1" ht="16.5" customHeight="1">
      <c r="B136" s="114"/>
      <c r="C136" s="157" t="s">
        <v>84</v>
      </c>
      <c r="D136" s="157" t="s">
        <v>207</v>
      </c>
      <c r="E136" s="158" t="s">
        <v>1150</v>
      </c>
      <c r="F136" s="159" t="s">
        <v>1151</v>
      </c>
      <c r="G136" s="160" t="s">
        <v>199</v>
      </c>
      <c r="H136" s="161">
        <v>6</v>
      </c>
      <c r="I136" s="162"/>
      <c r="J136" s="163">
        <f>ROUND(I136*H136,2)</f>
        <v>0</v>
      </c>
      <c r="K136" s="159" t="s">
        <v>1</v>
      </c>
      <c r="L136" s="30"/>
      <c r="M136" s="164" t="s">
        <v>1</v>
      </c>
      <c r="N136" s="113" t="s">
        <v>39</v>
      </c>
      <c r="P136" s="153">
        <f>O136*H136</f>
        <v>0</v>
      </c>
      <c r="Q136" s="153">
        <v>0</v>
      </c>
      <c r="R136" s="153">
        <f>Q136*H136</f>
        <v>0</v>
      </c>
      <c r="S136" s="153">
        <v>0</v>
      </c>
      <c r="T136" s="154">
        <f>S136*H136</f>
        <v>0</v>
      </c>
      <c r="AR136" s="155" t="s">
        <v>1004</v>
      </c>
      <c r="AT136" s="155" t="s">
        <v>207</v>
      </c>
      <c r="AU136" s="155" t="s">
        <v>84</v>
      </c>
      <c r="AY136" s="15" t="s">
        <v>193</v>
      </c>
      <c r="BE136" s="156">
        <f>IF(N136="základní",J136,0)</f>
        <v>0</v>
      </c>
      <c r="BF136" s="156">
        <f>IF(N136="snížená",J136,0)</f>
        <v>0</v>
      </c>
      <c r="BG136" s="156">
        <f>IF(N136="zákl. přenesená",J136,0)</f>
        <v>0</v>
      </c>
      <c r="BH136" s="156">
        <f>IF(N136="sníž. přenesená",J136,0)</f>
        <v>0</v>
      </c>
      <c r="BI136" s="156">
        <f>IF(N136="nulová",J136,0)</f>
        <v>0</v>
      </c>
      <c r="BJ136" s="15" t="s">
        <v>82</v>
      </c>
      <c r="BK136" s="156">
        <f>ROUND(I136*H136,2)</f>
        <v>0</v>
      </c>
      <c r="BL136" s="15" t="s">
        <v>1004</v>
      </c>
      <c r="BM136" s="155" t="s">
        <v>3057</v>
      </c>
    </row>
    <row r="137" spans="2:65" s="1" customFormat="1" ht="16.5" customHeight="1">
      <c r="B137" s="114"/>
      <c r="C137" s="157" t="s">
        <v>203</v>
      </c>
      <c r="D137" s="157" t="s">
        <v>207</v>
      </c>
      <c r="E137" s="158" t="s">
        <v>1153</v>
      </c>
      <c r="F137" s="159" t="s">
        <v>1154</v>
      </c>
      <c r="G137" s="160" t="s">
        <v>199</v>
      </c>
      <c r="H137" s="161">
        <v>20</v>
      </c>
      <c r="I137" s="162"/>
      <c r="J137" s="163">
        <f>ROUND(I137*H137,2)</f>
        <v>0</v>
      </c>
      <c r="K137" s="159" t="s">
        <v>1</v>
      </c>
      <c r="L137" s="30"/>
      <c r="M137" s="164" t="s">
        <v>1</v>
      </c>
      <c r="N137" s="113" t="s">
        <v>39</v>
      </c>
      <c r="P137" s="153">
        <f>O137*H137</f>
        <v>0</v>
      </c>
      <c r="Q137" s="153">
        <v>0</v>
      </c>
      <c r="R137" s="153">
        <f>Q137*H137</f>
        <v>0</v>
      </c>
      <c r="S137" s="153">
        <v>0</v>
      </c>
      <c r="T137" s="154">
        <f>S137*H137</f>
        <v>0</v>
      </c>
      <c r="AR137" s="155" t="s">
        <v>1004</v>
      </c>
      <c r="AT137" s="155" t="s">
        <v>207</v>
      </c>
      <c r="AU137" s="155" t="s">
        <v>84</v>
      </c>
      <c r="AY137" s="15" t="s">
        <v>193</v>
      </c>
      <c r="BE137" s="156">
        <f>IF(N137="základní",J137,0)</f>
        <v>0</v>
      </c>
      <c r="BF137" s="156">
        <f>IF(N137="snížená",J137,0)</f>
        <v>0</v>
      </c>
      <c r="BG137" s="156">
        <f>IF(N137="zákl. přenesená",J137,0)</f>
        <v>0</v>
      </c>
      <c r="BH137" s="156">
        <f>IF(N137="sníž. přenesená",J137,0)</f>
        <v>0</v>
      </c>
      <c r="BI137" s="156">
        <f>IF(N137="nulová",J137,0)</f>
        <v>0</v>
      </c>
      <c r="BJ137" s="15" t="s">
        <v>82</v>
      </c>
      <c r="BK137" s="156">
        <f>ROUND(I137*H137,2)</f>
        <v>0</v>
      </c>
      <c r="BL137" s="15" t="s">
        <v>1004</v>
      </c>
      <c r="BM137" s="155" t="s">
        <v>3058</v>
      </c>
    </row>
    <row r="138" spans="2:65" s="1" customFormat="1" ht="16.5" customHeight="1">
      <c r="B138" s="114"/>
      <c r="C138" s="157" t="s">
        <v>192</v>
      </c>
      <c r="D138" s="157" t="s">
        <v>207</v>
      </c>
      <c r="E138" s="158" t="s">
        <v>1156</v>
      </c>
      <c r="F138" s="159" t="s">
        <v>1157</v>
      </c>
      <c r="G138" s="160" t="s">
        <v>199</v>
      </c>
      <c r="H138" s="161">
        <v>4</v>
      </c>
      <c r="I138" s="162"/>
      <c r="J138" s="163">
        <f>ROUND(I138*H138,2)</f>
        <v>0</v>
      </c>
      <c r="K138" s="159" t="s">
        <v>1</v>
      </c>
      <c r="L138" s="30"/>
      <c r="M138" s="164" t="s">
        <v>1</v>
      </c>
      <c r="N138" s="113" t="s">
        <v>39</v>
      </c>
      <c r="P138" s="153">
        <f>O138*H138</f>
        <v>0</v>
      </c>
      <c r="Q138" s="153">
        <v>0</v>
      </c>
      <c r="R138" s="153">
        <f>Q138*H138</f>
        <v>0</v>
      </c>
      <c r="S138" s="153">
        <v>0</v>
      </c>
      <c r="T138" s="154">
        <f>S138*H138</f>
        <v>0</v>
      </c>
      <c r="AR138" s="155" t="s">
        <v>1004</v>
      </c>
      <c r="AT138" s="155" t="s">
        <v>207</v>
      </c>
      <c r="AU138" s="155" t="s">
        <v>84</v>
      </c>
      <c r="AY138" s="15" t="s">
        <v>193</v>
      </c>
      <c r="BE138" s="156">
        <f>IF(N138="základní",J138,0)</f>
        <v>0</v>
      </c>
      <c r="BF138" s="156">
        <f>IF(N138="snížená",J138,0)</f>
        <v>0</v>
      </c>
      <c r="BG138" s="156">
        <f>IF(N138="zákl. přenesená",J138,0)</f>
        <v>0</v>
      </c>
      <c r="BH138" s="156">
        <f>IF(N138="sníž. přenesená",J138,0)</f>
        <v>0</v>
      </c>
      <c r="BI138" s="156">
        <f>IF(N138="nulová",J138,0)</f>
        <v>0</v>
      </c>
      <c r="BJ138" s="15" t="s">
        <v>82</v>
      </c>
      <c r="BK138" s="156">
        <f>ROUND(I138*H138,2)</f>
        <v>0</v>
      </c>
      <c r="BL138" s="15" t="s">
        <v>1004</v>
      </c>
      <c r="BM138" s="155" t="s">
        <v>3059</v>
      </c>
    </row>
    <row r="139" spans="2:65" s="1" customFormat="1" ht="16.5" customHeight="1">
      <c r="B139" s="114"/>
      <c r="C139" s="157" t="s">
        <v>211</v>
      </c>
      <c r="D139" s="157" t="s">
        <v>207</v>
      </c>
      <c r="E139" s="158" t="s">
        <v>1159</v>
      </c>
      <c r="F139" s="159" t="s">
        <v>1160</v>
      </c>
      <c r="G139" s="160" t="s">
        <v>221</v>
      </c>
      <c r="H139" s="161">
        <v>680</v>
      </c>
      <c r="I139" s="162"/>
      <c r="J139" s="163">
        <f>ROUND(I139*H139,2)</f>
        <v>0</v>
      </c>
      <c r="K139" s="159" t="s">
        <v>1</v>
      </c>
      <c r="L139" s="30"/>
      <c r="M139" s="164" t="s">
        <v>1</v>
      </c>
      <c r="N139" s="113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192</v>
      </c>
      <c r="AT139" s="155" t="s">
        <v>207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192</v>
      </c>
      <c r="BM139" s="155" t="s">
        <v>3060</v>
      </c>
    </row>
    <row r="140" spans="2:65" s="11" customFormat="1" ht="22.9" customHeight="1">
      <c r="B140" s="131"/>
      <c r="D140" s="132" t="s">
        <v>73</v>
      </c>
      <c r="E140" s="141" t="s">
        <v>1191</v>
      </c>
      <c r="F140" s="141" t="s">
        <v>1192</v>
      </c>
      <c r="I140" s="134"/>
      <c r="J140" s="142">
        <f>BK140</f>
        <v>0</v>
      </c>
      <c r="L140" s="131"/>
      <c r="M140" s="136"/>
      <c r="P140" s="137">
        <f>SUM(P141:P166)</f>
        <v>0</v>
      </c>
      <c r="R140" s="137">
        <f>SUM(R141:R166)</f>
        <v>0</v>
      </c>
      <c r="T140" s="138">
        <f>SUM(T141:T166)</f>
        <v>7.4999999999999997E-3</v>
      </c>
      <c r="AR140" s="132" t="s">
        <v>82</v>
      </c>
      <c r="AT140" s="139" t="s">
        <v>73</v>
      </c>
      <c r="AU140" s="139" t="s">
        <v>82</v>
      </c>
      <c r="AY140" s="132" t="s">
        <v>193</v>
      </c>
      <c r="BK140" s="140">
        <f>SUM(BK141:BK166)</f>
        <v>0</v>
      </c>
    </row>
    <row r="141" spans="2:65" s="1" customFormat="1" ht="16.5" customHeight="1">
      <c r="B141" s="114"/>
      <c r="C141" s="157" t="s">
        <v>206</v>
      </c>
      <c r="D141" s="157" t="s">
        <v>207</v>
      </c>
      <c r="E141" s="158" t="s">
        <v>1193</v>
      </c>
      <c r="F141" s="159" t="s">
        <v>1194</v>
      </c>
      <c r="G141" s="160" t="s">
        <v>199</v>
      </c>
      <c r="H141" s="161">
        <v>17</v>
      </c>
      <c r="I141" s="162"/>
      <c r="J141" s="163">
        <f>ROUND(I141*H141,2)</f>
        <v>0</v>
      </c>
      <c r="K141" s="159" t="s">
        <v>1</v>
      </c>
      <c r="L141" s="30"/>
      <c r="M141" s="164" t="s">
        <v>1</v>
      </c>
      <c r="N141" s="113" t="s">
        <v>39</v>
      </c>
      <c r="P141" s="153">
        <f>O141*H141</f>
        <v>0</v>
      </c>
      <c r="Q141" s="153">
        <v>0</v>
      </c>
      <c r="R141" s="153">
        <f>Q141*H141</f>
        <v>0</v>
      </c>
      <c r="S141" s="153">
        <v>0</v>
      </c>
      <c r="T141" s="154">
        <f>S141*H141</f>
        <v>0</v>
      </c>
      <c r="AR141" s="155" t="s">
        <v>1004</v>
      </c>
      <c r="AT141" s="155" t="s">
        <v>207</v>
      </c>
      <c r="AU141" s="155" t="s">
        <v>84</v>
      </c>
      <c r="AY141" s="15" t="s">
        <v>193</v>
      </c>
      <c r="BE141" s="156">
        <f>IF(N141="základní",J141,0)</f>
        <v>0</v>
      </c>
      <c r="BF141" s="156">
        <f>IF(N141="snížená",J141,0)</f>
        <v>0</v>
      </c>
      <c r="BG141" s="156">
        <f>IF(N141="zákl. přenesená",J141,0)</f>
        <v>0</v>
      </c>
      <c r="BH141" s="156">
        <f>IF(N141="sníž. přenesená",J141,0)</f>
        <v>0</v>
      </c>
      <c r="BI141" s="156">
        <f>IF(N141="nulová",J141,0)</f>
        <v>0</v>
      </c>
      <c r="BJ141" s="15" t="s">
        <v>82</v>
      </c>
      <c r="BK141" s="156">
        <f>ROUND(I141*H141,2)</f>
        <v>0</v>
      </c>
      <c r="BL141" s="15" t="s">
        <v>1004</v>
      </c>
      <c r="BM141" s="155" t="s">
        <v>3061</v>
      </c>
    </row>
    <row r="142" spans="2:65" s="1" customFormat="1" ht="24.2" customHeight="1">
      <c r="B142" s="114"/>
      <c r="C142" s="157" t="s">
        <v>228</v>
      </c>
      <c r="D142" s="157" t="s">
        <v>207</v>
      </c>
      <c r="E142" s="158" t="s">
        <v>2692</v>
      </c>
      <c r="F142" s="159" t="s">
        <v>2693</v>
      </c>
      <c r="G142" s="160" t="s">
        <v>258</v>
      </c>
      <c r="H142" s="161">
        <v>3</v>
      </c>
      <c r="I142" s="162"/>
      <c r="J142" s="163">
        <f>ROUND(I142*H142,2)</f>
        <v>0</v>
      </c>
      <c r="K142" s="159" t="s">
        <v>239</v>
      </c>
      <c r="L142" s="30"/>
      <c r="M142" s="164" t="s">
        <v>1</v>
      </c>
      <c r="N142" s="113" t="s">
        <v>39</v>
      </c>
      <c r="P142" s="153">
        <f>O142*H142</f>
        <v>0</v>
      </c>
      <c r="Q142" s="153">
        <v>0</v>
      </c>
      <c r="R142" s="153">
        <f>Q142*H142</f>
        <v>0</v>
      </c>
      <c r="S142" s="153">
        <v>2.5000000000000001E-3</v>
      </c>
      <c r="T142" s="154">
        <f>S142*H142</f>
        <v>7.4999999999999997E-3</v>
      </c>
      <c r="AR142" s="155" t="s">
        <v>268</v>
      </c>
      <c r="AT142" s="155" t="s">
        <v>207</v>
      </c>
      <c r="AU142" s="155" t="s">
        <v>84</v>
      </c>
      <c r="AY142" s="15" t="s">
        <v>193</v>
      </c>
      <c r="BE142" s="156">
        <f>IF(N142="základní",J142,0)</f>
        <v>0</v>
      </c>
      <c r="BF142" s="156">
        <f>IF(N142="snížená",J142,0)</f>
        <v>0</v>
      </c>
      <c r="BG142" s="156">
        <f>IF(N142="zákl. přenesená",J142,0)</f>
        <v>0</v>
      </c>
      <c r="BH142" s="156">
        <f>IF(N142="sníž. přenesená",J142,0)</f>
        <v>0</v>
      </c>
      <c r="BI142" s="156">
        <f>IF(N142="nulová",J142,0)</f>
        <v>0</v>
      </c>
      <c r="BJ142" s="15" t="s">
        <v>82</v>
      </c>
      <c r="BK142" s="156">
        <f>ROUND(I142*H142,2)</f>
        <v>0</v>
      </c>
      <c r="BL142" s="15" t="s">
        <v>268</v>
      </c>
      <c r="BM142" s="155" t="s">
        <v>3062</v>
      </c>
    </row>
    <row r="143" spans="2:65" s="1" customFormat="1" ht="11.25">
      <c r="B143" s="30"/>
      <c r="D143" s="180" t="s">
        <v>286</v>
      </c>
      <c r="F143" s="181" t="s">
        <v>2695</v>
      </c>
      <c r="I143" s="115"/>
      <c r="L143" s="30"/>
      <c r="M143" s="182"/>
      <c r="T143" s="54"/>
      <c r="AT143" s="15" t="s">
        <v>286</v>
      </c>
      <c r="AU143" s="15" t="s">
        <v>84</v>
      </c>
    </row>
    <row r="144" spans="2:65" s="1" customFormat="1" ht="24.2" customHeight="1">
      <c r="B144" s="114"/>
      <c r="C144" s="157" t="s">
        <v>200</v>
      </c>
      <c r="D144" s="157" t="s">
        <v>207</v>
      </c>
      <c r="E144" s="158" t="s">
        <v>1172</v>
      </c>
      <c r="F144" s="159" t="s">
        <v>1173</v>
      </c>
      <c r="G144" s="160" t="s">
        <v>258</v>
      </c>
      <c r="H144" s="161">
        <v>10</v>
      </c>
      <c r="I144" s="162"/>
      <c r="J144" s="163">
        <f>ROUND(I144*H144,2)</f>
        <v>0</v>
      </c>
      <c r="K144" s="159" t="s">
        <v>239</v>
      </c>
      <c r="L144" s="30"/>
      <c r="M144" s="164" t="s">
        <v>1</v>
      </c>
      <c r="N144" s="113" t="s">
        <v>39</v>
      </c>
      <c r="P144" s="153">
        <f>O144*H144</f>
        <v>0</v>
      </c>
      <c r="Q144" s="153">
        <v>0</v>
      </c>
      <c r="R144" s="153">
        <f>Q144*H144</f>
        <v>0</v>
      </c>
      <c r="S144" s="153">
        <v>0</v>
      </c>
      <c r="T144" s="154">
        <f>S144*H144</f>
        <v>0</v>
      </c>
      <c r="AR144" s="155" t="s">
        <v>268</v>
      </c>
      <c r="AT144" s="155" t="s">
        <v>207</v>
      </c>
      <c r="AU144" s="155" t="s">
        <v>84</v>
      </c>
      <c r="AY144" s="15" t="s">
        <v>193</v>
      </c>
      <c r="BE144" s="156">
        <f>IF(N144="základní",J144,0)</f>
        <v>0</v>
      </c>
      <c r="BF144" s="156">
        <f>IF(N144="snížená",J144,0)</f>
        <v>0</v>
      </c>
      <c r="BG144" s="156">
        <f>IF(N144="zákl. přenesená",J144,0)</f>
        <v>0</v>
      </c>
      <c r="BH144" s="156">
        <f>IF(N144="sníž. přenesená",J144,0)</f>
        <v>0</v>
      </c>
      <c r="BI144" s="156">
        <f>IF(N144="nulová",J144,0)</f>
        <v>0</v>
      </c>
      <c r="BJ144" s="15" t="s">
        <v>82</v>
      </c>
      <c r="BK144" s="156">
        <f>ROUND(I144*H144,2)</f>
        <v>0</v>
      </c>
      <c r="BL144" s="15" t="s">
        <v>268</v>
      </c>
      <c r="BM144" s="155" t="s">
        <v>3063</v>
      </c>
    </row>
    <row r="145" spans="2:65" s="1" customFormat="1" ht="11.25">
      <c r="B145" s="30"/>
      <c r="D145" s="180" t="s">
        <v>286</v>
      </c>
      <c r="F145" s="181" t="s">
        <v>1175</v>
      </c>
      <c r="I145" s="115"/>
      <c r="L145" s="30"/>
      <c r="M145" s="182"/>
      <c r="T145" s="54"/>
      <c r="AT145" s="15" t="s">
        <v>286</v>
      </c>
      <c r="AU145" s="15" t="s">
        <v>84</v>
      </c>
    </row>
    <row r="146" spans="2:65" s="1" customFormat="1" ht="21.75" customHeight="1">
      <c r="B146" s="114"/>
      <c r="C146" s="157" t="s">
        <v>236</v>
      </c>
      <c r="D146" s="157" t="s">
        <v>207</v>
      </c>
      <c r="E146" s="158" t="s">
        <v>1166</v>
      </c>
      <c r="F146" s="159" t="s">
        <v>1167</v>
      </c>
      <c r="G146" s="160" t="s">
        <v>199</v>
      </c>
      <c r="H146" s="161">
        <v>1</v>
      </c>
      <c r="I146" s="162"/>
      <c r="J146" s="163">
        <f>ROUND(I146*H146,2)</f>
        <v>0</v>
      </c>
      <c r="K146" s="159" t="s">
        <v>1</v>
      </c>
      <c r="L146" s="30"/>
      <c r="M146" s="164" t="s">
        <v>1</v>
      </c>
      <c r="N146" s="113" t="s">
        <v>39</v>
      </c>
      <c r="P146" s="153">
        <f>O146*H146</f>
        <v>0</v>
      </c>
      <c r="Q146" s="153">
        <v>0</v>
      </c>
      <c r="R146" s="153">
        <f>Q146*H146</f>
        <v>0</v>
      </c>
      <c r="S146" s="153">
        <v>0</v>
      </c>
      <c r="T146" s="154">
        <f>S146*H146</f>
        <v>0</v>
      </c>
      <c r="AR146" s="155" t="s">
        <v>268</v>
      </c>
      <c r="AT146" s="155" t="s">
        <v>207</v>
      </c>
      <c r="AU146" s="155" t="s">
        <v>84</v>
      </c>
      <c r="AY146" s="15" t="s">
        <v>193</v>
      </c>
      <c r="BE146" s="156">
        <f>IF(N146="základní",J146,0)</f>
        <v>0</v>
      </c>
      <c r="BF146" s="156">
        <f>IF(N146="snížená",J146,0)</f>
        <v>0</v>
      </c>
      <c r="BG146" s="156">
        <f>IF(N146="zákl. přenesená",J146,0)</f>
        <v>0</v>
      </c>
      <c r="BH146" s="156">
        <f>IF(N146="sníž. přenesená",J146,0)</f>
        <v>0</v>
      </c>
      <c r="BI146" s="156">
        <f>IF(N146="nulová",J146,0)</f>
        <v>0</v>
      </c>
      <c r="BJ146" s="15" t="s">
        <v>82</v>
      </c>
      <c r="BK146" s="156">
        <f>ROUND(I146*H146,2)</f>
        <v>0</v>
      </c>
      <c r="BL146" s="15" t="s">
        <v>268</v>
      </c>
      <c r="BM146" s="155" t="s">
        <v>3064</v>
      </c>
    </row>
    <row r="147" spans="2:65" s="1" customFormat="1" ht="24.2" customHeight="1">
      <c r="B147" s="114"/>
      <c r="C147" s="157" t="s">
        <v>214</v>
      </c>
      <c r="D147" s="157" t="s">
        <v>207</v>
      </c>
      <c r="E147" s="158" t="s">
        <v>1248</v>
      </c>
      <c r="F147" s="159" t="s">
        <v>1249</v>
      </c>
      <c r="G147" s="160" t="s">
        <v>199</v>
      </c>
      <c r="H147" s="161">
        <v>17</v>
      </c>
      <c r="I147" s="162"/>
      <c r="J147" s="163">
        <f>ROUND(I147*H147,2)</f>
        <v>0</v>
      </c>
      <c r="K147" s="159" t="s">
        <v>1</v>
      </c>
      <c r="L147" s="30"/>
      <c r="M147" s="164" t="s">
        <v>1</v>
      </c>
      <c r="N147" s="113" t="s">
        <v>39</v>
      </c>
      <c r="P147" s="153">
        <f>O147*H147</f>
        <v>0</v>
      </c>
      <c r="Q147" s="153">
        <v>0</v>
      </c>
      <c r="R147" s="153">
        <f>Q147*H147</f>
        <v>0</v>
      </c>
      <c r="S147" s="153">
        <v>0</v>
      </c>
      <c r="T147" s="154">
        <f>S147*H147</f>
        <v>0</v>
      </c>
      <c r="AR147" s="155" t="s">
        <v>192</v>
      </c>
      <c r="AT147" s="155" t="s">
        <v>207</v>
      </c>
      <c r="AU147" s="155" t="s">
        <v>84</v>
      </c>
      <c r="AY147" s="15" t="s">
        <v>193</v>
      </c>
      <c r="BE147" s="156">
        <f>IF(N147="základní",J147,0)</f>
        <v>0</v>
      </c>
      <c r="BF147" s="156">
        <f>IF(N147="snížená",J147,0)</f>
        <v>0</v>
      </c>
      <c r="BG147" s="156">
        <f>IF(N147="zákl. přenesená",J147,0)</f>
        <v>0</v>
      </c>
      <c r="BH147" s="156">
        <f>IF(N147="sníž. přenesená",J147,0)</f>
        <v>0</v>
      </c>
      <c r="BI147" s="156">
        <f>IF(N147="nulová",J147,0)</f>
        <v>0</v>
      </c>
      <c r="BJ147" s="15" t="s">
        <v>82</v>
      </c>
      <c r="BK147" s="156">
        <f>ROUND(I147*H147,2)</f>
        <v>0</v>
      </c>
      <c r="BL147" s="15" t="s">
        <v>192</v>
      </c>
      <c r="BM147" s="155" t="s">
        <v>3065</v>
      </c>
    </row>
    <row r="148" spans="2:65" s="1" customFormat="1" ht="21.75" customHeight="1">
      <c r="B148" s="114"/>
      <c r="C148" s="143" t="s">
        <v>244</v>
      </c>
      <c r="D148" s="143" t="s">
        <v>196</v>
      </c>
      <c r="E148" s="144" t="s">
        <v>1254</v>
      </c>
      <c r="F148" s="145" t="s">
        <v>1255</v>
      </c>
      <c r="G148" s="146" t="s">
        <v>199</v>
      </c>
      <c r="H148" s="147">
        <v>11</v>
      </c>
      <c r="I148" s="148"/>
      <c r="J148" s="149">
        <f>ROUND(I148*H148,2)</f>
        <v>0</v>
      </c>
      <c r="K148" s="145" t="s">
        <v>1</v>
      </c>
      <c r="L148" s="150"/>
      <c r="M148" s="151" t="s">
        <v>1</v>
      </c>
      <c r="N148" s="152" t="s">
        <v>39</v>
      </c>
      <c r="P148" s="153">
        <f>O148*H148</f>
        <v>0</v>
      </c>
      <c r="Q148" s="153">
        <v>0</v>
      </c>
      <c r="R148" s="153">
        <f>Q148*H148</f>
        <v>0</v>
      </c>
      <c r="S148" s="153">
        <v>0</v>
      </c>
      <c r="T148" s="154">
        <f>S148*H148</f>
        <v>0</v>
      </c>
      <c r="AR148" s="155" t="s">
        <v>550</v>
      </c>
      <c r="AT148" s="155" t="s">
        <v>196</v>
      </c>
      <c r="AU148" s="155" t="s">
        <v>84</v>
      </c>
      <c r="AY148" s="15" t="s">
        <v>193</v>
      </c>
      <c r="BE148" s="156">
        <f>IF(N148="základní",J148,0)</f>
        <v>0</v>
      </c>
      <c r="BF148" s="156">
        <f>IF(N148="snížená",J148,0)</f>
        <v>0</v>
      </c>
      <c r="BG148" s="156">
        <f>IF(N148="zákl. přenesená",J148,0)</f>
        <v>0</v>
      </c>
      <c r="BH148" s="156">
        <f>IF(N148="sníž. přenesená",J148,0)</f>
        <v>0</v>
      </c>
      <c r="BI148" s="156">
        <f>IF(N148="nulová",J148,0)</f>
        <v>0</v>
      </c>
      <c r="BJ148" s="15" t="s">
        <v>82</v>
      </c>
      <c r="BK148" s="156">
        <f>ROUND(I148*H148,2)</f>
        <v>0</v>
      </c>
      <c r="BL148" s="15" t="s">
        <v>550</v>
      </c>
      <c r="BM148" s="155" t="s">
        <v>3066</v>
      </c>
    </row>
    <row r="149" spans="2:65" s="1" customFormat="1" ht="29.25">
      <c r="B149" s="30"/>
      <c r="D149" s="166" t="s">
        <v>1116</v>
      </c>
      <c r="F149" s="192" t="s">
        <v>3067</v>
      </c>
      <c r="I149" s="115"/>
      <c r="L149" s="30"/>
      <c r="M149" s="182"/>
      <c r="T149" s="54"/>
      <c r="AT149" s="15" t="s">
        <v>1116</v>
      </c>
      <c r="AU149" s="15" t="s">
        <v>84</v>
      </c>
    </row>
    <row r="150" spans="2:65" s="1" customFormat="1" ht="21.75" customHeight="1">
      <c r="B150" s="114"/>
      <c r="C150" s="143" t="s">
        <v>223</v>
      </c>
      <c r="D150" s="143" t="s">
        <v>196</v>
      </c>
      <c r="E150" s="144" t="s">
        <v>1257</v>
      </c>
      <c r="F150" s="145" t="s">
        <v>1258</v>
      </c>
      <c r="G150" s="146" t="s">
        <v>199</v>
      </c>
      <c r="H150" s="147">
        <v>1</v>
      </c>
      <c r="I150" s="148"/>
      <c r="J150" s="149">
        <f>ROUND(I150*H150,2)</f>
        <v>0</v>
      </c>
      <c r="K150" s="145" t="s">
        <v>1</v>
      </c>
      <c r="L150" s="150"/>
      <c r="M150" s="151" t="s">
        <v>1</v>
      </c>
      <c r="N150" s="152" t="s">
        <v>39</v>
      </c>
      <c r="P150" s="153">
        <f>O150*H150</f>
        <v>0</v>
      </c>
      <c r="Q150" s="153">
        <v>0</v>
      </c>
      <c r="R150" s="153">
        <f>Q150*H150</f>
        <v>0</v>
      </c>
      <c r="S150" s="153">
        <v>0</v>
      </c>
      <c r="T150" s="154">
        <f>S150*H150</f>
        <v>0</v>
      </c>
      <c r="AR150" s="155" t="s">
        <v>550</v>
      </c>
      <c r="AT150" s="155" t="s">
        <v>196</v>
      </c>
      <c r="AU150" s="155" t="s">
        <v>84</v>
      </c>
      <c r="AY150" s="15" t="s">
        <v>193</v>
      </c>
      <c r="BE150" s="156">
        <f>IF(N150="základní",J150,0)</f>
        <v>0</v>
      </c>
      <c r="BF150" s="156">
        <f>IF(N150="snížená",J150,0)</f>
        <v>0</v>
      </c>
      <c r="BG150" s="156">
        <f>IF(N150="zákl. přenesená",J150,0)</f>
        <v>0</v>
      </c>
      <c r="BH150" s="156">
        <f>IF(N150="sníž. přenesená",J150,0)</f>
        <v>0</v>
      </c>
      <c r="BI150" s="156">
        <f>IF(N150="nulová",J150,0)</f>
        <v>0</v>
      </c>
      <c r="BJ150" s="15" t="s">
        <v>82</v>
      </c>
      <c r="BK150" s="156">
        <f>ROUND(I150*H150,2)</f>
        <v>0</v>
      </c>
      <c r="BL150" s="15" t="s">
        <v>550</v>
      </c>
      <c r="BM150" s="155" t="s">
        <v>3068</v>
      </c>
    </row>
    <row r="151" spans="2:65" s="1" customFormat="1" ht="29.25">
      <c r="B151" s="30"/>
      <c r="D151" s="166" t="s">
        <v>1116</v>
      </c>
      <c r="F151" s="192" t="s">
        <v>3067</v>
      </c>
      <c r="I151" s="115"/>
      <c r="L151" s="30"/>
      <c r="M151" s="182"/>
      <c r="T151" s="54"/>
      <c r="AT151" s="15" t="s">
        <v>1116</v>
      </c>
      <c r="AU151" s="15" t="s">
        <v>84</v>
      </c>
    </row>
    <row r="152" spans="2:65" s="1" customFormat="1" ht="21.75" customHeight="1">
      <c r="B152" s="114"/>
      <c r="C152" s="143" t="s">
        <v>252</v>
      </c>
      <c r="D152" s="143" t="s">
        <v>196</v>
      </c>
      <c r="E152" s="144" t="s">
        <v>1260</v>
      </c>
      <c r="F152" s="145" t="s">
        <v>1261</v>
      </c>
      <c r="G152" s="146" t="s">
        <v>199</v>
      </c>
      <c r="H152" s="147">
        <v>0</v>
      </c>
      <c r="I152" s="148"/>
      <c r="J152" s="149">
        <f>ROUND(I152*H152,2)</f>
        <v>0</v>
      </c>
      <c r="K152" s="145" t="s">
        <v>1</v>
      </c>
      <c r="L152" s="150"/>
      <c r="M152" s="151" t="s">
        <v>1</v>
      </c>
      <c r="N152" s="152" t="s">
        <v>39</v>
      </c>
      <c r="P152" s="153">
        <f>O152*H152</f>
        <v>0</v>
      </c>
      <c r="Q152" s="153">
        <v>0</v>
      </c>
      <c r="R152" s="153">
        <f>Q152*H152</f>
        <v>0</v>
      </c>
      <c r="S152" s="153">
        <v>0</v>
      </c>
      <c r="T152" s="154">
        <f>S152*H152</f>
        <v>0</v>
      </c>
      <c r="AR152" s="155" t="s">
        <v>550</v>
      </c>
      <c r="AT152" s="155" t="s">
        <v>196</v>
      </c>
      <c r="AU152" s="155" t="s">
        <v>84</v>
      </c>
      <c r="AY152" s="15" t="s">
        <v>193</v>
      </c>
      <c r="BE152" s="156">
        <f>IF(N152="základní",J152,0)</f>
        <v>0</v>
      </c>
      <c r="BF152" s="156">
        <f>IF(N152="snížená",J152,0)</f>
        <v>0</v>
      </c>
      <c r="BG152" s="156">
        <f>IF(N152="zákl. přenesená",J152,0)</f>
        <v>0</v>
      </c>
      <c r="BH152" s="156">
        <f>IF(N152="sníž. přenesená",J152,0)</f>
        <v>0</v>
      </c>
      <c r="BI152" s="156">
        <f>IF(N152="nulová",J152,0)</f>
        <v>0</v>
      </c>
      <c r="BJ152" s="15" t="s">
        <v>82</v>
      </c>
      <c r="BK152" s="156">
        <f>ROUND(I152*H152,2)</f>
        <v>0</v>
      </c>
      <c r="BL152" s="15" t="s">
        <v>550</v>
      </c>
      <c r="BM152" s="155" t="s">
        <v>3069</v>
      </c>
    </row>
    <row r="153" spans="2:65" s="1" customFormat="1" ht="29.25">
      <c r="B153" s="30"/>
      <c r="D153" s="166" t="s">
        <v>1116</v>
      </c>
      <c r="F153" s="192" t="s">
        <v>3067</v>
      </c>
      <c r="I153" s="115"/>
      <c r="L153" s="30"/>
      <c r="M153" s="182"/>
      <c r="T153" s="54"/>
      <c r="AT153" s="15" t="s">
        <v>1116</v>
      </c>
      <c r="AU153" s="15" t="s">
        <v>84</v>
      </c>
    </row>
    <row r="154" spans="2:65" s="1" customFormat="1" ht="21.75" customHeight="1">
      <c r="B154" s="114"/>
      <c r="C154" s="143" t="s">
        <v>232</v>
      </c>
      <c r="D154" s="143" t="s">
        <v>196</v>
      </c>
      <c r="E154" s="144" t="s">
        <v>3070</v>
      </c>
      <c r="F154" s="145" t="s">
        <v>3071</v>
      </c>
      <c r="G154" s="146" t="s">
        <v>199</v>
      </c>
      <c r="H154" s="147">
        <v>0</v>
      </c>
      <c r="I154" s="148"/>
      <c r="J154" s="149">
        <f>ROUND(I154*H154,2)</f>
        <v>0</v>
      </c>
      <c r="K154" s="145" t="s">
        <v>1</v>
      </c>
      <c r="L154" s="150"/>
      <c r="M154" s="151" t="s">
        <v>1</v>
      </c>
      <c r="N154" s="152" t="s">
        <v>39</v>
      </c>
      <c r="P154" s="153">
        <f>O154*H154</f>
        <v>0</v>
      </c>
      <c r="Q154" s="153">
        <v>0</v>
      </c>
      <c r="R154" s="153">
        <f>Q154*H154</f>
        <v>0</v>
      </c>
      <c r="S154" s="153">
        <v>0</v>
      </c>
      <c r="T154" s="154">
        <f>S154*H154</f>
        <v>0</v>
      </c>
      <c r="AR154" s="155" t="s">
        <v>550</v>
      </c>
      <c r="AT154" s="155" t="s">
        <v>196</v>
      </c>
      <c r="AU154" s="155" t="s">
        <v>84</v>
      </c>
      <c r="AY154" s="15" t="s">
        <v>193</v>
      </c>
      <c r="BE154" s="156">
        <f>IF(N154="základní",J154,0)</f>
        <v>0</v>
      </c>
      <c r="BF154" s="156">
        <f>IF(N154="snížená",J154,0)</f>
        <v>0</v>
      </c>
      <c r="BG154" s="156">
        <f>IF(N154="zákl. přenesená",J154,0)</f>
        <v>0</v>
      </c>
      <c r="BH154" s="156">
        <f>IF(N154="sníž. přenesená",J154,0)</f>
        <v>0</v>
      </c>
      <c r="BI154" s="156">
        <f>IF(N154="nulová",J154,0)</f>
        <v>0</v>
      </c>
      <c r="BJ154" s="15" t="s">
        <v>82</v>
      </c>
      <c r="BK154" s="156">
        <f>ROUND(I154*H154,2)</f>
        <v>0</v>
      </c>
      <c r="BL154" s="15" t="s">
        <v>550</v>
      </c>
      <c r="BM154" s="155" t="s">
        <v>3072</v>
      </c>
    </row>
    <row r="155" spans="2:65" s="1" customFormat="1" ht="29.25">
      <c r="B155" s="30"/>
      <c r="D155" s="166" t="s">
        <v>1116</v>
      </c>
      <c r="F155" s="192" t="s">
        <v>3067</v>
      </c>
      <c r="I155" s="115"/>
      <c r="L155" s="30"/>
      <c r="M155" s="182"/>
      <c r="T155" s="54"/>
      <c r="AT155" s="15" t="s">
        <v>1116</v>
      </c>
      <c r="AU155" s="15" t="s">
        <v>84</v>
      </c>
    </row>
    <row r="156" spans="2:65" s="1" customFormat="1" ht="21.75" customHeight="1">
      <c r="B156" s="114"/>
      <c r="C156" s="143" t="s">
        <v>8</v>
      </c>
      <c r="D156" s="143" t="s">
        <v>196</v>
      </c>
      <c r="E156" s="144" t="s">
        <v>1266</v>
      </c>
      <c r="F156" s="145" t="s">
        <v>1267</v>
      </c>
      <c r="G156" s="146" t="s">
        <v>199</v>
      </c>
      <c r="H156" s="147">
        <v>2</v>
      </c>
      <c r="I156" s="148"/>
      <c r="J156" s="149">
        <f>ROUND(I156*H156,2)</f>
        <v>0</v>
      </c>
      <c r="K156" s="145" t="s">
        <v>1</v>
      </c>
      <c r="L156" s="150"/>
      <c r="M156" s="151" t="s">
        <v>1</v>
      </c>
      <c r="N156" s="152" t="s">
        <v>39</v>
      </c>
      <c r="P156" s="153">
        <f>O156*H156</f>
        <v>0</v>
      </c>
      <c r="Q156" s="153">
        <v>0</v>
      </c>
      <c r="R156" s="153">
        <f>Q156*H156</f>
        <v>0</v>
      </c>
      <c r="S156" s="153">
        <v>0</v>
      </c>
      <c r="T156" s="154">
        <f>S156*H156</f>
        <v>0</v>
      </c>
      <c r="AR156" s="155" t="s">
        <v>550</v>
      </c>
      <c r="AT156" s="155" t="s">
        <v>196</v>
      </c>
      <c r="AU156" s="155" t="s">
        <v>84</v>
      </c>
      <c r="AY156" s="15" t="s">
        <v>193</v>
      </c>
      <c r="BE156" s="156">
        <f>IF(N156="základní",J156,0)</f>
        <v>0</v>
      </c>
      <c r="BF156" s="156">
        <f>IF(N156="snížená",J156,0)</f>
        <v>0</v>
      </c>
      <c r="BG156" s="156">
        <f>IF(N156="zákl. přenesená",J156,0)</f>
        <v>0</v>
      </c>
      <c r="BH156" s="156">
        <f>IF(N156="sníž. přenesená",J156,0)</f>
        <v>0</v>
      </c>
      <c r="BI156" s="156">
        <f>IF(N156="nulová",J156,0)</f>
        <v>0</v>
      </c>
      <c r="BJ156" s="15" t="s">
        <v>82</v>
      </c>
      <c r="BK156" s="156">
        <f>ROUND(I156*H156,2)</f>
        <v>0</v>
      </c>
      <c r="BL156" s="15" t="s">
        <v>550</v>
      </c>
      <c r="BM156" s="155" t="s">
        <v>3073</v>
      </c>
    </row>
    <row r="157" spans="2:65" s="1" customFormat="1" ht="29.25">
      <c r="B157" s="30"/>
      <c r="D157" s="166" t="s">
        <v>1116</v>
      </c>
      <c r="F157" s="192" t="s">
        <v>3067</v>
      </c>
      <c r="I157" s="115"/>
      <c r="L157" s="30"/>
      <c r="M157" s="182"/>
      <c r="T157" s="54"/>
      <c r="AT157" s="15" t="s">
        <v>1116</v>
      </c>
      <c r="AU157" s="15" t="s">
        <v>84</v>
      </c>
    </row>
    <row r="158" spans="2:65" s="1" customFormat="1" ht="21.75" customHeight="1">
      <c r="B158" s="114"/>
      <c r="C158" s="143" t="s">
        <v>222</v>
      </c>
      <c r="D158" s="143" t="s">
        <v>196</v>
      </c>
      <c r="E158" s="144" t="s">
        <v>1278</v>
      </c>
      <c r="F158" s="145" t="s">
        <v>1279</v>
      </c>
      <c r="G158" s="146" t="s">
        <v>199</v>
      </c>
      <c r="H158" s="147">
        <v>2</v>
      </c>
      <c r="I158" s="148"/>
      <c r="J158" s="149">
        <f>ROUND(I158*H158,2)</f>
        <v>0</v>
      </c>
      <c r="K158" s="145" t="s">
        <v>1</v>
      </c>
      <c r="L158" s="150"/>
      <c r="M158" s="151" t="s">
        <v>1</v>
      </c>
      <c r="N158" s="152" t="s">
        <v>39</v>
      </c>
      <c r="P158" s="153">
        <f>O158*H158</f>
        <v>0</v>
      </c>
      <c r="Q158" s="153">
        <v>0</v>
      </c>
      <c r="R158" s="153">
        <f>Q158*H158</f>
        <v>0</v>
      </c>
      <c r="S158" s="153">
        <v>0</v>
      </c>
      <c r="T158" s="154">
        <f>S158*H158</f>
        <v>0</v>
      </c>
      <c r="AR158" s="155" t="s">
        <v>550</v>
      </c>
      <c r="AT158" s="155" t="s">
        <v>196</v>
      </c>
      <c r="AU158" s="155" t="s">
        <v>84</v>
      </c>
      <c r="AY158" s="15" t="s">
        <v>193</v>
      </c>
      <c r="BE158" s="156">
        <f>IF(N158="základní",J158,0)</f>
        <v>0</v>
      </c>
      <c r="BF158" s="156">
        <f>IF(N158="snížená",J158,0)</f>
        <v>0</v>
      </c>
      <c r="BG158" s="156">
        <f>IF(N158="zákl. přenesená",J158,0)</f>
        <v>0</v>
      </c>
      <c r="BH158" s="156">
        <f>IF(N158="sníž. přenesená",J158,0)</f>
        <v>0</v>
      </c>
      <c r="BI158" s="156">
        <f>IF(N158="nulová",J158,0)</f>
        <v>0</v>
      </c>
      <c r="BJ158" s="15" t="s">
        <v>82</v>
      </c>
      <c r="BK158" s="156">
        <f>ROUND(I158*H158,2)</f>
        <v>0</v>
      </c>
      <c r="BL158" s="15" t="s">
        <v>550</v>
      </c>
      <c r="BM158" s="155" t="s">
        <v>3074</v>
      </c>
    </row>
    <row r="159" spans="2:65" s="1" customFormat="1" ht="29.25">
      <c r="B159" s="30"/>
      <c r="D159" s="166" t="s">
        <v>1116</v>
      </c>
      <c r="F159" s="192" t="s">
        <v>3067</v>
      </c>
      <c r="I159" s="115"/>
      <c r="L159" s="30"/>
      <c r="M159" s="182"/>
      <c r="T159" s="54"/>
      <c r="AT159" s="15" t="s">
        <v>1116</v>
      </c>
      <c r="AU159" s="15" t="s">
        <v>84</v>
      </c>
    </row>
    <row r="160" spans="2:65" s="1" customFormat="1" ht="21.75" customHeight="1">
      <c r="B160" s="114"/>
      <c r="C160" s="143" t="s">
        <v>269</v>
      </c>
      <c r="D160" s="143" t="s">
        <v>196</v>
      </c>
      <c r="E160" s="144" t="s">
        <v>1287</v>
      </c>
      <c r="F160" s="145" t="s">
        <v>1288</v>
      </c>
      <c r="G160" s="146" t="s">
        <v>199</v>
      </c>
      <c r="H160" s="147">
        <v>1</v>
      </c>
      <c r="I160" s="148"/>
      <c r="J160" s="149">
        <f>ROUND(I160*H160,2)</f>
        <v>0</v>
      </c>
      <c r="K160" s="145" t="s">
        <v>1</v>
      </c>
      <c r="L160" s="150"/>
      <c r="M160" s="151" t="s">
        <v>1</v>
      </c>
      <c r="N160" s="152" t="s">
        <v>39</v>
      </c>
      <c r="P160" s="153">
        <f>O160*H160</f>
        <v>0</v>
      </c>
      <c r="Q160" s="153">
        <v>0</v>
      </c>
      <c r="R160" s="153">
        <f>Q160*H160</f>
        <v>0</v>
      </c>
      <c r="S160" s="153">
        <v>0</v>
      </c>
      <c r="T160" s="154">
        <f>S160*H160</f>
        <v>0</v>
      </c>
      <c r="AR160" s="155" t="s">
        <v>550</v>
      </c>
      <c r="AT160" s="155" t="s">
        <v>196</v>
      </c>
      <c r="AU160" s="155" t="s">
        <v>84</v>
      </c>
      <c r="AY160" s="15" t="s">
        <v>193</v>
      </c>
      <c r="BE160" s="156">
        <f>IF(N160="základní",J160,0)</f>
        <v>0</v>
      </c>
      <c r="BF160" s="156">
        <f>IF(N160="snížená",J160,0)</f>
        <v>0</v>
      </c>
      <c r="BG160" s="156">
        <f>IF(N160="zákl. přenesená",J160,0)</f>
        <v>0</v>
      </c>
      <c r="BH160" s="156">
        <f>IF(N160="sníž. přenesená",J160,0)</f>
        <v>0</v>
      </c>
      <c r="BI160" s="156">
        <f>IF(N160="nulová",J160,0)</f>
        <v>0</v>
      </c>
      <c r="BJ160" s="15" t="s">
        <v>82</v>
      </c>
      <c r="BK160" s="156">
        <f>ROUND(I160*H160,2)</f>
        <v>0</v>
      </c>
      <c r="BL160" s="15" t="s">
        <v>550</v>
      </c>
      <c r="BM160" s="155" t="s">
        <v>3075</v>
      </c>
    </row>
    <row r="161" spans="2:65" s="1" customFormat="1" ht="29.25">
      <c r="B161" s="30"/>
      <c r="D161" s="166" t="s">
        <v>1116</v>
      </c>
      <c r="F161" s="192" t="s">
        <v>3067</v>
      </c>
      <c r="I161" s="115"/>
      <c r="L161" s="30"/>
      <c r="M161" s="182"/>
      <c r="T161" s="54"/>
      <c r="AT161" s="15" t="s">
        <v>1116</v>
      </c>
      <c r="AU161" s="15" t="s">
        <v>84</v>
      </c>
    </row>
    <row r="162" spans="2:65" s="1" customFormat="1" ht="21.75" customHeight="1">
      <c r="B162" s="114"/>
      <c r="C162" s="143" t="s">
        <v>240</v>
      </c>
      <c r="D162" s="143" t="s">
        <v>196</v>
      </c>
      <c r="E162" s="144" t="s">
        <v>1305</v>
      </c>
      <c r="F162" s="145" t="s">
        <v>1306</v>
      </c>
      <c r="G162" s="146" t="s">
        <v>199</v>
      </c>
      <c r="H162" s="147">
        <v>0</v>
      </c>
      <c r="I162" s="148"/>
      <c r="J162" s="149">
        <f>ROUND(I162*H162,2)</f>
        <v>0</v>
      </c>
      <c r="K162" s="145" t="s">
        <v>1</v>
      </c>
      <c r="L162" s="150"/>
      <c r="M162" s="151" t="s">
        <v>1</v>
      </c>
      <c r="N162" s="152" t="s">
        <v>39</v>
      </c>
      <c r="P162" s="153">
        <f>O162*H162</f>
        <v>0</v>
      </c>
      <c r="Q162" s="153">
        <v>0</v>
      </c>
      <c r="R162" s="153">
        <f>Q162*H162</f>
        <v>0</v>
      </c>
      <c r="S162" s="153">
        <v>0</v>
      </c>
      <c r="T162" s="154">
        <f>S162*H162</f>
        <v>0</v>
      </c>
      <c r="AR162" s="155" t="s">
        <v>550</v>
      </c>
      <c r="AT162" s="155" t="s">
        <v>196</v>
      </c>
      <c r="AU162" s="155" t="s">
        <v>84</v>
      </c>
      <c r="AY162" s="15" t="s">
        <v>193</v>
      </c>
      <c r="BE162" s="156">
        <f>IF(N162="základní",J162,0)</f>
        <v>0</v>
      </c>
      <c r="BF162" s="156">
        <f>IF(N162="snížená",J162,0)</f>
        <v>0</v>
      </c>
      <c r="BG162" s="156">
        <f>IF(N162="zákl. přenesená",J162,0)</f>
        <v>0</v>
      </c>
      <c r="BH162" s="156">
        <f>IF(N162="sníž. přenesená",J162,0)</f>
        <v>0</v>
      </c>
      <c r="BI162" s="156">
        <f>IF(N162="nulová",J162,0)</f>
        <v>0</v>
      </c>
      <c r="BJ162" s="15" t="s">
        <v>82</v>
      </c>
      <c r="BK162" s="156">
        <f>ROUND(I162*H162,2)</f>
        <v>0</v>
      </c>
      <c r="BL162" s="15" t="s">
        <v>550</v>
      </c>
      <c r="BM162" s="155" t="s">
        <v>3076</v>
      </c>
    </row>
    <row r="163" spans="2:65" s="1" customFormat="1" ht="29.25">
      <c r="B163" s="30"/>
      <c r="D163" s="166" t="s">
        <v>1116</v>
      </c>
      <c r="F163" s="192" t="s">
        <v>3067</v>
      </c>
      <c r="I163" s="115"/>
      <c r="L163" s="30"/>
      <c r="M163" s="182"/>
      <c r="T163" s="54"/>
      <c r="AT163" s="15" t="s">
        <v>1116</v>
      </c>
      <c r="AU163" s="15" t="s">
        <v>84</v>
      </c>
    </row>
    <row r="164" spans="2:65" s="1" customFormat="1" ht="16.5" customHeight="1">
      <c r="B164" s="114"/>
      <c r="C164" s="157" t="s">
        <v>279</v>
      </c>
      <c r="D164" s="157" t="s">
        <v>207</v>
      </c>
      <c r="E164" s="158" t="s">
        <v>1766</v>
      </c>
      <c r="F164" s="159" t="s">
        <v>1767</v>
      </c>
      <c r="G164" s="160" t="s">
        <v>199</v>
      </c>
      <c r="H164" s="161">
        <v>0</v>
      </c>
      <c r="I164" s="162"/>
      <c r="J164" s="163">
        <f>ROUND(I164*H164,2)</f>
        <v>0</v>
      </c>
      <c r="K164" s="159" t="s">
        <v>1</v>
      </c>
      <c r="L164" s="30"/>
      <c r="M164" s="164" t="s">
        <v>1</v>
      </c>
      <c r="N164" s="113" t="s">
        <v>39</v>
      </c>
      <c r="P164" s="153">
        <f>O164*H164</f>
        <v>0</v>
      </c>
      <c r="Q164" s="153">
        <v>0</v>
      </c>
      <c r="R164" s="153">
        <f>Q164*H164</f>
        <v>0</v>
      </c>
      <c r="S164" s="153">
        <v>0</v>
      </c>
      <c r="T164" s="154">
        <f>S164*H164</f>
        <v>0</v>
      </c>
      <c r="AR164" s="155" t="s">
        <v>268</v>
      </c>
      <c r="AT164" s="155" t="s">
        <v>207</v>
      </c>
      <c r="AU164" s="155" t="s">
        <v>84</v>
      </c>
      <c r="AY164" s="15" t="s">
        <v>193</v>
      </c>
      <c r="BE164" s="156">
        <f>IF(N164="základní",J164,0)</f>
        <v>0</v>
      </c>
      <c r="BF164" s="156">
        <f>IF(N164="snížená",J164,0)</f>
        <v>0</v>
      </c>
      <c r="BG164" s="156">
        <f>IF(N164="zákl. přenesená",J164,0)</f>
        <v>0</v>
      </c>
      <c r="BH164" s="156">
        <f>IF(N164="sníž. přenesená",J164,0)</f>
        <v>0</v>
      </c>
      <c r="BI164" s="156">
        <f>IF(N164="nulová",J164,0)</f>
        <v>0</v>
      </c>
      <c r="BJ164" s="15" t="s">
        <v>82</v>
      </c>
      <c r="BK164" s="156">
        <f>ROUND(I164*H164,2)</f>
        <v>0</v>
      </c>
      <c r="BL164" s="15" t="s">
        <v>268</v>
      </c>
      <c r="BM164" s="155" t="s">
        <v>3077</v>
      </c>
    </row>
    <row r="165" spans="2:65" s="1" customFormat="1" ht="16.5" customHeight="1">
      <c r="B165" s="114"/>
      <c r="C165" s="143" t="s">
        <v>243</v>
      </c>
      <c r="D165" s="143" t="s">
        <v>196</v>
      </c>
      <c r="E165" s="144" t="s">
        <v>1770</v>
      </c>
      <c r="F165" s="145" t="s">
        <v>1771</v>
      </c>
      <c r="G165" s="146" t="s">
        <v>199</v>
      </c>
      <c r="H165" s="147">
        <v>0</v>
      </c>
      <c r="I165" s="148"/>
      <c r="J165" s="149">
        <f>ROUND(I165*H165,2)</f>
        <v>0</v>
      </c>
      <c r="K165" s="145" t="s">
        <v>1</v>
      </c>
      <c r="L165" s="150"/>
      <c r="M165" s="151" t="s">
        <v>1</v>
      </c>
      <c r="N165" s="152" t="s">
        <v>39</v>
      </c>
      <c r="P165" s="153">
        <f>O165*H165</f>
        <v>0</v>
      </c>
      <c r="Q165" s="153">
        <v>0</v>
      </c>
      <c r="R165" s="153">
        <f>Q165*H165</f>
        <v>0</v>
      </c>
      <c r="S165" s="153">
        <v>0</v>
      </c>
      <c r="T165" s="154">
        <f>S165*H165</f>
        <v>0</v>
      </c>
      <c r="AR165" s="155" t="s">
        <v>273</v>
      </c>
      <c r="AT165" s="155" t="s">
        <v>196</v>
      </c>
      <c r="AU165" s="155" t="s">
        <v>84</v>
      </c>
      <c r="AY165" s="15" t="s">
        <v>193</v>
      </c>
      <c r="BE165" s="156">
        <f>IF(N165="základní",J165,0)</f>
        <v>0</v>
      </c>
      <c r="BF165" s="156">
        <f>IF(N165="snížená",J165,0)</f>
        <v>0</v>
      </c>
      <c r="BG165" s="156">
        <f>IF(N165="zákl. přenesená",J165,0)</f>
        <v>0</v>
      </c>
      <c r="BH165" s="156">
        <f>IF(N165="sníž. přenesená",J165,0)</f>
        <v>0</v>
      </c>
      <c r="BI165" s="156">
        <f>IF(N165="nulová",J165,0)</f>
        <v>0</v>
      </c>
      <c r="BJ165" s="15" t="s">
        <v>82</v>
      </c>
      <c r="BK165" s="156">
        <f>ROUND(I165*H165,2)</f>
        <v>0</v>
      </c>
      <c r="BL165" s="15" t="s">
        <v>268</v>
      </c>
      <c r="BM165" s="155" t="s">
        <v>3078</v>
      </c>
    </row>
    <row r="166" spans="2:65" s="1" customFormat="1" ht="29.25">
      <c r="B166" s="30"/>
      <c r="D166" s="166" t="s">
        <v>1116</v>
      </c>
      <c r="F166" s="192" t="s">
        <v>1773</v>
      </c>
      <c r="I166" s="115"/>
      <c r="L166" s="30"/>
      <c r="M166" s="182"/>
      <c r="T166" s="54"/>
      <c r="AT166" s="15" t="s">
        <v>1116</v>
      </c>
      <c r="AU166" s="15" t="s">
        <v>84</v>
      </c>
    </row>
    <row r="167" spans="2:65" s="11" customFormat="1" ht="22.9" customHeight="1">
      <c r="B167" s="131"/>
      <c r="D167" s="132" t="s">
        <v>73</v>
      </c>
      <c r="E167" s="141" t="s">
        <v>1350</v>
      </c>
      <c r="F167" s="141" t="s">
        <v>1351</v>
      </c>
      <c r="I167" s="134"/>
      <c r="J167" s="142">
        <f>BK167</f>
        <v>0</v>
      </c>
      <c r="L167" s="131"/>
      <c r="M167" s="136"/>
      <c r="P167" s="137">
        <f>SUM(P168:P306)</f>
        <v>0</v>
      </c>
      <c r="R167" s="137">
        <f>SUM(R168:R306)</f>
        <v>0</v>
      </c>
      <c r="T167" s="138">
        <f>SUM(T168:T306)</f>
        <v>0</v>
      </c>
      <c r="AR167" s="132" t="s">
        <v>82</v>
      </c>
      <c r="AT167" s="139" t="s">
        <v>73</v>
      </c>
      <c r="AU167" s="139" t="s">
        <v>82</v>
      </c>
      <c r="AY167" s="132" t="s">
        <v>193</v>
      </c>
      <c r="BK167" s="140">
        <f>SUM(BK168:BK306)</f>
        <v>0</v>
      </c>
    </row>
    <row r="168" spans="2:65" s="1" customFormat="1" ht="16.5" customHeight="1">
      <c r="B168" s="114"/>
      <c r="C168" s="157" t="s">
        <v>7</v>
      </c>
      <c r="D168" s="157" t="s">
        <v>207</v>
      </c>
      <c r="E168" s="158" t="s">
        <v>3079</v>
      </c>
      <c r="F168" s="159" t="s">
        <v>3080</v>
      </c>
      <c r="G168" s="160" t="s">
        <v>199</v>
      </c>
      <c r="H168" s="161">
        <v>1</v>
      </c>
      <c r="I168" s="162"/>
      <c r="J168" s="163">
        <f>ROUND(I168*H168,2)</f>
        <v>0</v>
      </c>
      <c r="K168" s="159" t="s">
        <v>1</v>
      </c>
      <c r="L168" s="30"/>
      <c r="M168" s="164" t="s">
        <v>1</v>
      </c>
      <c r="N168" s="113" t="s">
        <v>39</v>
      </c>
      <c r="P168" s="153">
        <f>O168*H168</f>
        <v>0</v>
      </c>
      <c r="Q168" s="153">
        <v>0</v>
      </c>
      <c r="R168" s="153">
        <f>Q168*H168</f>
        <v>0</v>
      </c>
      <c r="S168" s="153">
        <v>0</v>
      </c>
      <c r="T168" s="154">
        <f>S168*H168</f>
        <v>0</v>
      </c>
      <c r="AR168" s="155" t="s">
        <v>268</v>
      </c>
      <c r="AT168" s="155" t="s">
        <v>207</v>
      </c>
      <c r="AU168" s="155" t="s">
        <v>84</v>
      </c>
      <c r="AY168" s="15" t="s">
        <v>193</v>
      </c>
      <c r="BE168" s="156">
        <f>IF(N168="základní",J168,0)</f>
        <v>0</v>
      </c>
      <c r="BF168" s="156">
        <f>IF(N168="snížená",J168,0)</f>
        <v>0</v>
      </c>
      <c r="BG168" s="156">
        <f>IF(N168="zákl. přenesená",J168,0)</f>
        <v>0</v>
      </c>
      <c r="BH168" s="156">
        <f>IF(N168="sníž. přenesená",J168,0)</f>
        <v>0</v>
      </c>
      <c r="BI168" s="156">
        <f>IF(N168="nulová",J168,0)</f>
        <v>0</v>
      </c>
      <c r="BJ168" s="15" t="s">
        <v>82</v>
      </c>
      <c r="BK168" s="156">
        <f>ROUND(I168*H168,2)</f>
        <v>0</v>
      </c>
      <c r="BL168" s="15" t="s">
        <v>268</v>
      </c>
      <c r="BM168" s="155" t="s">
        <v>3081</v>
      </c>
    </row>
    <row r="169" spans="2:65" s="1" customFormat="1" ht="16.5" customHeight="1">
      <c r="B169" s="114"/>
      <c r="C169" s="143" t="s">
        <v>247</v>
      </c>
      <c r="D169" s="143" t="s">
        <v>196</v>
      </c>
      <c r="E169" s="144" t="s">
        <v>3082</v>
      </c>
      <c r="F169" s="145" t="s">
        <v>3083</v>
      </c>
      <c r="G169" s="146" t="s">
        <v>199</v>
      </c>
      <c r="H169" s="147">
        <v>1</v>
      </c>
      <c r="I169" s="148"/>
      <c r="J169" s="149">
        <f>ROUND(I169*H169,2)</f>
        <v>0</v>
      </c>
      <c r="K169" s="145" t="s">
        <v>1</v>
      </c>
      <c r="L169" s="150"/>
      <c r="M169" s="151" t="s">
        <v>1</v>
      </c>
      <c r="N169" s="152" t="s">
        <v>39</v>
      </c>
      <c r="P169" s="153">
        <f>O169*H169</f>
        <v>0</v>
      </c>
      <c r="Q169" s="153">
        <v>0</v>
      </c>
      <c r="R169" s="153">
        <f>Q169*H169</f>
        <v>0</v>
      </c>
      <c r="S169" s="153">
        <v>0</v>
      </c>
      <c r="T169" s="154">
        <f>S169*H169</f>
        <v>0</v>
      </c>
      <c r="AR169" s="155" t="s">
        <v>273</v>
      </c>
      <c r="AT169" s="155" t="s">
        <v>196</v>
      </c>
      <c r="AU169" s="155" t="s">
        <v>84</v>
      </c>
      <c r="AY169" s="15" t="s">
        <v>193</v>
      </c>
      <c r="BE169" s="156">
        <f>IF(N169="základní",J169,0)</f>
        <v>0</v>
      </c>
      <c r="BF169" s="156">
        <f>IF(N169="snížená",J169,0)</f>
        <v>0</v>
      </c>
      <c r="BG169" s="156">
        <f>IF(N169="zákl. přenesená",J169,0)</f>
        <v>0</v>
      </c>
      <c r="BH169" s="156">
        <f>IF(N169="sníž. přenesená",J169,0)</f>
        <v>0</v>
      </c>
      <c r="BI169" s="156">
        <f>IF(N169="nulová",J169,0)</f>
        <v>0</v>
      </c>
      <c r="BJ169" s="15" t="s">
        <v>82</v>
      </c>
      <c r="BK169" s="156">
        <f>ROUND(I169*H169,2)</f>
        <v>0</v>
      </c>
      <c r="BL169" s="15" t="s">
        <v>268</v>
      </c>
      <c r="BM169" s="155" t="s">
        <v>3084</v>
      </c>
    </row>
    <row r="170" spans="2:65" s="1" customFormat="1" ht="16.5" customHeight="1">
      <c r="B170" s="114"/>
      <c r="C170" s="157" t="s">
        <v>295</v>
      </c>
      <c r="D170" s="157" t="s">
        <v>207</v>
      </c>
      <c r="E170" s="158" t="s">
        <v>1353</v>
      </c>
      <c r="F170" s="159" t="s">
        <v>1354</v>
      </c>
      <c r="G170" s="160" t="s">
        <v>199</v>
      </c>
      <c r="H170" s="161">
        <v>1</v>
      </c>
      <c r="I170" s="162"/>
      <c r="J170" s="163">
        <f>ROUND(I170*H170,2)</f>
        <v>0</v>
      </c>
      <c r="K170" s="159" t="s">
        <v>1</v>
      </c>
      <c r="L170" s="30"/>
      <c r="M170" s="164" t="s">
        <v>1</v>
      </c>
      <c r="N170" s="113" t="s">
        <v>39</v>
      </c>
      <c r="P170" s="153">
        <f>O170*H170</f>
        <v>0</v>
      </c>
      <c r="Q170" s="153">
        <v>0</v>
      </c>
      <c r="R170" s="153">
        <f>Q170*H170</f>
        <v>0</v>
      </c>
      <c r="S170" s="153">
        <v>0</v>
      </c>
      <c r="T170" s="154">
        <f>S170*H170</f>
        <v>0</v>
      </c>
      <c r="AR170" s="155" t="s">
        <v>268</v>
      </c>
      <c r="AT170" s="155" t="s">
        <v>207</v>
      </c>
      <c r="AU170" s="155" t="s">
        <v>84</v>
      </c>
      <c r="AY170" s="15" t="s">
        <v>193</v>
      </c>
      <c r="BE170" s="156">
        <f>IF(N170="základní",J170,0)</f>
        <v>0</v>
      </c>
      <c r="BF170" s="156">
        <f>IF(N170="snížená",J170,0)</f>
        <v>0</v>
      </c>
      <c r="BG170" s="156">
        <f>IF(N170="zákl. přenesená",J170,0)</f>
        <v>0</v>
      </c>
      <c r="BH170" s="156">
        <f>IF(N170="sníž. přenesená",J170,0)</f>
        <v>0</v>
      </c>
      <c r="BI170" s="156">
        <f>IF(N170="nulová",J170,0)</f>
        <v>0</v>
      </c>
      <c r="BJ170" s="15" t="s">
        <v>82</v>
      </c>
      <c r="BK170" s="156">
        <f>ROUND(I170*H170,2)</f>
        <v>0</v>
      </c>
      <c r="BL170" s="15" t="s">
        <v>268</v>
      </c>
      <c r="BM170" s="155" t="s">
        <v>3085</v>
      </c>
    </row>
    <row r="171" spans="2:65" s="1" customFormat="1" ht="16.5" customHeight="1">
      <c r="B171" s="114"/>
      <c r="C171" s="143" t="s">
        <v>251</v>
      </c>
      <c r="D171" s="143" t="s">
        <v>196</v>
      </c>
      <c r="E171" s="144" t="s">
        <v>1356</v>
      </c>
      <c r="F171" s="145" t="s">
        <v>1357</v>
      </c>
      <c r="G171" s="146" t="s">
        <v>199</v>
      </c>
      <c r="H171" s="147">
        <v>1</v>
      </c>
      <c r="I171" s="148"/>
      <c r="J171" s="149">
        <f>ROUND(I171*H171,2)</f>
        <v>0</v>
      </c>
      <c r="K171" s="145" t="s">
        <v>1</v>
      </c>
      <c r="L171" s="150"/>
      <c r="M171" s="151" t="s">
        <v>1</v>
      </c>
      <c r="N171" s="152" t="s">
        <v>39</v>
      </c>
      <c r="P171" s="153">
        <f>O171*H171</f>
        <v>0</v>
      </c>
      <c r="Q171" s="153">
        <v>0</v>
      </c>
      <c r="R171" s="153">
        <f>Q171*H171</f>
        <v>0</v>
      </c>
      <c r="S171" s="153">
        <v>0</v>
      </c>
      <c r="T171" s="154">
        <f>S171*H171</f>
        <v>0</v>
      </c>
      <c r="AR171" s="155" t="s">
        <v>273</v>
      </c>
      <c r="AT171" s="155" t="s">
        <v>196</v>
      </c>
      <c r="AU171" s="155" t="s">
        <v>84</v>
      </c>
      <c r="AY171" s="15" t="s">
        <v>193</v>
      </c>
      <c r="BE171" s="156">
        <f>IF(N171="základní",J171,0)</f>
        <v>0</v>
      </c>
      <c r="BF171" s="156">
        <f>IF(N171="snížená",J171,0)</f>
        <v>0</v>
      </c>
      <c r="BG171" s="156">
        <f>IF(N171="zákl. přenesená",J171,0)</f>
        <v>0</v>
      </c>
      <c r="BH171" s="156">
        <f>IF(N171="sníž. přenesená",J171,0)</f>
        <v>0</v>
      </c>
      <c r="BI171" s="156">
        <f>IF(N171="nulová",J171,0)</f>
        <v>0</v>
      </c>
      <c r="BJ171" s="15" t="s">
        <v>82</v>
      </c>
      <c r="BK171" s="156">
        <f>ROUND(I171*H171,2)</f>
        <v>0</v>
      </c>
      <c r="BL171" s="15" t="s">
        <v>268</v>
      </c>
      <c r="BM171" s="155" t="s">
        <v>3086</v>
      </c>
    </row>
    <row r="172" spans="2:65" s="1" customFormat="1" ht="49.15" customHeight="1">
      <c r="B172" s="114"/>
      <c r="C172" s="157" t="s">
        <v>302</v>
      </c>
      <c r="D172" s="157" t="s">
        <v>207</v>
      </c>
      <c r="E172" s="158" t="s">
        <v>803</v>
      </c>
      <c r="F172" s="159" t="s">
        <v>804</v>
      </c>
      <c r="G172" s="160" t="s">
        <v>221</v>
      </c>
      <c r="H172" s="161">
        <v>3</v>
      </c>
      <c r="I172" s="162"/>
      <c r="J172" s="163">
        <f>ROUND(I172*H172,2)</f>
        <v>0</v>
      </c>
      <c r="K172" s="159" t="s">
        <v>239</v>
      </c>
      <c r="L172" s="30"/>
      <c r="M172" s="164" t="s">
        <v>1</v>
      </c>
      <c r="N172" s="113" t="s">
        <v>39</v>
      </c>
      <c r="P172" s="153">
        <f>O172*H172</f>
        <v>0</v>
      </c>
      <c r="Q172" s="153">
        <v>0</v>
      </c>
      <c r="R172" s="153">
        <f>Q172*H172</f>
        <v>0</v>
      </c>
      <c r="S172" s="153">
        <v>0</v>
      </c>
      <c r="T172" s="154">
        <f>S172*H172</f>
        <v>0</v>
      </c>
      <c r="AR172" s="155" t="s">
        <v>192</v>
      </c>
      <c r="AT172" s="155" t="s">
        <v>207</v>
      </c>
      <c r="AU172" s="155" t="s">
        <v>84</v>
      </c>
      <c r="AY172" s="15" t="s">
        <v>193</v>
      </c>
      <c r="BE172" s="156">
        <f>IF(N172="základní",J172,0)</f>
        <v>0</v>
      </c>
      <c r="BF172" s="156">
        <f>IF(N172="snížená",J172,0)</f>
        <v>0</v>
      </c>
      <c r="BG172" s="156">
        <f>IF(N172="zákl. přenesená",J172,0)</f>
        <v>0</v>
      </c>
      <c r="BH172" s="156">
        <f>IF(N172="sníž. přenesená",J172,0)</f>
        <v>0</v>
      </c>
      <c r="BI172" s="156">
        <f>IF(N172="nulová",J172,0)</f>
        <v>0</v>
      </c>
      <c r="BJ172" s="15" t="s">
        <v>82</v>
      </c>
      <c r="BK172" s="156">
        <f>ROUND(I172*H172,2)</f>
        <v>0</v>
      </c>
      <c r="BL172" s="15" t="s">
        <v>192</v>
      </c>
      <c r="BM172" s="155" t="s">
        <v>3087</v>
      </c>
    </row>
    <row r="173" spans="2:65" s="1" customFormat="1" ht="11.25">
      <c r="B173" s="30"/>
      <c r="D173" s="180" t="s">
        <v>286</v>
      </c>
      <c r="F173" s="181" t="s">
        <v>1361</v>
      </c>
      <c r="I173" s="115"/>
      <c r="L173" s="30"/>
      <c r="M173" s="182"/>
      <c r="T173" s="54"/>
      <c r="AT173" s="15" t="s">
        <v>286</v>
      </c>
      <c r="AU173" s="15" t="s">
        <v>84</v>
      </c>
    </row>
    <row r="174" spans="2:65" s="12" customFormat="1" ht="11.25">
      <c r="B174" s="165"/>
      <c r="D174" s="166" t="s">
        <v>224</v>
      </c>
      <c r="F174" s="168" t="s">
        <v>2758</v>
      </c>
      <c r="H174" s="169">
        <v>3</v>
      </c>
      <c r="I174" s="170"/>
      <c r="L174" s="165"/>
      <c r="M174" s="171"/>
      <c r="T174" s="172"/>
      <c r="AT174" s="167" t="s">
        <v>224</v>
      </c>
      <c r="AU174" s="167" t="s">
        <v>84</v>
      </c>
      <c r="AV174" s="12" t="s">
        <v>84</v>
      </c>
      <c r="AW174" s="12" t="s">
        <v>3</v>
      </c>
      <c r="AX174" s="12" t="s">
        <v>82</v>
      </c>
      <c r="AY174" s="167" t="s">
        <v>193</v>
      </c>
    </row>
    <row r="175" spans="2:65" s="1" customFormat="1" ht="21.75" customHeight="1">
      <c r="B175" s="114"/>
      <c r="C175" s="143" t="s">
        <v>255</v>
      </c>
      <c r="D175" s="143" t="s">
        <v>196</v>
      </c>
      <c r="E175" s="144" t="s">
        <v>1363</v>
      </c>
      <c r="F175" s="145" t="s">
        <v>1364</v>
      </c>
      <c r="G175" s="146" t="s">
        <v>221</v>
      </c>
      <c r="H175" s="147">
        <v>3</v>
      </c>
      <c r="I175" s="148"/>
      <c r="J175" s="149">
        <f>ROUND(I175*H175,2)</f>
        <v>0</v>
      </c>
      <c r="K175" s="145" t="s">
        <v>1</v>
      </c>
      <c r="L175" s="150"/>
      <c r="M175" s="151" t="s">
        <v>1</v>
      </c>
      <c r="N175" s="152" t="s">
        <v>39</v>
      </c>
      <c r="P175" s="153">
        <f>O175*H175</f>
        <v>0</v>
      </c>
      <c r="Q175" s="153">
        <v>0</v>
      </c>
      <c r="R175" s="153">
        <f>Q175*H175</f>
        <v>0</v>
      </c>
      <c r="S175" s="153">
        <v>0</v>
      </c>
      <c r="T175" s="154">
        <f>S175*H175</f>
        <v>0</v>
      </c>
      <c r="AR175" s="155" t="s">
        <v>273</v>
      </c>
      <c r="AT175" s="155" t="s">
        <v>196</v>
      </c>
      <c r="AU175" s="155" t="s">
        <v>84</v>
      </c>
      <c r="AY175" s="15" t="s">
        <v>193</v>
      </c>
      <c r="BE175" s="156">
        <f>IF(N175="základní",J175,0)</f>
        <v>0</v>
      </c>
      <c r="BF175" s="156">
        <f>IF(N175="snížená",J175,0)</f>
        <v>0</v>
      </c>
      <c r="BG175" s="156">
        <f>IF(N175="zákl. přenesená",J175,0)</f>
        <v>0</v>
      </c>
      <c r="BH175" s="156">
        <f>IF(N175="sníž. přenesená",J175,0)</f>
        <v>0</v>
      </c>
      <c r="BI175" s="156">
        <f>IF(N175="nulová",J175,0)</f>
        <v>0</v>
      </c>
      <c r="BJ175" s="15" t="s">
        <v>82</v>
      </c>
      <c r="BK175" s="156">
        <f>ROUND(I175*H175,2)</f>
        <v>0</v>
      </c>
      <c r="BL175" s="15" t="s">
        <v>268</v>
      </c>
      <c r="BM175" s="155" t="s">
        <v>3088</v>
      </c>
    </row>
    <row r="176" spans="2:65" s="1" customFormat="1" ht="19.5">
      <c r="B176" s="30"/>
      <c r="D176" s="166" t="s">
        <v>1116</v>
      </c>
      <c r="F176" s="192" t="s">
        <v>1366</v>
      </c>
      <c r="I176" s="115"/>
      <c r="L176" s="30"/>
      <c r="M176" s="182"/>
      <c r="T176" s="54"/>
      <c r="AT176" s="15" t="s">
        <v>1116</v>
      </c>
      <c r="AU176" s="15" t="s">
        <v>84</v>
      </c>
    </row>
    <row r="177" spans="2:65" s="12" customFormat="1" ht="11.25">
      <c r="B177" s="165"/>
      <c r="D177" s="166" t="s">
        <v>224</v>
      </c>
      <c r="F177" s="168" t="s">
        <v>2758</v>
      </c>
      <c r="H177" s="169">
        <v>3</v>
      </c>
      <c r="I177" s="170"/>
      <c r="L177" s="165"/>
      <c r="M177" s="171"/>
      <c r="T177" s="172"/>
      <c r="AT177" s="167" t="s">
        <v>224</v>
      </c>
      <c r="AU177" s="167" t="s">
        <v>84</v>
      </c>
      <c r="AV177" s="12" t="s">
        <v>84</v>
      </c>
      <c r="AW177" s="12" t="s">
        <v>3</v>
      </c>
      <c r="AX177" s="12" t="s">
        <v>82</v>
      </c>
      <c r="AY177" s="167" t="s">
        <v>193</v>
      </c>
    </row>
    <row r="178" spans="2:65" s="1" customFormat="1" ht="33" customHeight="1">
      <c r="B178" s="114"/>
      <c r="C178" s="157" t="s">
        <v>310</v>
      </c>
      <c r="D178" s="157" t="s">
        <v>207</v>
      </c>
      <c r="E178" s="158" t="s">
        <v>1410</v>
      </c>
      <c r="F178" s="159" t="s">
        <v>1411</v>
      </c>
      <c r="G178" s="160" t="s">
        <v>199</v>
      </c>
      <c r="H178" s="161">
        <v>1</v>
      </c>
      <c r="I178" s="162"/>
      <c r="J178" s="163">
        <f>ROUND(I178*H178,2)</f>
        <v>0</v>
      </c>
      <c r="K178" s="159" t="s">
        <v>1</v>
      </c>
      <c r="L178" s="30"/>
      <c r="M178" s="164" t="s">
        <v>1</v>
      </c>
      <c r="N178" s="113" t="s">
        <v>39</v>
      </c>
      <c r="P178" s="153">
        <f>O178*H178</f>
        <v>0</v>
      </c>
      <c r="Q178" s="153">
        <v>0</v>
      </c>
      <c r="R178" s="153">
        <f>Q178*H178</f>
        <v>0</v>
      </c>
      <c r="S178" s="153">
        <v>0</v>
      </c>
      <c r="T178" s="154">
        <f>S178*H178</f>
        <v>0</v>
      </c>
      <c r="AR178" s="155" t="s">
        <v>192</v>
      </c>
      <c r="AT178" s="155" t="s">
        <v>207</v>
      </c>
      <c r="AU178" s="155" t="s">
        <v>84</v>
      </c>
      <c r="AY178" s="15" t="s">
        <v>193</v>
      </c>
      <c r="BE178" s="156">
        <f>IF(N178="základní",J178,0)</f>
        <v>0</v>
      </c>
      <c r="BF178" s="156">
        <f>IF(N178="snížená",J178,0)</f>
        <v>0</v>
      </c>
      <c r="BG178" s="156">
        <f>IF(N178="zákl. přenesená",J178,0)</f>
        <v>0</v>
      </c>
      <c r="BH178" s="156">
        <f>IF(N178="sníž. přenesená",J178,0)</f>
        <v>0</v>
      </c>
      <c r="BI178" s="156">
        <f>IF(N178="nulová",J178,0)</f>
        <v>0</v>
      </c>
      <c r="BJ178" s="15" t="s">
        <v>82</v>
      </c>
      <c r="BK178" s="156">
        <f>ROUND(I178*H178,2)</f>
        <v>0</v>
      </c>
      <c r="BL178" s="15" t="s">
        <v>192</v>
      </c>
      <c r="BM178" s="155" t="s">
        <v>3089</v>
      </c>
    </row>
    <row r="179" spans="2:65" s="1" customFormat="1" ht="24.2" customHeight="1">
      <c r="B179" s="114"/>
      <c r="C179" s="143" t="s">
        <v>259</v>
      </c>
      <c r="D179" s="143" t="s">
        <v>196</v>
      </c>
      <c r="E179" s="144" t="s">
        <v>1413</v>
      </c>
      <c r="F179" s="145" t="s">
        <v>1414</v>
      </c>
      <c r="G179" s="146" t="s">
        <v>199</v>
      </c>
      <c r="H179" s="147">
        <v>1</v>
      </c>
      <c r="I179" s="148"/>
      <c r="J179" s="149">
        <f>ROUND(I179*H179,2)</f>
        <v>0</v>
      </c>
      <c r="K179" s="145" t="s">
        <v>1</v>
      </c>
      <c r="L179" s="150"/>
      <c r="M179" s="151" t="s">
        <v>1</v>
      </c>
      <c r="N179" s="152" t="s">
        <v>39</v>
      </c>
      <c r="P179" s="153">
        <f>O179*H179</f>
        <v>0</v>
      </c>
      <c r="Q179" s="153">
        <v>0</v>
      </c>
      <c r="R179" s="153">
        <f>Q179*H179</f>
        <v>0</v>
      </c>
      <c r="S179" s="153">
        <v>0</v>
      </c>
      <c r="T179" s="154">
        <f>S179*H179</f>
        <v>0</v>
      </c>
      <c r="AR179" s="155" t="s">
        <v>200</v>
      </c>
      <c r="AT179" s="155" t="s">
        <v>196</v>
      </c>
      <c r="AU179" s="155" t="s">
        <v>84</v>
      </c>
      <c r="AY179" s="15" t="s">
        <v>193</v>
      </c>
      <c r="BE179" s="156">
        <f>IF(N179="základní",J179,0)</f>
        <v>0</v>
      </c>
      <c r="BF179" s="156">
        <f>IF(N179="snížená",J179,0)</f>
        <v>0</v>
      </c>
      <c r="BG179" s="156">
        <f>IF(N179="zákl. přenesená",J179,0)</f>
        <v>0</v>
      </c>
      <c r="BH179" s="156">
        <f>IF(N179="sníž. přenesená",J179,0)</f>
        <v>0</v>
      </c>
      <c r="BI179" s="156">
        <f>IF(N179="nulová",J179,0)</f>
        <v>0</v>
      </c>
      <c r="BJ179" s="15" t="s">
        <v>82</v>
      </c>
      <c r="BK179" s="156">
        <f>ROUND(I179*H179,2)</f>
        <v>0</v>
      </c>
      <c r="BL179" s="15" t="s">
        <v>192</v>
      </c>
      <c r="BM179" s="155" t="s">
        <v>3090</v>
      </c>
    </row>
    <row r="180" spans="2:65" s="1" customFormat="1" ht="19.5">
      <c r="B180" s="30"/>
      <c r="D180" s="166" t="s">
        <v>1116</v>
      </c>
      <c r="F180" s="192" t="s">
        <v>1416</v>
      </c>
      <c r="I180" s="115"/>
      <c r="L180" s="30"/>
      <c r="M180" s="182"/>
      <c r="T180" s="54"/>
      <c r="AT180" s="15" t="s">
        <v>1116</v>
      </c>
      <c r="AU180" s="15" t="s">
        <v>84</v>
      </c>
    </row>
    <row r="181" spans="2:65" s="1" customFormat="1" ht="16.5" customHeight="1">
      <c r="B181" s="114"/>
      <c r="C181" s="143" t="s">
        <v>318</v>
      </c>
      <c r="D181" s="143" t="s">
        <v>196</v>
      </c>
      <c r="E181" s="144" t="s">
        <v>1418</v>
      </c>
      <c r="F181" s="145" t="s">
        <v>1419</v>
      </c>
      <c r="G181" s="146" t="s">
        <v>199</v>
      </c>
      <c r="H181" s="147">
        <v>1</v>
      </c>
      <c r="I181" s="148"/>
      <c r="J181" s="149">
        <f>ROUND(I181*H181,2)</f>
        <v>0</v>
      </c>
      <c r="K181" s="145" t="s">
        <v>1</v>
      </c>
      <c r="L181" s="150"/>
      <c r="M181" s="151" t="s">
        <v>1</v>
      </c>
      <c r="N181" s="152" t="s">
        <v>39</v>
      </c>
      <c r="P181" s="153">
        <f>O181*H181</f>
        <v>0</v>
      </c>
      <c r="Q181" s="153">
        <v>0</v>
      </c>
      <c r="R181" s="153">
        <f>Q181*H181</f>
        <v>0</v>
      </c>
      <c r="S181" s="153">
        <v>0</v>
      </c>
      <c r="T181" s="154">
        <f>S181*H181</f>
        <v>0</v>
      </c>
      <c r="AR181" s="155" t="s">
        <v>273</v>
      </c>
      <c r="AT181" s="155" t="s">
        <v>196</v>
      </c>
      <c r="AU181" s="155" t="s">
        <v>84</v>
      </c>
      <c r="AY181" s="15" t="s">
        <v>193</v>
      </c>
      <c r="BE181" s="156">
        <f>IF(N181="základní",J181,0)</f>
        <v>0</v>
      </c>
      <c r="BF181" s="156">
        <f>IF(N181="snížená",J181,0)</f>
        <v>0</v>
      </c>
      <c r="BG181" s="156">
        <f>IF(N181="zákl. přenesená",J181,0)</f>
        <v>0</v>
      </c>
      <c r="BH181" s="156">
        <f>IF(N181="sníž. přenesená",J181,0)</f>
        <v>0</v>
      </c>
      <c r="BI181" s="156">
        <f>IF(N181="nulová",J181,0)</f>
        <v>0</v>
      </c>
      <c r="BJ181" s="15" t="s">
        <v>82</v>
      </c>
      <c r="BK181" s="156">
        <f>ROUND(I181*H181,2)</f>
        <v>0</v>
      </c>
      <c r="BL181" s="15" t="s">
        <v>268</v>
      </c>
      <c r="BM181" s="155" t="s">
        <v>3091</v>
      </c>
    </row>
    <row r="182" spans="2:65" s="1" customFormat="1" ht="19.5">
      <c r="B182" s="30"/>
      <c r="D182" s="166" t="s">
        <v>1116</v>
      </c>
      <c r="F182" s="192" t="s">
        <v>1421</v>
      </c>
      <c r="I182" s="115"/>
      <c r="L182" s="30"/>
      <c r="M182" s="182"/>
      <c r="T182" s="54"/>
      <c r="AT182" s="15" t="s">
        <v>1116</v>
      </c>
      <c r="AU182" s="15" t="s">
        <v>84</v>
      </c>
    </row>
    <row r="183" spans="2:65" s="1" customFormat="1" ht="24.2" customHeight="1">
      <c r="B183" s="114"/>
      <c r="C183" s="157" t="s">
        <v>262</v>
      </c>
      <c r="D183" s="157" t="s">
        <v>207</v>
      </c>
      <c r="E183" s="158" t="s">
        <v>1429</v>
      </c>
      <c r="F183" s="159" t="s">
        <v>2772</v>
      </c>
      <c r="G183" s="160" t="s">
        <v>199</v>
      </c>
      <c r="H183" s="161">
        <v>1</v>
      </c>
      <c r="I183" s="162"/>
      <c r="J183" s="163">
        <f>ROUND(I183*H183,2)</f>
        <v>0</v>
      </c>
      <c r="K183" s="159" t="s">
        <v>1</v>
      </c>
      <c r="L183" s="30"/>
      <c r="M183" s="164" t="s">
        <v>1</v>
      </c>
      <c r="N183" s="113" t="s">
        <v>39</v>
      </c>
      <c r="P183" s="153">
        <f>O183*H183</f>
        <v>0</v>
      </c>
      <c r="Q183" s="153">
        <v>0</v>
      </c>
      <c r="R183" s="153">
        <f>Q183*H183</f>
        <v>0</v>
      </c>
      <c r="S183" s="153">
        <v>0</v>
      </c>
      <c r="T183" s="154">
        <f>S183*H183</f>
        <v>0</v>
      </c>
      <c r="AR183" s="155" t="s">
        <v>268</v>
      </c>
      <c r="AT183" s="155" t="s">
        <v>207</v>
      </c>
      <c r="AU183" s="155" t="s">
        <v>84</v>
      </c>
      <c r="AY183" s="15" t="s">
        <v>193</v>
      </c>
      <c r="BE183" s="156">
        <f>IF(N183="základní",J183,0)</f>
        <v>0</v>
      </c>
      <c r="BF183" s="156">
        <f>IF(N183="snížená",J183,0)</f>
        <v>0</v>
      </c>
      <c r="BG183" s="156">
        <f>IF(N183="zákl. přenesená",J183,0)</f>
        <v>0</v>
      </c>
      <c r="BH183" s="156">
        <f>IF(N183="sníž. přenesená",J183,0)</f>
        <v>0</v>
      </c>
      <c r="BI183" s="156">
        <f>IF(N183="nulová",J183,0)</f>
        <v>0</v>
      </c>
      <c r="BJ183" s="15" t="s">
        <v>82</v>
      </c>
      <c r="BK183" s="156">
        <f>ROUND(I183*H183,2)</f>
        <v>0</v>
      </c>
      <c r="BL183" s="15" t="s">
        <v>268</v>
      </c>
      <c r="BM183" s="155" t="s">
        <v>3092</v>
      </c>
    </row>
    <row r="184" spans="2:65" s="1" customFormat="1" ht="16.5" customHeight="1">
      <c r="B184" s="114"/>
      <c r="C184" s="143" t="s">
        <v>326</v>
      </c>
      <c r="D184" s="143" t="s">
        <v>196</v>
      </c>
      <c r="E184" s="144" t="s">
        <v>1433</v>
      </c>
      <c r="F184" s="145" t="s">
        <v>1434</v>
      </c>
      <c r="G184" s="146" t="s">
        <v>199</v>
      </c>
      <c r="H184" s="147">
        <v>1</v>
      </c>
      <c r="I184" s="148"/>
      <c r="J184" s="149">
        <f>ROUND(I184*H184,2)</f>
        <v>0</v>
      </c>
      <c r="K184" s="145" t="s">
        <v>1</v>
      </c>
      <c r="L184" s="150"/>
      <c r="M184" s="151" t="s">
        <v>1</v>
      </c>
      <c r="N184" s="152" t="s">
        <v>39</v>
      </c>
      <c r="P184" s="153">
        <f>O184*H184</f>
        <v>0</v>
      </c>
      <c r="Q184" s="153">
        <v>0</v>
      </c>
      <c r="R184" s="153">
        <f>Q184*H184</f>
        <v>0</v>
      </c>
      <c r="S184" s="153">
        <v>0</v>
      </c>
      <c r="T184" s="154">
        <f>S184*H184</f>
        <v>0</v>
      </c>
      <c r="AR184" s="155" t="s">
        <v>273</v>
      </c>
      <c r="AT184" s="155" t="s">
        <v>196</v>
      </c>
      <c r="AU184" s="155" t="s">
        <v>84</v>
      </c>
      <c r="AY184" s="15" t="s">
        <v>193</v>
      </c>
      <c r="BE184" s="156">
        <f>IF(N184="základní",J184,0)</f>
        <v>0</v>
      </c>
      <c r="BF184" s="156">
        <f>IF(N184="snížená",J184,0)</f>
        <v>0</v>
      </c>
      <c r="BG184" s="156">
        <f>IF(N184="zákl. přenesená",J184,0)</f>
        <v>0</v>
      </c>
      <c r="BH184" s="156">
        <f>IF(N184="sníž. přenesená",J184,0)</f>
        <v>0</v>
      </c>
      <c r="BI184" s="156">
        <f>IF(N184="nulová",J184,0)</f>
        <v>0</v>
      </c>
      <c r="BJ184" s="15" t="s">
        <v>82</v>
      </c>
      <c r="BK184" s="156">
        <f>ROUND(I184*H184,2)</f>
        <v>0</v>
      </c>
      <c r="BL184" s="15" t="s">
        <v>268</v>
      </c>
      <c r="BM184" s="155" t="s">
        <v>3093</v>
      </c>
    </row>
    <row r="185" spans="2:65" s="1" customFormat="1" ht="16.5" customHeight="1">
      <c r="B185" s="114"/>
      <c r="C185" s="157" t="s">
        <v>231</v>
      </c>
      <c r="D185" s="157" t="s">
        <v>207</v>
      </c>
      <c r="E185" s="158" t="s">
        <v>1467</v>
      </c>
      <c r="F185" s="159" t="s">
        <v>2534</v>
      </c>
      <c r="G185" s="160" t="s">
        <v>221</v>
      </c>
      <c r="H185" s="161">
        <v>2296.8000000000002</v>
      </c>
      <c r="I185" s="162"/>
      <c r="J185" s="163">
        <f>ROUND(I185*H185,2)</f>
        <v>0</v>
      </c>
      <c r="K185" s="159" t="s">
        <v>1</v>
      </c>
      <c r="L185" s="30"/>
      <c r="M185" s="164" t="s">
        <v>1</v>
      </c>
      <c r="N185" s="113" t="s">
        <v>39</v>
      </c>
      <c r="P185" s="153">
        <f>O185*H185</f>
        <v>0</v>
      </c>
      <c r="Q185" s="153">
        <v>0</v>
      </c>
      <c r="R185" s="153">
        <f>Q185*H185</f>
        <v>0</v>
      </c>
      <c r="S185" s="153">
        <v>0</v>
      </c>
      <c r="T185" s="154">
        <f>S185*H185</f>
        <v>0</v>
      </c>
      <c r="AR185" s="155" t="s">
        <v>192</v>
      </c>
      <c r="AT185" s="155" t="s">
        <v>207</v>
      </c>
      <c r="AU185" s="155" t="s">
        <v>84</v>
      </c>
      <c r="AY185" s="15" t="s">
        <v>193</v>
      </c>
      <c r="BE185" s="156">
        <f>IF(N185="základní",J185,0)</f>
        <v>0</v>
      </c>
      <c r="BF185" s="156">
        <f>IF(N185="snížená",J185,0)</f>
        <v>0</v>
      </c>
      <c r="BG185" s="156">
        <f>IF(N185="zákl. přenesená",J185,0)</f>
        <v>0</v>
      </c>
      <c r="BH185" s="156">
        <f>IF(N185="sníž. přenesená",J185,0)</f>
        <v>0</v>
      </c>
      <c r="BI185" s="156">
        <f>IF(N185="nulová",J185,0)</f>
        <v>0</v>
      </c>
      <c r="BJ185" s="15" t="s">
        <v>82</v>
      </c>
      <c r="BK185" s="156">
        <f>ROUND(I185*H185,2)</f>
        <v>0</v>
      </c>
      <c r="BL185" s="15" t="s">
        <v>192</v>
      </c>
      <c r="BM185" s="155" t="s">
        <v>3094</v>
      </c>
    </row>
    <row r="186" spans="2:65" s="12" customFormat="1" ht="11.25">
      <c r="B186" s="165"/>
      <c r="D186" s="166" t="s">
        <v>224</v>
      </c>
      <c r="F186" s="168" t="s">
        <v>3095</v>
      </c>
      <c r="H186" s="169">
        <v>2296.8000000000002</v>
      </c>
      <c r="I186" s="170"/>
      <c r="L186" s="165"/>
      <c r="M186" s="171"/>
      <c r="T186" s="172"/>
      <c r="AT186" s="167" t="s">
        <v>224</v>
      </c>
      <c r="AU186" s="167" t="s">
        <v>84</v>
      </c>
      <c r="AV186" s="12" t="s">
        <v>84</v>
      </c>
      <c r="AW186" s="12" t="s">
        <v>3</v>
      </c>
      <c r="AX186" s="12" t="s">
        <v>82</v>
      </c>
      <c r="AY186" s="167" t="s">
        <v>193</v>
      </c>
    </row>
    <row r="187" spans="2:65" s="1" customFormat="1" ht="16.5" customHeight="1">
      <c r="B187" s="114"/>
      <c r="C187" s="143" t="s">
        <v>337</v>
      </c>
      <c r="D187" s="143" t="s">
        <v>196</v>
      </c>
      <c r="E187" s="144" t="s">
        <v>1474</v>
      </c>
      <c r="F187" s="145" t="s">
        <v>1475</v>
      </c>
      <c r="G187" s="146" t="s">
        <v>221</v>
      </c>
      <c r="H187" s="147">
        <v>2296.8000000000002</v>
      </c>
      <c r="I187" s="148"/>
      <c r="J187" s="149">
        <f>ROUND(I187*H187,2)</f>
        <v>0</v>
      </c>
      <c r="K187" s="145" t="s">
        <v>1</v>
      </c>
      <c r="L187" s="150"/>
      <c r="M187" s="151" t="s">
        <v>1</v>
      </c>
      <c r="N187" s="152" t="s">
        <v>39</v>
      </c>
      <c r="P187" s="153">
        <f>O187*H187</f>
        <v>0</v>
      </c>
      <c r="Q187" s="153">
        <v>0</v>
      </c>
      <c r="R187" s="153">
        <f>Q187*H187</f>
        <v>0</v>
      </c>
      <c r="S187" s="153">
        <v>0</v>
      </c>
      <c r="T187" s="154">
        <f>S187*H187</f>
        <v>0</v>
      </c>
      <c r="AR187" s="155" t="s">
        <v>200</v>
      </c>
      <c r="AT187" s="155" t="s">
        <v>196</v>
      </c>
      <c r="AU187" s="155" t="s">
        <v>84</v>
      </c>
      <c r="AY187" s="15" t="s">
        <v>193</v>
      </c>
      <c r="BE187" s="156">
        <f>IF(N187="základní",J187,0)</f>
        <v>0</v>
      </c>
      <c r="BF187" s="156">
        <f>IF(N187="snížená",J187,0)</f>
        <v>0</v>
      </c>
      <c r="BG187" s="156">
        <f>IF(N187="zákl. přenesená",J187,0)</f>
        <v>0</v>
      </c>
      <c r="BH187" s="156">
        <f>IF(N187="sníž. přenesená",J187,0)</f>
        <v>0</v>
      </c>
      <c r="BI187" s="156">
        <f>IF(N187="nulová",J187,0)</f>
        <v>0</v>
      </c>
      <c r="BJ187" s="15" t="s">
        <v>82</v>
      </c>
      <c r="BK187" s="156">
        <f>ROUND(I187*H187,2)</f>
        <v>0</v>
      </c>
      <c r="BL187" s="15" t="s">
        <v>192</v>
      </c>
      <c r="BM187" s="155" t="s">
        <v>3096</v>
      </c>
    </row>
    <row r="188" spans="2:65" s="12" customFormat="1" ht="11.25">
      <c r="B188" s="165"/>
      <c r="D188" s="166" t="s">
        <v>224</v>
      </c>
      <c r="E188" s="167" t="s">
        <v>1</v>
      </c>
      <c r="F188" s="168" t="s">
        <v>3097</v>
      </c>
      <c r="H188" s="169">
        <v>2088</v>
      </c>
      <c r="I188" s="170"/>
      <c r="L188" s="165"/>
      <c r="M188" s="171"/>
      <c r="T188" s="172"/>
      <c r="AT188" s="167" t="s">
        <v>224</v>
      </c>
      <c r="AU188" s="167" t="s">
        <v>84</v>
      </c>
      <c r="AV188" s="12" t="s">
        <v>84</v>
      </c>
      <c r="AW188" s="12" t="s">
        <v>226</v>
      </c>
      <c r="AX188" s="12" t="s">
        <v>82</v>
      </c>
      <c r="AY188" s="167" t="s">
        <v>193</v>
      </c>
    </row>
    <row r="189" spans="2:65" s="12" customFormat="1" ht="11.25">
      <c r="B189" s="165"/>
      <c r="D189" s="166" t="s">
        <v>224</v>
      </c>
      <c r="F189" s="168" t="s">
        <v>3095</v>
      </c>
      <c r="H189" s="169">
        <v>2296.8000000000002</v>
      </c>
      <c r="I189" s="170"/>
      <c r="L189" s="165"/>
      <c r="M189" s="171"/>
      <c r="T189" s="172"/>
      <c r="AT189" s="167" t="s">
        <v>224</v>
      </c>
      <c r="AU189" s="167" t="s">
        <v>84</v>
      </c>
      <c r="AV189" s="12" t="s">
        <v>84</v>
      </c>
      <c r="AW189" s="12" t="s">
        <v>3</v>
      </c>
      <c r="AX189" s="12" t="s">
        <v>82</v>
      </c>
      <c r="AY189" s="167" t="s">
        <v>193</v>
      </c>
    </row>
    <row r="190" spans="2:65" s="1" customFormat="1" ht="16.5" customHeight="1">
      <c r="B190" s="114"/>
      <c r="C190" s="157" t="s">
        <v>274</v>
      </c>
      <c r="D190" s="157" t="s">
        <v>207</v>
      </c>
      <c r="E190" s="158" t="s">
        <v>1443</v>
      </c>
      <c r="F190" s="159" t="s">
        <v>1444</v>
      </c>
      <c r="G190" s="160" t="s">
        <v>221</v>
      </c>
      <c r="H190" s="161">
        <v>152.9</v>
      </c>
      <c r="I190" s="162"/>
      <c r="J190" s="163">
        <f>ROUND(I190*H190,2)</f>
        <v>0</v>
      </c>
      <c r="K190" s="159" t="s">
        <v>1</v>
      </c>
      <c r="L190" s="30"/>
      <c r="M190" s="164" t="s">
        <v>1</v>
      </c>
      <c r="N190" s="113" t="s">
        <v>39</v>
      </c>
      <c r="P190" s="153">
        <f>O190*H190</f>
        <v>0</v>
      </c>
      <c r="Q190" s="153">
        <v>0</v>
      </c>
      <c r="R190" s="153">
        <f>Q190*H190</f>
        <v>0</v>
      </c>
      <c r="S190" s="153">
        <v>0</v>
      </c>
      <c r="T190" s="154">
        <f>S190*H190</f>
        <v>0</v>
      </c>
      <c r="AR190" s="155" t="s">
        <v>1004</v>
      </c>
      <c r="AT190" s="155" t="s">
        <v>207</v>
      </c>
      <c r="AU190" s="155" t="s">
        <v>84</v>
      </c>
      <c r="AY190" s="15" t="s">
        <v>193</v>
      </c>
      <c r="BE190" s="156">
        <f>IF(N190="základní",J190,0)</f>
        <v>0</v>
      </c>
      <c r="BF190" s="156">
        <f>IF(N190="snížená",J190,0)</f>
        <v>0</v>
      </c>
      <c r="BG190" s="156">
        <f>IF(N190="zákl. přenesená",J190,0)</f>
        <v>0</v>
      </c>
      <c r="BH190" s="156">
        <f>IF(N190="sníž. přenesená",J190,0)</f>
        <v>0</v>
      </c>
      <c r="BI190" s="156">
        <f>IF(N190="nulová",J190,0)</f>
        <v>0</v>
      </c>
      <c r="BJ190" s="15" t="s">
        <v>82</v>
      </c>
      <c r="BK190" s="156">
        <f>ROUND(I190*H190,2)</f>
        <v>0</v>
      </c>
      <c r="BL190" s="15" t="s">
        <v>1004</v>
      </c>
      <c r="BM190" s="155" t="s">
        <v>3098</v>
      </c>
    </row>
    <row r="191" spans="2:65" s="12" customFormat="1" ht="11.25">
      <c r="B191" s="165"/>
      <c r="D191" s="166" t="s">
        <v>224</v>
      </c>
      <c r="F191" s="168" t="s">
        <v>3099</v>
      </c>
      <c r="H191" s="169">
        <v>152.9</v>
      </c>
      <c r="I191" s="170"/>
      <c r="L191" s="165"/>
      <c r="M191" s="171"/>
      <c r="T191" s="172"/>
      <c r="AT191" s="167" t="s">
        <v>224</v>
      </c>
      <c r="AU191" s="167" t="s">
        <v>84</v>
      </c>
      <c r="AV191" s="12" t="s">
        <v>84</v>
      </c>
      <c r="AW191" s="12" t="s">
        <v>3</v>
      </c>
      <c r="AX191" s="12" t="s">
        <v>82</v>
      </c>
      <c r="AY191" s="167" t="s">
        <v>193</v>
      </c>
    </row>
    <row r="192" spans="2:65" s="1" customFormat="1" ht="16.5" customHeight="1">
      <c r="B192" s="114"/>
      <c r="C192" s="143" t="s">
        <v>346</v>
      </c>
      <c r="D192" s="143" t="s">
        <v>196</v>
      </c>
      <c r="E192" s="144" t="s">
        <v>1448</v>
      </c>
      <c r="F192" s="145" t="s">
        <v>1449</v>
      </c>
      <c r="G192" s="146" t="s">
        <v>221</v>
      </c>
      <c r="H192" s="147">
        <v>152.9</v>
      </c>
      <c r="I192" s="148"/>
      <c r="J192" s="149">
        <f>ROUND(I192*H192,2)</f>
        <v>0</v>
      </c>
      <c r="K192" s="145" t="s">
        <v>1</v>
      </c>
      <c r="L192" s="150"/>
      <c r="M192" s="151" t="s">
        <v>1</v>
      </c>
      <c r="N192" s="152" t="s">
        <v>39</v>
      </c>
      <c r="P192" s="153">
        <f>O192*H192</f>
        <v>0</v>
      </c>
      <c r="Q192" s="153">
        <v>0</v>
      </c>
      <c r="R192" s="153">
        <f>Q192*H192</f>
        <v>0</v>
      </c>
      <c r="S192" s="153">
        <v>0</v>
      </c>
      <c r="T192" s="154">
        <f>S192*H192</f>
        <v>0</v>
      </c>
      <c r="AR192" s="155" t="s">
        <v>1004</v>
      </c>
      <c r="AT192" s="155" t="s">
        <v>196</v>
      </c>
      <c r="AU192" s="155" t="s">
        <v>84</v>
      </c>
      <c r="AY192" s="15" t="s">
        <v>193</v>
      </c>
      <c r="BE192" s="156">
        <f>IF(N192="základní",J192,0)</f>
        <v>0</v>
      </c>
      <c r="BF192" s="156">
        <f>IF(N192="snížená",J192,0)</f>
        <v>0</v>
      </c>
      <c r="BG192" s="156">
        <f>IF(N192="zákl. přenesená",J192,0)</f>
        <v>0</v>
      </c>
      <c r="BH192" s="156">
        <f>IF(N192="sníž. přenesená",J192,0)</f>
        <v>0</v>
      </c>
      <c r="BI192" s="156">
        <f>IF(N192="nulová",J192,0)</f>
        <v>0</v>
      </c>
      <c r="BJ192" s="15" t="s">
        <v>82</v>
      </c>
      <c r="BK192" s="156">
        <f>ROUND(I192*H192,2)</f>
        <v>0</v>
      </c>
      <c r="BL192" s="15" t="s">
        <v>1004</v>
      </c>
      <c r="BM192" s="155" t="s">
        <v>3100</v>
      </c>
    </row>
    <row r="193" spans="2:65" s="12" customFormat="1" ht="11.25">
      <c r="B193" s="165"/>
      <c r="D193" s="166" t="s">
        <v>224</v>
      </c>
      <c r="F193" s="168" t="s">
        <v>3099</v>
      </c>
      <c r="H193" s="169">
        <v>152.9</v>
      </c>
      <c r="I193" s="170"/>
      <c r="L193" s="165"/>
      <c r="M193" s="171"/>
      <c r="T193" s="172"/>
      <c r="AT193" s="167" t="s">
        <v>224</v>
      </c>
      <c r="AU193" s="167" t="s">
        <v>84</v>
      </c>
      <c r="AV193" s="12" t="s">
        <v>84</v>
      </c>
      <c r="AW193" s="12" t="s">
        <v>3</v>
      </c>
      <c r="AX193" s="12" t="s">
        <v>82</v>
      </c>
      <c r="AY193" s="167" t="s">
        <v>193</v>
      </c>
    </row>
    <row r="194" spans="2:65" s="1" customFormat="1" ht="16.5" customHeight="1">
      <c r="B194" s="114"/>
      <c r="C194" s="157" t="s">
        <v>278</v>
      </c>
      <c r="D194" s="157" t="s">
        <v>207</v>
      </c>
      <c r="E194" s="158" t="s">
        <v>1451</v>
      </c>
      <c r="F194" s="159" t="s">
        <v>1452</v>
      </c>
      <c r="G194" s="160" t="s">
        <v>221</v>
      </c>
      <c r="H194" s="161">
        <v>339.9</v>
      </c>
      <c r="I194" s="162"/>
      <c r="J194" s="163">
        <f>ROUND(I194*H194,2)</f>
        <v>0</v>
      </c>
      <c r="K194" s="159" t="s">
        <v>1</v>
      </c>
      <c r="L194" s="30"/>
      <c r="M194" s="164" t="s">
        <v>1</v>
      </c>
      <c r="N194" s="113" t="s">
        <v>39</v>
      </c>
      <c r="P194" s="153">
        <f>O194*H194</f>
        <v>0</v>
      </c>
      <c r="Q194" s="153">
        <v>0</v>
      </c>
      <c r="R194" s="153">
        <f>Q194*H194</f>
        <v>0</v>
      </c>
      <c r="S194" s="153">
        <v>0</v>
      </c>
      <c r="T194" s="154">
        <f>S194*H194</f>
        <v>0</v>
      </c>
      <c r="AR194" s="155" t="s">
        <v>192</v>
      </c>
      <c r="AT194" s="155" t="s">
        <v>207</v>
      </c>
      <c r="AU194" s="155" t="s">
        <v>84</v>
      </c>
      <c r="AY194" s="15" t="s">
        <v>193</v>
      </c>
      <c r="BE194" s="156">
        <f>IF(N194="základní",J194,0)</f>
        <v>0</v>
      </c>
      <c r="BF194" s="156">
        <f>IF(N194="snížená",J194,0)</f>
        <v>0</v>
      </c>
      <c r="BG194" s="156">
        <f>IF(N194="zákl. přenesená",J194,0)</f>
        <v>0</v>
      </c>
      <c r="BH194" s="156">
        <f>IF(N194="sníž. přenesená",J194,0)</f>
        <v>0</v>
      </c>
      <c r="BI194" s="156">
        <f>IF(N194="nulová",J194,0)</f>
        <v>0</v>
      </c>
      <c r="BJ194" s="15" t="s">
        <v>82</v>
      </c>
      <c r="BK194" s="156">
        <f>ROUND(I194*H194,2)</f>
        <v>0</v>
      </c>
      <c r="BL194" s="15" t="s">
        <v>192</v>
      </c>
      <c r="BM194" s="155" t="s">
        <v>3101</v>
      </c>
    </row>
    <row r="195" spans="2:65" s="12" customFormat="1" ht="11.25">
      <c r="B195" s="165"/>
      <c r="D195" s="166" t="s">
        <v>224</v>
      </c>
      <c r="F195" s="168" t="s">
        <v>3102</v>
      </c>
      <c r="H195" s="169">
        <v>339.9</v>
      </c>
      <c r="I195" s="170"/>
      <c r="L195" s="165"/>
      <c r="M195" s="171"/>
      <c r="T195" s="172"/>
      <c r="AT195" s="167" t="s">
        <v>224</v>
      </c>
      <c r="AU195" s="167" t="s">
        <v>84</v>
      </c>
      <c r="AV195" s="12" t="s">
        <v>84</v>
      </c>
      <c r="AW195" s="12" t="s">
        <v>3</v>
      </c>
      <c r="AX195" s="12" t="s">
        <v>82</v>
      </c>
      <c r="AY195" s="167" t="s">
        <v>193</v>
      </c>
    </row>
    <row r="196" spans="2:65" s="1" customFormat="1" ht="16.5" customHeight="1">
      <c r="B196" s="114"/>
      <c r="C196" s="143" t="s">
        <v>451</v>
      </c>
      <c r="D196" s="143" t="s">
        <v>196</v>
      </c>
      <c r="E196" s="144" t="s">
        <v>1456</v>
      </c>
      <c r="F196" s="145" t="s">
        <v>1457</v>
      </c>
      <c r="G196" s="146" t="s">
        <v>221</v>
      </c>
      <c r="H196" s="147">
        <v>339.9</v>
      </c>
      <c r="I196" s="148"/>
      <c r="J196" s="149">
        <f>ROUND(I196*H196,2)</f>
        <v>0</v>
      </c>
      <c r="K196" s="145" t="s">
        <v>1</v>
      </c>
      <c r="L196" s="150"/>
      <c r="M196" s="151" t="s">
        <v>1</v>
      </c>
      <c r="N196" s="152" t="s">
        <v>39</v>
      </c>
      <c r="P196" s="153">
        <f>O196*H196</f>
        <v>0</v>
      </c>
      <c r="Q196" s="153">
        <v>0</v>
      </c>
      <c r="R196" s="153">
        <f>Q196*H196</f>
        <v>0</v>
      </c>
      <c r="S196" s="153">
        <v>0</v>
      </c>
      <c r="T196" s="154">
        <f>S196*H196</f>
        <v>0</v>
      </c>
      <c r="AR196" s="155" t="s">
        <v>200</v>
      </c>
      <c r="AT196" s="155" t="s">
        <v>196</v>
      </c>
      <c r="AU196" s="155" t="s">
        <v>84</v>
      </c>
      <c r="AY196" s="15" t="s">
        <v>193</v>
      </c>
      <c r="BE196" s="156">
        <f>IF(N196="základní",J196,0)</f>
        <v>0</v>
      </c>
      <c r="BF196" s="156">
        <f>IF(N196="snížená",J196,0)</f>
        <v>0</v>
      </c>
      <c r="BG196" s="156">
        <f>IF(N196="zákl. přenesená",J196,0)</f>
        <v>0</v>
      </c>
      <c r="BH196" s="156">
        <f>IF(N196="sníž. přenesená",J196,0)</f>
        <v>0</v>
      </c>
      <c r="BI196" s="156">
        <f>IF(N196="nulová",J196,0)</f>
        <v>0</v>
      </c>
      <c r="BJ196" s="15" t="s">
        <v>82</v>
      </c>
      <c r="BK196" s="156">
        <f>ROUND(I196*H196,2)</f>
        <v>0</v>
      </c>
      <c r="BL196" s="15" t="s">
        <v>192</v>
      </c>
      <c r="BM196" s="155" t="s">
        <v>3103</v>
      </c>
    </row>
    <row r="197" spans="2:65" s="12" customFormat="1" ht="11.25">
      <c r="B197" s="165"/>
      <c r="D197" s="166" t="s">
        <v>224</v>
      </c>
      <c r="F197" s="168" t="s">
        <v>3102</v>
      </c>
      <c r="H197" s="169">
        <v>339.9</v>
      </c>
      <c r="I197" s="170"/>
      <c r="L197" s="165"/>
      <c r="M197" s="171"/>
      <c r="T197" s="172"/>
      <c r="AT197" s="167" t="s">
        <v>224</v>
      </c>
      <c r="AU197" s="167" t="s">
        <v>84</v>
      </c>
      <c r="AV197" s="12" t="s">
        <v>84</v>
      </c>
      <c r="AW197" s="12" t="s">
        <v>3</v>
      </c>
      <c r="AX197" s="12" t="s">
        <v>82</v>
      </c>
      <c r="AY197" s="167" t="s">
        <v>193</v>
      </c>
    </row>
    <row r="198" spans="2:65" s="1" customFormat="1" ht="16.5" customHeight="1">
      <c r="B198" s="114"/>
      <c r="C198" s="157" t="s">
        <v>282</v>
      </c>
      <c r="D198" s="157" t="s">
        <v>207</v>
      </c>
      <c r="E198" s="158" t="s">
        <v>1459</v>
      </c>
      <c r="F198" s="159" t="s">
        <v>2788</v>
      </c>
      <c r="G198" s="160" t="s">
        <v>221</v>
      </c>
      <c r="H198" s="161">
        <v>114.4</v>
      </c>
      <c r="I198" s="162"/>
      <c r="J198" s="163">
        <f>ROUND(I198*H198,2)</f>
        <v>0</v>
      </c>
      <c r="K198" s="159" t="s">
        <v>1</v>
      </c>
      <c r="L198" s="30"/>
      <c r="M198" s="164" t="s">
        <v>1</v>
      </c>
      <c r="N198" s="113" t="s">
        <v>39</v>
      </c>
      <c r="P198" s="153">
        <f>O198*H198</f>
        <v>0</v>
      </c>
      <c r="Q198" s="153">
        <v>0</v>
      </c>
      <c r="R198" s="153">
        <f>Q198*H198</f>
        <v>0</v>
      </c>
      <c r="S198" s="153">
        <v>0</v>
      </c>
      <c r="T198" s="154">
        <f>S198*H198</f>
        <v>0</v>
      </c>
      <c r="AR198" s="155" t="s">
        <v>1004</v>
      </c>
      <c r="AT198" s="155" t="s">
        <v>207</v>
      </c>
      <c r="AU198" s="155" t="s">
        <v>84</v>
      </c>
      <c r="AY198" s="15" t="s">
        <v>193</v>
      </c>
      <c r="BE198" s="156">
        <f>IF(N198="základní",J198,0)</f>
        <v>0</v>
      </c>
      <c r="BF198" s="156">
        <f>IF(N198="snížená",J198,0)</f>
        <v>0</v>
      </c>
      <c r="BG198" s="156">
        <f>IF(N198="zákl. přenesená",J198,0)</f>
        <v>0</v>
      </c>
      <c r="BH198" s="156">
        <f>IF(N198="sníž. přenesená",J198,0)</f>
        <v>0</v>
      </c>
      <c r="BI198" s="156">
        <f>IF(N198="nulová",J198,0)</f>
        <v>0</v>
      </c>
      <c r="BJ198" s="15" t="s">
        <v>82</v>
      </c>
      <c r="BK198" s="156">
        <f>ROUND(I198*H198,2)</f>
        <v>0</v>
      </c>
      <c r="BL198" s="15" t="s">
        <v>1004</v>
      </c>
      <c r="BM198" s="155" t="s">
        <v>3104</v>
      </c>
    </row>
    <row r="199" spans="2:65" s="12" customFormat="1" ht="11.25">
      <c r="B199" s="165"/>
      <c r="D199" s="166" t="s">
        <v>224</v>
      </c>
      <c r="F199" s="168" t="s">
        <v>1462</v>
      </c>
      <c r="H199" s="169">
        <v>114.4</v>
      </c>
      <c r="I199" s="170"/>
      <c r="L199" s="165"/>
      <c r="M199" s="171"/>
      <c r="T199" s="172"/>
      <c r="AT199" s="167" t="s">
        <v>224</v>
      </c>
      <c r="AU199" s="167" t="s">
        <v>84</v>
      </c>
      <c r="AV199" s="12" t="s">
        <v>84</v>
      </c>
      <c r="AW199" s="12" t="s">
        <v>3</v>
      </c>
      <c r="AX199" s="12" t="s">
        <v>82</v>
      </c>
      <c r="AY199" s="167" t="s">
        <v>193</v>
      </c>
    </row>
    <row r="200" spans="2:65" s="1" customFormat="1" ht="16.5" customHeight="1">
      <c r="B200" s="114"/>
      <c r="C200" s="143" t="s">
        <v>458</v>
      </c>
      <c r="D200" s="143" t="s">
        <v>196</v>
      </c>
      <c r="E200" s="144" t="s">
        <v>1464</v>
      </c>
      <c r="F200" s="145" t="s">
        <v>1465</v>
      </c>
      <c r="G200" s="146" t="s">
        <v>221</v>
      </c>
      <c r="H200" s="147">
        <v>114.4</v>
      </c>
      <c r="I200" s="148"/>
      <c r="J200" s="149">
        <f>ROUND(I200*H200,2)</f>
        <v>0</v>
      </c>
      <c r="K200" s="145" t="s">
        <v>1</v>
      </c>
      <c r="L200" s="150"/>
      <c r="M200" s="151" t="s">
        <v>1</v>
      </c>
      <c r="N200" s="152" t="s">
        <v>39</v>
      </c>
      <c r="P200" s="153">
        <f>O200*H200</f>
        <v>0</v>
      </c>
      <c r="Q200" s="153">
        <v>0</v>
      </c>
      <c r="R200" s="153">
        <f>Q200*H200</f>
        <v>0</v>
      </c>
      <c r="S200" s="153">
        <v>0</v>
      </c>
      <c r="T200" s="154">
        <f>S200*H200</f>
        <v>0</v>
      </c>
      <c r="AR200" s="155" t="s">
        <v>1004</v>
      </c>
      <c r="AT200" s="155" t="s">
        <v>196</v>
      </c>
      <c r="AU200" s="155" t="s">
        <v>84</v>
      </c>
      <c r="AY200" s="15" t="s">
        <v>193</v>
      </c>
      <c r="BE200" s="156">
        <f>IF(N200="základní",J200,0)</f>
        <v>0</v>
      </c>
      <c r="BF200" s="156">
        <f>IF(N200="snížená",J200,0)</f>
        <v>0</v>
      </c>
      <c r="BG200" s="156">
        <f>IF(N200="zákl. přenesená",J200,0)</f>
        <v>0</v>
      </c>
      <c r="BH200" s="156">
        <f>IF(N200="sníž. přenesená",J200,0)</f>
        <v>0</v>
      </c>
      <c r="BI200" s="156">
        <f>IF(N200="nulová",J200,0)</f>
        <v>0</v>
      </c>
      <c r="BJ200" s="15" t="s">
        <v>82</v>
      </c>
      <c r="BK200" s="156">
        <f>ROUND(I200*H200,2)</f>
        <v>0</v>
      </c>
      <c r="BL200" s="15" t="s">
        <v>1004</v>
      </c>
      <c r="BM200" s="155" t="s">
        <v>3105</v>
      </c>
    </row>
    <row r="201" spans="2:65" s="12" customFormat="1" ht="11.25">
      <c r="B201" s="165"/>
      <c r="D201" s="166" t="s">
        <v>224</v>
      </c>
      <c r="F201" s="168" t="s">
        <v>1462</v>
      </c>
      <c r="H201" s="169">
        <v>114.4</v>
      </c>
      <c r="I201" s="170"/>
      <c r="L201" s="165"/>
      <c r="M201" s="171"/>
      <c r="T201" s="172"/>
      <c r="AT201" s="167" t="s">
        <v>224</v>
      </c>
      <c r="AU201" s="167" t="s">
        <v>84</v>
      </c>
      <c r="AV201" s="12" t="s">
        <v>84</v>
      </c>
      <c r="AW201" s="12" t="s">
        <v>3</v>
      </c>
      <c r="AX201" s="12" t="s">
        <v>82</v>
      </c>
      <c r="AY201" s="167" t="s">
        <v>193</v>
      </c>
    </row>
    <row r="202" spans="2:65" s="1" customFormat="1" ht="24.2" customHeight="1">
      <c r="B202" s="114"/>
      <c r="C202" s="157" t="s">
        <v>285</v>
      </c>
      <c r="D202" s="157" t="s">
        <v>207</v>
      </c>
      <c r="E202" s="158" t="s">
        <v>1477</v>
      </c>
      <c r="F202" s="159" t="s">
        <v>1478</v>
      </c>
      <c r="G202" s="160" t="s">
        <v>199</v>
      </c>
      <c r="H202" s="161">
        <v>16</v>
      </c>
      <c r="I202" s="162"/>
      <c r="J202" s="163">
        <f t="shared" ref="J202:J233" si="5">ROUND(I202*H202,2)</f>
        <v>0</v>
      </c>
      <c r="K202" s="159" t="s">
        <v>1</v>
      </c>
      <c r="L202" s="30"/>
      <c r="M202" s="164" t="s">
        <v>1</v>
      </c>
      <c r="N202" s="113" t="s">
        <v>39</v>
      </c>
      <c r="P202" s="153">
        <f t="shared" ref="P202:P233" si="6">O202*H202</f>
        <v>0</v>
      </c>
      <c r="Q202" s="153">
        <v>0</v>
      </c>
      <c r="R202" s="153">
        <f t="shared" ref="R202:R233" si="7">Q202*H202</f>
        <v>0</v>
      </c>
      <c r="S202" s="153">
        <v>0</v>
      </c>
      <c r="T202" s="154">
        <f t="shared" ref="T202:T233" si="8">S202*H202</f>
        <v>0</v>
      </c>
      <c r="AR202" s="155" t="s">
        <v>192</v>
      </c>
      <c r="AT202" s="155" t="s">
        <v>207</v>
      </c>
      <c r="AU202" s="155" t="s">
        <v>84</v>
      </c>
      <c r="AY202" s="15" t="s">
        <v>193</v>
      </c>
      <c r="BE202" s="156">
        <f t="shared" ref="BE202:BE233" si="9">IF(N202="základní",J202,0)</f>
        <v>0</v>
      </c>
      <c r="BF202" s="156">
        <f t="shared" ref="BF202:BF233" si="10">IF(N202="snížená",J202,0)</f>
        <v>0</v>
      </c>
      <c r="BG202" s="156">
        <f t="shared" ref="BG202:BG233" si="11">IF(N202="zákl. přenesená",J202,0)</f>
        <v>0</v>
      </c>
      <c r="BH202" s="156">
        <f t="shared" ref="BH202:BH233" si="12">IF(N202="sníž. přenesená",J202,0)</f>
        <v>0</v>
      </c>
      <c r="BI202" s="156">
        <f t="shared" ref="BI202:BI233" si="13">IF(N202="nulová",J202,0)</f>
        <v>0</v>
      </c>
      <c r="BJ202" s="15" t="s">
        <v>82</v>
      </c>
      <c r="BK202" s="156">
        <f t="shared" ref="BK202:BK233" si="14">ROUND(I202*H202,2)</f>
        <v>0</v>
      </c>
      <c r="BL202" s="15" t="s">
        <v>192</v>
      </c>
      <c r="BM202" s="155" t="s">
        <v>3106</v>
      </c>
    </row>
    <row r="203" spans="2:65" s="1" customFormat="1" ht="21.75" customHeight="1">
      <c r="B203" s="114"/>
      <c r="C203" s="143" t="s">
        <v>467</v>
      </c>
      <c r="D203" s="143" t="s">
        <v>196</v>
      </c>
      <c r="E203" s="144" t="s">
        <v>1481</v>
      </c>
      <c r="F203" s="145" t="s">
        <v>1482</v>
      </c>
      <c r="G203" s="146" t="s">
        <v>199</v>
      </c>
      <c r="H203" s="147">
        <v>16</v>
      </c>
      <c r="I203" s="148"/>
      <c r="J203" s="149">
        <f t="shared" si="5"/>
        <v>0</v>
      </c>
      <c r="K203" s="145" t="s">
        <v>1</v>
      </c>
      <c r="L203" s="150"/>
      <c r="M203" s="151" t="s">
        <v>1</v>
      </c>
      <c r="N203" s="152" t="s">
        <v>39</v>
      </c>
      <c r="P203" s="153">
        <f t="shared" si="6"/>
        <v>0</v>
      </c>
      <c r="Q203" s="153">
        <v>0</v>
      </c>
      <c r="R203" s="153">
        <f t="shared" si="7"/>
        <v>0</v>
      </c>
      <c r="S203" s="153">
        <v>0</v>
      </c>
      <c r="T203" s="154">
        <f t="shared" si="8"/>
        <v>0</v>
      </c>
      <c r="AR203" s="155" t="s">
        <v>200</v>
      </c>
      <c r="AT203" s="155" t="s">
        <v>196</v>
      </c>
      <c r="AU203" s="155" t="s">
        <v>84</v>
      </c>
      <c r="AY203" s="15" t="s">
        <v>193</v>
      </c>
      <c r="BE203" s="156">
        <f t="shared" si="9"/>
        <v>0</v>
      </c>
      <c r="BF203" s="156">
        <f t="shared" si="10"/>
        <v>0</v>
      </c>
      <c r="BG203" s="156">
        <f t="shared" si="11"/>
        <v>0</v>
      </c>
      <c r="BH203" s="156">
        <f t="shared" si="12"/>
        <v>0</v>
      </c>
      <c r="BI203" s="156">
        <f t="shared" si="13"/>
        <v>0</v>
      </c>
      <c r="BJ203" s="15" t="s">
        <v>82</v>
      </c>
      <c r="BK203" s="156">
        <f t="shared" si="14"/>
        <v>0</v>
      </c>
      <c r="BL203" s="15" t="s">
        <v>192</v>
      </c>
      <c r="BM203" s="155" t="s">
        <v>3107</v>
      </c>
    </row>
    <row r="204" spans="2:65" s="1" customFormat="1" ht="24.2" customHeight="1">
      <c r="B204" s="114"/>
      <c r="C204" s="157" t="s">
        <v>290</v>
      </c>
      <c r="D204" s="157" t="s">
        <v>207</v>
      </c>
      <c r="E204" s="158" t="s">
        <v>1484</v>
      </c>
      <c r="F204" s="159" t="s">
        <v>1485</v>
      </c>
      <c r="G204" s="160" t="s">
        <v>199</v>
      </c>
      <c r="H204" s="161">
        <v>55</v>
      </c>
      <c r="I204" s="162"/>
      <c r="J204" s="163">
        <f t="shared" si="5"/>
        <v>0</v>
      </c>
      <c r="K204" s="159" t="s">
        <v>1</v>
      </c>
      <c r="L204" s="30"/>
      <c r="M204" s="164" t="s">
        <v>1</v>
      </c>
      <c r="N204" s="113" t="s">
        <v>39</v>
      </c>
      <c r="P204" s="153">
        <f t="shared" si="6"/>
        <v>0</v>
      </c>
      <c r="Q204" s="153">
        <v>0</v>
      </c>
      <c r="R204" s="153">
        <f t="shared" si="7"/>
        <v>0</v>
      </c>
      <c r="S204" s="153">
        <v>0</v>
      </c>
      <c r="T204" s="154">
        <f t="shared" si="8"/>
        <v>0</v>
      </c>
      <c r="AR204" s="155" t="s">
        <v>192</v>
      </c>
      <c r="AT204" s="155" t="s">
        <v>207</v>
      </c>
      <c r="AU204" s="155" t="s">
        <v>84</v>
      </c>
      <c r="AY204" s="15" t="s">
        <v>193</v>
      </c>
      <c r="BE204" s="156">
        <f t="shared" si="9"/>
        <v>0</v>
      </c>
      <c r="BF204" s="156">
        <f t="shared" si="10"/>
        <v>0</v>
      </c>
      <c r="BG204" s="156">
        <f t="shared" si="11"/>
        <v>0</v>
      </c>
      <c r="BH204" s="156">
        <f t="shared" si="12"/>
        <v>0</v>
      </c>
      <c r="BI204" s="156">
        <f t="shared" si="13"/>
        <v>0</v>
      </c>
      <c r="BJ204" s="15" t="s">
        <v>82</v>
      </c>
      <c r="BK204" s="156">
        <f t="shared" si="14"/>
        <v>0</v>
      </c>
      <c r="BL204" s="15" t="s">
        <v>192</v>
      </c>
      <c r="BM204" s="155" t="s">
        <v>3108</v>
      </c>
    </row>
    <row r="205" spans="2:65" s="1" customFormat="1" ht="21.75" customHeight="1">
      <c r="B205" s="114"/>
      <c r="C205" s="143" t="s">
        <v>477</v>
      </c>
      <c r="D205" s="143" t="s">
        <v>196</v>
      </c>
      <c r="E205" s="144" t="s">
        <v>1488</v>
      </c>
      <c r="F205" s="145" t="s">
        <v>1489</v>
      </c>
      <c r="G205" s="146" t="s">
        <v>199</v>
      </c>
      <c r="H205" s="147">
        <v>55</v>
      </c>
      <c r="I205" s="148"/>
      <c r="J205" s="149">
        <f t="shared" si="5"/>
        <v>0</v>
      </c>
      <c r="K205" s="145" t="s">
        <v>1</v>
      </c>
      <c r="L205" s="150"/>
      <c r="M205" s="151" t="s">
        <v>1</v>
      </c>
      <c r="N205" s="152" t="s">
        <v>39</v>
      </c>
      <c r="P205" s="153">
        <f t="shared" si="6"/>
        <v>0</v>
      </c>
      <c r="Q205" s="153">
        <v>0</v>
      </c>
      <c r="R205" s="153">
        <f t="shared" si="7"/>
        <v>0</v>
      </c>
      <c r="S205" s="153">
        <v>0</v>
      </c>
      <c r="T205" s="154">
        <f t="shared" si="8"/>
        <v>0</v>
      </c>
      <c r="AR205" s="155" t="s">
        <v>200</v>
      </c>
      <c r="AT205" s="155" t="s">
        <v>196</v>
      </c>
      <c r="AU205" s="155" t="s">
        <v>84</v>
      </c>
      <c r="AY205" s="15" t="s">
        <v>193</v>
      </c>
      <c r="BE205" s="156">
        <f t="shared" si="9"/>
        <v>0</v>
      </c>
      <c r="BF205" s="156">
        <f t="shared" si="10"/>
        <v>0</v>
      </c>
      <c r="BG205" s="156">
        <f t="shared" si="11"/>
        <v>0</v>
      </c>
      <c r="BH205" s="156">
        <f t="shared" si="12"/>
        <v>0</v>
      </c>
      <c r="BI205" s="156">
        <f t="shared" si="13"/>
        <v>0</v>
      </c>
      <c r="BJ205" s="15" t="s">
        <v>82</v>
      </c>
      <c r="BK205" s="156">
        <f t="shared" si="14"/>
        <v>0</v>
      </c>
      <c r="BL205" s="15" t="s">
        <v>192</v>
      </c>
      <c r="BM205" s="155" t="s">
        <v>3109</v>
      </c>
    </row>
    <row r="206" spans="2:65" s="1" customFormat="1" ht="16.5" customHeight="1">
      <c r="B206" s="114"/>
      <c r="C206" s="157" t="s">
        <v>294</v>
      </c>
      <c r="D206" s="157" t="s">
        <v>207</v>
      </c>
      <c r="E206" s="158" t="s">
        <v>1491</v>
      </c>
      <c r="F206" s="159" t="s">
        <v>3110</v>
      </c>
      <c r="G206" s="160" t="s">
        <v>199</v>
      </c>
      <c r="H206" s="161">
        <v>17</v>
      </c>
      <c r="I206" s="162"/>
      <c r="J206" s="163">
        <f t="shared" si="5"/>
        <v>0</v>
      </c>
      <c r="K206" s="159" t="s">
        <v>1</v>
      </c>
      <c r="L206" s="30"/>
      <c r="M206" s="164" t="s">
        <v>1</v>
      </c>
      <c r="N206" s="113" t="s">
        <v>39</v>
      </c>
      <c r="P206" s="153">
        <f t="shared" si="6"/>
        <v>0</v>
      </c>
      <c r="Q206" s="153">
        <v>0</v>
      </c>
      <c r="R206" s="153">
        <f t="shared" si="7"/>
        <v>0</v>
      </c>
      <c r="S206" s="153">
        <v>0</v>
      </c>
      <c r="T206" s="154">
        <f t="shared" si="8"/>
        <v>0</v>
      </c>
      <c r="AR206" s="155" t="s">
        <v>1004</v>
      </c>
      <c r="AT206" s="155" t="s">
        <v>207</v>
      </c>
      <c r="AU206" s="155" t="s">
        <v>84</v>
      </c>
      <c r="AY206" s="15" t="s">
        <v>193</v>
      </c>
      <c r="BE206" s="156">
        <f t="shared" si="9"/>
        <v>0</v>
      </c>
      <c r="BF206" s="156">
        <f t="shared" si="10"/>
        <v>0</v>
      </c>
      <c r="BG206" s="156">
        <f t="shared" si="11"/>
        <v>0</v>
      </c>
      <c r="BH206" s="156">
        <f t="shared" si="12"/>
        <v>0</v>
      </c>
      <c r="BI206" s="156">
        <f t="shared" si="13"/>
        <v>0</v>
      </c>
      <c r="BJ206" s="15" t="s">
        <v>82</v>
      </c>
      <c r="BK206" s="156">
        <f t="shared" si="14"/>
        <v>0</v>
      </c>
      <c r="BL206" s="15" t="s">
        <v>1004</v>
      </c>
      <c r="BM206" s="155" t="s">
        <v>3111</v>
      </c>
    </row>
    <row r="207" spans="2:65" s="1" customFormat="1" ht="16.5" customHeight="1">
      <c r="B207" s="114"/>
      <c r="C207" s="143" t="s">
        <v>484</v>
      </c>
      <c r="D207" s="143" t="s">
        <v>196</v>
      </c>
      <c r="E207" s="144" t="s">
        <v>1495</v>
      </c>
      <c r="F207" s="145" t="s">
        <v>1496</v>
      </c>
      <c r="G207" s="146" t="s">
        <v>199</v>
      </c>
      <c r="H207" s="147">
        <v>17</v>
      </c>
      <c r="I207" s="148"/>
      <c r="J207" s="149">
        <f t="shared" si="5"/>
        <v>0</v>
      </c>
      <c r="K207" s="145" t="s">
        <v>1</v>
      </c>
      <c r="L207" s="150"/>
      <c r="M207" s="151" t="s">
        <v>1</v>
      </c>
      <c r="N207" s="152" t="s">
        <v>39</v>
      </c>
      <c r="P207" s="153">
        <f t="shared" si="6"/>
        <v>0</v>
      </c>
      <c r="Q207" s="153">
        <v>0</v>
      </c>
      <c r="R207" s="153">
        <f t="shared" si="7"/>
        <v>0</v>
      </c>
      <c r="S207" s="153">
        <v>0</v>
      </c>
      <c r="T207" s="154">
        <f t="shared" si="8"/>
        <v>0</v>
      </c>
      <c r="AR207" s="155" t="s">
        <v>1004</v>
      </c>
      <c r="AT207" s="155" t="s">
        <v>196</v>
      </c>
      <c r="AU207" s="155" t="s">
        <v>84</v>
      </c>
      <c r="AY207" s="15" t="s">
        <v>193</v>
      </c>
      <c r="BE207" s="156">
        <f t="shared" si="9"/>
        <v>0</v>
      </c>
      <c r="BF207" s="156">
        <f t="shared" si="10"/>
        <v>0</v>
      </c>
      <c r="BG207" s="156">
        <f t="shared" si="11"/>
        <v>0</v>
      </c>
      <c r="BH207" s="156">
        <f t="shared" si="12"/>
        <v>0</v>
      </c>
      <c r="BI207" s="156">
        <f t="shared" si="13"/>
        <v>0</v>
      </c>
      <c r="BJ207" s="15" t="s">
        <v>82</v>
      </c>
      <c r="BK207" s="156">
        <f t="shared" si="14"/>
        <v>0</v>
      </c>
      <c r="BL207" s="15" t="s">
        <v>1004</v>
      </c>
      <c r="BM207" s="155" t="s">
        <v>3112</v>
      </c>
    </row>
    <row r="208" spans="2:65" s="1" customFormat="1" ht="16.5" customHeight="1">
      <c r="B208" s="114"/>
      <c r="C208" s="157" t="s">
        <v>298</v>
      </c>
      <c r="D208" s="157" t="s">
        <v>207</v>
      </c>
      <c r="E208" s="158" t="s">
        <v>1505</v>
      </c>
      <c r="F208" s="159" t="s">
        <v>1506</v>
      </c>
      <c r="G208" s="160" t="s">
        <v>199</v>
      </c>
      <c r="H208" s="161">
        <v>1</v>
      </c>
      <c r="I208" s="162"/>
      <c r="J208" s="163">
        <f t="shared" si="5"/>
        <v>0</v>
      </c>
      <c r="K208" s="159" t="s">
        <v>1</v>
      </c>
      <c r="L208" s="30"/>
      <c r="M208" s="164" t="s">
        <v>1</v>
      </c>
      <c r="N208" s="113" t="s">
        <v>39</v>
      </c>
      <c r="P208" s="153">
        <f t="shared" si="6"/>
        <v>0</v>
      </c>
      <c r="Q208" s="153">
        <v>0</v>
      </c>
      <c r="R208" s="153">
        <f t="shared" si="7"/>
        <v>0</v>
      </c>
      <c r="S208" s="153">
        <v>0</v>
      </c>
      <c r="T208" s="154">
        <f t="shared" si="8"/>
        <v>0</v>
      </c>
      <c r="AR208" s="155" t="s">
        <v>1004</v>
      </c>
      <c r="AT208" s="155" t="s">
        <v>207</v>
      </c>
      <c r="AU208" s="155" t="s">
        <v>84</v>
      </c>
      <c r="AY208" s="15" t="s">
        <v>193</v>
      </c>
      <c r="BE208" s="156">
        <f t="shared" si="9"/>
        <v>0</v>
      </c>
      <c r="BF208" s="156">
        <f t="shared" si="10"/>
        <v>0</v>
      </c>
      <c r="BG208" s="156">
        <f t="shared" si="11"/>
        <v>0</v>
      </c>
      <c r="BH208" s="156">
        <f t="shared" si="12"/>
        <v>0</v>
      </c>
      <c r="BI208" s="156">
        <f t="shared" si="13"/>
        <v>0</v>
      </c>
      <c r="BJ208" s="15" t="s">
        <v>82</v>
      </c>
      <c r="BK208" s="156">
        <f t="shared" si="14"/>
        <v>0</v>
      </c>
      <c r="BL208" s="15" t="s">
        <v>1004</v>
      </c>
      <c r="BM208" s="155" t="s">
        <v>3113</v>
      </c>
    </row>
    <row r="209" spans="2:65" s="1" customFormat="1" ht="16.5" customHeight="1">
      <c r="B209" s="114"/>
      <c r="C209" s="143" t="s">
        <v>491</v>
      </c>
      <c r="D209" s="143" t="s">
        <v>196</v>
      </c>
      <c r="E209" s="144" t="s">
        <v>1509</v>
      </c>
      <c r="F209" s="145" t="s">
        <v>1510</v>
      </c>
      <c r="G209" s="146" t="s">
        <v>199</v>
      </c>
      <c r="H209" s="147">
        <v>1</v>
      </c>
      <c r="I209" s="148"/>
      <c r="J209" s="149">
        <f t="shared" si="5"/>
        <v>0</v>
      </c>
      <c r="K209" s="145" t="s">
        <v>1</v>
      </c>
      <c r="L209" s="150"/>
      <c r="M209" s="151" t="s">
        <v>1</v>
      </c>
      <c r="N209" s="152" t="s">
        <v>39</v>
      </c>
      <c r="P209" s="153">
        <f t="shared" si="6"/>
        <v>0</v>
      </c>
      <c r="Q209" s="153">
        <v>0</v>
      </c>
      <c r="R209" s="153">
        <f t="shared" si="7"/>
        <v>0</v>
      </c>
      <c r="S209" s="153">
        <v>0</v>
      </c>
      <c r="T209" s="154">
        <f t="shared" si="8"/>
        <v>0</v>
      </c>
      <c r="AR209" s="155" t="s">
        <v>1004</v>
      </c>
      <c r="AT209" s="155" t="s">
        <v>196</v>
      </c>
      <c r="AU209" s="155" t="s">
        <v>84</v>
      </c>
      <c r="AY209" s="15" t="s">
        <v>193</v>
      </c>
      <c r="BE209" s="156">
        <f t="shared" si="9"/>
        <v>0</v>
      </c>
      <c r="BF209" s="156">
        <f t="shared" si="10"/>
        <v>0</v>
      </c>
      <c r="BG209" s="156">
        <f t="shared" si="11"/>
        <v>0</v>
      </c>
      <c r="BH209" s="156">
        <f t="shared" si="12"/>
        <v>0</v>
      </c>
      <c r="BI209" s="156">
        <f t="shared" si="13"/>
        <v>0</v>
      </c>
      <c r="BJ209" s="15" t="s">
        <v>82</v>
      </c>
      <c r="BK209" s="156">
        <f t="shared" si="14"/>
        <v>0</v>
      </c>
      <c r="BL209" s="15" t="s">
        <v>1004</v>
      </c>
      <c r="BM209" s="155" t="s">
        <v>3114</v>
      </c>
    </row>
    <row r="210" spans="2:65" s="1" customFormat="1" ht="16.5" customHeight="1">
      <c r="B210" s="114"/>
      <c r="C210" s="157" t="s">
        <v>301</v>
      </c>
      <c r="D210" s="157" t="s">
        <v>207</v>
      </c>
      <c r="E210" s="158" t="s">
        <v>1512</v>
      </c>
      <c r="F210" s="159" t="s">
        <v>1513</v>
      </c>
      <c r="G210" s="160" t="s">
        <v>199</v>
      </c>
      <c r="H210" s="161">
        <v>1</v>
      </c>
      <c r="I210" s="162"/>
      <c r="J210" s="163">
        <f t="shared" si="5"/>
        <v>0</v>
      </c>
      <c r="K210" s="159" t="s">
        <v>1</v>
      </c>
      <c r="L210" s="30"/>
      <c r="M210" s="164" t="s">
        <v>1</v>
      </c>
      <c r="N210" s="113" t="s">
        <v>39</v>
      </c>
      <c r="P210" s="153">
        <f t="shared" si="6"/>
        <v>0</v>
      </c>
      <c r="Q210" s="153">
        <v>0</v>
      </c>
      <c r="R210" s="153">
        <f t="shared" si="7"/>
        <v>0</v>
      </c>
      <c r="S210" s="153">
        <v>0</v>
      </c>
      <c r="T210" s="154">
        <f t="shared" si="8"/>
        <v>0</v>
      </c>
      <c r="AR210" s="155" t="s">
        <v>1004</v>
      </c>
      <c r="AT210" s="155" t="s">
        <v>207</v>
      </c>
      <c r="AU210" s="155" t="s">
        <v>84</v>
      </c>
      <c r="AY210" s="15" t="s">
        <v>193</v>
      </c>
      <c r="BE210" s="156">
        <f t="shared" si="9"/>
        <v>0</v>
      </c>
      <c r="BF210" s="156">
        <f t="shared" si="10"/>
        <v>0</v>
      </c>
      <c r="BG210" s="156">
        <f t="shared" si="11"/>
        <v>0</v>
      </c>
      <c r="BH210" s="156">
        <f t="shared" si="12"/>
        <v>0</v>
      </c>
      <c r="BI210" s="156">
        <f t="shared" si="13"/>
        <v>0</v>
      </c>
      <c r="BJ210" s="15" t="s">
        <v>82</v>
      </c>
      <c r="BK210" s="156">
        <f t="shared" si="14"/>
        <v>0</v>
      </c>
      <c r="BL210" s="15" t="s">
        <v>1004</v>
      </c>
      <c r="BM210" s="155" t="s">
        <v>3115</v>
      </c>
    </row>
    <row r="211" spans="2:65" s="1" customFormat="1" ht="16.5" customHeight="1">
      <c r="B211" s="114"/>
      <c r="C211" s="143" t="s">
        <v>500</v>
      </c>
      <c r="D211" s="143" t="s">
        <v>196</v>
      </c>
      <c r="E211" s="144" t="s">
        <v>1516</v>
      </c>
      <c r="F211" s="145" t="s">
        <v>1517</v>
      </c>
      <c r="G211" s="146" t="s">
        <v>199</v>
      </c>
      <c r="H211" s="147">
        <v>1</v>
      </c>
      <c r="I211" s="148"/>
      <c r="J211" s="149">
        <f t="shared" si="5"/>
        <v>0</v>
      </c>
      <c r="K211" s="145" t="s">
        <v>1</v>
      </c>
      <c r="L211" s="150"/>
      <c r="M211" s="151" t="s">
        <v>1</v>
      </c>
      <c r="N211" s="152" t="s">
        <v>39</v>
      </c>
      <c r="P211" s="153">
        <f t="shared" si="6"/>
        <v>0</v>
      </c>
      <c r="Q211" s="153">
        <v>0</v>
      </c>
      <c r="R211" s="153">
        <f t="shared" si="7"/>
        <v>0</v>
      </c>
      <c r="S211" s="153">
        <v>0</v>
      </c>
      <c r="T211" s="154">
        <f t="shared" si="8"/>
        <v>0</v>
      </c>
      <c r="AR211" s="155" t="s">
        <v>1004</v>
      </c>
      <c r="AT211" s="155" t="s">
        <v>196</v>
      </c>
      <c r="AU211" s="155" t="s">
        <v>84</v>
      </c>
      <c r="AY211" s="15" t="s">
        <v>193</v>
      </c>
      <c r="BE211" s="156">
        <f t="shared" si="9"/>
        <v>0</v>
      </c>
      <c r="BF211" s="156">
        <f t="shared" si="10"/>
        <v>0</v>
      </c>
      <c r="BG211" s="156">
        <f t="shared" si="11"/>
        <v>0</v>
      </c>
      <c r="BH211" s="156">
        <f t="shared" si="12"/>
        <v>0</v>
      </c>
      <c r="BI211" s="156">
        <f t="shared" si="13"/>
        <v>0</v>
      </c>
      <c r="BJ211" s="15" t="s">
        <v>82</v>
      </c>
      <c r="BK211" s="156">
        <f t="shared" si="14"/>
        <v>0</v>
      </c>
      <c r="BL211" s="15" t="s">
        <v>1004</v>
      </c>
      <c r="BM211" s="155" t="s">
        <v>3116</v>
      </c>
    </row>
    <row r="212" spans="2:65" s="1" customFormat="1" ht="16.5" customHeight="1">
      <c r="B212" s="114"/>
      <c r="C212" s="157" t="s">
        <v>306</v>
      </c>
      <c r="D212" s="157" t="s">
        <v>207</v>
      </c>
      <c r="E212" s="158" t="s">
        <v>1519</v>
      </c>
      <c r="F212" s="159" t="s">
        <v>1520</v>
      </c>
      <c r="G212" s="160" t="s">
        <v>199</v>
      </c>
      <c r="H212" s="161">
        <v>1</v>
      </c>
      <c r="I212" s="162"/>
      <c r="J212" s="163">
        <f t="shared" si="5"/>
        <v>0</v>
      </c>
      <c r="K212" s="159" t="s">
        <v>1</v>
      </c>
      <c r="L212" s="30"/>
      <c r="M212" s="164" t="s">
        <v>1</v>
      </c>
      <c r="N212" s="113" t="s">
        <v>39</v>
      </c>
      <c r="P212" s="153">
        <f t="shared" si="6"/>
        <v>0</v>
      </c>
      <c r="Q212" s="153">
        <v>0</v>
      </c>
      <c r="R212" s="153">
        <f t="shared" si="7"/>
        <v>0</v>
      </c>
      <c r="S212" s="153">
        <v>0</v>
      </c>
      <c r="T212" s="154">
        <f t="shared" si="8"/>
        <v>0</v>
      </c>
      <c r="AR212" s="155" t="s">
        <v>1004</v>
      </c>
      <c r="AT212" s="155" t="s">
        <v>207</v>
      </c>
      <c r="AU212" s="155" t="s">
        <v>84</v>
      </c>
      <c r="AY212" s="15" t="s">
        <v>193</v>
      </c>
      <c r="BE212" s="156">
        <f t="shared" si="9"/>
        <v>0</v>
      </c>
      <c r="BF212" s="156">
        <f t="shared" si="10"/>
        <v>0</v>
      </c>
      <c r="BG212" s="156">
        <f t="shared" si="11"/>
        <v>0</v>
      </c>
      <c r="BH212" s="156">
        <f t="shared" si="12"/>
        <v>0</v>
      </c>
      <c r="BI212" s="156">
        <f t="shared" si="13"/>
        <v>0</v>
      </c>
      <c r="BJ212" s="15" t="s">
        <v>82</v>
      </c>
      <c r="BK212" s="156">
        <f t="shared" si="14"/>
        <v>0</v>
      </c>
      <c r="BL212" s="15" t="s">
        <v>1004</v>
      </c>
      <c r="BM212" s="155" t="s">
        <v>3117</v>
      </c>
    </row>
    <row r="213" spans="2:65" s="1" customFormat="1" ht="16.5" customHeight="1">
      <c r="B213" s="114"/>
      <c r="C213" s="143" t="s">
        <v>507</v>
      </c>
      <c r="D213" s="143" t="s">
        <v>196</v>
      </c>
      <c r="E213" s="144" t="s">
        <v>1523</v>
      </c>
      <c r="F213" s="145" t="s">
        <v>1524</v>
      </c>
      <c r="G213" s="146" t="s">
        <v>199</v>
      </c>
      <c r="H213" s="147">
        <v>1</v>
      </c>
      <c r="I213" s="148"/>
      <c r="J213" s="149">
        <f t="shared" si="5"/>
        <v>0</v>
      </c>
      <c r="K213" s="145" t="s">
        <v>1</v>
      </c>
      <c r="L213" s="150"/>
      <c r="M213" s="151" t="s">
        <v>1</v>
      </c>
      <c r="N213" s="152" t="s">
        <v>39</v>
      </c>
      <c r="P213" s="153">
        <f t="shared" si="6"/>
        <v>0</v>
      </c>
      <c r="Q213" s="153">
        <v>0</v>
      </c>
      <c r="R213" s="153">
        <f t="shared" si="7"/>
        <v>0</v>
      </c>
      <c r="S213" s="153">
        <v>0</v>
      </c>
      <c r="T213" s="154">
        <f t="shared" si="8"/>
        <v>0</v>
      </c>
      <c r="AR213" s="155" t="s">
        <v>1004</v>
      </c>
      <c r="AT213" s="155" t="s">
        <v>196</v>
      </c>
      <c r="AU213" s="155" t="s">
        <v>84</v>
      </c>
      <c r="AY213" s="15" t="s">
        <v>193</v>
      </c>
      <c r="BE213" s="156">
        <f t="shared" si="9"/>
        <v>0</v>
      </c>
      <c r="BF213" s="156">
        <f t="shared" si="10"/>
        <v>0</v>
      </c>
      <c r="BG213" s="156">
        <f t="shared" si="11"/>
        <v>0</v>
      </c>
      <c r="BH213" s="156">
        <f t="shared" si="12"/>
        <v>0</v>
      </c>
      <c r="BI213" s="156">
        <f t="shared" si="13"/>
        <v>0</v>
      </c>
      <c r="BJ213" s="15" t="s">
        <v>82</v>
      </c>
      <c r="BK213" s="156">
        <f t="shared" si="14"/>
        <v>0</v>
      </c>
      <c r="BL213" s="15" t="s">
        <v>1004</v>
      </c>
      <c r="BM213" s="155" t="s">
        <v>3118</v>
      </c>
    </row>
    <row r="214" spans="2:65" s="1" customFormat="1" ht="16.5" customHeight="1">
      <c r="B214" s="114"/>
      <c r="C214" s="157" t="s">
        <v>309</v>
      </c>
      <c r="D214" s="157" t="s">
        <v>207</v>
      </c>
      <c r="E214" s="158" t="s">
        <v>1526</v>
      </c>
      <c r="F214" s="159" t="s">
        <v>1527</v>
      </c>
      <c r="G214" s="160" t="s">
        <v>199</v>
      </c>
      <c r="H214" s="161">
        <v>0</v>
      </c>
      <c r="I214" s="162"/>
      <c r="J214" s="163">
        <f t="shared" si="5"/>
        <v>0</v>
      </c>
      <c r="K214" s="159" t="s">
        <v>1</v>
      </c>
      <c r="L214" s="30"/>
      <c r="M214" s="164" t="s">
        <v>1</v>
      </c>
      <c r="N214" s="113" t="s">
        <v>39</v>
      </c>
      <c r="P214" s="153">
        <f t="shared" si="6"/>
        <v>0</v>
      </c>
      <c r="Q214" s="153">
        <v>0</v>
      </c>
      <c r="R214" s="153">
        <f t="shared" si="7"/>
        <v>0</v>
      </c>
      <c r="S214" s="153">
        <v>0</v>
      </c>
      <c r="T214" s="154">
        <f t="shared" si="8"/>
        <v>0</v>
      </c>
      <c r="AR214" s="155" t="s">
        <v>1004</v>
      </c>
      <c r="AT214" s="155" t="s">
        <v>207</v>
      </c>
      <c r="AU214" s="155" t="s">
        <v>84</v>
      </c>
      <c r="AY214" s="15" t="s">
        <v>193</v>
      </c>
      <c r="BE214" s="156">
        <f t="shared" si="9"/>
        <v>0</v>
      </c>
      <c r="BF214" s="156">
        <f t="shared" si="10"/>
        <v>0</v>
      </c>
      <c r="BG214" s="156">
        <f t="shared" si="11"/>
        <v>0</v>
      </c>
      <c r="BH214" s="156">
        <f t="shared" si="12"/>
        <v>0</v>
      </c>
      <c r="BI214" s="156">
        <f t="shared" si="13"/>
        <v>0</v>
      </c>
      <c r="BJ214" s="15" t="s">
        <v>82</v>
      </c>
      <c r="BK214" s="156">
        <f t="shared" si="14"/>
        <v>0</v>
      </c>
      <c r="BL214" s="15" t="s">
        <v>1004</v>
      </c>
      <c r="BM214" s="155" t="s">
        <v>3119</v>
      </c>
    </row>
    <row r="215" spans="2:65" s="1" customFormat="1" ht="16.5" customHeight="1">
      <c r="B215" s="114"/>
      <c r="C215" s="143" t="s">
        <v>514</v>
      </c>
      <c r="D215" s="143" t="s">
        <v>196</v>
      </c>
      <c r="E215" s="144" t="s">
        <v>1530</v>
      </c>
      <c r="F215" s="145" t="s">
        <v>1531</v>
      </c>
      <c r="G215" s="146" t="s">
        <v>199</v>
      </c>
      <c r="H215" s="147">
        <v>0</v>
      </c>
      <c r="I215" s="148"/>
      <c r="J215" s="149">
        <f t="shared" si="5"/>
        <v>0</v>
      </c>
      <c r="K215" s="145" t="s">
        <v>1</v>
      </c>
      <c r="L215" s="150"/>
      <c r="M215" s="151" t="s">
        <v>1</v>
      </c>
      <c r="N215" s="152" t="s">
        <v>39</v>
      </c>
      <c r="P215" s="153">
        <f t="shared" si="6"/>
        <v>0</v>
      </c>
      <c r="Q215" s="153">
        <v>0</v>
      </c>
      <c r="R215" s="153">
        <f t="shared" si="7"/>
        <v>0</v>
      </c>
      <c r="S215" s="153">
        <v>0</v>
      </c>
      <c r="T215" s="154">
        <f t="shared" si="8"/>
        <v>0</v>
      </c>
      <c r="AR215" s="155" t="s">
        <v>1004</v>
      </c>
      <c r="AT215" s="155" t="s">
        <v>196</v>
      </c>
      <c r="AU215" s="155" t="s">
        <v>84</v>
      </c>
      <c r="AY215" s="15" t="s">
        <v>193</v>
      </c>
      <c r="BE215" s="156">
        <f t="shared" si="9"/>
        <v>0</v>
      </c>
      <c r="BF215" s="156">
        <f t="shared" si="10"/>
        <v>0</v>
      </c>
      <c r="BG215" s="156">
        <f t="shared" si="11"/>
        <v>0</v>
      </c>
      <c r="BH215" s="156">
        <f t="shared" si="12"/>
        <v>0</v>
      </c>
      <c r="BI215" s="156">
        <f t="shared" si="13"/>
        <v>0</v>
      </c>
      <c r="BJ215" s="15" t="s">
        <v>82</v>
      </c>
      <c r="BK215" s="156">
        <f t="shared" si="14"/>
        <v>0</v>
      </c>
      <c r="BL215" s="15" t="s">
        <v>1004</v>
      </c>
      <c r="BM215" s="155" t="s">
        <v>3120</v>
      </c>
    </row>
    <row r="216" spans="2:65" s="1" customFormat="1" ht="21.75" customHeight="1">
      <c r="B216" s="114"/>
      <c r="C216" s="157" t="s">
        <v>313</v>
      </c>
      <c r="D216" s="157" t="s">
        <v>207</v>
      </c>
      <c r="E216" s="158" t="s">
        <v>1533</v>
      </c>
      <c r="F216" s="159" t="s">
        <v>1534</v>
      </c>
      <c r="G216" s="160" t="s">
        <v>199</v>
      </c>
      <c r="H216" s="161">
        <v>0</v>
      </c>
      <c r="I216" s="162"/>
      <c r="J216" s="163">
        <f t="shared" si="5"/>
        <v>0</v>
      </c>
      <c r="K216" s="159" t="s">
        <v>1</v>
      </c>
      <c r="L216" s="30"/>
      <c r="M216" s="164" t="s">
        <v>1</v>
      </c>
      <c r="N216" s="113" t="s">
        <v>39</v>
      </c>
      <c r="P216" s="153">
        <f t="shared" si="6"/>
        <v>0</v>
      </c>
      <c r="Q216" s="153">
        <v>0</v>
      </c>
      <c r="R216" s="153">
        <f t="shared" si="7"/>
        <v>0</v>
      </c>
      <c r="S216" s="153">
        <v>0</v>
      </c>
      <c r="T216" s="154">
        <f t="shared" si="8"/>
        <v>0</v>
      </c>
      <c r="AR216" s="155" t="s">
        <v>1004</v>
      </c>
      <c r="AT216" s="155" t="s">
        <v>207</v>
      </c>
      <c r="AU216" s="155" t="s">
        <v>84</v>
      </c>
      <c r="AY216" s="15" t="s">
        <v>193</v>
      </c>
      <c r="BE216" s="156">
        <f t="shared" si="9"/>
        <v>0</v>
      </c>
      <c r="BF216" s="156">
        <f t="shared" si="10"/>
        <v>0</v>
      </c>
      <c r="BG216" s="156">
        <f t="shared" si="11"/>
        <v>0</v>
      </c>
      <c r="BH216" s="156">
        <f t="shared" si="12"/>
        <v>0</v>
      </c>
      <c r="BI216" s="156">
        <f t="shared" si="13"/>
        <v>0</v>
      </c>
      <c r="BJ216" s="15" t="s">
        <v>82</v>
      </c>
      <c r="BK216" s="156">
        <f t="shared" si="14"/>
        <v>0</v>
      </c>
      <c r="BL216" s="15" t="s">
        <v>1004</v>
      </c>
      <c r="BM216" s="155" t="s">
        <v>3121</v>
      </c>
    </row>
    <row r="217" spans="2:65" s="1" customFormat="1" ht="16.5" customHeight="1">
      <c r="B217" s="114"/>
      <c r="C217" s="143" t="s">
        <v>519</v>
      </c>
      <c r="D217" s="143" t="s">
        <v>196</v>
      </c>
      <c r="E217" s="144" t="s">
        <v>1537</v>
      </c>
      <c r="F217" s="145" t="s">
        <v>1538</v>
      </c>
      <c r="G217" s="146" t="s">
        <v>199</v>
      </c>
      <c r="H217" s="147">
        <v>0</v>
      </c>
      <c r="I217" s="148"/>
      <c r="J217" s="149">
        <f t="shared" si="5"/>
        <v>0</v>
      </c>
      <c r="K217" s="145" t="s">
        <v>1</v>
      </c>
      <c r="L217" s="150"/>
      <c r="M217" s="151" t="s">
        <v>1</v>
      </c>
      <c r="N217" s="152" t="s">
        <v>39</v>
      </c>
      <c r="P217" s="153">
        <f t="shared" si="6"/>
        <v>0</v>
      </c>
      <c r="Q217" s="153">
        <v>0</v>
      </c>
      <c r="R217" s="153">
        <f t="shared" si="7"/>
        <v>0</v>
      </c>
      <c r="S217" s="153">
        <v>0</v>
      </c>
      <c r="T217" s="154">
        <f t="shared" si="8"/>
        <v>0</v>
      </c>
      <c r="AR217" s="155" t="s">
        <v>1004</v>
      </c>
      <c r="AT217" s="155" t="s">
        <v>196</v>
      </c>
      <c r="AU217" s="155" t="s">
        <v>84</v>
      </c>
      <c r="AY217" s="15" t="s">
        <v>193</v>
      </c>
      <c r="BE217" s="156">
        <f t="shared" si="9"/>
        <v>0</v>
      </c>
      <c r="BF217" s="156">
        <f t="shared" si="10"/>
        <v>0</v>
      </c>
      <c r="BG217" s="156">
        <f t="shared" si="11"/>
        <v>0</v>
      </c>
      <c r="BH217" s="156">
        <f t="shared" si="12"/>
        <v>0</v>
      </c>
      <c r="BI217" s="156">
        <f t="shared" si="13"/>
        <v>0</v>
      </c>
      <c r="BJ217" s="15" t="s">
        <v>82</v>
      </c>
      <c r="BK217" s="156">
        <f t="shared" si="14"/>
        <v>0</v>
      </c>
      <c r="BL217" s="15" t="s">
        <v>1004</v>
      </c>
      <c r="BM217" s="155" t="s">
        <v>3122</v>
      </c>
    </row>
    <row r="218" spans="2:65" s="1" customFormat="1" ht="21.75" customHeight="1">
      <c r="B218" s="114"/>
      <c r="C218" s="157" t="s">
        <v>316</v>
      </c>
      <c r="D218" s="157" t="s">
        <v>207</v>
      </c>
      <c r="E218" s="158" t="s">
        <v>1540</v>
      </c>
      <c r="F218" s="159" t="s">
        <v>3123</v>
      </c>
      <c r="G218" s="160" t="s">
        <v>199</v>
      </c>
      <c r="H218" s="161">
        <v>4</v>
      </c>
      <c r="I218" s="162"/>
      <c r="J218" s="163">
        <f t="shared" si="5"/>
        <v>0</v>
      </c>
      <c r="K218" s="159" t="s">
        <v>1</v>
      </c>
      <c r="L218" s="30"/>
      <c r="M218" s="164" t="s">
        <v>1</v>
      </c>
      <c r="N218" s="113" t="s">
        <v>39</v>
      </c>
      <c r="P218" s="153">
        <f t="shared" si="6"/>
        <v>0</v>
      </c>
      <c r="Q218" s="153">
        <v>0</v>
      </c>
      <c r="R218" s="153">
        <f t="shared" si="7"/>
        <v>0</v>
      </c>
      <c r="S218" s="153">
        <v>0</v>
      </c>
      <c r="T218" s="154">
        <f t="shared" si="8"/>
        <v>0</v>
      </c>
      <c r="AR218" s="155" t="s">
        <v>1004</v>
      </c>
      <c r="AT218" s="155" t="s">
        <v>207</v>
      </c>
      <c r="AU218" s="155" t="s">
        <v>84</v>
      </c>
      <c r="AY218" s="15" t="s">
        <v>193</v>
      </c>
      <c r="BE218" s="156">
        <f t="shared" si="9"/>
        <v>0</v>
      </c>
      <c r="BF218" s="156">
        <f t="shared" si="10"/>
        <v>0</v>
      </c>
      <c r="BG218" s="156">
        <f t="shared" si="11"/>
        <v>0</v>
      </c>
      <c r="BH218" s="156">
        <f t="shared" si="12"/>
        <v>0</v>
      </c>
      <c r="BI218" s="156">
        <f t="shared" si="13"/>
        <v>0</v>
      </c>
      <c r="BJ218" s="15" t="s">
        <v>82</v>
      </c>
      <c r="BK218" s="156">
        <f t="shared" si="14"/>
        <v>0</v>
      </c>
      <c r="BL218" s="15" t="s">
        <v>1004</v>
      </c>
      <c r="BM218" s="155" t="s">
        <v>3124</v>
      </c>
    </row>
    <row r="219" spans="2:65" s="1" customFormat="1" ht="16.5" customHeight="1">
      <c r="B219" s="114"/>
      <c r="C219" s="143" t="s">
        <v>526</v>
      </c>
      <c r="D219" s="143" t="s">
        <v>196</v>
      </c>
      <c r="E219" s="144" t="s">
        <v>1544</v>
      </c>
      <c r="F219" s="145" t="s">
        <v>1545</v>
      </c>
      <c r="G219" s="146" t="s">
        <v>199</v>
      </c>
      <c r="H219" s="147">
        <v>4</v>
      </c>
      <c r="I219" s="148"/>
      <c r="J219" s="149">
        <f t="shared" si="5"/>
        <v>0</v>
      </c>
      <c r="K219" s="145" t="s">
        <v>1</v>
      </c>
      <c r="L219" s="150"/>
      <c r="M219" s="151" t="s">
        <v>1</v>
      </c>
      <c r="N219" s="152" t="s">
        <v>39</v>
      </c>
      <c r="P219" s="153">
        <f t="shared" si="6"/>
        <v>0</v>
      </c>
      <c r="Q219" s="153">
        <v>0</v>
      </c>
      <c r="R219" s="153">
        <f t="shared" si="7"/>
        <v>0</v>
      </c>
      <c r="S219" s="153">
        <v>0</v>
      </c>
      <c r="T219" s="154">
        <f t="shared" si="8"/>
        <v>0</v>
      </c>
      <c r="AR219" s="155" t="s">
        <v>1004</v>
      </c>
      <c r="AT219" s="155" t="s">
        <v>196</v>
      </c>
      <c r="AU219" s="155" t="s">
        <v>84</v>
      </c>
      <c r="AY219" s="15" t="s">
        <v>193</v>
      </c>
      <c r="BE219" s="156">
        <f t="shared" si="9"/>
        <v>0</v>
      </c>
      <c r="BF219" s="156">
        <f t="shared" si="10"/>
        <v>0</v>
      </c>
      <c r="BG219" s="156">
        <f t="shared" si="11"/>
        <v>0</v>
      </c>
      <c r="BH219" s="156">
        <f t="shared" si="12"/>
        <v>0</v>
      </c>
      <c r="BI219" s="156">
        <f t="shared" si="13"/>
        <v>0</v>
      </c>
      <c r="BJ219" s="15" t="s">
        <v>82</v>
      </c>
      <c r="BK219" s="156">
        <f t="shared" si="14"/>
        <v>0</v>
      </c>
      <c r="BL219" s="15" t="s">
        <v>1004</v>
      </c>
      <c r="BM219" s="155" t="s">
        <v>3125</v>
      </c>
    </row>
    <row r="220" spans="2:65" s="1" customFormat="1" ht="16.5" customHeight="1">
      <c r="B220" s="114"/>
      <c r="C220" s="157" t="s">
        <v>321</v>
      </c>
      <c r="D220" s="157" t="s">
        <v>207</v>
      </c>
      <c r="E220" s="158" t="s">
        <v>1547</v>
      </c>
      <c r="F220" s="159" t="s">
        <v>3126</v>
      </c>
      <c r="G220" s="160" t="s">
        <v>199</v>
      </c>
      <c r="H220" s="161">
        <v>1</v>
      </c>
      <c r="I220" s="162"/>
      <c r="J220" s="163">
        <f t="shared" si="5"/>
        <v>0</v>
      </c>
      <c r="K220" s="159" t="s">
        <v>1</v>
      </c>
      <c r="L220" s="30"/>
      <c r="M220" s="164" t="s">
        <v>1</v>
      </c>
      <c r="N220" s="113" t="s">
        <v>39</v>
      </c>
      <c r="P220" s="153">
        <f t="shared" si="6"/>
        <v>0</v>
      </c>
      <c r="Q220" s="153">
        <v>0</v>
      </c>
      <c r="R220" s="153">
        <f t="shared" si="7"/>
        <v>0</v>
      </c>
      <c r="S220" s="153">
        <v>0</v>
      </c>
      <c r="T220" s="154">
        <f t="shared" si="8"/>
        <v>0</v>
      </c>
      <c r="AR220" s="155" t="s">
        <v>1004</v>
      </c>
      <c r="AT220" s="155" t="s">
        <v>207</v>
      </c>
      <c r="AU220" s="155" t="s">
        <v>84</v>
      </c>
      <c r="AY220" s="15" t="s">
        <v>193</v>
      </c>
      <c r="BE220" s="156">
        <f t="shared" si="9"/>
        <v>0</v>
      </c>
      <c r="BF220" s="156">
        <f t="shared" si="10"/>
        <v>0</v>
      </c>
      <c r="BG220" s="156">
        <f t="shared" si="11"/>
        <v>0</v>
      </c>
      <c r="BH220" s="156">
        <f t="shared" si="12"/>
        <v>0</v>
      </c>
      <c r="BI220" s="156">
        <f t="shared" si="13"/>
        <v>0</v>
      </c>
      <c r="BJ220" s="15" t="s">
        <v>82</v>
      </c>
      <c r="BK220" s="156">
        <f t="shared" si="14"/>
        <v>0</v>
      </c>
      <c r="BL220" s="15" t="s">
        <v>1004</v>
      </c>
      <c r="BM220" s="155" t="s">
        <v>3127</v>
      </c>
    </row>
    <row r="221" spans="2:65" s="1" customFormat="1" ht="16.5" customHeight="1">
      <c r="B221" s="114"/>
      <c r="C221" s="143" t="s">
        <v>533</v>
      </c>
      <c r="D221" s="143" t="s">
        <v>196</v>
      </c>
      <c r="E221" s="144" t="s">
        <v>1551</v>
      </c>
      <c r="F221" s="145" t="s">
        <v>1552</v>
      </c>
      <c r="G221" s="146" t="s">
        <v>199</v>
      </c>
      <c r="H221" s="147">
        <v>1</v>
      </c>
      <c r="I221" s="148"/>
      <c r="J221" s="149">
        <f t="shared" si="5"/>
        <v>0</v>
      </c>
      <c r="K221" s="145" t="s">
        <v>1</v>
      </c>
      <c r="L221" s="150"/>
      <c r="M221" s="151" t="s">
        <v>1</v>
      </c>
      <c r="N221" s="152" t="s">
        <v>39</v>
      </c>
      <c r="P221" s="153">
        <f t="shared" si="6"/>
        <v>0</v>
      </c>
      <c r="Q221" s="153">
        <v>0</v>
      </c>
      <c r="R221" s="153">
        <f t="shared" si="7"/>
        <v>0</v>
      </c>
      <c r="S221" s="153">
        <v>0</v>
      </c>
      <c r="T221" s="154">
        <f t="shared" si="8"/>
        <v>0</v>
      </c>
      <c r="AR221" s="155" t="s">
        <v>1004</v>
      </c>
      <c r="AT221" s="155" t="s">
        <v>196</v>
      </c>
      <c r="AU221" s="155" t="s">
        <v>84</v>
      </c>
      <c r="AY221" s="15" t="s">
        <v>193</v>
      </c>
      <c r="BE221" s="156">
        <f t="shared" si="9"/>
        <v>0</v>
      </c>
      <c r="BF221" s="156">
        <f t="shared" si="10"/>
        <v>0</v>
      </c>
      <c r="BG221" s="156">
        <f t="shared" si="11"/>
        <v>0</v>
      </c>
      <c r="BH221" s="156">
        <f t="shared" si="12"/>
        <v>0</v>
      </c>
      <c r="BI221" s="156">
        <f t="shared" si="13"/>
        <v>0</v>
      </c>
      <c r="BJ221" s="15" t="s">
        <v>82</v>
      </c>
      <c r="BK221" s="156">
        <f t="shared" si="14"/>
        <v>0</v>
      </c>
      <c r="BL221" s="15" t="s">
        <v>1004</v>
      </c>
      <c r="BM221" s="155" t="s">
        <v>3128</v>
      </c>
    </row>
    <row r="222" spans="2:65" s="1" customFormat="1" ht="24.2" customHeight="1">
      <c r="B222" s="114"/>
      <c r="C222" s="157" t="s">
        <v>325</v>
      </c>
      <c r="D222" s="157" t="s">
        <v>207</v>
      </c>
      <c r="E222" s="158" t="s">
        <v>1568</v>
      </c>
      <c r="F222" s="159" t="s">
        <v>2351</v>
      </c>
      <c r="G222" s="160" t="s">
        <v>199</v>
      </c>
      <c r="H222" s="161">
        <v>1</v>
      </c>
      <c r="I222" s="162"/>
      <c r="J222" s="163">
        <f t="shared" si="5"/>
        <v>0</v>
      </c>
      <c r="K222" s="159" t="s">
        <v>1</v>
      </c>
      <c r="L222" s="30"/>
      <c r="M222" s="164" t="s">
        <v>1</v>
      </c>
      <c r="N222" s="113" t="s">
        <v>39</v>
      </c>
      <c r="P222" s="153">
        <f t="shared" si="6"/>
        <v>0</v>
      </c>
      <c r="Q222" s="153">
        <v>0</v>
      </c>
      <c r="R222" s="153">
        <f t="shared" si="7"/>
        <v>0</v>
      </c>
      <c r="S222" s="153">
        <v>0</v>
      </c>
      <c r="T222" s="154">
        <f t="shared" si="8"/>
        <v>0</v>
      </c>
      <c r="AR222" s="155" t="s">
        <v>1004</v>
      </c>
      <c r="AT222" s="155" t="s">
        <v>207</v>
      </c>
      <c r="AU222" s="155" t="s">
        <v>84</v>
      </c>
      <c r="AY222" s="15" t="s">
        <v>193</v>
      </c>
      <c r="BE222" s="156">
        <f t="shared" si="9"/>
        <v>0</v>
      </c>
      <c r="BF222" s="156">
        <f t="shared" si="10"/>
        <v>0</v>
      </c>
      <c r="BG222" s="156">
        <f t="shared" si="11"/>
        <v>0</v>
      </c>
      <c r="BH222" s="156">
        <f t="shared" si="12"/>
        <v>0</v>
      </c>
      <c r="BI222" s="156">
        <f t="shared" si="13"/>
        <v>0</v>
      </c>
      <c r="BJ222" s="15" t="s">
        <v>82</v>
      </c>
      <c r="BK222" s="156">
        <f t="shared" si="14"/>
        <v>0</v>
      </c>
      <c r="BL222" s="15" t="s">
        <v>1004</v>
      </c>
      <c r="BM222" s="155" t="s">
        <v>3129</v>
      </c>
    </row>
    <row r="223" spans="2:65" s="1" customFormat="1" ht="24.2" customHeight="1">
      <c r="B223" s="114"/>
      <c r="C223" s="143" t="s">
        <v>539</v>
      </c>
      <c r="D223" s="143" t="s">
        <v>196</v>
      </c>
      <c r="E223" s="144" t="s">
        <v>1572</v>
      </c>
      <c r="F223" s="145" t="s">
        <v>1573</v>
      </c>
      <c r="G223" s="146" t="s">
        <v>199</v>
      </c>
      <c r="H223" s="147">
        <v>1</v>
      </c>
      <c r="I223" s="148"/>
      <c r="J223" s="149">
        <f t="shared" si="5"/>
        <v>0</v>
      </c>
      <c r="K223" s="145" t="s">
        <v>1</v>
      </c>
      <c r="L223" s="150"/>
      <c r="M223" s="151" t="s">
        <v>1</v>
      </c>
      <c r="N223" s="152" t="s">
        <v>39</v>
      </c>
      <c r="P223" s="153">
        <f t="shared" si="6"/>
        <v>0</v>
      </c>
      <c r="Q223" s="153">
        <v>0</v>
      </c>
      <c r="R223" s="153">
        <f t="shared" si="7"/>
        <v>0</v>
      </c>
      <c r="S223" s="153">
        <v>0</v>
      </c>
      <c r="T223" s="154">
        <f t="shared" si="8"/>
        <v>0</v>
      </c>
      <c r="AR223" s="155" t="s">
        <v>1004</v>
      </c>
      <c r="AT223" s="155" t="s">
        <v>196</v>
      </c>
      <c r="AU223" s="155" t="s">
        <v>84</v>
      </c>
      <c r="AY223" s="15" t="s">
        <v>193</v>
      </c>
      <c r="BE223" s="156">
        <f t="shared" si="9"/>
        <v>0</v>
      </c>
      <c r="BF223" s="156">
        <f t="shared" si="10"/>
        <v>0</v>
      </c>
      <c r="BG223" s="156">
        <f t="shared" si="11"/>
        <v>0</v>
      </c>
      <c r="BH223" s="156">
        <f t="shared" si="12"/>
        <v>0</v>
      </c>
      <c r="BI223" s="156">
        <f t="shared" si="13"/>
        <v>0</v>
      </c>
      <c r="BJ223" s="15" t="s">
        <v>82</v>
      </c>
      <c r="BK223" s="156">
        <f t="shared" si="14"/>
        <v>0</v>
      </c>
      <c r="BL223" s="15" t="s">
        <v>1004</v>
      </c>
      <c r="BM223" s="155" t="s">
        <v>3130</v>
      </c>
    </row>
    <row r="224" spans="2:65" s="1" customFormat="1" ht="21.75" customHeight="1">
      <c r="B224" s="114"/>
      <c r="C224" s="157" t="s">
        <v>329</v>
      </c>
      <c r="D224" s="157" t="s">
        <v>207</v>
      </c>
      <c r="E224" s="158" t="s">
        <v>1575</v>
      </c>
      <c r="F224" s="159" t="s">
        <v>1576</v>
      </c>
      <c r="G224" s="160" t="s">
        <v>199</v>
      </c>
      <c r="H224" s="161">
        <v>2</v>
      </c>
      <c r="I224" s="162"/>
      <c r="J224" s="163">
        <f t="shared" si="5"/>
        <v>0</v>
      </c>
      <c r="K224" s="159" t="s">
        <v>1</v>
      </c>
      <c r="L224" s="30"/>
      <c r="M224" s="164" t="s">
        <v>1</v>
      </c>
      <c r="N224" s="113" t="s">
        <v>39</v>
      </c>
      <c r="P224" s="153">
        <f t="shared" si="6"/>
        <v>0</v>
      </c>
      <c r="Q224" s="153">
        <v>0</v>
      </c>
      <c r="R224" s="153">
        <f t="shared" si="7"/>
        <v>0</v>
      </c>
      <c r="S224" s="153">
        <v>0</v>
      </c>
      <c r="T224" s="154">
        <f t="shared" si="8"/>
        <v>0</v>
      </c>
      <c r="AR224" s="155" t="s">
        <v>1004</v>
      </c>
      <c r="AT224" s="155" t="s">
        <v>207</v>
      </c>
      <c r="AU224" s="155" t="s">
        <v>84</v>
      </c>
      <c r="AY224" s="15" t="s">
        <v>193</v>
      </c>
      <c r="BE224" s="156">
        <f t="shared" si="9"/>
        <v>0</v>
      </c>
      <c r="BF224" s="156">
        <f t="shared" si="10"/>
        <v>0</v>
      </c>
      <c r="BG224" s="156">
        <f t="shared" si="11"/>
        <v>0</v>
      </c>
      <c r="BH224" s="156">
        <f t="shared" si="12"/>
        <v>0</v>
      </c>
      <c r="BI224" s="156">
        <f t="shared" si="13"/>
        <v>0</v>
      </c>
      <c r="BJ224" s="15" t="s">
        <v>82</v>
      </c>
      <c r="BK224" s="156">
        <f t="shared" si="14"/>
        <v>0</v>
      </c>
      <c r="BL224" s="15" t="s">
        <v>1004</v>
      </c>
      <c r="BM224" s="155" t="s">
        <v>3131</v>
      </c>
    </row>
    <row r="225" spans="2:65" s="1" customFormat="1" ht="16.5" customHeight="1">
      <c r="B225" s="114"/>
      <c r="C225" s="143" t="s">
        <v>546</v>
      </c>
      <c r="D225" s="143" t="s">
        <v>196</v>
      </c>
      <c r="E225" s="144" t="s">
        <v>1579</v>
      </c>
      <c r="F225" s="145" t="s">
        <v>1580</v>
      </c>
      <c r="G225" s="146" t="s">
        <v>199</v>
      </c>
      <c r="H225" s="147">
        <v>2</v>
      </c>
      <c r="I225" s="148"/>
      <c r="J225" s="149">
        <f t="shared" si="5"/>
        <v>0</v>
      </c>
      <c r="K225" s="145" t="s">
        <v>1</v>
      </c>
      <c r="L225" s="150"/>
      <c r="M225" s="151" t="s">
        <v>1</v>
      </c>
      <c r="N225" s="152" t="s">
        <v>39</v>
      </c>
      <c r="P225" s="153">
        <f t="shared" si="6"/>
        <v>0</v>
      </c>
      <c r="Q225" s="153">
        <v>0</v>
      </c>
      <c r="R225" s="153">
        <f t="shared" si="7"/>
        <v>0</v>
      </c>
      <c r="S225" s="153">
        <v>0</v>
      </c>
      <c r="T225" s="154">
        <f t="shared" si="8"/>
        <v>0</v>
      </c>
      <c r="AR225" s="155" t="s">
        <v>1004</v>
      </c>
      <c r="AT225" s="155" t="s">
        <v>196</v>
      </c>
      <c r="AU225" s="155" t="s">
        <v>84</v>
      </c>
      <c r="AY225" s="15" t="s">
        <v>193</v>
      </c>
      <c r="BE225" s="156">
        <f t="shared" si="9"/>
        <v>0</v>
      </c>
      <c r="BF225" s="156">
        <f t="shared" si="10"/>
        <v>0</v>
      </c>
      <c r="BG225" s="156">
        <f t="shared" si="11"/>
        <v>0</v>
      </c>
      <c r="BH225" s="156">
        <f t="shared" si="12"/>
        <v>0</v>
      </c>
      <c r="BI225" s="156">
        <f t="shared" si="13"/>
        <v>0</v>
      </c>
      <c r="BJ225" s="15" t="s">
        <v>82</v>
      </c>
      <c r="BK225" s="156">
        <f t="shared" si="14"/>
        <v>0</v>
      </c>
      <c r="BL225" s="15" t="s">
        <v>1004</v>
      </c>
      <c r="BM225" s="155" t="s">
        <v>3132</v>
      </c>
    </row>
    <row r="226" spans="2:65" s="1" customFormat="1" ht="24.2" customHeight="1">
      <c r="B226" s="114"/>
      <c r="C226" s="157" t="s">
        <v>268</v>
      </c>
      <c r="D226" s="157" t="s">
        <v>207</v>
      </c>
      <c r="E226" s="158" t="s">
        <v>1582</v>
      </c>
      <c r="F226" s="159" t="s">
        <v>3133</v>
      </c>
      <c r="G226" s="160" t="s">
        <v>199</v>
      </c>
      <c r="H226" s="161">
        <v>2</v>
      </c>
      <c r="I226" s="162"/>
      <c r="J226" s="163">
        <f t="shared" si="5"/>
        <v>0</v>
      </c>
      <c r="K226" s="159" t="s">
        <v>1</v>
      </c>
      <c r="L226" s="30"/>
      <c r="M226" s="164" t="s">
        <v>1</v>
      </c>
      <c r="N226" s="113" t="s">
        <v>39</v>
      </c>
      <c r="P226" s="153">
        <f t="shared" si="6"/>
        <v>0</v>
      </c>
      <c r="Q226" s="153">
        <v>0</v>
      </c>
      <c r="R226" s="153">
        <f t="shared" si="7"/>
        <v>0</v>
      </c>
      <c r="S226" s="153">
        <v>0</v>
      </c>
      <c r="T226" s="154">
        <f t="shared" si="8"/>
        <v>0</v>
      </c>
      <c r="AR226" s="155" t="s">
        <v>1004</v>
      </c>
      <c r="AT226" s="155" t="s">
        <v>207</v>
      </c>
      <c r="AU226" s="155" t="s">
        <v>84</v>
      </c>
      <c r="AY226" s="15" t="s">
        <v>193</v>
      </c>
      <c r="BE226" s="156">
        <f t="shared" si="9"/>
        <v>0</v>
      </c>
      <c r="BF226" s="156">
        <f t="shared" si="10"/>
        <v>0</v>
      </c>
      <c r="BG226" s="156">
        <f t="shared" si="11"/>
        <v>0</v>
      </c>
      <c r="BH226" s="156">
        <f t="shared" si="12"/>
        <v>0</v>
      </c>
      <c r="BI226" s="156">
        <f t="shared" si="13"/>
        <v>0</v>
      </c>
      <c r="BJ226" s="15" t="s">
        <v>82</v>
      </c>
      <c r="BK226" s="156">
        <f t="shared" si="14"/>
        <v>0</v>
      </c>
      <c r="BL226" s="15" t="s">
        <v>1004</v>
      </c>
      <c r="BM226" s="155" t="s">
        <v>3134</v>
      </c>
    </row>
    <row r="227" spans="2:65" s="1" customFormat="1" ht="21.75" customHeight="1">
      <c r="B227" s="114"/>
      <c r="C227" s="143" t="s">
        <v>551</v>
      </c>
      <c r="D227" s="143" t="s">
        <v>196</v>
      </c>
      <c r="E227" s="144" t="s">
        <v>1586</v>
      </c>
      <c r="F227" s="145" t="s">
        <v>1587</v>
      </c>
      <c r="G227" s="146" t="s">
        <v>199</v>
      </c>
      <c r="H227" s="147">
        <v>2</v>
      </c>
      <c r="I227" s="148"/>
      <c r="J227" s="149">
        <f t="shared" si="5"/>
        <v>0</v>
      </c>
      <c r="K227" s="145" t="s">
        <v>1</v>
      </c>
      <c r="L227" s="150"/>
      <c r="M227" s="151" t="s">
        <v>1</v>
      </c>
      <c r="N227" s="152" t="s">
        <v>39</v>
      </c>
      <c r="P227" s="153">
        <f t="shared" si="6"/>
        <v>0</v>
      </c>
      <c r="Q227" s="153">
        <v>0</v>
      </c>
      <c r="R227" s="153">
        <f t="shared" si="7"/>
        <v>0</v>
      </c>
      <c r="S227" s="153">
        <v>0</v>
      </c>
      <c r="T227" s="154">
        <f t="shared" si="8"/>
        <v>0</v>
      </c>
      <c r="AR227" s="155" t="s">
        <v>1004</v>
      </c>
      <c r="AT227" s="155" t="s">
        <v>196</v>
      </c>
      <c r="AU227" s="155" t="s">
        <v>84</v>
      </c>
      <c r="AY227" s="15" t="s">
        <v>193</v>
      </c>
      <c r="BE227" s="156">
        <f t="shared" si="9"/>
        <v>0</v>
      </c>
      <c r="BF227" s="156">
        <f t="shared" si="10"/>
        <v>0</v>
      </c>
      <c r="BG227" s="156">
        <f t="shared" si="11"/>
        <v>0</v>
      </c>
      <c r="BH227" s="156">
        <f t="shared" si="12"/>
        <v>0</v>
      </c>
      <c r="BI227" s="156">
        <f t="shared" si="13"/>
        <v>0</v>
      </c>
      <c r="BJ227" s="15" t="s">
        <v>82</v>
      </c>
      <c r="BK227" s="156">
        <f t="shared" si="14"/>
        <v>0</v>
      </c>
      <c r="BL227" s="15" t="s">
        <v>1004</v>
      </c>
      <c r="BM227" s="155" t="s">
        <v>3135</v>
      </c>
    </row>
    <row r="228" spans="2:65" s="1" customFormat="1" ht="21.75" customHeight="1">
      <c r="B228" s="114"/>
      <c r="C228" s="157" t="s">
        <v>340</v>
      </c>
      <c r="D228" s="157" t="s">
        <v>207</v>
      </c>
      <c r="E228" s="158" t="s">
        <v>1589</v>
      </c>
      <c r="F228" s="159" t="s">
        <v>1590</v>
      </c>
      <c r="G228" s="160" t="s">
        <v>199</v>
      </c>
      <c r="H228" s="161">
        <v>1</v>
      </c>
      <c r="I228" s="162"/>
      <c r="J228" s="163">
        <f t="shared" si="5"/>
        <v>0</v>
      </c>
      <c r="K228" s="159" t="s">
        <v>1</v>
      </c>
      <c r="L228" s="30"/>
      <c r="M228" s="164" t="s">
        <v>1</v>
      </c>
      <c r="N228" s="113" t="s">
        <v>39</v>
      </c>
      <c r="P228" s="153">
        <f t="shared" si="6"/>
        <v>0</v>
      </c>
      <c r="Q228" s="153">
        <v>0</v>
      </c>
      <c r="R228" s="153">
        <f t="shared" si="7"/>
        <v>0</v>
      </c>
      <c r="S228" s="153">
        <v>0</v>
      </c>
      <c r="T228" s="154">
        <f t="shared" si="8"/>
        <v>0</v>
      </c>
      <c r="AR228" s="155" t="s">
        <v>1004</v>
      </c>
      <c r="AT228" s="155" t="s">
        <v>207</v>
      </c>
      <c r="AU228" s="155" t="s">
        <v>84</v>
      </c>
      <c r="AY228" s="15" t="s">
        <v>193</v>
      </c>
      <c r="BE228" s="156">
        <f t="shared" si="9"/>
        <v>0</v>
      </c>
      <c r="BF228" s="156">
        <f t="shared" si="10"/>
        <v>0</v>
      </c>
      <c r="BG228" s="156">
        <f t="shared" si="11"/>
        <v>0</v>
      </c>
      <c r="BH228" s="156">
        <f t="shared" si="12"/>
        <v>0</v>
      </c>
      <c r="BI228" s="156">
        <f t="shared" si="13"/>
        <v>0</v>
      </c>
      <c r="BJ228" s="15" t="s">
        <v>82</v>
      </c>
      <c r="BK228" s="156">
        <f t="shared" si="14"/>
        <v>0</v>
      </c>
      <c r="BL228" s="15" t="s">
        <v>1004</v>
      </c>
      <c r="BM228" s="155" t="s">
        <v>3136</v>
      </c>
    </row>
    <row r="229" spans="2:65" s="1" customFormat="1" ht="16.5" customHeight="1">
      <c r="B229" s="114"/>
      <c r="C229" s="143" t="s">
        <v>1352</v>
      </c>
      <c r="D229" s="143" t="s">
        <v>196</v>
      </c>
      <c r="E229" s="144" t="s">
        <v>1593</v>
      </c>
      <c r="F229" s="145" t="s">
        <v>1594</v>
      </c>
      <c r="G229" s="146" t="s">
        <v>199</v>
      </c>
      <c r="H229" s="147">
        <v>1</v>
      </c>
      <c r="I229" s="148"/>
      <c r="J229" s="149">
        <f t="shared" si="5"/>
        <v>0</v>
      </c>
      <c r="K229" s="145" t="s">
        <v>1</v>
      </c>
      <c r="L229" s="150"/>
      <c r="M229" s="151" t="s">
        <v>1</v>
      </c>
      <c r="N229" s="152" t="s">
        <v>39</v>
      </c>
      <c r="P229" s="153">
        <f t="shared" si="6"/>
        <v>0</v>
      </c>
      <c r="Q229" s="153">
        <v>0</v>
      </c>
      <c r="R229" s="153">
        <f t="shared" si="7"/>
        <v>0</v>
      </c>
      <c r="S229" s="153">
        <v>0</v>
      </c>
      <c r="T229" s="154">
        <f t="shared" si="8"/>
        <v>0</v>
      </c>
      <c r="AR229" s="155" t="s">
        <v>1004</v>
      </c>
      <c r="AT229" s="155" t="s">
        <v>196</v>
      </c>
      <c r="AU229" s="155" t="s">
        <v>84</v>
      </c>
      <c r="AY229" s="15" t="s">
        <v>193</v>
      </c>
      <c r="BE229" s="156">
        <f t="shared" si="9"/>
        <v>0</v>
      </c>
      <c r="BF229" s="156">
        <f t="shared" si="10"/>
        <v>0</v>
      </c>
      <c r="BG229" s="156">
        <f t="shared" si="11"/>
        <v>0</v>
      </c>
      <c r="BH229" s="156">
        <f t="shared" si="12"/>
        <v>0</v>
      </c>
      <c r="BI229" s="156">
        <f t="shared" si="13"/>
        <v>0</v>
      </c>
      <c r="BJ229" s="15" t="s">
        <v>82</v>
      </c>
      <c r="BK229" s="156">
        <f t="shared" si="14"/>
        <v>0</v>
      </c>
      <c r="BL229" s="15" t="s">
        <v>1004</v>
      </c>
      <c r="BM229" s="155" t="s">
        <v>3137</v>
      </c>
    </row>
    <row r="230" spans="2:65" s="1" customFormat="1" ht="16.5" customHeight="1">
      <c r="B230" s="114"/>
      <c r="C230" s="157" t="s">
        <v>345</v>
      </c>
      <c r="D230" s="157" t="s">
        <v>207</v>
      </c>
      <c r="E230" s="158" t="s">
        <v>1597</v>
      </c>
      <c r="F230" s="159" t="s">
        <v>2358</v>
      </c>
      <c r="G230" s="160" t="s">
        <v>199</v>
      </c>
      <c r="H230" s="161">
        <v>1</v>
      </c>
      <c r="I230" s="162"/>
      <c r="J230" s="163">
        <f t="shared" si="5"/>
        <v>0</v>
      </c>
      <c r="K230" s="159" t="s">
        <v>1</v>
      </c>
      <c r="L230" s="30"/>
      <c r="M230" s="164" t="s">
        <v>1</v>
      </c>
      <c r="N230" s="113" t="s">
        <v>39</v>
      </c>
      <c r="P230" s="153">
        <f t="shared" si="6"/>
        <v>0</v>
      </c>
      <c r="Q230" s="153">
        <v>0</v>
      </c>
      <c r="R230" s="153">
        <f t="shared" si="7"/>
        <v>0</v>
      </c>
      <c r="S230" s="153">
        <v>0</v>
      </c>
      <c r="T230" s="154">
        <f t="shared" si="8"/>
        <v>0</v>
      </c>
      <c r="AR230" s="155" t="s">
        <v>1004</v>
      </c>
      <c r="AT230" s="155" t="s">
        <v>207</v>
      </c>
      <c r="AU230" s="155" t="s">
        <v>84</v>
      </c>
      <c r="AY230" s="15" t="s">
        <v>193</v>
      </c>
      <c r="BE230" s="156">
        <f t="shared" si="9"/>
        <v>0</v>
      </c>
      <c r="BF230" s="156">
        <f t="shared" si="10"/>
        <v>0</v>
      </c>
      <c r="BG230" s="156">
        <f t="shared" si="11"/>
        <v>0</v>
      </c>
      <c r="BH230" s="156">
        <f t="shared" si="12"/>
        <v>0</v>
      </c>
      <c r="BI230" s="156">
        <f t="shared" si="13"/>
        <v>0</v>
      </c>
      <c r="BJ230" s="15" t="s">
        <v>82</v>
      </c>
      <c r="BK230" s="156">
        <f t="shared" si="14"/>
        <v>0</v>
      </c>
      <c r="BL230" s="15" t="s">
        <v>1004</v>
      </c>
      <c r="BM230" s="155" t="s">
        <v>3138</v>
      </c>
    </row>
    <row r="231" spans="2:65" s="1" customFormat="1" ht="16.5" customHeight="1">
      <c r="B231" s="114"/>
      <c r="C231" s="143" t="s">
        <v>1359</v>
      </c>
      <c r="D231" s="143" t="s">
        <v>196</v>
      </c>
      <c r="E231" s="144" t="s">
        <v>1601</v>
      </c>
      <c r="F231" s="145" t="s">
        <v>1602</v>
      </c>
      <c r="G231" s="146" t="s">
        <v>199</v>
      </c>
      <c r="H231" s="147">
        <v>1</v>
      </c>
      <c r="I231" s="148"/>
      <c r="J231" s="149">
        <f t="shared" si="5"/>
        <v>0</v>
      </c>
      <c r="K231" s="145" t="s">
        <v>1</v>
      </c>
      <c r="L231" s="150"/>
      <c r="M231" s="151" t="s">
        <v>1</v>
      </c>
      <c r="N231" s="152" t="s">
        <v>39</v>
      </c>
      <c r="P231" s="153">
        <f t="shared" si="6"/>
        <v>0</v>
      </c>
      <c r="Q231" s="153">
        <v>0</v>
      </c>
      <c r="R231" s="153">
        <f t="shared" si="7"/>
        <v>0</v>
      </c>
      <c r="S231" s="153">
        <v>0</v>
      </c>
      <c r="T231" s="154">
        <f t="shared" si="8"/>
        <v>0</v>
      </c>
      <c r="AR231" s="155" t="s">
        <v>1004</v>
      </c>
      <c r="AT231" s="155" t="s">
        <v>196</v>
      </c>
      <c r="AU231" s="155" t="s">
        <v>84</v>
      </c>
      <c r="AY231" s="15" t="s">
        <v>193</v>
      </c>
      <c r="BE231" s="156">
        <f t="shared" si="9"/>
        <v>0</v>
      </c>
      <c r="BF231" s="156">
        <f t="shared" si="10"/>
        <v>0</v>
      </c>
      <c r="BG231" s="156">
        <f t="shared" si="11"/>
        <v>0</v>
      </c>
      <c r="BH231" s="156">
        <f t="shared" si="12"/>
        <v>0</v>
      </c>
      <c r="BI231" s="156">
        <f t="shared" si="13"/>
        <v>0</v>
      </c>
      <c r="BJ231" s="15" t="s">
        <v>82</v>
      </c>
      <c r="BK231" s="156">
        <f t="shared" si="14"/>
        <v>0</v>
      </c>
      <c r="BL231" s="15" t="s">
        <v>1004</v>
      </c>
      <c r="BM231" s="155" t="s">
        <v>3139</v>
      </c>
    </row>
    <row r="232" spans="2:65" s="1" customFormat="1" ht="24.2" customHeight="1">
      <c r="B232" s="114"/>
      <c r="C232" s="157" t="s">
        <v>349</v>
      </c>
      <c r="D232" s="157" t="s">
        <v>207</v>
      </c>
      <c r="E232" s="158" t="s">
        <v>1605</v>
      </c>
      <c r="F232" s="159" t="s">
        <v>1606</v>
      </c>
      <c r="G232" s="160" t="s">
        <v>199</v>
      </c>
      <c r="H232" s="161">
        <v>1</v>
      </c>
      <c r="I232" s="162"/>
      <c r="J232" s="163">
        <f t="shared" si="5"/>
        <v>0</v>
      </c>
      <c r="K232" s="159" t="s">
        <v>1</v>
      </c>
      <c r="L232" s="30"/>
      <c r="M232" s="164" t="s">
        <v>1</v>
      </c>
      <c r="N232" s="113" t="s">
        <v>39</v>
      </c>
      <c r="P232" s="153">
        <f t="shared" si="6"/>
        <v>0</v>
      </c>
      <c r="Q232" s="153">
        <v>0</v>
      </c>
      <c r="R232" s="153">
        <f t="shared" si="7"/>
        <v>0</v>
      </c>
      <c r="S232" s="153">
        <v>0</v>
      </c>
      <c r="T232" s="154">
        <f t="shared" si="8"/>
        <v>0</v>
      </c>
      <c r="AR232" s="155" t="s">
        <v>1004</v>
      </c>
      <c r="AT232" s="155" t="s">
        <v>207</v>
      </c>
      <c r="AU232" s="155" t="s">
        <v>84</v>
      </c>
      <c r="AY232" s="15" t="s">
        <v>193</v>
      </c>
      <c r="BE232" s="156">
        <f t="shared" si="9"/>
        <v>0</v>
      </c>
      <c r="BF232" s="156">
        <f t="shared" si="10"/>
        <v>0</v>
      </c>
      <c r="BG232" s="156">
        <f t="shared" si="11"/>
        <v>0</v>
      </c>
      <c r="BH232" s="156">
        <f t="shared" si="12"/>
        <v>0</v>
      </c>
      <c r="BI232" s="156">
        <f t="shared" si="13"/>
        <v>0</v>
      </c>
      <c r="BJ232" s="15" t="s">
        <v>82</v>
      </c>
      <c r="BK232" s="156">
        <f t="shared" si="14"/>
        <v>0</v>
      </c>
      <c r="BL232" s="15" t="s">
        <v>1004</v>
      </c>
      <c r="BM232" s="155" t="s">
        <v>3140</v>
      </c>
    </row>
    <row r="233" spans="2:65" s="1" customFormat="1" ht="24.2" customHeight="1">
      <c r="B233" s="114"/>
      <c r="C233" s="143" t="s">
        <v>1367</v>
      </c>
      <c r="D233" s="143" t="s">
        <v>196</v>
      </c>
      <c r="E233" s="144" t="s">
        <v>1609</v>
      </c>
      <c r="F233" s="145" t="s">
        <v>1610</v>
      </c>
      <c r="G233" s="146" t="s">
        <v>199</v>
      </c>
      <c r="H233" s="147">
        <v>1</v>
      </c>
      <c r="I233" s="148"/>
      <c r="J233" s="149">
        <f t="shared" si="5"/>
        <v>0</v>
      </c>
      <c r="K233" s="145" t="s">
        <v>1</v>
      </c>
      <c r="L233" s="150"/>
      <c r="M233" s="151" t="s">
        <v>1</v>
      </c>
      <c r="N233" s="152" t="s">
        <v>39</v>
      </c>
      <c r="P233" s="153">
        <f t="shared" si="6"/>
        <v>0</v>
      </c>
      <c r="Q233" s="153">
        <v>0</v>
      </c>
      <c r="R233" s="153">
        <f t="shared" si="7"/>
        <v>0</v>
      </c>
      <c r="S233" s="153">
        <v>0</v>
      </c>
      <c r="T233" s="154">
        <f t="shared" si="8"/>
        <v>0</v>
      </c>
      <c r="AR233" s="155" t="s">
        <v>1004</v>
      </c>
      <c r="AT233" s="155" t="s">
        <v>196</v>
      </c>
      <c r="AU233" s="155" t="s">
        <v>84</v>
      </c>
      <c r="AY233" s="15" t="s">
        <v>193</v>
      </c>
      <c r="BE233" s="156">
        <f t="shared" si="9"/>
        <v>0</v>
      </c>
      <c r="BF233" s="156">
        <f t="shared" si="10"/>
        <v>0</v>
      </c>
      <c r="BG233" s="156">
        <f t="shared" si="11"/>
        <v>0</v>
      </c>
      <c r="BH233" s="156">
        <f t="shared" si="12"/>
        <v>0</v>
      </c>
      <c r="BI233" s="156">
        <f t="shared" si="13"/>
        <v>0</v>
      </c>
      <c r="BJ233" s="15" t="s">
        <v>82</v>
      </c>
      <c r="BK233" s="156">
        <f t="shared" si="14"/>
        <v>0</v>
      </c>
      <c r="BL233" s="15" t="s">
        <v>1004</v>
      </c>
      <c r="BM233" s="155" t="s">
        <v>3141</v>
      </c>
    </row>
    <row r="234" spans="2:65" s="1" customFormat="1" ht="16.5" customHeight="1">
      <c r="B234" s="114"/>
      <c r="C234" s="157" t="s">
        <v>354</v>
      </c>
      <c r="D234" s="157" t="s">
        <v>207</v>
      </c>
      <c r="E234" s="158" t="s">
        <v>1613</v>
      </c>
      <c r="F234" s="159" t="s">
        <v>1614</v>
      </c>
      <c r="G234" s="160" t="s">
        <v>199</v>
      </c>
      <c r="H234" s="161">
        <v>2</v>
      </c>
      <c r="I234" s="162"/>
      <c r="J234" s="163">
        <f t="shared" ref="J234:J265" si="15">ROUND(I234*H234,2)</f>
        <v>0</v>
      </c>
      <c r="K234" s="159" t="s">
        <v>1</v>
      </c>
      <c r="L234" s="30"/>
      <c r="M234" s="164" t="s">
        <v>1</v>
      </c>
      <c r="N234" s="113" t="s">
        <v>39</v>
      </c>
      <c r="P234" s="153">
        <f t="shared" ref="P234:P265" si="16">O234*H234</f>
        <v>0</v>
      </c>
      <c r="Q234" s="153">
        <v>0</v>
      </c>
      <c r="R234" s="153">
        <f t="shared" ref="R234:R265" si="17">Q234*H234</f>
        <v>0</v>
      </c>
      <c r="S234" s="153">
        <v>0</v>
      </c>
      <c r="T234" s="154">
        <f t="shared" ref="T234:T265" si="18">S234*H234</f>
        <v>0</v>
      </c>
      <c r="AR234" s="155" t="s">
        <v>1004</v>
      </c>
      <c r="AT234" s="155" t="s">
        <v>207</v>
      </c>
      <c r="AU234" s="155" t="s">
        <v>84</v>
      </c>
      <c r="AY234" s="15" t="s">
        <v>193</v>
      </c>
      <c r="BE234" s="156">
        <f t="shared" ref="BE234:BE252" si="19">IF(N234="základní",J234,0)</f>
        <v>0</v>
      </c>
      <c r="BF234" s="156">
        <f t="shared" ref="BF234:BF252" si="20">IF(N234="snížená",J234,0)</f>
        <v>0</v>
      </c>
      <c r="BG234" s="156">
        <f t="shared" ref="BG234:BG252" si="21">IF(N234="zákl. přenesená",J234,0)</f>
        <v>0</v>
      </c>
      <c r="BH234" s="156">
        <f t="shared" ref="BH234:BH252" si="22">IF(N234="sníž. přenesená",J234,0)</f>
        <v>0</v>
      </c>
      <c r="BI234" s="156">
        <f t="shared" ref="BI234:BI252" si="23">IF(N234="nulová",J234,0)</f>
        <v>0</v>
      </c>
      <c r="BJ234" s="15" t="s">
        <v>82</v>
      </c>
      <c r="BK234" s="156">
        <f t="shared" ref="BK234:BK252" si="24">ROUND(I234*H234,2)</f>
        <v>0</v>
      </c>
      <c r="BL234" s="15" t="s">
        <v>1004</v>
      </c>
      <c r="BM234" s="155" t="s">
        <v>3142</v>
      </c>
    </row>
    <row r="235" spans="2:65" s="1" customFormat="1" ht="16.5" customHeight="1">
      <c r="B235" s="114"/>
      <c r="C235" s="143" t="s">
        <v>1374</v>
      </c>
      <c r="D235" s="143" t="s">
        <v>196</v>
      </c>
      <c r="E235" s="144" t="s">
        <v>1617</v>
      </c>
      <c r="F235" s="145" t="s">
        <v>1618</v>
      </c>
      <c r="G235" s="146" t="s">
        <v>199</v>
      </c>
      <c r="H235" s="147">
        <v>2</v>
      </c>
      <c r="I235" s="148"/>
      <c r="J235" s="149">
        <f t="shared" si="15"/>
        <v>0</v>
      </c>
      <c r="K235" s="145" t="s">
        <v>1</v>
      </c>
      <c r="L235" s="150"/>
      <c r="M235" s="151" t="s">
        <v>1</v>
      </c>
      <c r="N235" s="152" t="s">
        <v>39</v>
      </c>
      <c r="P235" s="153">
        <f t="shared" si="16"/>
        <v>0</v>
      </c>
      <c r="Q235" s="153">
        <v>0</v>
      </c>
      <c r="R235" s="153">
        <f t="shared" si="17"/>
        <v>0</v>
      </c>
      <c r="S235" s="153">
        <v>0</v>
      </c>
      <c r="T235" s="154">
        <f t="shared" si="18"/>
        <v>0</v>
      </c>
      <c r="AR235" s="155" t="s">
        <v>1004</v>
      </c>
      <c r="AT235" s="155" t="s">
        <v>196</v>
      </c>
      <c r="AU235" s="155" t="s">
        <v>84</v>
      </c>
      <c r="AY235" s="15" t="s">
        <v>193</v>
      </c>
      <c r="BE235" s="156">
        <f t="shared" si="19"/>
        <v>0</v>
      </c>
      <c r="BF235" s="156">
        <f t="shared" si="20"/>
        <v>0</v>
      </c>
      <c r="BG235" s="156">
        <f t="shared" si="21"/>
        <v>0</v>
      </c>
      <c r="BH235" s="156">
        <f t="shared" si="22"/>
        <v>0</v>
      </c>
      <c r="BI235" s="156">
        <f t="shared" si="23"/>
        <v>0</v>
      </c>
      <c r="BJ235" s="15" t="s">
        <v>82</v>
      </c>
      <c r="BK235" s="156">
        <f t="shared" si="24"/>
        <v>0</v>
      </c>
      <c r="BL235" s="15" t="s">
        <v>1004</v>
      </c>
      <c r="BM235" s="155" t="s">
        <v>3143</v>
      </c>
    </row>
    <row r="236" spans="2:65" s="1" customFormat="1" ht="16.5" customHeight="1">
      <c r="B236" s="114"/>
      <c r="C236" s="157" t="s">
        <v>454</v>
      </c>
      <c r="D236" s="157" t="s">
        <v>207</v>
      </c>
      <c r="E236" s="158" t="s">
        <v>1621</v>
      </c>
      <c r="F236" s="159" t="s">
        <v>1622</v>
      </c>
      <c r="G236" s="160" t="s">
        <v>199</v>
      </c>
      <c r="H236" s="161">
        <v>2</v>
      </c>
      <c r="I236" s="162"/>
      <c r="J236" s="163">
        <f t="shared" si="15"/>
        <v>0</v>
      </c>
      <c r="K236" s="159" t="s">
        <v>1</v>
      </c>
      <c r="L236" s="30"/>
      <c r="M236" s="164" t="s">
        <v>1</v>
      </c>
      <c r="N236" s="113" t="s">
        <v>39</v>
      </c>
      <c r="P236" s="153">
        <f t="shared" si="16"/>
        <v>0</v>
      </c>
      <c r="Q236" s="153">
        <v>0</v>
      </c>
      <c r="R236" s="153">
        <f t="shared" si="17"/>
        <v>0</v>
      </c>
      <c r="S236" s="153">
        <v>0</v>
      </c>
      <c r="T236" s="154">
        <f t="shared" si="18"/>
        <v>0</v>
      </c>
      <c r="AR236" s="155" t="s">
        <v>1004</v>
      </c>
      <c r="AT236" s="155" t="s">
        <v>207</v>
      </c>
      <c r="AU236" s="155" t="s">
        <v>84</v>
      </c>
      <c r="AY236" s="15" t="s">
        <v>193</v>
      </c>
      <c r="BE236" s="156">
        <f t="shared" si="19"/>
        <v>0</v>
      </c>
      <c r="BF236" s="156">
        <f t="shared" si="20"/>
        <v>0</v>
      </c>
      <c r="BG236" s="156">
        <f t="shared" si="21"/>
        <v>0</v>
      </c>
      <c r="BH236" s="156">
        <f t="shared" si="22"/>
        <v>0</v>
      </c>
      <c r="BI236" s="156">
        <f t="shared" si="23"/>
        <v>0</v>
      </c>
      <c r="BJ236" s="15" t="s">
        <v>82</v>
      </c>
      <c r="BK236" s="156">
        <f t="shared" si="24"/>
        <v>0</v>
      </c>
      <c r="BL236" s="15" t="s">
        <v>1004</v>
      </c>
      <c r="BM236" s="155" t="s">
        <v>3144</v>
      </c>
    </row>
    <row r="237" spans="2:65" s="1" customFormat="1" ht="16.5" customHeight="1">
      <c r="B237" s="114"/>
      <c r="C237" s="143" t="s">
        <v>1381</v>
      </c>
      <c r="D237" s="143" t="s">
        <v>196</v>
      </c>
      <c r="E237" s="144" t="s">
        <v>1625</v>
      </c>
      <c r="F237" s="145" t="s">
        <v>1626</v>
      </c>
      <c r="G237" s="146" t="s">
        <v>199</v>
      </c>
      <c r="H237" s="147">
        <v>2</v>
      </c>
      <c r="I237" s="148"/>
      <c r="J237" s="149">
        <f t="shared" si="15"/>
        <v>0</v>
      </c>
      <c r="K237" s="145" t="s">
        <v>1</v>
      </c>
      <c r="L237" s="150"/>
      <c r="M237" s="151" t="s">
        <v>1</v>
      </c>
      <c r="N237" s="152" t="s">
        <v>39</v>
      </c>
      <c r="P237" s="153">
        <f t="shared" si="16"/>
        <v>0</v>
      </c>
      <c r="Q237" s="153">
        <v>0</v>
      </c>
      <c r="R237" s="153">
        <f t="shared" si="17"/>
        <v>0</v>
      </c>
      <c r="S237" s="153">
        <v>0</v>
      </c>
      <c r="T237" s="154">
        <f t="shared" si="18"/>
        <v>0</v>
      </c>
      <c r="AR237" s="155" t="s">
        <v>1004</v>
      </c>
      <c r="AT237" s="155" t="s">
        <v>196</v>
      </c>
      <c r="AU237" s="155" t="s">
        <v>84</v>
      </c>
      <c r="AY237" s="15" t="s">
        <v>193</v>
      </c>
      <c r="BE237" s="156">
        <f t="shared" si="19"/>
        <v>0</v>
      </c>
      <c r="BF237" s="156">
        <f t="shared" si="20"/>
        <v>0</v>
      </c>
      <c r="BG237" s="156">
        <f t="shared" si="21"/>
        <v>0</v>
      </c>
      <c r="BH237" s="156">
        <f t="shared" si="22"/>
        <v>0</v>
      </c>
      <c r="BI237" s="156">
        <f t="shared" si="23"/>
        <v>0</v>
      </c>
      <c r="BJ237" s="15" t="s">
        <v>82</v>
      </c>
      <c r="BK237" s="156">
        <f t="shared" si="24"/>
        <v>0</v>
      </c>
      <c r="BL237" s="15" t="s">
        <v>1004</v>
      </c>
      <c r="BM237" s="155" t="s">
        <v>3145</v>
      </c>
    </row>
    <row r="238" spans="2:65" s="1" customFormat="1" ht="21.75" customHeight="1">
      <c r="B238" s="114"/>
      <c r="C238" s="157" t="s">
        <v>457</v>
      </c>
      <c r="D238" s="157" t="s">
        <v>207</v>
      </c>
      <c r="E238" s="158" t="s">
        <v>1629</v>
      </c>
      <c r="F238" s="159" t="s">
        <v>1630</v>
      </c>
      <c r="G238" s="160" t="s">
        <v>199</v>
      </c>
      <c r="H238" s="161">
        <v>10</v>
      </c>
      <c r="I238" s="162"/>
      <c r="J238" s="163">
        <f t="shared" si="15"/>
        <v>0</v>
      </c>
      <c r="K238" s="159" t="s">
        <v>1</v>
      </c>
      <c r="L238" s="30"/>
      <c r="M238" s="164" t="s">
        <v>1</v>
      </c>
      <c r="N238" s="113" t="s">
        <v>39</v>
      </c>
      <c r="P238" s="153">
        <f t="shared" si="16"/>
        <v>0</v>
      </c>
      <c r="Q238" s="153">
        <v>0</v>
      </c>
      <c r="R238" s="153">
        <f t="shared" si="17"/>
        <v>0</v>
      </c>
      <c r="S238" s="153">
        <v>0</v>
      </c>
      <c r="T238" s="154">
        <f t="shared" si="18"/>
        <v>0</v>
      </c>
      <c r="AR238" s="155" t="s">
        <v>1004</v>
      </c>
      <c r="AT238" s="155" t="s">
        <v>207</v>
      </c>
      <c r="AU238" s="155" t="s">
        <v>84</v>
      </c>
      <c r="AY238" s="15" t="s">
        <v>193</v>
      </c>
      <c r="BE238" s="156">
        <f t="shared" si="19"/>
        <v>0</v>
      </c>
      <c r="BF238" s="156">
        <f t="shared" si="20"/>
        <v>0</v>
      </c>
      <c r="BG238" s="156">
        <f t="shared" si="21"/>
        <v>0</v>
      </c>
      <c r="BH238" s="156">
        <f t="shared" si="22"/>
        <v>0</v>
      </c>
      <c r="BI238" s="156">
        <f t="shared" si="23"/>
        <v>0</v>
      </c>
      <c r="BJ238" s="15" t="s">
        <v>82</v>
      </c>
      <c r="BK238" s="156">
        <f t="shared" si="24"/>
        <v>0</v>
      </c>
      <c r="BL238" s="15" t="s">
        <v>1004</v>
      </c>
      <c r="BM238" s="155" t="s">
        <v>3146</v>
      </c>
    </row>
    <row r="239" spans="2:65" s="1" customFormat="1" ht="16.5" customHeight="1">
      <c r="B239" s="114"/>
      <c r="C239" s="143" t="s">
        <v>1388</v>
      </c>
      <c r="D239" s="143" t="s">
        <v>196</v>
      </c>
      <c r="E239" s="144" t="s">
        <v>1633</v>
      </c>
      <c r="F239" s="145" t="s">
        <v>1634</v>
      </c>
      <c r="G239" s="146" t="s">
        <v>199</v>
      </c>
      <c r="H239" s="147">
        <v>10</v>
      </c>
      <c r="I239" s="148"/>
      <c r="J239" s="149">
        <f t="shared" si="15"/>
        <v>0</v>
      </c>
      <c r="K239" s="145" t="s">
        <v>1</v>
      </c>
      <c r="L239" s="150"/>
      <c r="M239" s="151" t="s">
        <v>1</v>
      </c>
      <c r="N239" s="152" t="s">
        <v>39</v>
      </c>
      <c r="P239" s="153">
        <f t="shared" si="16"/>
        <v>0</v>
      </c>
      <c r="Q239" s="153">
        <v>0</v>
      </c>
      <c r="R239" s="153">
        <f t="shared" si="17"/>
        <v>0</v>
      </c>
      <c r="S239" s="153">
        <v>0</v>
      </c>
      <c r="T239" s="154">
        <f t="shared" si="18"/>
        <v>0</v>
      </c>
      <c r="AR239" s="155" t="s">
        <v>1004</v>
      </c>
      <c r="AT239" s="155" t="s">
        <v>196</v>
      </c>
      <c r="AU239" s="155" t="s">
        <v>84</v>
      </c>
      <c r="AY239" s="15" t="s">
        <v>193</v>
      </c>
      <c r="BE239" s="156">
        <f t="shared" si="19"/>
        <v>0</v>
      </c>
      <c r="BF239" s="156">
        <f t="shared" si="20"/>
        <v>0</v>
      </c>
      <c r="BG239" s="156">
        <f t="shared" si="21"/>
        <v>0</v>
      </c>
      <c r="BH239" s="156">
        <f t="shared" si="22"/>
        <v>0</v>
      </c>
      <c r="BI239" s="156">
        <f t="shared" si="23"/>
        <v>0</v>
      </c>
      <c r="BJ239" s="15" t="s">
        <v>82</v>
      </c>
      <c r="BK239" s="156">
        <f t="shared" si="24"/>
        <v>0</v>
      </c>
      <c r="BL239" s="15" t="s">
        <v>1004</v>
      </c>
      <c r="BM239" s="155" t="s">
        <v>3147</v>
      </c>
    </row>
    <row r="240" spans="2:65" s="1" customFormat="1" ht="24.2" customHeight="1">
      <c r="B240" s="114"/>
      <c r="C240" s="157" t="s">
        <v>461</v>
      </c>
      <c r="D240" s="157" t="s">
        <v>207</v>
      </c>
      <c r="E240" s="158" t="s">
        <v>2366</v>
      </c>
      <c r="F240" s="159" t="s">
        <v>2367</v>
      </c>
      <c r="G240" s="160" t="s">
        <v>199</v>
      </c>
      <c r="H240" s="161">
        <v>24</v>
      </c>
      <c r="I240" s="162"/>
      <c r="J240" s="163">
        <f t="shared" si="15"/>
        <v>0</v>
      </c>
      <c r="K240" s="159" t="s">
        <v>1</v>
      </c>
      <c r="L240" s="30"/>
      <c r="M240" s="164" t="s">
        <v>1</v>
      </c>
      <c r="N240" s="113" t="s">
        <v>39</v>
      </c>
      <c r="P240" s="153">
        <f t="shared" si="16"/>
        <v>0</v>
      </c>
      <c r="Q240" s="153">
        <v>0</v>
      </c>
      <c r="R240" s="153">
        <f t="shared" si="17"/>
        <v>0</v>
      </c>
      <c r="S240" s="153">
        <v>0</v>
      </c>
      <c r="T240" s="154">
        <f t="shared" si="18"/>
        <v>0</v>
      </c>
      <c r="AR240" s="155" t="s">
        <v>1004</v>
      </c>
      <c r="AT240" s="155" t="s">
        <v>207</v>
      </c>
      <c r="AU240" s="155" t="s">
        <v>84</v>
      </c>
      <c r="AY240" s="15" t="s">
        <v>193</v>
      </c>
      <c r="BE240" s="156">
        <f t="shared" si="19"/>
        <v>0</v>
      </c>
      <c r="BF240" s="156">
        <f t="shared" si="20"/>
        <v>0</v>
      </c>
      <c r="BG240" s="156">
        <f t="shared" si="21"/>
        <v>0</v>
      </c>
      <c r="BH240" s="156">
        <f t="shared" si="22"/>
        <v>0</v>
      </c>
      <c r="BI240" s="156">
        <f t="shared" si="23"/>
        <v>0</v>
      </c>
      <c r="BJ240" s="15" t="s">
        <v>82</v>
      </c>
      <c r="BK240" s="156">
        <f t="shared" si="24"/>
        <v>0</v>
      </c>
      <c r="BL240" s="15" t="s">
        <v>1004</v>
      </c>
      <c r="BM240" s="155" t="s">
        <v>3148</v>
      </c>
    </row>
    <row r="241" spans="2:65" s="1" customFormat="1" ht="21.75" customHeight="1">
      <c r="B241" s="114"/>
      <c r="C241" s="143" t="s">
        <v>1395</v>
      </c>
      <c r="D241" s="143" t="s">
        <v>196</v>
      </c>
      <c r="E241" s="144" t="s">
        <v>2369</v>
      </c>
      <c r="F241" s="145" t="s">
        <v>2370</v>
      </c>
      <c r="G241" s="146" t="s">
        <v>199</v>
      </c>
      <c r="H241" s="147">
        <v>24</v>
      </c>
      <c r="I241" s="148"/>
      <c r="J241" s="149">
        <f t="shared" si="15"/>
        <v>0</v>
      </c>
      <c r="K241" s="145" t="s">
        <v>1</v>
      </c>
      <c r="L241" s="150"/>
      <c r="M241" s="151" t="s">
        <v>1</v>
      </c>
      <c r="N241" s="152" t="s">
        <v>39</v>
      </c>
      <c r="P241" s="153">
        <f t="shared" si="16"/>
        <v>0</v>
      </c>
      <c r="Q241" s="153">
        <v>0</v>
      </c>
      <c r="R241" s="153">
        <f t="shared" si="17"/>
        <v>0</v>
      </c>
      <c r="S241" s="153">
        <v>0</v>
      </c>
      <c r="T241" s="154">
        <f t="shared" si="18"/>
        <v>0</v>
      </c>
      <c r="AR241" s="155" t="s">
        <v>1004</v>
      </c>
      <c r="AT241" s="155" t="s">
        <v>196</v>
      </c>
      <c r="AU241" s="155" t="s">
        <v>84</v>
      </c>
      <c r="AY241" s="15" t="s">
        <v>193</v>
      </c>
      <c r="BE241" s="156">
        <f t="shared" si="19"/>
        <v>0</v>
      </c>
      <c r="BF241" s="156">
        <f t="shared" si="20"/>
        <v>0</v>
      </c>
      <c r="BG241" s="156">
        <f t="shared" si="21"/>
        <v>0</v>
      </c>
      <c r="BH241" s="156">
        <f t="shared" si="22"/>
        <v>0</v>
      </c>
      <c r="BI241" s="156">
        <f t="shared" si="23"/>
        <v>0</v>
      </c>
      <c r="BJ241" s="15" t="s">
        <v>82</v>
      </c>
      <c r="BK241" s="156">
        <f t="shared" si="24"/>
        <v>0</v>
      </c>
      <c r="BL241" s="15" t="s">
        <v>1004</v>
      </c>
      <c r="BM241" s="155" t="s">
        <v>3149</v>
      </c>
    </row>
    <row r="242" spans="2:65" s="1" customFormat="1" ht="21.75" customHeight="1">
      <c r="B242" s="114"/>
      <c r="C242" s="157" t="s">
        <v>464</v>
      </c>
      <c r="D242" s="157" t="s">
        <v>207</v>
      </c>
      <c r="E242" s="158" t="s">
        <v>2848</v>
      </c>
      <c r="F242" s="159" t="s">
        <v>3150</v>
      </c>
      <c r="G242" s="160" t="s">
        <v>199</v>
      </c>
      <c r="H242" s="161">
        <v>1</v>
      </c>
      <c r="I242" s="162"/>
      <c r="J242" s="163">
        <f t="shared" si="15"/>
        <v>0</v>
      </c>
      <c r="K242" s="159" t="s">
        <v>1</v>
      </c>
      <c r="L242" s="30"/>
      <c r="M242" s="164" t="s">
        <v>1</v>
      </c>
      <c r="N242" s="113" t="s">
        <v>39</v>
      </c>
      <c r="P242" s="153">
        <f t="shared" si="16"/>
        <v>0</v>
      </c>
      <c r="Q242" s="153">
        <v>0</v>
      </c>
      <c r="R242" s="153">
        <f t="shared" si="17"/>
        <v>0</v>
      </c>
      <c r="S242" s="153">
        <v>0</v>
      </c>
      <c r="T242" s="154">
        <f t="shared" si="18"/>
        <v>0</v>
      </c>
      <c r="AR242" s="155" t="s">
        <v>1004</v>
      </c>
      <c r="AT242" s="155" t="s">
        <v>207</v>
      </c>
      <c r="AU242" s="155" t="s">
        <v>84</v>
      </c>
      <c r="AY242" s="15" t="s">
        <v>193</v>
      </c>
      <c r="BE242" s="156">
        <f t="shared" si="19"/>
        <v>0</v>
      </c>
      <c r="BF242" s="156">
        <f t="shared" si="20"/>
        <v>0</v>
      </c>
      <c r="BG242" s="156">
        <f t="shared" si="21"/>
        <v>0</v>
      </c>
      <c r="BH242" s="156">
        <f t="shared" si="22"/>
        <v>0</v>
      </c>
      <c r="BI242" s="156">
        <f t="shared" si="23"/>
        <v>0</v>
      </c>
      <c r="BJ242" s="15" t="s">
        <v>82</v>
      </c>
      <c r="BK242" s="156">
        <f t="shared" si="24"/>
        <v>0</v>
      </c>
      <c r="BL242" s="15" t="s">
        <v>1004</v>
      </c>
      <c r="BM242" s="155" t="s">
        <v>3151</v>
      </c>
    </row>
    <row r="243" spans="2:65" s="1" customFormat="1" ht="16.5" customHeight="1">
      <c r="B243" s="114"/>
      <c r="C243" s="143" t="s">
        <v>1402</v>
      </c>
      <c r="D243" s="143" t="s">
        <v>196</v>
      </c>
      <c r="E243" s="144" t="s">
        <v>2851</v>
      </c>
      <c r="F243" s="145" t="s">
        <v>2852</v>
      </c>
      <c r="G243" s="146" t="s">
        <v>199</v>
      </c>
      <c r="H243" s="147">
        <v>1</v>
      </c>
      <c r="I243" s="148"/>
      <c r="J243" s="149">
        <f t="shared" si="15"/>
        <v>0</v>
      </c>
      <c r="K243" s="145" t="s">
        <v>1</v>
      </c>
      <c r="L243" s="150"/>
      <c r="M243" s="151" t="s">
        <v>1</v>
      </c>
      <c r="N243" s="152" t="s">
        <v>39</v>
      </c>
      <c r="P243" s="153">
        <f t="shared" si="16"/>
        <v>0</v>
      </c>
      <c r="Q243" s="153">
        <v>0</v>
      </c>
      <c r="R243" s="153">
        <f t="shared" si="17"/>
        <v>0</v>
      </c>
      <c r="S243" s="153">
        <v>0</v>
      </c>
      <c r="T243" s="154">
        <f t="shared" si="18"/>
        <v>0</v>
      </c>
      <c r="AR243" s="155" t="s">
        <v>1004</v>
      </c>
      <c r="AT243" s="155" t="s">
        <v>196</v>
      </c>
      <c r="AU243" s="155" t="s">
        <v>84</v>
      </c>
      <c r="AY243" s="15" t="s">
        <v>193</v>
      </c>
      <c r="BE243" s="156">
        <f t="shared" si="19"/>
        <v>0</v>
      </c>
      <c r="BF243" s="156">
        <f t="shared" si="20"/>
        <v>0</v>
      </c>
      <c r="BG243" s="156">
        <f t="shared" si="21"/>
        <v>0</v>
      </c>
      <c r="BH243" s="156">
        <f t="shared" si="22"/>
        <v>0</v>
      </c>
      <c r="BI243" s="156">
        <f t="shared" si="23"/>
        <v>0</v>
      </c>
      <c r="BJ243" s="15" t="s">
        <v>82</v>
      </c>
      <c r="BK243" s="156">
        <f t="shared" si="24"/>
        <v>0</v>
      </c>
      <c r="BL243" s="15" t="s">
        <v>1004</v>
      </c>
      <c r="BM243" s="155" t="s">
        <v>3152</v>
      </c>
    </row>
    <row r="244" spans="2:65" s="1" customFormat="1" ht="21.75" customHeight="1">
      <c r="B244" s="114"/>
      <c r="C244" s="157" t="s">
        <v>471</v>
      </c>
      <c r="D244" s="157" t="s">
        <v>207</v>
      </c>
      <c r="E244" s="158" t="s">
        <v>2854</v>
      </c>
      <c r="F244" s="159" t="s">
        <v>2855</v>
      </c>
      <c r="G244" s="160" t="s">
        <v>199</v>
      </c>
      <c r="H244" s="161">
        <v>0</v>
      </c>
      <c r="I244" s="162"/>
      <c r="J244" s="163">
        <f t="shared" si="15"/>
        <v>0</v>
      </c>
      <c r="K244" s="159" t="s">
        <v>1</v>
      </c>
      <c r="L244" s="30"/>
      <c r="M244" s="164" t="s">
        <v>1</v>
      </c>
      <c r="N244" s="113" t="s">
        <v>39</v>
      </c>
      <c r="P244" s="153">
        <f t="shared" si="16"/>
        <v>0</v>
      </c>
      <c r="Q244" s="153">
        <v>0</v>
      </c>
      <c r="R244" s="153">
        <f t="shared" si="17"/>
        <v>0</v>
      </c>
      <c r="S244" s="153">
        <v>0</v>
      </c>
      <c r="T244" s="154">
        <f t="shared" si="18"/>
        <v>0</v>
      </c>
      <c r="AR244" s="155" t="s">
        <v>1004</v>
      </c>
      <c r="AT244" s="155" t="s">
        <v>207</v>
      </c>
      <c r="AU244" s="155" t="s">
        <v>84</v>
      </c>
      <c r="AY244" s="15" t="s">
        <v>193</v>
      </c>
      <c r="BE244" s="156">
        <f t="shared" si="19"/>
        <v>0</v>
      </c>
      <c r="BF244" s="156">
        <f t="shared" si="20"/>
        <v>0</v>
      </c>
      <c r="BG244" s="156">
        <f t="shared" si="21"/>
        <v>0</v>
      </c>
      <c r="BH244" s="156">
        <f t="shared" si="22"/>
        <v>0</v>
      </c>
      <c r="BI244" s="156">
        <f t="shared" si="23"/>
        <v>0</v>
      </c>
      <c r="BJ244" s="15" t="s">
        <v>82</v>
      </c>
      <c r="BK244" s="156">
        <f t="shared" si="24"/>
        <v>0</v>
      </c>
      <c r="BL244" s="15" t="s">
        <v>1004</v>
      </c>
      <c r="BM244" s="155" t="s">
        <v>3153</v>
      </c>
    </row>
    <row r="245" spans="2:65" s="1" customFormat="1" ht="16.5" customHeight="1">
      <c r="B245" s="114"/>
      <c r="C245" s="143" t="s">
        <v>1409</v>
      </c>
      <c r="D245" s="143" t="s">
        <v>196</v>
      </c>
      <c r="E245" s="144" t="s">
        <v>2857</v>
      </c>
      <c r="F245" s="145" t="s">
        <v>2858</v>
      </c>
      <c r="G245" s="146" t="s">
        <v>199</v>
      </c>
      <c r="H245" s="147">
        <v>0</v>
      </c>
      <c r="I245" s="148"/>
      <c r="J245" s="149">
        <f t="shared" si="15"/>
        <v>0</v>
      </c>
      <c r="K245" s="145" t="s">
        <v>1</v>
      </c>
      <c r="L245" s="150"/>
      <c r="M245" s="151" t="s">
        <v>1</v>
      </c>
      <c r="N245" s="152" t="s">
        <v>39</v>
      </c>
      <c r="P245" s="153">
        <f t="shared" si="16"/>
        <v>0</v>
      </c>
      <c r="Q245" s="153">
        <v>0</v>
      </c>
      <c r="R245" s="153">
        <f t="shared" si="17"/>
        <v>0</v>
      </c>
      <c r="S245" s="153">
        <v>0</v>
      </c>
      <c r="T245" s="154">
        <f t="shared" si="18"/>
        <v>0</v>
      </c>
      <c r="AR245" s="155" t="s">
        <v>1004</v>
      </c>
      <c r="AT245" s="155" t="s">
        <v>196</v>
      </c>
      <c r="AU245" s="155" t="s">
        <v>84</v>
      </c>
      <c r="AY245" s="15" t="s">
        <v>193</v>
      </c>
      <c r="BE245" s="156">
        <f t="shared" si="19"/>
        <v>0</v>
      </c>
      <c r="BF245" s="156">
        <f t="shared" si="20"/>
        <v>0</v>
      </c>
      <c r="BG245" s="156">
        <f t="shared" si="21"/>
        <v>0</v>
      </c>
      <c r="BH245" s="156">
        <f t="shared" si="22"/>
        <v>0</v>
      </c>
      <c r="BI245" s="156">
        <f t="shared" si="23"/>
        <v>0</v>
      </c>
      <c r="BJ245" s="15" t="s">
        <v>82</v>
      </c>
      <c r="BK245" s="156">
        <f t="shared" si="24"/>
        <v>0</v>
      </c>
      <c r="BL245" s="15" t="s">
        <v>1004</v>
      </c>
      <c r="BM245" s="155" t="s">
        <v>3154</v>
      </c>
    </row>
    <row r="246" spans="2:65" s="1" customFormat="1" ht="21.75" customHeight="1">
      <c r="B246" s="114"/>
      <c r="C246" s="157" t="s">
        <v>476</v>
      </c>
      <c r="D246" s="157" t="s">
        <v>207</v>
      </c>
      <c r="E246" s="158" t="s">
        <v>2860</v>
      </c>
      <c r="F246" s="159" t="s">
        <v>2861</v>
      </c>
      <c r="G246" s="160" t="s">
        <v>199</v>
      </c>
      <c r="H246" s="161">
        <v>3</v>
      </c>
      <c r="I246" s="162"/>
      <c r="J246" s="163">
        <f t="shared" si="15"/>
        <v>0</v>
      </c>
      <c r="K246" s="159" t="s">
        <v>1</v>
      </c>
      <c r="L246" s="30"/>
      <c r="M246" s="164" t="s">
        <v>1</v>
      </c>
      <c r="N246" s="113" t="s">
        <v>39</v>
      </c>
      <c r="P246" s="153">
        <f t="shared" si="16"/>
        <v>0</v>
      </c>
      <c r="Q246" s="153">
        <v>0</v>
      </c>
      <c r="R246" s="153">
        <f t="shared" si="17"/>
        <v>0</v>
      </c>
      <c r="S246" s="153">
        <v>0</v>
      </c>
      <c r="T246" s="154">
        <f t="shared" si="18"/>
        <v>0</v>
      </c>
      <c r="AR246" s="155" t="s">
        <v>1004</v>
      </c>
      <c r="AT246" s="155" t="s">
        <v>207</v>
      </c>
      <c r="AU246" s="155" t="s">
        <v>84</v>
      </c>
      <c r="AY246" s="15" t="s">
        <v>193</v>
      </c>
      <c r="BE246" s="156">
        <f t="shared" si="19"/>
        <v>0</v>
      </c>
      <c r="BF246" s="156">
        <f t="shared" si="20"/>
        <v>0</v>
      </c>
      <c r="BG246" s="156">
        <f t="shared" si="21"/>
        <v>0</v>
      </c>
      <c r="BH246" s="156">
        <f t="shared" si="22"/>
        <v>0</v>
      </c>
      <c r="BI246" s="156">
        <f t="shared" si="23"/>
        <v>0</v>
      </c>
      <c r="BJ246" s="15" t="s">
        <v>82</v>
      </c>
      <c r="BK246" s="156">
        <f t="shared" si="24"/>
        <v>0</v>
      </c>
      <c r="BL246" s="15" t="s">
        <v>1004</v>
      </c>
      <c r="BM246" s="155" t="s">
        <v>3155</v>
      </c>
    </row>
    <row r="247" spans="2:65" s="1" customFormat="1" ht="16.5" customHeight="1">
      <c r="B247" s="114"/>
      <c r="C247" s="143" t="s">
        <v>1417</v>
      </c>
      <c r="D247" s="143" t="s">
        <v>196</v>
      </c>
      <c r="E247" s="144" t="s">
        <v>2863</v>
      </c>
      <c r="F247" s="145" t="s">
        <v>2864</v>
      </c>
      <c r="G247" s="146" t="s">
        <v>199</v>
      </c>
      <c r="H247" s="147">
        <v>3</v>
      </c>
      <c r="I247" s="148"/>
      <c r="J247" s="149">
        <f t="shared" si="15"/>
        <v>0</v>
      </c>
      <c r="K247" s="145" t="s">
        <v>1</v>
      </c>
      <c r="L247" s="150"/>
      <c r="M247" s="151" t="s">
        <v>1</v>
      </c>
      <c r="N247" s="152" t="s">
        <v>39</v>
      </c>
      <c r="P247" s="153">
        <f t="shared" si="16"/>
        <v>0</v>
      </c>
      <c r="Q247" s="153">
        <v>0</v>
      </c>
      <c r="R247" s="153">
        <f t="shared" si="17"/>
        <v>0</v>
      </c>
      <c r="S247" s="153">
        <v>0</v>
      </c>
      <c r="T247" s="154">
        <f t="shared" si="18"/>
        <v>0</v>
      </c>
      <c r="AR247" s="155" t="s">
        <v>1004</v>
      </c>
      <c r="AT247" s="155" t="s">
        <v>196</v>
      </c>
      <c r="AU247" s="155" t="s">
        <v>84</v>
      </c>
      <c r="AY247" s="15" t="s">
        <v>193</v>
      </c>
      <c r="BE247" s="156">
        <f t="shared" si="19"/>
        <v>0</v>
      </c>
      <c r="BF247" s="156">
        <f t="shared" si="20"/>
        <v>0</v>
      </c>
      <c r="BG247" s="156">
        <f t="shared" si="21"/>
        <v>0</v>
      </c>
      <c r="BH247" s="156">
        <f t="shared" si="22"/>
        <v>0</v>
      </c>
      <c r="BI247" s="156">
        <f t="shared" si="23"/>
        <v>0</v>
      </c>
      <c r="BJ247" s="15" t="s">
        <v>82</v>
      </c>
      <c r="BK247" s="156">
        <f t="shared" si="24"/>
        <v>0</v>
      </c>
      <c r="BL247" s="15" t="s">
        <v>1004</v>
      </c>
      <c r="BM247" s="155" t="s">
        <v>3156</v>
      </c>
    </row>
    <row r="248" spans="2:65" s="1" customFormat="1" ht="21.75" customHeight="1">
      <c r="B248" s="114"/>
      <c r="C248" s="157" t="s">
        <v>480</v>
      </c>
      <c r="D248" s="157" t="s">
        <v>207</v>
      </c>
      <c r="E248" s="158" t="s">
        <v>2866</v>
      </c>
      <c r="F248" s="159" t="s">
        <v>3157</v>
      </c>
      <c r="G248" s="160" t="s">
        <v>199</v>
      </c>
      <c r="H248" s="161">
        <v>1</v>
      </c>
      <c r="I248" s="162"/>
      <c r="J248" s="163">
        <f t="shared" si="15"/>
        <v>0</v>
      </c>
      <c r="K248" s="159" t="s">
        <v>1</v>
      </c>
      <c r="L248" s="30"/>
      <c r="M248" s="164" t="s">
        <v>1</v>
      </c>
      <c r="N248" s="113" t="s">
        <v>39</v>
      </c>
      <c r="P248" s="153">
        <f t="shared" si="16"/>
        <v>0</v>
      </c>
      <c r="Q248" s="153">
        <v>0</v>
      </c>
      <c r="R248" s="153">
        <f t="shared" si="17"/>
        <v>0</v>
      </c>
      <c r="S248" s="153">
        <v>0</v>
      </c>
      <c r="T248" s="154">
        <f t="shared" si="18"/>
        <v>0</v>
      </c>
      <c r="AR248" s="155" t="s">
        <v>1004</v>
      </c>
      <c r="AT248" s="155" t="s">
        <v>207</v>
      </c>
      <c r="AU248" s="155" t="s">
        <v>84</v>
      </c>
      <c r="AY248" s="15" t="s">
        <v>193</v>
      </c>
      <c r="BE248" s="156">
        <f t="shared" si="19"/>
        <v>0</v>
      </c>
      <c r="BF248" s="156">
        <f t="shared" si="20"/>
        <v>0</v>
      </c>
      <c r="BG248" s="156">
        <f t="shared" si="21"/>
        <v>0</v>
      </c>
      <c r="BH248" s="156">
        <f t="shared" si="22"/>
        <v>0</v>
      </c>
      <c r="BI248" s="156">
        <f t="shared" si="23"/>
        <v>0</v>
      </c>
      <c r="BJ248" s="15" t="s">
        <v>82</v>
      </c>
      <c r="BK248" s="156">
        <f t="shared" si="24"/>
        <v>0</v>
      </c>
      <c r="BL248" s="15" t="s">
        <v>1004</v>
      </c>
      <c r="BM248" s="155" t="s">
        <v>3158</v>
      </c>
    </row>
    <row r="249" spans="2:65" s="1" customFormat="1" ht="16.5" customHeight="1">
      <c r="B249" s="114"/>
      <c r="C249" s="143" t="s">
        <v>1425</v>
      </c>
      <c r="D249" s="143" t="s">
        <v>196</v>
      </c>
      <c r="E249" s="144" t="s">
        <v>2869</v>
      </c>
      <c r="F249" s="145" t="s">
        <v>2870</v>
      </c>
      <c r="G249" s="146" t="s">
        <v>199</v>
      </c>
      <c r="H249" s="147">
        <v>1</v>
      </c>
      <c r="I249" s="148"/>
      <c r="J249" s="149">
        <f t="shared" si="15"/>
        <v>0</v>
      </c>
      <c r="K249" s="145" t="s">
        <v>1</v>
      </c>
      <c r="L249" s="150"/>
      <c r="M249" s="151" t="s">
        <v>1</v>
      </c>
      <c r="N249" s="152" t="s">
        <v>39</v>
      </c>
      <c r="P249" s="153">
        <f t="shared" si="16"/>
        <v>0</v>
      </c>
      <c r="Q249" s="153">
        <v>0</v>
      </c>
      <c r="R249" s="153">
        <f t="shared" si="17"/>
        <v>0</v>
      </c>
      <c r="S249" s="153">
        <v>0</v>
      </c>
      <c r="T249" s="154">
        <f t="shared" si="18"/>
        <v>0</v>
      </c>
      <c r="AR249" s="155" t="s">
        <v>1004</v>
      </c>
      <c r="AT249" s="155" t="s">
        <v>196</v>
      </c>
      <c r="AU249" s="155" t="s">
        <v>84</v>
      </c>
      <c r="AY249" s="15" t="s">
        <v>193</v>
      </c>
      <c r="BE249" s="156">
        <f t="shared" si="19"/>
        <v>0</v>
      </c>
      <c r="BF249" s="156">
        <f t="shared" si="20"/>
        <v>0</v>
      </c>
      <c r="BG249" s="156">
        <f t="shared" si="21"/>
        <v>0</v>
      </c>
      <c r="BH249" s="156">
        <f t="shared" si="22"/>
        <v>0</v>
      </c>
      <c r="BI249" s="156">
        <f t="shared" si="23"/>
        <v>0</v>
      </c>
      <c r="BJ249" s="15" t="s">
        <v>82</v>
      </c>
      <c r="BK249" s="156">
        <f t="shared" si="24"/>
        <v>0</v>
      </c>
      <c r="BL249" s="15" t="s">
        <v>1004</v>
      </c>
      <c r="BM249" s="155" t="s">
        <v>3159</v>
      </c>
    </row>
    <row r="250" spans="2:65" s="1" customFormat="1" ht="21.75" customHeight="1">
      <c r="B250" s="114"/>
      <c r="C250" s="157" t="s">
        <v>483</v>
      </c>
      <c r="D250" s="157" t="s">
        <v>207</v>
      </c>
      <c r="E250" s="158" t="s">
        <v>3160</v>
      </c>
      <c r="F250" s="159" t="s">
        <v>3161</v>
      </c>
      <c r="G250" s="160" t="s">
        <v>199</v>
      </c>
      <c r="H250" s="161">
        <v>3</v>
      </c>
      <c r="I250" s="162"/>
      <c r="J250" s="163">
        <f t="shared" si="15"/>
        <v>0</v>
      </c>
      <c r="K250" s="159" t="s">
        <v>1</v>
      </c>
      <c r="L250" s="30"/>
      <c r="M250" s="164" t="s">
        <v>1</v>
      </c>
      <c r="N250" s="113" t="s">
        <v>39</v>
      </c>
      <c r="P250" s="153">
        <f t="shared" si="16"/>
        <v>0</v>
      </c>
      <c r="Q250" s="153">
        <v>0</v>
      </c>
      <c r="R250" s="153">
        <f t="shared" si="17"/>
        <v>0</v>
      </c>
      <c r="S250" s="153">
        <v>0</v>
      </c>
      <c r="T250" s="154">
        <f t="shared" si="18"/>
        <v>0</v>
      </c>
      <c r="AR250" s="155" t="s">
        <v>1004</v>
      </c>
      <c r="AT250" s="155" t="s">
        <v>207</v>
      </c>
      <c r="AU250" s="155" t="s">
        <v>84</v>
      </c>
      <c r="AY250" s="15" t="s">
        <v>193</v>
      </c>
      <c r="BE250" s="156">
        <f t="shared" si="19"/>
        <v>0</v>
      </c>
      <c r="BF250" s="156">
        <f t="shared" si="20"/>
        <v>0</v>
      </c>
      <c r="BG250" s="156">
        <f t="shared" si="21"/>
        <v>0</v>
      </c>
      <c r="BH250" s="156">
        <f t="shared" si="22"/>
        <v>0</v>
      </c>
      <c r="BI250" s="156">
        <f t="shared" si="23"/>
        <v>0</v>
      </c>
      <c r="BJ250" s="15" t="s">
        <v>82</v>
      </c>
      <c r="BK250" s="156">
        <f t="shared" si="24"/>
        <v>0</v>
      </c>
      <c r="BL250" s="15" t="s">
        <v>1004</v>
      </c>
      <c r="BM250" s="155" t="s">
        <v>3162</v>
      </c>
    </row>
    <row r="251" spans="2:65" s="1" customFormat="1" ht="16.5" customHeight="1">
      <c r="B251" s="114"/>
      <c r="C251" s="143" t="s">
        <v>1432</v>
      </c>
      <c r="D251" s="143" t="s">
        <v>196</v>
      </c>
      <c r="E251" s="144" t="s">
        <v>3163</v>
      </c>
      <c r="F251" s="145" t="s">
        <v>3164</v>
      </c>
      <c r="G251" s="146" t="s">
        <v>199</v>
      </c>
      <c r="H251" s="147">
        <v>3</v>
      </c>
      <c r="I251" s="148"/>
      <c r="J251" s="149">
        <f t="shared" si="15"/>
        <v>0</v>
      </c>
      <c r="K251" s="145" t="s">
        <v>1</v>
      </c>
      <c r="L251" s="150"/>
      <c r="M251" s="151" t="s">
        <v>1</v>
      </c>
      <c r="N251" s="152" t="s">
        <v>39</v>
      </c>
      <c r="P251" s="153">
        <f t="shared" si="16"/>
        <v>0</v>
      </c>
      <c r="Q251" s="153">
        <v>0</v>
      </c>
      <c r="R251" s="153">
        <f t="shared" si="17"/>
        <v>0</v>
      </c>
      <c r="S251" s="153">
        <v>0</v>
      </c>
      <c r="T251" s="154">
        <f t="shared" si="18"/>
        <v>0</v>
      </c>
      <c r="AR251" s="155" t="s">
        <v>1004</v>
      </c>
      <c r="AT251" s="155" t="s">
        <v>196</v>
      </c>
      <c r="AU251" s="155" t="s">
        <v>84</v>
      </c>
      <c r="AY251" s="15" t="s">
        <v>193</v>
      </c>
      <c r="BE251" s="156">
        <f t="shared" si="19"/>
        <v>0</v>
      </c>
      <c r="BF251" s="156">
        <f t="shared" si="20"/>
        <v>0</v>
      </c>
      <c r="BG251" s="156">
        <f t="shared" si="21"/>
        <v>0</v>
      </c>
      <c r="BH251" s="156">
        <f t="shared" si="22"/>
        <v>0</v>
      </c>
      <c r="BI251" s="156">
        <f t="shared" si="23"/>
        <v>0</v>
      </c>
      <c r="BJ251" s="15" t="s">
        <v>82</v>
      </c>
      <c r="BK251" s="156">
        <f t="shared" si="24"/>
        <v>0</v>
      </c>
      <c r="BL251" s="15" t="s">
        <v>1004</v>
      </c>
      <c r="BM251" s="155" t="s">
        <v>3165</v>
      </c>
    </row>
    <row r="252" spans="2:65" s="1" customFormat="1" ht="24.2" customHeight="1">
      <c r="B252" s="114"/>
      <c r="C252" s="157" t="s">
        <v>487</v>
      </c>
      <c r="D252" s="157" t="s">
        <v>207</v>
      </c>
      <c r="E252" s="158" t="s">
        <v>1645</v>
      </c>
      <c r="F252" s="159" t="s">
        <v>1646</v>
      </c>
      <c r="G252" s="160" t="s">
        <v>199</v>
      </c>
      <c r="H252" s="161">
        <v>4</v>
      </c>
      <c r="I252" s="162"/>
      <c r="J252" s="163">
        <f t="shared" si="15"/>
        <v>0</v>
      </c>
      <c r="K252" s="159" t="s">
        <v>1</v>
      </c>
      <c r="L252" s="30"/>
      <c r="M252" s="164" t="s">
        <v>1</v>
      </c>
      <c r="N252" s="113" t="s">
        <v>39</v>
      </c>
      <c r="P252" s="153">
        <f t="shared" si="16"/>
        <v>0</v>
      </c>
      <c r="Q252" s="153">
        <v>0</v>
      </c>
      <c r="R252" s="153">
        <f t="shared" si="17"/>
        <v>0</v>
      </c>
      <c r="S252" s="153">
        <v>0</v>
      </c>
      <c r="T252" s="154">
        <f t="shared" si="18"/>
        <v>0</v>
      </c>
      <c r="AR252" s="155" t="s">
        <v>1004</v>
      </c>
      <c r="AT252" s="155" t="s">
        <v>207</v>
      </c>
      <c r="AU252" s="155" t="s">
        <v>84</v>
      </c>
      <c r="AY252" s="15" t="s">
        <v>193</v>
      </c>
      <c r="BE252" s="156">
        <f t="shared" si="19"/>
        <v>0</v>
      </c>
      <c r="BF252" s="156">
        <f t="shared" si="20"/>
        <v>0</v>
      </c>
      <c r="BG252" s="156">
        <f t="shared" si="21"/>
        <v>0</v>
      </c>
      <c r="BH252" s="156">
        <f t="shared" si="22"/>
        <v>0</v>
      </c>
      <c r="BI252" s="156">
        <f t="shared" si="23"/>
        <v>0</v>
      </c>
      <c r="BJ252" s="15" t="s">
        <v>82</v>
      </c>
      <c r="BK252" s="156">
        <f t="shared" si="24"/>
        <v>0</v>
      </c>
      <c r="BL252" s="15" t="s">
        <v>1004</v>
      </c>
      <c r="BM252" s="155" t="s">
        <v>3166</v>
      </c>
    </row>
    <row r="253" spans="2:65" s="1" customFormat="1" ht="19.5">
      <c r="B253" s="30"/>
      <c r="D253" s="166" t="s">
        <v>1116</v>
      </c>
      <c r="F253" s="192" t="s">
        <v>1648</v>
      </c>
      <c r="I253" s="115"/>
      <c r="L253" s="30"/>
      <c r="M253" s="182"/>
      <c r="T253" s="54"/>
      <c r="AT253" s="15" t="s">
        <v>1116</v>
      </c>
      <c r="AU253" s="15" t="s">
        <v>84</v>
      </c>
    </row>
    <row r="254" spans="2:65" s="1" customFormat="1" ht="16.5" customHeight="1">
      <c r="B254" s="114"/>
      <c r="C254" s="143" t="s">
        <v>1439</v>
      </c>
      <c r="D254" s="143" t="s">
        <v>196</v>
      </c>
      <c r="E254" s="144" t="s">
        <v>1650</v>
      </c>
      <c r="F254" s="145" t="s">
        <v>1651</v>
      </c>
      <c r="G254" s="146" t="s">
        <v>199</v>
      </c>
      <c r="H254" s="147">
        <v>4</v>
      </c>
      <c r="I254" s="148"/>
      <c r="J254" s="149">
        <f t="shared" ref="J254:J300" si="25">ROUND(I254*H254,2)</f>
        <v>0</v>
      </c>
      <c r="K254" s="145" t="s">
        <v>1</v>
      </c>
      <c r="L254" s="150"/>
      <c r="M254" s="151" t="s">
        <v>1</v>
      </c>
      <c r="N254" s="152" t="s">
        <v>39</v>
      </c>
      <c r="P254" s="153">
        <f t="shared" ref="P254:P300" si="26">O254*H254</f>
        <v>0</v>
      </c>
      <c r="Q254" s="153">
        <v>0</v>
      </c>
      <c r="R254" s="153">
        <f t="shared" ref="R254:R300" si="27">Q254*H254</f>
        <v>0</v>
      </c>
      <c r="S254" s="153">
        <v>0</v>
      </c>
      <c r="T254" s="154">
        <f t="shared" ref="T254:T300" si="28">S254*H254</f>
        <v>0</v>
      </c>
      <c r="AR254" s="155" t="s">
        <v>1004</v>
      </c>
      <c r="AT254" s="155" t="s">
        <v>196</v>
      </c>
      <c r="AU254" s="155" t="s">
        <v>84</v>
      </c>
      <c r="AY254" s="15" t="s">
        <v>193</v>
      </c>
      <c r="BE254" s="156">
        <f t="shared" ref="BE254:BE300" si="29">IF(N254="základní",J254,0)</f>
        <v>0</v>
      </c>
      <c r="BF254" s="156">
        <f t="shared" ref="BF254:BF300" si="30">IF(N254="snížená",J254,0)</f>
        <v>0</v>
      </c>
      <c r="BG254" s="156">
        <f t="shared" ref="BG254:BG300" si="31">IF(N254="zákl. přenesená",J254,0)</f>
        <v>0</v>
      </c>
      <c r="BH254" s="156">
        <f t="shared" ref="BH254:BH300" si="32">IF(N254="sníž. přenesená",J254,0)</f>
        <v>0</v>
      </c>
      <c r="BI254" s="156">
        <f t="shared" ref="BI254:BI300" si="33">IF(N254="nulová",J254,0)</f>
        <v>0</v>
      </c>
      <c r="BJ254" s="15" t="s">
        <v>82</v>
      </c>
      <c r="BK254" s="156">
        <f t="shared" ref="BK254:BK300" si="34">ROUND(I254*H254,2)</f>
        <v>0</v>
      </c>
      <c r="BL254" s="15" t="s">
        <v>1004</v>
      </c>
      <c r="BM254" s="155" t="s">
        <v>3167</v>
      </c>
    </row>
    <row r="255" spans="2:65" s="1" customFormat="1" ht="21.75" customHeight="1">
      <c r="B255" s="114"/>
      <c r="C255" s="157" t="s">
        <v>494</v>
      </c>
      <c r="D255" s="157" t="s">
        <v>207</v>
      </c>
      <c r="E255" s="158" t="s">
        <v>1654</v>
      </c>
      <c r="F255" s="159" t="s">
        <v>2374</v>
      </c>
      <c r="G255" s="160" t="s">
        <v>199</v>
      </c>
      <c r="H255" s="161">
        <v>4</v>
      </c>
      <c r="I255" s="162"/>
      <c r="J255" s="163">
        <f t="shared" si="25"/>
        <v>0</v>
      </c>
      <c r="K255" s="159" t="s">
        <v>1</v>
      </c>
      <c r="L255" s="30"/>
      <c r="M255" s="164" t="s">
        <v>1</v>
      </c>
      <c r="N255" s="113" t="s">
        <v>39</v>
      </c>
      <c r="P255" s="153">
        <f t="shared" si="26"/>
        <v>0</v>
      </c>
      <c r="Q255" s="153">
        <v>0</v>
      </c>
      <c r="R255" s="153">
        <f t="shared" si="27"/>
        <v>0</v>
      </c>
      <c r="S255" s="153">
        <v>0</v>
      </c>
      <c r="T255" s="154">
        <f t="shared" si="28"/>
        <v>0</v>
      </c>
      <c r="AR255" s="155" t="s">
        <v>1004</v>
      </c>
      <c r="AT255" s="155" t="s">
        <v>207</v>
      </c>
      <c r="AU255" s="155" t="s">
        <v>84</v>
      </c>
      <c r="AY255" s="15" t="s">
        <v>193</v>
      </c>
      <c r="BE255" s="156">
        <f t="shared" si="29"/>
        <v>0</v>
      </c>
      <c r="BF255" s="156">
        <f t="shared" si="30"/>
        <v>0</v>
      </c>
      <c r="BG255" s="156">
        <f t="shared" si="31"/>
        <v>0</v>
      </c>
      <c r="BH255" s="156">
        <f t="shared" si="32"/>
        <v>0</v>
      </c>
      <c r="BI255" s="156">
        <f t="shared" si="33"/>
        <v>0</v>
      </c>
      <c r="BJ255" s="15" t="s">
        <v>82</v>
      </c>
      <c r="BK255" s="156">
        <f t="shared" si="34"/>
        <v>0</v>
      </c>
      <c r="BL255" s="15" t="s">
        <v>1004</v>
      </c>
      <c r="BM255" s="155" t="s">
        <v>3168</v>
      </c>
    </row>
    <row r="256" spans="2:65" s="1" customFormat="1" ht="16.5" customHeight="1">
      <c r="B256" s="114"/>
      <c r="C256" s="143" t="s">
        <v>1455</v>
      </c>
      <c r="D256" s="143" t="s">
        <v>196</v>
      </c>
      <c r="E256" s="144" t="s">
        <v>1658</v>
      </c>
      <c r="F256" s="145" t="s">
        <v>1659</v>
      </c>
      <c r="G256" s="146" t="s">
        <v>199</v>
      </c>
      <c r="H256" s="147">
        <v>4</v>
      </c>
      <c r="I256" s="148"/>
      <c r="J256" s="149">
        <f t="shared" si="25"/>
        <v>0</v>
      </c>
      <c r="K256" s="145" t="s">
        <v>1</v>
      </c>
      <c r="L256" s="150"/>
      <c r="M256" s="151" t="s">
        <v>1</v>
      </c>
      <c r="N256" s="152" t="s">
        <v>39</v>
      </c>
      <c r="P256" s="153">
        <f t="shared" si="26"/>
        <v>0</v>
      </c>
      <c r="Q256" s="153">
        <v>0</v>
      </c>
      <c r="R256" s="153">
        <f t="shared" si="27"/>
        <v>0</v>
      </c>
      <c r="S256" s="153">
        <v>0</v>
      </c>
      <c r="T256" s="154">
        <f t="shared" si="28"/>
        <v>0</v>
      </c>
      <c r="AR256" s="155" t="s">
        <v>1004</v>
      </c>
      <c r="AT256" s="155" t="s">
        <v>196</v>
      </c>
      <c r="AU256" s="155" t="s">
        <v>84</v>
      </c>
      <c r="AY256" s="15" t="s">
        <v>193</v>
      </c>
      <c r="BE256" s="156">
        <f t="shared" si="29"/>
        <v>0</v>
      </c>
      <c r="BF256" s="156">
        <f t="shared" si="30"/>
        <v>0</v>
      </c>
      <c r="BG256" s="156">
        <f t="shared" si="31"/>
        <v>0</v>
      </c>
      <c r="BH256" s="156">
        <f t="shared" si="32"/>
        <v>0</v>
      </c>
      <c r="BI256" s="156">
        <f t="shared" si="33"/>
        <v>0</v>
      </c>
      <c r="BJ256" s="15" t="s">
        <v>82</v>
      </c>
      <c r="BK256" s="156">
        <f t="shared" si="34"/>
        <v>0</v>
      </c>
      <c r="BL256" s="15" t="s">
        <v>1004</v>
      </c>
      <c r="BM256" s="155" t="s">
        <v>3169</v>
      </c>
    </row>
    <row r="257" spans="2:65" s="1" customFormat="1" ht="21.75" customHeight="1">
      <c r="B257" s="114"/>
      <c r="C257" s="157" t="s">
        <v>497</v>
      </c>
      <c r="D257" s="157" t="s">
        <v>207</v>
      </c>
      <c r="E257" s="158" t="s">
        <v>1662</v>
      </c>
      <c r="F257" s="159" t="s">
        <v>2377</v>
      </c>
      <c r="G257" s="160" t="s">
        <v>199</v>
      </c>
      <c r="H257" s="161">
        <v>35</v>
      </c>
      <c r="I257" s="162"/>
      <c r="J257" s="163">
        <f t="shared" si="25"/>
        <v>0</v>
      </c>
      <c r="K257" s="159" t="s">
        <v>1</v>
      </c>
      <c r="L257" s="30"/>
      <c r="M257" s="164" t="s">
        <v>1</v>
      </c>
      <c r="N257" s="113" t="s">
        <v>39</v>
      </c>
      <c r="P257" s="153">
        <f t="shared" si="26"/>
        <v>0</v>
      </c>
      <c r="Q257" s="153">
        <v>0</v>
      </c>
      <c r="R257" s="153">
        <f t="shared" si="27"/>
        <v>0</v>
      </c>
      <c r="S257" s="153">
        <v>0</v>
      </c>
      <c r="T257" s="154">
        <f t="shared" si="28"/>
        <v>0</v>
      </c>
      <c r="AR257" s="155" t="s">
        <v>1004</v>
      </c>
      <c r="AT257" s="155" t="s">
        <v>207</v>
      </c>
      <c r="AU257" s="155" t="s">
        <v>84</v>
      </c>
      <c r="AY257" s="15" t="s">
        <v>193</v>
      </c>
      <c r="BE257" s="156">
        <f t="shared" si="29"/>
        <v>0</v>
      </c>
      <c r="BF257" s="156">
        <f t="shared" si="30"/>
        <v>0</v>
      </c>
      <c r="BG257" s="156">
        <f t="shared" si="31"/>
        <v>0</v>
      </c>
      <c r="BH257" s="156">
        <f t="shared" si="32"/>
        <v>0</v>
      </c>
      <c r="BI257" s="156">
        <f t="shared" si="33"/>
        <v>0</v>
      </c>
      <c r="BJ257" s="15" t="s">
        <v>82</v>
      </c>
      <c r="BK257" s="156">
        <f t="shared" si="34"/>
        <v>0</v>
      </c>
      <c r="BL257" s="15" t="s">
        <v>1004</v>
      </c>
      <c r="BM257" s="155" t="s">
        <v>3170</v>
      </c>
    </row>
    <row r="258" spans="2:65" s="1" customFormat="1" ht="16.5" customHeight="1">
      <c r="B258" s="114"/>
      <c r="C258" s="143" t="s">
        <v>1463</v>
      </c>
      <c r="D258" s="143" t="s">
        <v>196</v>
      </c>
      <c r="E258" s="144" t="s">
        <v>1666</v>
      </c>
      <c r="F258" s="145" t="s">
        <v>1667</v>
      </c>
      <c r="G258" s="146" t="s">
        <v>199</v>
      </c>
      <c r="H258" s="147">
        <v>35</v>
      </c>
      <c r="I258" s="148"/>
      <c r="J258" s="149">
        <f t="shared" si="25"/>
        <v>0</v>
      </c>
      <c r="K258" s="145" t="s">
        <v>1</v>
      </c>
      <c r="L258" s="150"/>
      <c r="M258" s="151" t="s">
        <v>1</v>
      </c>
      <c r="N258" s="152" t="s">
        <v>39</v>
      </c>
      <c r="P258" s="153">
        <f t="shared" si="26"/>
        <v>0</v>
      </c>
      <c r="Q258" s="153">
        <v>0</v>
      </c>
      <c r="R258" s="153">
        <f t="shared" si="27"/>
        <v>0</v>
      </c>
      <c r="S258" s="153">
        <v>0</v>
      </c>
      <c r="T258" s="154">
        <f t="shared" si="28"/>
        <v>0</v>
      </c>
      <c r="AR258" s="155" t="s">
        <v>1004</v>
      </c>
      <c r="AT258" s="155" t="s">
        <v>196</v>
      </c>
      <c r="AU258" s="155" t="s">
        <v>84</v>
      </c>
      <c r="AY258" s="15" t="s">
        <v>193</v>
      </c>
      <c r="BE258" s="156">
        <f t="shared" si="29"/>
        <v>0</v>
      </c>
      <c r="BF258" s="156">
        <f t="shared" si="30"/>
        <v>0</v>
      </c>
      <c r="BG258" s="156">
        <f t="shared" si="31"/>
        <v>0</v>
      </c>
      <c r="BH258" s="156">
        <f t="shared" si="32"/>
        <v>0</v>
      </c>
      <c r="BI258" s="156">
        <f t="shared" si="33"/>
        <v>0</v>
      </c>
      <c r="BJ258" s="15" t="s">
        <v>82</v>
      </c>
      <c r="BK258" s="156">
        <f t="shared" si="34"/>
        <v>0</v>
      </c>
      <c r="BL258" s="15" t="s">
        <v>1004</v>
      </c>
      <c r="BM258" s="155" t="s">
        <v>3171</v>
      </c>
    </row>
    <row r="259" spans="2:65" s="1" customFormat="1" ht="24.2" customHeight="1">
      <c r="B259" s="114"/>
      <c r="C259" s="157" t="s">
        <v>503</v>
      </c>
      <c r="D259" s="157" t="s">
        <v>207</v>
      </c>
      <c r="E259" s="158" t="s">
        <v>1678</v>
      </c>
      <c r="F259" s="159" t="s">
        <v>2839</v>
      </c>
      <c r="G259" s="160" t="s">
        <v>199</v>
      </c>
      <c r="H259" s="161">
        <v>4</v>
      </c>
      <c r="I259" s="162"/>
      <c r="J259" s="163">
        <f t="shared" si="25"/>
        <v>0</v>
      </c>
      <c r="K259" s="159" t="s">
        <v>1</v>
      </c>
      <c r="L259" s="30"/>
      <c r="M259" s="164" t="s">
        <v>1</v>
      </c>
      <c r="N259" s="113" t="s">
        <v>39</v>
      </c>
      <c r="P259" s="153">
        <f t="shared" si="26"/>
        <v>0</v>
      </c>
      <c r="Q259" s="153">
        <v>0</v>
      </c>
      <c r="R259" s="153">
        <f t="shared" si="27"/>
        <v>0</v>
      </c>
      <c r="S259" s="153">
        <v>0</v>
      </c>
      <c r="T259" s="154">
        <f t="shared" si="28"/>
        <v>0</v>
      </c>
      <c r="AR259" s="155" t="s">
        <v>1004</v>
      </c>
      <c r="AT259" s="155" t="s">
        <v>207</v>
      </c>
      <c r="AU259" s="155" t="s">
        <v>84</v>
      </c>
      <c r="AY259" s="15" t="s">
        <v>193</v>
      </c>
      <c r="BE259" s="156">
        <f t="shared" si="29"/>
        <v>0</v>
      </c>
      <c r="BF259" s="156">
        <f t="shared" si="30"/>
        <v>0</v>
      </c>
      <c r="BG259" s="156">
        <f t="shared" si="31"/>
        <v>0</v>
      </c>
      <c r="BH259" s="156">
        <f t="shared" si="32"/>
        <v>0</v>
      </c>
      <c r="BI259" s="156">
        <f t="shared" si="33"/>
        <v>0</v>
      </c>
      <c r="BJ259" s="15" t="s">
        <v>82</v>
      </c>
      <c r="BK259" s="156">
        <f t="shared" si="34"/>
        <v>0</v>
      </c>
      <c r="BL259" s="15" t="s">
        <v>1004</v>
      </c>
      <c r="BM259" s="155" t="s">
        <v>3172</v>
      </c>
    </row>
    <row r="260" spans="2:65" s="1" customFormat="1" ht="24.2" customHeight="1">
      <c r="B260" s="114"/>
      <c r="C260" s="143" t="s">
        <v>1473</v>
      </c>
      <c r="D260" s="143" t="s">
        <v>196</v>
      </c>
      <c r="E260" s="144" t="s">
        <v>1682</v>
      </c>
      <c r="F260" s="145" t="s">
        <v>1683</v>
      </c>
      <c r="G260" s="146" t="s">
        <v>199</v>
      </c>
      <c r="H260" s="147">
        <v>4</v>
      </c>
      <c r="I260" s="148"/>
      <c r="J260" s="149">
        <f t="shared" si="25"/>
        <v>0</v>
      </c>
      <c r="K260" s="145" t="s">
        <v>1</v>
      </c>
      <c r="L260" s="150"/>
      <c r="M260" s="151" t="s">
        <v>1</v>
      </c>
      <c r="N260" s="152" t="s">
        <v>39</v>
      </c>
      <c r="P260" s="153">
        <f t="shared" si="26"/>
        <v>0</v>
      </c>
      <c r="Q260" s="153">
        <v>0</v>
      </c>
      <c r="R260" s="153">
        <f t="shared" si="27"/>
        <v>0</v>
      </c>
      <c r="S260" s="153">
        <v>0</v>
      </c>
      <c r="T260" s="154">
        <f t="shared" si="28"/>
        <v>0</v>
      </c>
      <c r="AR260" s="155" t="s">
        <v>1004</v>
      </c>
      <c r="AT260" s="155" t="s">
        <v>196</v>
      </c>
      <c r="AU260" s="155" t="s">
        <v>84</v>
      </c>
      <c r="AY260" s="15" t="s">
        <v>193</v>
      </c>
      <c r="BE260" s="156">
        <f t="shared" si="29"/>
        <v>0</v>
      </c>
      <c r="BF260" s="156">
        <f t="shared" si="30"/>
        <v>0</v>
      </c>
      <c r="BG260" s="156">
        <f t="shared" si="31"/>
        <v>0</v>
      </c>
      <c r="BH260" s="156">
        <f t="shared" si="32"/>
        <v>0</v>
      </c>
      <c r="BI260" s="156">
        <f t="shared" si="33"/>
        <v>0</v>
      </c>
      <c r="BJ260" s="15" t="s">
        <v>82</v>
      </c>
      <c r="BK260" s="156">
        <f t="shared" si="34"/>
        <v>0</v>
      </c>
      <c r="BL260" s="15" t="s">
        <v>1004</v>
      </c>
      <c r="BM260" s="155" t="s">
        <v>3173</v>
      </c>
    </row>
    <row r="261" spans="2:65" s="1" customFormat="1" ht="21.75" customHeight="1">
      <c r="B261" s="114"/>
      <c r="C261" s="157" t="s">
        <v>506</v>
      </c>
      <c r="D261" s="157" t="s">
        <v>207</v>
      </c>
      <c r="E261" s="158" t="s">
        <v>1702</v>
      </c>
      <c r="F261" s="159" t="s">
        <v>3174</v>
      </c>
      <c r="G261" s="160" t="s">
        <v>199</v>
      </c>
      <c r="H261" s="161">
        <v>3</v>
      </c>
      <c r="I261" s="162"/>
      <c r="J261" s="163">
        <f t="shared" si="25"/>
        <v>0</v>
      </c>
      <c r="K261" s="159" t="s">
        <v>1</v>
      </c>
      <c r="L261" s="30"/>
      <c r="M261" s="164" t="s">
        <v>1</v>
      </c>
      <c r="N261" s="113" t="s">
        <v>39</v>
      </c>
      <c r="P261" s="153">
        <f t="shared" si="26"/>
        <v>0</v>
      </c>
      <c r="Q261" s="153">
        <v>0</v>
      </c>
      <c r="R261" s="153">
        <f t="shared" si="27"/>
        <v>0</v>
      </c>
      <c r="S261" s="153">
        <v>0</v>
      </c>
      <c r="T261" s="154">
        <f t="shared" si="28"/>
        <v>0</v>
      </c>
      <c r="AR261" s="155" t="s">
        <v>1004</v>
      </c>
      <c r="AT261" s="155" t="s">
        <v>207</v>
      </c>
      <c r="AU261" s="155" t="s">
        <v>84</v>
      </c>
      <c r="AY261" s="15" t="s">
        <v>193</v>
      </c>
      <c r="BE261" s="156">
        <f t="shared" si="29"/>
        <v>0</v>
      </c>
      <c r="BF261" s="156">
        <f t="shared" si="30"/>
        <v>0</v>
      </c>
      <c r="BG261" s="156">
        <f t="shared" si="31"/>
        <v>0</v>
      </c>
      <c r="BH261" s="156">
        <f t="shared" si="32"/>
        <v>0</v>
      </c>
      <c r="BI261" s="156">
        <f t="shared" si="33"/>
        <v>0</v>
      </c>
      <c r="BJ261" s="15" t="s">
        <v>82</v>
      </c>
      <c r="BK261" s="156">
        <f t="shared" si="34"/>
        <v>0</v>
      </c>
      <c r="BL261" s="15" t="s">
        <v>1004</v>
      </c>
      <c r="BM261" s="155" t="s">
        <v>3175</v>
      </c>
    </row>
    <row r="262" spans="2:65" s="1" customFormat="1" ht="16.5" customHeight="1">
      <c r="B262" s="114"/>
      <c r="C262" s="143" t="s">
        <v>1480</v>
      </c>
      <c r="D262" s="143" t="s">
        <v>196</v>
      </c>
      <c r="E262" s="144" t="s">
        <v>1706</v>
      </c>
      <c r="F262" s="145" t="s">
        <v>3176</v>
      </c>
      <c r="G262" s="146" t="s">
        <v>199</v>
      </c>
      <c r="H262" s="147">
        <v>3</v>
      </c>
      <c r="I262" s="148"/>
      <c r="J262" s="149">
        <f t="shared" si="25"/>
        <v>0</v>
      </c>
      <c r="K262" s="145" t="s">
        <v>1</v>
      </c>
      <c r="L262" s="150"/>
      <c r="M262" s="151" t="s">
        <v>1</v>
      </c>
      <c r="N262" s="152" t="s">
        <v>39</v>
      </c>
      <c r="P262" s="153">
        <f t="shared" si="26"/>
        <v>0</v>
      </c>
      <c r="Q262" s="153">
        <v>0</v>
      </c>
      <c r="R262" s="153">
        <f t="shared" si="27"/>
        <v>0</v>
      </c>
      <c r="S262" s="153">
        <v>0</v>
      </c>
      <c r="T262" s="154">
        <f t="shared" si="28"/>
        <v>0</v>
      </c>
      <c r="AR262" s="155" t="s">
        <v>1004</v>
      </c>
      <c r="AT262" s="155" t="s">
        <v>196</v>
      </c>
      <c r="AU262" s="155" t="s">
        <v>84</v>
      </c>
      <c r="AY262" s="15" t="s">
        <v>193</v>
      </c>
      <c r="BE262" s="156">
        <f t="shared" si="29"/>
        <v>0</v>
      </c>
      <c r="BF262" s="156">
        <f t="shared" si="30"/>
        <v>0</v>
      </c>
      <c r="BG262" s="156">
        <f t="shared" si="31"/>
        <v>0</v>
      </c>
      <c r="BH262" s="156">
        <f t="shared" si="32"/>
        <v>0</v>
      </c>
      <c r="BI262" s="156">
        <f t="shared" si="33"/>
        <v>0</v>
      </c>
      <c r="BJ262" s="15" t="s">
        <v>82</v>
      </c>
      <c r="BK262" s="156">
        <f t="shared" si="34"/>
        <v>0</v>
      </c>
      <c r="BL262" s="15" t="s">
        <v>1004</v>
      </c>
      <c r="BM262" s="155" t="s">
        <v>3177</v>
      </c>
    </row>
    <row r="263" spans="2:65" s="1" customFormat="1" ht="24.2" customHeight="1">
      <c r="B263" s="114"/>
      <c r="C263" s="157" t="s">
        <v>510</v>
      </c>
      <c r="D263" s="157" t="s">
        <v>207</v>
      </c>
      <c r="E263" s="158" t="s">
        <v>1686</v>
      </c>
      <c r="F263" s="159" t="s">
        <v>1687</v>
      </c>
      <c r="G263" s="160" t="s">
        <v>199</v>
      </c>
      <c r="H263" s="161">
        <v>8</v>
      </c>
      <c r="I263" s="162"/>
      <c r="J263" s="163">
        <f t="shared" si="25"/>
        <v>0</v>
      </c>
      <c r="K263" s="159" t="s">
        <v>1</v>
      </c>
      <c r="L263" s="30"/>
      <c r="M263" s="164" t="s">
        <v>1</v>
      </c>
      <c r="N263" s="113" t="s">
        <v>39</v>
      </c>
      <c r="P263" s="153">
        <f t="shared" si="26"/>
        <v>0</v>
      </c>
      <c r="Q263" s="153">
        <v>0</v>
      </c>
      <c r="R263" s="153">
        <f t="shared" si="27"/>
        <v>0</v>
      </c>
      <c r="S263" s="153">
        <v>0</v>
      </c>
      <c r="T263" s="154">
        <f t="shared" si="28"/>
        <v>0</v>
      </c>
      <c r="AR263" s="155" t="s">
        <v>192</v>
      </c>
      <c r="AT263" s="155" t="s">
        <v>207</v>
      </c>
      <c r="AU263" s="155" t="s">
        <v>84</v>
      </c>
      <c r="AY263" s="15" t="s">
        <v>193</v>
      </c>
      <c r="BE263" s="156">
        <f t="shared" si="29"/>
        <v>0</v>
      </c>
      <c r="BF263" s="156">
        <f t="shared" si="30"/>
        <v>0</v>
      </c>
      <c r="BG263" s="156">
        <f t="shared" si="31"/>
        <v>0</v>
      </c>
      <c r="BH263" s="156">
        <f t="shared" si="32"/>
        <v>0</v>
      </c>
      <c r="BI263" s="156">
        <f t="shared" si="33"/>
        <v>0</v>
      </c>
      <c r="BJ263" s="15" t="s">
        <v>82</v>
      </c>
      <c r="BK263" s="156">
        <f t="shared" si="34"/>
        <v>0</v>
      </c>
      <c r="BL263" s="15" t="s">
        <v>192</v>
      </c>
      <c r="BM263" s="155" t="s">
        <v>3178</v>
      </c>
    </row>
    <row r="264" spans="2:65" s="1" customFormat="1" ht="24.2" customHeight="1">
      <c r="B264" s="114"/>
      <c r="C264" s="143" t="s">
        <v>1487</v>
      </c>
      <c r="D264" s="143" t="s">
        <v>196</v>
      </c>
      <c r="E264" s="144" t="s">
        <v>1690</v>
      </c>
      <c r="F264" s="145" t="s">
        <v>1691</v>
      </c>
      <c r="G264" s="146" t="s">
        <v>199</v>
      </c>
      <c r="H264" s="147">
        <v>8</v>
      </c>
      <c r="I264" s="148"/>
      <c r="J264" s="149">
        <f t="shared" si="25"/>
        <v>0</v>
      </c>
      <c r="K264" s="145" t="s">
        <v>1</v>
      </c>
      <c r="L264" s="150"/>
      <c r="M264" s="151" t="s">
        <v>1</v>
      </c>
      <c r="N264" s="152" t="s">
        <v>39</v>
      </c>
      <c r="P264" s="153">
        <f t="shared" si="26"/>
        <v>0</v>
      </c>
      <c r="Q264" s="153">
        <v>0</v>
      </c>
      <c r="R264" s="153">
        <f t="shared" si="27"/>
        <v>0</v>
      </c>
      <c r="S264" s="153">
        <v>0</v>
      </c>
      <c r="T264" s="154">
        <f t="shared" si="28"/>
        <v>0</v>
      </c>
      <c r="AR264" s="155" t="s">
        <v>200</v>
      </c>
      <c r="AT264" s="155" t="s">
        <v>196</v>
      </c>
      <c r="AU264" s="155" t="s">
        <v>84</v>
      </c>
      <c r="AY264" s="15" t="s">
        <v>193</v>
      </c>
      <c r="BE264" s="156">
        <f t="shared" si="29"/>
        <v>0</v>
      </c>
      <c r="BF264" s="156">
        <f t="shared" si="30"/>
        <v>0</v>
      </c>
      <c r="BG264" s="156">
        <f t="shared" si="31"/>
        <v>0</v>
      </c>
      <c r="BH264" s="156">
        <f t="shared" si="32"/>
        <v>0</v>
      </c>
      <c r="BI264" s="156">
        <f t="shared" si="33"/>
        <v>0</v>
      </c>
      <c r="BJ264" s="15" t="s">
        <v>82</v>
      </c>
      <c r="BK264" s="156">
        <f t="shared" si="34"/>
        <v>0</v>
      </c>
      <c r="BL264" s="15" t="s">
        <v>192</v>
      </c>
      <c r="BM264" s="155" t="s">
        <v>3179</v>
      </c>
    </row>
    <row r="265" spans="2:65" s="1" customFormat="1" ht="16.5" customHeight="1">
      <c r="B265" s="114"/>
      <c r="C265" s="157" t="s">
        <v>512</v>
      </c>
      <c r="D265" s="157" t="s">
        <v>207</v>
      </c>
      <c r="E265" s="158" t="s">
        <v>1710</v>
      </c>
      <c r="F265" s="159" t="s">
        <v>2390</v>
      </c>
      <c r="G265" s="160" t="s">
        <v>199</v>
      </c>
      <c r="H265" s="161">
        <v>3</v>
      </c>
      <c r="I265" s="162"/>
      <c r="J265" s="163">
        <f t="shared" si="25"/>
        <v>0</v>
      </c>
      <c r="K265" s="159" t="s">
        <v>1</v>
      </c>
      <c r="L265" s="30"/>
      <c r="M265" s="164" t="s">
        <v>1</v>
      </c>
      <c r="N265" s="113" t="s">
        <v>39</v>
      </c>
      <c r="P265" s="153">
        <f t="shared" si="26"/>
        <v>0</v>
      </c>
      <c r="Q265" s="153">
        <v>0</v>
      </c>
      <c r="R265" s="153">
        <f t="shared" si="27"/>
        <v>0</v>
      </c>
      <c r="S265" s="153">
        <v>0</v>
      </c>
      <c r="T265" s="154">
        <f t="shared" si="28"/>
        <v>0</v>
      </c>
      <c r="AR265" s="155" t="s">
        <v>1004</v>
      </c>
      <c r="AT265" s="155" t="s">
        <v>207</v>
      </c>
      <c r="AU265" s="155" t="s">
        <v>84</v>
      </c>
      <c r="AY265" s="15" t="s">
        <v>193</v>
      </c>
      <c r="BE265" s="156">
        <f t="shared" si="29"/>
        <v>0</v>
      </c>
      <c r="BF265" s="156">
        <f t="shared" si="30"/>
        <v>0</v>
      </c>
      <c r="BG265" s="156">
        <f t="shared" si="31"/>
        <v>0</v>
      </c>
      <c r="BH265" s="156">
        <f t="shared" si="32"/>
        <v>0</v>
      </c>
      <c r="BI265" s="156">
        <f t="shared" si="33"/>
        <v>0</v>
      </c>
      <c r="BJ265" s="15" t="s">
        <v>82</v>
      </c>
      <c r="BK265" s="156">
        <f t="shared" si="34"/>
        <v>0</v>
      </c>
      <c r="BL265" s="15" t="s">
        <v>1004</v>
      </c>
      <c r="BM265" s="155" t="s">
        <v>3180</v>
      </c>
    </row>
    <row r="266" spans="2:65" s="1" customFormat="1" ht="16.5" customHeight="1">
      <c r="B266" s="114"/>
      <c r="C266" s="143" t="s">
        <v>1494</v>
      </c>
      <c r="D266" s="143" t="s">
        <v>196</v>
      </c>
      <c r="E266" s="144" t="s">
        <v>1714</v>
      </c>
      <c r="F266" s="145" t="s">
        <v>1715</v>
      </c>
      <c r="G266" s="146" t="s">
        <v>199</v>
      </c>
      <c r="H266" s="147">
        <v>3</v>
      </c>
      <c r="I266" s="148"/>
      <c r="J266" s="149">
        <f t="shared" si="25"/>
        <v>0</v>
      </c>
      <c r="K266" s="145" t="s">
        <v>1</v>
      </c>
      <c r="L266" s="150"/>
      <c r="M266" s="151" t="s">
        <v>1</v>
      </c>
      <c r="N266" s="152" t="s">
        <v>39</v>
      </c>
      <c r="P266" s="153">
        <f t="shared" si="26"/>
        <v>0</v>
      </c>
      <c r="Q266" s="153">
        <v>0</v>
      </c>
      <c r="R266" s="153">
        <f t="shared" si="27"/>
        <v>0</v>
      </c>
      <c r="S266" s="153">
        <v>0</v>
      </c>
      <c r="T266" s="154">
        <f t="shared" si="28"/>
        <v>0</v>
      </c>
      <c r="AR266" s="155" t="s">
        <v>1004</v>
      </c>
      <c r="AT266" s="155" t="s">
        <v>196</v>
      </c>
      <c r="AU266" s="155" t="s">
        <v>84</v>
      </c>
      <c r="AY266" s="15" t="s">
        <v>193</v>
      </c>
      <c r="BE266" s="156">
        <f t="shared" si="29"/>
        <v>0</v>
      </c>
      <c r="BF266" s="156">
        <f t="shared" si="30"/>
        <v>0</v>
      </c>
      <c r="BG266" s="156">
        <f t="shared" si="31"/>
        <v>0</v>
      </c>
      <c r="BH266" s="156">
        <f t="shared" si="32"/>
        <v>0</v>
      </c>
      <c r="BI266" s="156">
        <f t="shared" si="33"/>
        <v>0</v>
      </c>
      <c r="BJ266" s="15" t="s">
        <v>82</v>
      </c>
      <c r="BK266" s="156">
        <f t="shared" si="34"/>
        <v>0</v>
      </c>
      <c r="BL266" s="15" t="s">
        <v>1004</v>
      </c>
      <c r="BM266" s="155" t="s">
        <v>3181</v>
      </c>
    </row>
    <row r="267" spans="2:65" s="1" customFormat="1" ht="21.75" customHeight="1">
      <c r="B267" s="114"/>
      <c r="C267" s="157" t="s">
        <v>516</v>
      </c>
      <c r="D267" s="157" t="s">
        <v>207</v>
      </c>
      <c r="E267" s="158" t="s">
        <v>3182</v>
      </c>
      <c r="F267" s="159" t="s">
        <v>3183</v>
      </c>
      <c r="G267" s="160" t="s">
        <v>199</v>
      </c>
      <c r="H267" s="161">
        <v>6</v>
      </c>
      <c r="I267" s="162"/>
      <c r="J267" s="163">
        <f t="shared" si="25"/>
        <v>0</v>
      </c>
      <c r="K267" s="159" t="s">
        <v>1</v>
      </c>
      <c r="L267" s="30"/>
      <c r="M267" s="164" t="s">
        <v>1</v>
      </c>
      <c r="N267" s="113" t="s">
        <v>39</v>
      </c>
      <c r="P267" s="153">
        <f t="shared" si="26"/>
        <v>0</v>
      </c>
      <c r="Q267" s="153">
        <v>0</v>
      </c>
      <c r="R267" s="153">
        <f t="shared" si="27"/>
        <v>0</v>
      </c>
      <c r="S267" s="153">
        <v>0</v>
      </c>
      <c r="T267" s="154">
        <f t="shared" si="28"/>
        <v>0</v>
      </c>
      <c r="AR267" s="155" t="s">
        <v>1004</v>
      </c>
      <c r="AT267" s="155" t="s">
        <v>207</v>
      </c>
      <c r="AU267" s="155" t="s">
        <v>84</v>
      </c>
      <c r="AY267" s="15" t="s">
        <v>193</v>
      </c>
      <c r="BE267" s="156">
        <f t="shared" si="29"/>
        <v>0</v>
      </c>
      <c r="BF267" s="156">
        <f t="shared" si="30"/>
        <v>0</v>
      </c>
      <c r="BG267" s="156">
        <f t="shared" si="31"/>
        <v>0</v>
      </c>
      <c r="BH267" s="156">
        <f t="shared" si="32"/>
        <v>0</v>
      </c>
      <c r="BI267" s="156">
        <f t="shared" si="33"/>
        <v>0</v>
      </c>
      <c r="BJ267" s="15" t="s">
        <v>82</v>
      </c>
      <c r="BK267" s="156">
        <f t="shared" si="34"/>
        <v>0</v>
      </c>
      <c r="BL267" s="15" t="s">
        <v>1004</v>
      </c>
      <c r="BM267" s="155" t="s">
        <v>3184</v>
      </c>
    </row>
    <row r="268" spans="2:65" s="1" customFormat="1" ht="16.5" customHeight="1">
      <c r="B268" s="114"/>
      <c r="C268" s="143" t="s">
        <v>1501</v>
      </c>
      <c r="D268" s="143" t="s">
        <v>196</v>
      </c>
      <c r="E268" s="144" t="s">
        <v>3185</v>
      </c>
      <c r="F268" s="145" t="s">
        <v>3186</v>
      </c>
      <c r="G268" s="146" t="s">
        <v>199</v>
      </c>
      <c r="H268" s="147">
        <v>6</v>
      </c>
      <c r="I268" s="148"/>
      <c r="J268" s="149">
        <f t="shared" si="25"/>
        <v>0</v>
      </c>
      <c r="K268" s="145" t="s">
        <v>1</v>
      </c>
      <c r="L268" s="150"/>
      <c r="M268" s="151" t="s">
        <v>1</v>
      </c>
      <c r="N268" s="152" t="s">
        <v>39</v>
      </c>
      <c r="P268" s="153">
        <f t="shared" si="26"/>
        <v>0</v>
      </c>
      <c r="Q268" s="153">
        <v>0</v>
      </c>
      <c r="R268" s="153">
        <f t="shared" si="27"/>
        <v>0</v>
      </c>
      <c r="S268" s="153">
        <v>0</v>
      </c>
      <c r="T268" s="154">
        <f t="shared" si="28"/>
        <v>0</v>
      </c>
      <c r="AR268" s="155" t="s">
        <v>1004</v>
      </c>
      <c r="AT268" s="155" t="s">
        <v>196</v>
      </c>
      <c r="AU268" s="155" t="s">
        <v>84</v>
      </c>
      <c r="AY268" s="15" t="s">
        <v>193</v>
      </c>
      <c r="BE268" s="156">
        <f t="shared" si="29"/>
        <v>0</v>
      </c>
      <c r="BF268" s="156">
        <f t="shared" si="30"/>
        <v>0</v>
      </c>
      <c r="BG268" s="156">
        <f t="shared" si="31"/>
        <v>0</v>
      </c>
      <c r="BH268" s="156">
        <f t="shared" si="32"/>
        <v>0</v>
      </c>
      <c r="BI268" s="156">
        <f t="shared" si="33"/>
        <v>0</v>
      </c>
      <c r="BJ268" s="15" t="s">
        <v>82</v>
      </c>
      <c r="BK268" s="156">
        <f t="shared" si="34"/>
        <v>0</v>
      </c>
      <c r="BL268" s="15" t="s">
        <v>1004</v>
      </c>
      <c r="BM268" s="155" t="s">
        <v>3187</v>
      </c>
    </row>
    <row r="269" spans="2:65" s="1" customFormat="1" ht="16.5" customHeight="1">
      <c r="B269" s="114"/>
      <c r="C269" s="157" t="s">
        <v>518</v>
      </c>
      <c r="D269" s="157" t="s">
        <v>207</v>
      </c>
      <c r="E269" s="158" t="s">
        <v>2325</v>
      </c>
      <c r="F269" s="159" t="s">
        <v>2326</v>
      </c>
      <c r="G269" s="160" t="s">
        <v>199</v>
      </c>
      <c r="H269" s="161">
        <v>0</v>
      </c>
      <c r="I269" s="162"/>
      <c r="J269" s="163">
        <f t="shared" si="25"/>
        <v>0</v>
      </c>
      <c r="K269" s="159" t="s">
        <v>1</v>
      </c>
      <c r="L269" s="30"/>
      <c r="M269" s="164" t="s">
        <v>1</v>
      </c>
      <c r="N269" s="113" t="s">
        <v>39</v>
      </c>
      <c r="P269" s="153">
        <f t="shared" si="26"/>
        <v>0</v>
      </c>
      <c r="Q269" s="153">
        <v>0</v>
      </c>
      <c r="R269" s="153">
        <f t="shared" si="27"/>
        <v>0</v>
      </c>
      <c r="S269" s="153">
        <v>0</v>
      </c>
      <c r="T269" s="154">
        <f t="shared" si="28"/>
        <v>0</v>
      </c>
      <c r="AR269" s="155" t="s">
        <v>1004</v>
      </c>
      <c r="AT269" s="155" t="s">
        <v>207</v>
      </c>
      <c r="AU269" s="155" t="s">
        <v>84</v>
      </c>
      <c r="AY269" s="15" t="s">
        <v>193</v>
      </c>
      <c r="BE269" s="156">
        <f t="shared" si="29"/>
        <v>0</v>
      </c>
      <c r="BF269" s="156">
        <f t="shared" si="30"/>
        <v>0</v>
      </c>
      <c r="BG269" s="156">
        <f t="shared" si="31"/>
        <v>0</v>
      </c>
      <c r="BH269" s="156">
        <f t="shared" si="32"/>
        <v>0</v>
      </c>
      <c r="BI269" s="156">
        <f t="shared" si="33"/>
        <v>0</v>
      </c>
      <c r="BJ269" s="15" t="s">
        <v>82</v>
      </c>
      <c r="BK269" s="156">
        <f t="shared" si="34"/>
        <v>0</v>
      </c>
      <c r="BL269" s="15" t="s">
        <v>1004</v>
      </c>
      <c r="BM269" s="155" t="s">
        <v>3188</v>
      </c>
    </row>
    <row r="270" spans="2:65" s="1" customFormat="1" ht="16.5" customHeight="1">
      <c r="B270" s="114"/>
      <c r="C270" s="143" t="s">
        <v>1508</v>
      </c>
      <c r="D270" s="143" t="s">
        <v>196</v>
      </c>
      <c r="E270" s="144" t="s">
        <v>2329</v>
      </c>
      <c r="F270" s="145" t="s">
        <v>2330</v>
      </c>
      <c r="G270" s="146" t="s">
        <v>199</v>
      </c>
      <c r="H270" s="147">
        <v>0</v>
      </c>
      <c r="I270" s="148"/>
      <c r="J270" s="149">
        <f t="shared" si="25"/>
        <v>0</v>
      </c>
      <c r="K270" s="145" t="s">
        <v>1</v>
      </c>
      <c r="L270" s="150"/>
      <c r="M270" s="151" t="s">
        <v>1</v>
      </c>
      <c r="N270" s="152" t="s">
        <v>39</v>
      </c>
      <c r="P270" s="153">
        <f t="shared" si="26"/>
        <v>0</v>
      </c>
      <c r="Q270" s="153">
        <v>0</v>
      </c>
      <c r="R270" s="153">
        <f t="shared" si="27"/>
        <v>0</v>
      </c>
      <c r="S270" s="153">
        <v>0</v>
      </c>
      <c r="T270" s="154">
        <f t="shared" si="28"/>
        <v>0</v>
      </c>
      <c r="AR270" s="155" t="s">
        <v>1004</v>
      </c>
      <c r="AT270" s="155" t="s">
        <v>196</v>
      </c>
      <c r="AU270" s="155" t="s">
        <v>84</v>
      </c>
      <c r="AY270" s="15" t="s">
        <v>193</v>
      </c>
      <c r="BE270" s="156">
        <f t="shared" si="29"/>
        <v>0</v>
      </c>
      <c r="BF270" s="156">
        <f t="shared" si="30"/>
        <v>0</v>
      </c>
      <c r="BG270" s="156">
        <f t="shared" si="31"/>
        <v>0</v>
      </c>
      <c r="BH270" s="156">
        <f t="shared" si="32"/>
        <v>0</v>
      </c>
      <c r="BI270" s="156">
        <f t="shared" si="33"/>
        <v>0</v>
      </c>
      <c r="BJ270" s="15" t="s">
        <v>82</v>
      </c>
      <c r="BK270" s="156">
        <f t="shared" si="34"/>
        <v>0</v>
      </c>
      <c r="BL270" s="15" t="s">
        <v>1004</v>
      </c>
      <c r="BM270" s="155" t="s">
        <v>3189</v>
      </c>
    </row>
    <row r="271" spans="2:65" s="1" customFormat="1" ht="21.75" customHeight="1">
      <c r="B271" s="114"/>
      <c r="C271" s="157" t="s">
        <v>522</v>
      </c>
      <c r="D271" s="157" t="s">
        <v>207</v>
      </c>
      <c r="E271" s="158" t="s">
        <v>2904</v>
      </c>
      <c r="F271" s="159" t="s">
        <v>3190</v>
      </c>
      <c r="G271" s="160" t="s">
        <v>199</v>
      </c>
      <c r="H271" s="161">
        <v>3</v>
      </c>
      <c r="I271" s="162"/>
      <c r="J271" s="163">
        <f t="shared" si="25"/>
        <v>0</v>
      </c>
      <c r="K271" s="159" t="s">
        <v>1</v>
      </c>
      <c r="L271" s="30"/>
      <c r="M271" s="164" t="s">
        <v>1</v>
      </c>
      <c r="N271" s="113" t="s">
        <v>39</v>
      </c>
      <c r="P271" s="153">
        <f t="shared" si="26"/>
        <v>0</v>
      </c>
      <c r="Q271" s="153">
        <v>0</v>
      </c>
      <c r="R271" s="153">
        <f t="shared" si="27"/>
        <v>0</v>
      </c>
      <c r="S271" s="153">
        <v>0</v>
      </c>
      <c r="T271" s="154">
        <f t="shared" si="28"/>
        <v>0</v>
      </c>
      <c r="AR271" s="155" t="s">
        <v>1004</v>
      </c>
      <c r="AT271" s="155" t="s">
        <v>207</v>
      </c>
      <c r="AU271" s="155" t="s">
        <v>84</v>
      </c>
      <c r="AY271" s="15" t="s">
        <v>193</v>
      </c>
      <c r="BE271" s="156">
        <f t="shared" si="29"/>
        <v>0</v>
      </c>
      <c r="BF271" s="156">
        <f t="shared" si="30"/>
        <v>0</v>
      </c>
      <c r="BG271" s="156">
        <f t="shared" si="31"/>
        <v>0</v>
      </c>
      <c r="BH271" s="156">
        <f t="shared" si="32"/>
        <v>0</v>
      </c>
      <c r="BI271" s="156">
        <f t="shared" si="33"/>
        <v>0</v>
      </c>
      <c r="BJ271" s="15" t="s">
        <v>82</v>
      </c>
      <c r="BK271" s="156">
        <f t="shared" si="34"/>
        <v>0</v>
      </c>
      <c r="BL271" s="15" t="s">
        <v>1004</v>
      </c>
      <c r="BM271" s="155" t="s">
        <v>3191</v>
      </c>
    </row>
    <row r="272" spans="2:65" s="1" customFormat="1" ht="16.5" customHeight="1">
      <c r="B272" s="114"/>
      <c r="C272" s="143" t="s">
        <v>1515</v>
      </c>
      <c r="D272" s="143" t="s">
        <v>196</v>
      </c>
      <c r="E272" s="144" t="s">
        <v>2907</v>
      </c>
      <c r="F272" s="145" t="s">
        <v>2908</v>
      </c>
      <c r="G272" s="146" t="s">
        <v>199</v>
      </c>
      <c r="H272" s="147">
        <v>3</v>
      </c>
      <c r="I272" s="148"/>
      <c r="J272" s="149">
        <f t="shared" si="25"/>
        <v>0</v>
      </c>
      <c r="K272" s="145" t="s">
        <v>1</v>
      </c>
      <c r="L272" s="150"/>
      <c r="M272" s="151" t="s">
        <v>1</v>
      </c>
      <c r="N272" s="152" t="s">
        <v>39</v>
      </c>
      <c r="P272" s="153">
        <f t="shared" si="26"/>
        <v>0</v>
      </c>
      <c r="Q272" s="153">
        <v>0</v>
      </c>
      <c r="R272" s="153">
        <f t="shared" si="27"/>
        <v>0</v>
      </c>
      <c r="S272" s="153">
        <v>0</v>
      </c>
      <c r="T272" s="154">
        <f t="shared" si="28"/>
        <v>0</v>
      </c>
      <c r="AR272" s="155" t="s">
        <v>1004</v>
      </c>
      <c r="AT272" s="155" t="s">
        <v>196</v>
      </c>
      <c r="AU272" s="155" t="s">
        <v>84</v>
      </c>
      <c r="AY272" s="15" t="s">
        <v>193</v>
      </c>
      <c r="BE272" s="156">
        <f t="shared" si="29"/>
        <v>0</v>
      </c>
      <c r="BF272" s="156">
        <f t="shared" si="30"/>
        <v>0</v>
      </c>
      <c r="BG272" s="156">
        <f t="shared" si="31"/>
        <v>0</v>
      </c>
      <c r="BH272" s="156">
        <f t="shared" si="32"/>
        <v>0</v>
      </c>
      <c r="BI272" s="156">
        <f t="shared" si="33"/>
        <v>0</v>
      </c>
      <c r="BJ272" s="15" t="s">
        <v>82</v>
      </c>
      <c r="BK272" s="156">
        <f t="shared" si="34"/>
        <v>0</v>
      </c>
      <c r="BL272" s="15" t="s">
        <v>1004</v>
      </c>
      <c r="BM272" s="155" t="s">
        <v>3192</v>
      </c>
    </row>
    <row r="273" spans="2:65" s="1" customFormat="1" ht="21.75" customHeight="1">
      <c r="B273" s="114"/>
      <c r="C273" s="157" t="s">
        <v>525</v>
      </c>
      <c r="D273" s="157" t="s">
        <v>207</v>
      </c>
      <c r="E273" s="158" t="s">
        <v>2910</v>
      </c>
      <c r="F273" s="159" t="s">
        <v>2911</v>
      </c>
      <c r="G273" s="160" t="s">
        <v>199</v>
      </c>
      <c r="H273" s="161">
        <v>0</v>
      </c>
      <c r="I273" s="162"/>
      <c r="J273" s="163">
        <f t="shared" si="25"/>
        <v>0</v>
      </c>
      <c r="K273" s="159" t="s">
        <v>1</v>
      </c>
      <c r="L273" s="30"/>
      <c r="M273" s="164" t="s">
        <v>1</v>
      </c>
      <c r="N273" s="113" t="s">
        <v>39</v>
      </c>
      <c r="P273" s="153">
        <f t="shared" si="26"/>
        <v>0</v>
      </c>
      <c r="Q273" s="153">
        <v>0</v>
      </c>
      <c r="R273" s="153">
        <f t="shared" si="27"/>
        <v>0</v>
      </c>
      <c r="S273" s="153">
        <v>0</v>
      </c>
      <c r="T273" s="154">
        <f t="shared" si="28"/>
        <v>0</v>
      </c>
      <c r="AR273" s="155" t="s">
        <v>1004</v>
      </c>
      <c r="AT273" s="155" t="s">
        <v>207</v>
      </c>
      <c r="AU273" s="155" t="s">
        <v>84</v>
      </c>
      <c r="AY273" s="15" t="s">
        <v>193</v>
      </c>
      <c r="BE273" s="156">
        <f t="shared" si="29"/>
        <v>0</v>
      </c>
      <c r="BF273" s="156">
        <f t="shared" si="30"/>
        <v>0</v>
      </c>
      <c r="BG273" s="156">
        <f t="shared" si="31"/>
        <v>0</v>
      </c>
      <c r="BH273" s="156">
        <f t="shared" si="32"/>
        <v>0</v>
      </c>
      <c r="BI273" s="156">
        <f t="shared" si="33"/>
        <v>0</v>
      </c>
      <c r="BJ273" s="15" t="s">
        <v>82</v>
      </c>
      <c r="BK273" s="156">
        <f t="shared" si="34"/>
        <v>0</v>
      </c>
      <c r="BL273" s="15" t="s">
        <v>1004</v>
      </c>
      <c r="BM273" s="155" t="s">
        <v>3193</v>
      </c>
    </row>
    <row r="274" spans="2:65" s="1" customFormat="1" ht="16.5" customHeight="1">
      <c r="B274" s="114"/>
      <c r="C274" s="143" t="s">
        <v>1522</v>
      </c>
      <c r="D274" s="143" t="s">
        <v>196</v>
      </c>
      <c r="E274" s="144" t="s">
        <v>2914</v>
      </c>
      <c r="F274" s="145" t="s">
        <v>2915</v>
      </c>
      <c r="G274" s="146" t="s">
        <v>199</v>
      </c>
      <c r="H274" s="147">
        <v>0</v>
      </c>
      <c r="I274" s="148"/>
      <c r="J274" s="149">
        <f t="shared" si="25"/>
        <v>0</v>
      </c>
      <c r="K274" s="145" t="s">
        <v>1</v>
      </c>
      <c r="L274" s="150"/>
      <c r="M274" s="151" t="s">
        <v>1</v>
      </c>
      <c r="N274" s="152" t="s">
        <v>39</v>
      </c>
      <c r="P274" s="153">
        <f t="shared" si="26"/>
        <v>0</v>
      </c>
      <c r="Q274" s="153">
        <v>0</v>
      </c>
      <c r="R274" s="153">
        <f t="shared" si="27"/>
        <v>0</v>
      </c>
      <c r="S274" s="153">
        <v>0</v>
      </c>
      <c r="T274" s="154">
        <f t="shared" si="28"/>
        <v>0</v>
      </c>
      <c r="AR274" s="155" t="s">
        <v>1004</v>
      </c>
      <c r="AT274" s="155" t="s">
        <v>196</v>
      </c>
      <c r="AU274" s="155" t="s">
        <v>84</v>
      </c>
      <c r="AY274" s="15" t="s">
        <v>193</v>
      </c>
      <c r="BE274" s="156">
        <f t="shared" si="29"/>
        <v>0</v>
      </c>
      <c r="BF274" s="156">
        <f t="shared" si="30"/>
        <v>0</v>
      </c>
      <c r="BG274" s="156">
        <f t="shared" si="31"/>
        <v>0</v>
      </c>
      <c r="BH274" s="156">
        <f t="shared" si="32"/>
        <v>0</v>
      </c>
      <c r="BI274" s="156">
        <f t="shared" si="33"/>
        <v>0</v>
      </c>
      <c r="BJ274" s="15" t="s">
        <v>82</v>
      </c>
      <c r="BK274" s="156">
        <f t="shared" si="34"/>
        <v>0</v>
      </c>
      <c r="BL274" s="15" t="s">
        <v>1004</v>
      </c>
      <c r="BM274" s="155" t="s">
        <v>3194</v>
      </c>
    </row>
    <row r="275" spans="2:65" s="1" customFormat="1" ht="21.75" customHeight="1">
      <c r="B275" s="114"/>
      <c r="C275" s="157" t="s">
        <v>529</v>
      </c>
      <c r="D275" s="157" t="s">
        <v>207</v>
      </c>
      <c r="E275" s="158" t="s">
        <v>2917</v>
      </c>
      <c r="F275" s="159" t="s">
        <v>2918</v>
      </c>
      <c r="G275" s="160" t="s">
        <v>199</v>
      </c>
      <c r="H275" s="161">
        <v>3</v>
      </c>
      <c r="I275" s="162"/>
      <c r="J275" s="163">
        <f t="shared" si="25"/>
        <v>0</v>
      </c>
      <c r="K275" s="159" t="s">
        <v>1</v>
      </c>
      <c r="L275" s="30"/>
      <c r="M275" s="164" t="s">
        <v>1</v>
      </c>
      <c r="N275" s="113" t="s">
        <v>39</v>
      </c>
      <c r="P275" s="153">
        <f t="shared" si="26"/>
        <v>0</v>
      </c>
      <c r="Q275" s="153">
        <v>0</v>
      </c>
      <c r="R275" s="153">
        <f t="shared" si="27"/>
        <v>0</v>
      </c>
      <c r="S275" s="153">
        <v>0</v>
      </c>
      <c r="T275" s="154">
        <f t="shared" si="28"/>
        <v>0</v>
      </c>
      <c r="AR275" s="155" t="s">
        <v>1004</v>
      </c>
      <c r="AT275" s="155" t="s">
        <v>207</v>
      </c>
      <c r="AU275" s="155" t="s">
        <v>84</v>
      </c>
      <c r="AY275" s="15" t="s">
        <v>193</v>
      </c>
      <c r="BE275" s="156">
        <f t="shared" si="29"/>
        <v>0</v>
      </c>
      <c r="BF275" s="156">
        <f t="shared" si="30"/>
        <v>0</v>
      </c>
      <c r="BG275" s="156">
        <f t="shared" si="31"/>
        <v>0</v>
      </c>
      <c r="BH275" s="156">
        <f t="shared" si="32"/>
        <v>0</v>
      </c>
      <c r="BI275" s="156">
        <f t="shared" si="33"/>
        <v>0</v>
      </c>
      <c r="BJ275" s="15" t="s">
        <v>82</v>
      </c>
      <c r="BK275" s="156">
        <f t="shared" si="34"/>
        <v>0</v>
      </c>
      <c r="BL275" s="15" t="s">
        <v>1004</v>
      </c>
      <c r="BM275" s="155" t="s">
        <v>3195</v>
      </c>
    </row>
    <row r="276" spans="2:65" s="1" customFormat="1" ht="16.5" customHeight="1">
      <c r="B276" s="114"/>
      <c r="C276" s="143" t="s">
        <v>1529</v>
      </c>
      <c r="D276" s="143" t="s">
        <v>196</v>
      </c>
      <c r="E276" s="144" t="s">
        <v>2921</v>
      </c>
      <c r="F276" s="145" t="s">
        <v>2922</v>
      </c>
      <c r="G276" s="146" t="s">
        <v>199</v>
      </c>
      <c r="H276" s="147">
        <v>3</v>
      </c>
      <c r="I276" s="148"/>
      <c r="J276" s="149">
        <f t="shared" si="25"/>
        <v>0</v>
      </c>
      <c r="K276" s="145" t="s">
        <v>1</v>
      </c>
      <c r="L276" s="150"/>
      <c r="M276" s="151" t="s">
        <v>1</v>
      </c>
      <c r="N276" s="152" t="s">
        <v>39</v>
      </c>
      <c r="P276" s="153">
        <f t="shared" si="26"/>
        <v>0</v>
      </c>
      <c r="Q276" s="153">
        <v>0</v>
      </c>
      <c r="R276" s="153">
        <f t="shared" si="27"/>
        <v>0</v>
      </c>
      <c r="S276" s="153">
        <v>0</v>
      </c>
      <c r="T276" s="154">
        <f t="shared" si="28"/>
        <v>0</v>
      </c>
      <c r="AR276" s="155" t="s">
        <v>1004</v>
      </c>
      <c r="AT276" s="155" t="s">
        <v>196</v>
      </c>
      <c r="AU276" s="155" t="s">
        <v>84</v>
      </c>
      <c r="AY276" s="15" t="s">
        <v>193</v>
      </c>
      <c r="BE276" s="156">
        <f t="shared" si="29"/>
        <v>0</v>
      </c>
      <c r="BF276" s="156">
        <f t="shared" si="30"/>
        <v>0</v>
      </c>
      <c r="BG276" s="156">
        <f t="shared" si="31"/>
        <v>0</v>
      </c>
      <c r="BH276" s="156">
        <f t="shared" si="32"/>
        <v>0</v>
      </c>
      <c r="BI276" s="156">
        <f t="shared" si="33"/>
        <v>0</v>
      </c>
      <c r="BJ276" s="15" t="s">
        <v>82</v>
      </c>
      <c r="BK276" s="156">
        <f t="shared" si="34"/>
        <v>0</v>
      </c>
      <c r="BL276" s="15" t="s">
        <v>1004</v>
      </c>
      <c r="BM276" s="155" t="s">
        <v>3196</v>
      </c>
    </row>
    <row r="277" spans="2:65" s="1" customFormat="1" ht="16.5" customHeight="1">
      <c r="B277" s="114"/>
      <c r="C277" s="157" t="s">
        <v>532</v>
      </c>
      <c r="D277" s="157" t="s">
        <v>207</v>
      </c>
      <c r="E277" s="158" t="s">
        <v>2924</v>
      </c>
      <c r="F277" s="159" t="s">
        <v>2925</v>
      </c>
      <c r="G277" s="160" t="s">
        <v>199</v>
      </c>
      <c r="H277" s="161">
        <v>0</v>
      </c>
      <c r="I277" s="162"/>
      <c r="J277" s="163">
        <f t="shared" si="25"/>
        <v>0</v>
      </c>
      <c r="K277" s="159" t="s">
        <v>1</v>
      </c>
      <c r="L277" s="30"/>
      <c r="M277" s="164" t="s">
        <v>1</v>
      </c>
      <c r="N277" s="113" t="s">
        <v>39</v>
      </c>
      <c r="P277" s="153">
        <f t="shared" si="26"/>
        <v>0</v>
      </c>
      <c r="Q277" s="153">
        <v>0</v>
      </c>
      <c r="R277" s="153">
        <f t="shared" si="27"/>
        <v>0</v>
      </c>
      <c r="S277" s="153">
        <v>0</v>
      </c>
      <c r="T277" s="154">
        <f t="shared" si="28"/>
        <v>0</v>
      </c>
      <c r="AR277" s="155" t="s">
        <v>1004</v>
      </c>
      <c r="AT277" s="155" t="s">
        <v>207</v>
      </c>
      <c r="AU277" s="155" t="s">
        <v>84</v>
      </c>
      <c r="AY277" s="15" t="s">
        <v>193</v>
      </c>
      <c r="BE277" s="156">
        <f t="shared" si="29"/>
        <v>0</v>
      </c>
      <c r="BF277" s="156">
        <f t="shared" si="30"/>
        <v>0</v>
      </c>
      <c r="BG277" s="156">
        <f t="shared" si="31"/>
        <v>0</v>
      </c>
      <c r="BH277" s="156">
        <f t="shared" si="32"/>
        <v>0</v>
      </c>
      <c r="BI277" s="156">
        <f t="shared" si="33"/>
        <v>0</v>
      </c>
      <c r="BJ277" s="15" t="s">
        <v>82</v>
      </c>
      <c r="BK277" s="156">
        <f t="shared" si="34"/>
        <v>0</v>
      </c>
      <c r="BL277" s="15" t="s">
        <v>1004</v>
      </c>
      <c r="BM277" s="155" t="s">
        <v>3197</v>
      </c>
    </row>
    <row r="278" spans="2:65" s="1" customFormat="1" ht="16.5" customHeight="1">
      <c r="B278" s="114"/>
      <c r="C278" s="143" t="s">
        <v>1536</v>
      </c>
      <c r="D278" s="143" t="s">
        <v>196</v>
      </c>
      <c r="E278" s="144" t="s">
        <v>2928</v>
      </c>
      <c r="F278" s="145" t="s">
        <v>2929</v>
      </c>
      <c r="G278" s="146" t="s">
        <v>199</v>
      </c>
      <c r="H278" s="147">
        <v>0</v>
      </c>
      <c r="I278" s="148"/>
      <c r="J278" s="149">
        <f t="shared" si="25"/>
        <v>0</v>
      </c>
      <c r="K278" s="145" t="s">
        <v>1</v>
      </c>
      <c r="L278" s="150"/>
      <c r="M278" s="151" t="s">
        <v>1</v>
      </c>
      <c r="N278" s="152" t="s">
        <v>39</v>
      </c>
      <c r="P278" s="153">
        <f t="shared" si="26"/>
        <v>0</v>
      </c>
      <c r="Q278" s="153">
        <v>0</v>
      </c>
      <c r="R278" s="153">
        <f t="shared" si="27"/>
        <v>0</v>
      </c>
      <c r="S278" s="153">
        <v>0</v>
      </c>
      <c r="T278" s="154">
        <f t="shared" si="28"/>
        <v>0</v>
      </c>
      <c r="AR278" s="155" t="s">
        <v>1004</v>
      </c>
      <c r="AT278" s="155" t="s">
        <v>196</v>
      </c>
      <c r="AU278" s="155" t="s">
        <v>84</v>
      </c>
      <c r="AY278" s="15" t="s">
        <v>193</v>
      </c>
      <c r="BE278" s="156">
        <f t="shared" si="29"/>
        <v>0</v>
      </c>
      <c r="BF278" s="156">
        <f t="shared" si="30"/>
        <v>0</v>
      </c>
      <c r="BG278" s="156">
        <f t="shared" si="31"/>
        <v>0</v>
      </c>
      <c r="BH278" s="156">
        <f t="shared" si="32"/>
        <v>0</v>
      </c>
      <c r="BI278" s="156">
        <f t="shared" si="33"/>
        <v>0</v>
      </c>
      <c r="BJ278" s="15" t="s">
        <v>82</v>
      </c>
      <c r="BK278" s="156">
        <f t="shared" si="34"/>
        <v>0</v>
      </c>
      <c r="BL278" s="15" t="s">
        <v>1004</v>
      </c>
      <c r="BM278" s="155" t="s">
        <v>3198</v>
      </c>
    </row>
    <row r="279" spans="2:65" s="1" customFormat="1" ht="24.2" customHeight="1">
      <c r="B279" s="114"/>
      <c r="C279" s="157" t="s">
        <v>535</v>
      </c>
      <c r="D279" s="157" t="s">
        <v>207</v>
      </c>
      <c r="E279" s="158" t="s">
        <v>3199</v>
      </c>
      <c r="F279" s="159" t="s">
        <v>3200</v>
      </c>
      <c r="G279" s="160" t="s">
        <v>199</v>
      </c>
      <c r="H279" s="161">
        <v>0</v>
      </c>
      <c r="I279" s="162"/>
      <c r="J279" s="163">
        <f t="shared" si="25"/>
        <v>0</v>
      </c>
      <c r="K279" s="159" t="s">
        <v>1</v>
      </c>
      <c r="L279" s="30"/>
      <c r="M279" s="164" t="s">
        <v>1</v>
      </c>
      <c r="N279" s="113" t="s">
        <v>39</v>
      </c>
      <c r="P279" s="153">
        <f t="shared" si="26"/>
        <v>0</v>
      </c>
      <c r="Q279" s="153">
        <v>0</v>
      </c>
      <c r="R279" s="153">
        <f t="shared" si="27"/>
        <v>0</v>
      </c>
      <c r="S279" s="153">
        <v>0</v>
      </c>
      <c r="T279" s="154">
        <f t="shared" si="28"/>
        <v>0</v>
      </c>
      <c r="AR279" s="155" t="s">
        <v>1004</v>
      </c>
      <c r="AT279" s="155" t="s">
        <v>207</v>
      </c>
      <c r="AU279" s="155" t="s">
        <v>84</v>
      </c>
      <c r="AY279" s="15" t="s">
        <v>193</v>
      </c>
      <c r="BE279" s="156">
        <f t="shared" si="29"/>
        <v>0</v>
      </c>
      <c r="BF279" s="156">
        <f t="shared" si="30"/>
        <v>0</v>
      </c>
      <c r="BG279" s="156">
        <f t="shared" si="31"/>
        <v>0</v>
      </c>
      <c r="BH279" s="156">
        <f t="shared" si="32"/>
        <v>0</v>
      </c>
      <c r="BI279" s="156">
        <f t="shared" si="33"/>
        <v>0</v>
      </c>
      <c r="BJ279" s="15" t="s">
        <v>82</v>
      </c>
      <c r="BK279" s="156">
        <f t="shared" si="34"/>
        <v>0</v>
      </c>
      <c r="BL279" s="15" t="s">
        <v>1004</v>
      </c>
      <c r="BM279" s="155" t="s">
        <v>3201</v>
      </c>
    </row>
    <row r="280" spans="2:65" s="1" customFormat="1" ht="16.5" customHeight="1">
      <c r="B280" s="114"/>
      <c r="C280" s="143" t="s">
        <v>1543</v>
      </c>
      <c r="D280" s="143" t="s">
        <v>196</v>
      </c>
      <c r="E280" s="144" t="s">
        <v>3202</v>
      </c>
      <c r="F280" s="145" t="s">
        <v>3203</v>
      </c>
      <c r="G280" s="146" t="s">
        <v>199</v>
      </c>
      <c r="H280" s="147">
        <v>0</v>
      </c>
      <c r="I280" s="148"/>
      <c r="J280" s="149">
        <f t="shared" si="25"/>
        <v>0</v>
      </c>
      <c r="K280" s="145" t="s">
        <v>1</v>
      </c>
      <c r="L280" s="150"/>
      <c r="M280" s="151" t="s">
        <v>1</v>
      </c>
      <c r="N280" s="152" t="s">
        <v>39</v>
      </c>
      <c r="P280" s="153">
        <f t="shared" si="26"/>
        <v>0</v>
      </c>
      <c r="Q280" s="153">
        <v>0</v>
      </c>
      <c r="R280" s="153">
        <f t="shared" si="27"/>
        <v>0</v>
      </c>
      <c r="S280" s="153">
        <v>0</v>
      </c>
      <c r="T280" s="154">
        <f t="shared" si="28"/>
        <v>0</v>
      </c>
      <c r="AR280" s="155" t="s">
        <v>1004</v>
      </c>
      <c r="AT280" s="155" t="s">
        <v>196</v>
      </c>
      <c r="AU280" s="155" t="s">
        <v>84</v>
      </c>
      <c r="AY280" s="15" t="s">
        <v>193</v>
      </c>
      <c r="BE280" s="156">
        <f t="shared" si="29"/>
        <v>0</v>
      </c>
      <c r="BF280" s="156">
        <f t="shared" si="30"/>
        <v>0</v>
      </c>
      <c r="BG280" s="156">
        <f t="shared" si="31"/>
        <v>0</v>
      </c>
      <c r="BH280" s="156">
        <f t="shared" si="32"/>
        <v>0</v>
      </c>
      <c r="BI280" s="156">
        <f t="shared" si="33"/>
        <v>0</v>
      </c>
      <c r="BJ280" s="15" t="s">
        <v>82</v>
      </c>
      <c r="BK280" s="156">
        <f t="shared" si="34"/>
        <v>0</v>
      </c>
      <c r="BL280" s="15" t="s">
        <v>1004</v>
      </c>
      <c r="BM280" s="155" t="s">
        <v>3204</v>
      </c>
    </row>
    <row r="281" spans="2:65" s="1" customFormat="1" ht="24.2" customHeight="1">
      <c r="B281" s="114"/>
      <c r="C281" s="157" t="s">
        <v>538</v>
      </c>
      <c r="D281" s="157" t="s">
        <v>207</v>
      </c>
      <c r="E281" s="158" t="s">
        <v>2931</v>
      </c>
      <c r="F281" s="159" t="s">
        <v>2932</v>
      </c>
      <c r="G281" s="160" t="s">
        <v>199</v>
      </c>
      <c r="H281" s="161">
        <v>0</v>
      </c>
      <c r="I281" s="162"/>
      <c r="J281" s="163">
        <f t="shared" si="25"/>
        <v>0</v>
      </c>
      <c r="K281" s="159" t="s">
        <v>1</v>
      </c>
      <c r="L281" s="30"/>
      <c r="M281" s="164" t="s">
        <v>1</v>
      </c>
      <c r="N281" s="113" t="s">
        <v>39</v>
      </c>
      <c r="P281" s="153">
        <f t="shared" si="26"/>
        <v>0</v>
      </c>
      <c r="Q281" s="153">
        <v>0</v>
      </c>
      <c r="R281" s="153">
        <f t="shared" si="27"/>
        <v>0</v>
      </c>
      <c r="S281" s="153">
        <v>0</v>
      </c>
      <c r="T281" s="154">
        <f t="shared" si="28"/>
        <v>0</v>
      </c>
      <c r="AR281" s="155" t="s">
        <v>1004</v>
      </c>
      <c r="AT281" s="155" t="s">
        <v>207</v>
      </c>
      <c r="AU281" s="155" t="s">
        <v>84</v>
      </c>
      <c r="AY281" s="15" t="s">
        <v>193</v>
      </c>
      <c r="BE281" s="156">
        <f t="shared" si="29"/>
        <v>0</v>
      </c>
      <c r="BF281" s="156">
        <f t="shared" si="30"/>
        <v>0</v>
      </c>
      <c r="BG281" s="156">
        <f t="shared" si="31"/>
        <v>0</v>
      </c>
      <c r="BH281" s="156">
        <f t="shared" si="32"/>
        <v>0</v>
      </c>
      <c r="BI281" s="156">
        <f t="shared" si="33"/>
        <v>0</v>
      </c>
      <c r="BJ281" s="15" t="s">
        <v>82</v>
      </c>
      <c r="BK281" s="156">
        <f t="shared" si="34"/>
        <v>0</v>
      </c>
      <c r="BL281" s="15" t="s">
        <v>1004</v>
      </c>
      <c r="BM281" s="155" t="s">
        <v>3205</v>
      </c>
    </row>
    <row r="282" spans="2:65" s="1" customFormat="1" ht="24.2" customHeight="1">
      <c r="B282" s="114"/>
      <c r="C282" s="143" t="s">
        <v>1550</v>
      </c>
      <c r="D282" s="143" t="s">
        <v>196</v>
      </c>
      <c r="E282" s="144" t="s">
        <v>2934</v>
      </c>
      <c r="F282" s="145" t="s">
        <v>2935</v>
      </c>
      <c r="G282" s="146" t="s">
        <v>199</v>
      </c>
      <c r="H282" s="147">
        <v>0</v>
      </c>
      <c r="I282" s="148"/>
      <c r="J282" s="149">
        <f t="shared" si="25"/>
        <v>0</v>
      </c>
      <c r="K282" s="145" t="s">
        <v>1</v>
      </c>
      <c r="L282" s="150"/>
      <c r="M282" s="151" t="s">
        <v>1</v>
      </c>
      <c r="N282" s="152" t="s">
        <v>39</v>
      </c>
      <c r="P282" s="153">
        <f t="shared" si="26"/>
        <v>0</v>
      </c>
      <c r="Q282" s="153">
        <v>0</v>
      </c>
      <c r="R282" s="153">
        <f t="shared" si="27"/>
        <v>0</v>
      </c>
      <c r="S282" s="153">
        <v>0</v>
      </c>
      <c r="T282" s="154">
        <f t="shared" si="28"/>
        <v>0</v>
      </c>
      <c r="AR282" s="155" t="s">
        <v>1004</v>
      </c>
      <c r="AT282" s="155" t="s">
        <v>196</v>
      </c>
      <c r="AU282" s="155" t="s">
        <v>84</v>
      </c>
      <c r="AY282" s="15" t="s">
        <v>193</v>
      </c>
      <c r="BE282" s="156">
        <f t="shared" si="29"/>
        <v>0</v>
      </c>
      <c r="BF282" s="156">
        <f t="shared" si="30"/>
        <v>0</v>
      </c>
      <c r="BG282" s="156">
        <f t="shared" si="31"/>
        <v>0</v>
      </c>
      <c r="BH282" s="156">
        <f t="shared" si="32"/>
        <v>0</v>
      </c>
      <c r="BI282" s="156">
        <f t="shared" si="33"/>
        <v>0</v>
      </c>
      <c r="BJ282" s="15" t="s">
        <v>82</v>
      </c>
      <c r="BK282" s="156">
        <f t="shared" si="34"/>
        <v>0</v>
      </c>
      <c r="BL282" s="15" t="s">
        <v>1004</v>
      </c>
      <c r="BM282" s="155" t="s">
        <v>3206</v>
      </c>
    </row>
    <row r="283" spans="2:65" s="1" customFormat="1" ht="24.2" customHeight="1">
      <c r="B283" s="114"/>
      <c r="C283" s="157" t="s">
        <v>542</v>
      </c>
      <c r="D283" s="157" t="s">
        <v>207</v>
      </c>
      <c r="E283" s="158" t="s">
        <v>2937</v>
      </c>
      <c r="F283" s="159" t="s">
        <v>3207</v>
      </c>
      <c r="G283" s="160" t="s">
        <v>199</v>
      </c>
      <c r="H283" s="161">
        <v>1</v>
      </c>
      <c r="I283" s="162"/>
      <c r="J283" s="163">
        <f t="shared" si="25"/>
        <v>0</v>
      </c>
      <c r="K283" s="159" t="s">
        <v>1</v>
      </c>
      <c r="L283" s="30"/>
      <c r="M283" s="164" t="s">
        <v>1</v>
      </c>
      <c r="N283" s="113" t="s">
        <v>39</v>
      </c>
      <c r="P283" s="153">
        <f t="shared" si="26"/>
        <v>0</v>
      </c>
      <c r="Q283" s="153">
        <v>0</v>
      </c>
      <c r="R283" s="153">
        <f t="shared" si="27"/>
        <v>0</v>
      </c>
      <c r="S283" s="153">
        <v>0</v>
      </c>
      <c r="T283" s="154">
        <f t="shared" si="28"/>
        <v>0</v>
      </c>
      <c r="AR283" s="155" t="s">
        <v>1004</v>
      </c>
      <c r="AT283" s="155" t="s">
        <v>207</v>
      </c>
      <c r="AU283" s="155" t="s">
        <v>84</v>
      </c>
      <c r="AY283" s="15" t="s">
        <v>193</v>
      </c>
      <c r="BE283" s="156">
        <f t="shared" si="29"/>
        <v>0</v>
      </c>
      <c r="BF283" s="156">
        <f t="shared" si="30"/>
        <v>0</v>
      </c>
      <c r="BG283" s="156">
        <f t="shared" si="31"/>
        <v>0</v>
      </c>
      <c r="BH283" s="156">
        <f t="shared" si="32"/>
        <v>0</v>
      </c>
      <c r="BI283" s="156">
        <f t="shared" si="33"/>
        <v>0</v>
      </c>
      <c r="BJ283" s="15" t="s">
        <v>82</v>
      </c>
      <c r="BK283" s="156">
        <f t="shared" si="34"/>
        <v>0</v>
      </c>
      <c r="BL283" s="15" t="s">
        <v>1004</v>
      </c>
      <c r="BM283" s="155" t="s">
        <v>3208</v>
      </c>
    </row>
    <row r="284" spans="2:65" s="1" customFormat="1" ht="16.5" customHeight="1">
      <c r="B284" s="114"/>
      <c r="C284" s="143" t="s">
        <v>1557</v>
      </c>
      <c r="D284" s="143" t="s">
        <v>196</v>
      </c>
      <c r="E284" s="144" t="s">
        <v>2940</v>
      </c>
      <c r="F284" s="145" t="s">
        <v>2941</v>
      </c>
      <c r="G284" s="146" t="s">
        <v>199</v>
      </c>
      <c r="H284" s="147">
        <v>1</v>
      </c>
      <c r="I284" s="148"/>
      <c r="J284" s="149">
        <f t="shared" si="25"/>
        <v>0</v>
      </c>
      <c r="K284" s="145" t="s">
        <v>1</v>
      </c>
      <c r="L284" s="150"/>
      <c r="M284" s="151" t="s">
        <v>1</v>
      </c>
      <c r="N284" s="152" t="s">
        <v>39</v>
      </c>
      <c r="P284" s="153">
        <f t="shared" si="26"/>
        <v>0</v>
      </c>
      <c r="Q284" s="153">
        <v>0</v>
      </c>
      <c r="R284" s="153">
        <f t="shared" si="27"/>
        <v>0</v>
      </c>
      <c r="S284" s="153">
        <v>0</v>
      </c>
      <c r="T284" s="154">
        <f t="shared" si="28"/>
        <v>0</v>
      </c>
      <c r="AR284" s="155" t="s">
        <v>1004</v>
      </c>
      <c r="AT284" s="155" t="s">
        <v>196</v>
      </c>
      <c r="AU284" s="155" t="s">
        <v>84</v>
      </c>
      <c r="AY284" s="15" t="s">
        <v>193</v>
      </c>
      <c r="BE284" s="156">
        <f t="shared" si="29"/>
        <v>0</v>
      </c>
      <c r="BF284" s="156">
        <f t="shared" si="30"/>
        <v>0</v>
      </c>
      <c r="BG284" s="156">
        <f t="shared" si="31"/>
        <v>0</v>
      </c>
      <c r="BH284" s="156">
        <f t="shared" si="32"/>
        <v>0</v>
      </c>
      <c r="BI284" s="156">
        <f t="shared" si="33"/>
        <v>0</v>
      </c>
      <c r="BJ284" s="15" t="s">
        <v>82</v>
      </c>
      <c r="BK284" s="156">
        <f t="shared" si="34"/>
        <v>0</v>
      </c>
      <c r="BL284" s="15" t="s">
        <v>1004</v>
      </c>
      <c r="BM284" s="155" t="s">
        <v>3209</v>
      </c>
    </row>
    <row r="285" spans="2:65" s="1" customFormat="1" ht="21.75" customHeight="1">
      <c r="B285" s="114"/>
      <c r="C285" s="157" t="s">
        <v>545</v>
      </c>
      <c r="D285" s="157" t="s">
        <v>207</v>
      </c>
      <c r="E285" s="158" t="s">
        <v>3210</v>
      </c>
      <c r="F285" s="159" t="s">
        <v>3211</v>
      </c>
      <c r="G285" s="160" t="s">
        <v>199</v>
      </c>
      <c r="H285" s="161">
        <v>0</v>
      </c>
      <c r="I285" s="162"/>
      <c r="J285" s="163">
        <f t="shared" si="25"/>
        <v>0</v>
      </c>
      <c r="K285" s="159" t="s">
        <v>1</v>
      </c>
      <c r="L285" s="30"/>
      <c r="M285" s="164" t="s">
        <v>1</v>
      </c>
      <c r="N285" s="113" t="s">
        <v>39</v>
      </c>
      <c r="P285" s="153">
        <f t="shared" si="26"/>
        <v>0</v>
      </c>
      <c r="Q285" s="153">
        <v>0</v>
      </c>
      <c r="R285" s="153">
        <f t="shared" si="27"/>
        <v>0</v>
      </c>
      <c r="S285" s="153">
        <v>0</v>
      </c>
      <c r="T285" s="154">
        <f t="shared" si="28"/>
        <v>0</v>
      </c>
      <c r="AR285" s="155" t="s">
        <v>1004</v>
      </c>
      <c r="AT285" s="155" t="s">
        <v>207</v>
      </c>
      <c r="AU285" s="155" t="s">
        <v>84</v>
      </c>
      <c r="AY285" s="15" t="s">
        <v>193</v>
      </c>
      <c r="BE285" s="156">
        <f t="shared" si="29"/>
        <v>0</v>
      </c>
      <c r="BF285" s="156">
        <f t="shared" si="30"/>
        <v>0</v>
      </c>
      <c r="BG285" s="156">
        <f t="shared" si="31"/>
        <v>0</v>
      </c>
      <c r="BH285" s="156">
        <f t="shared" si="32"/>
        <v>0</v>
      </c>
      <c r="BI285" s="156">
        <f t="shared" si="33"/>
        <v>0</v>
      </c>
      <c r="BJ285" s="15" t="s">
        <v>82</v>
      </c>
      <c r="BK285" s="156">
        <f t="shared" si="34"/>
        <v>0</v>
      </c>
      <c r="BL285" s="15" t="s">
        <v>1004</v>
      </c>
      <c r="BM285" s="155" t="s">
        <v>3212</v>
      </c>
    </row>
    <row r="286" spans="2:65" s="1" customFormat="1" ht="16.5" customHeight="1">
      <c r="B286" s="114"/>
      <c r="C286" s="143" t="s">
        <v>1564</v>
      </c>
      <c r="D286" s="143" t="s">
        <v>196</v>
      </c>
      <c r="E286" s="144" t="s">
        <v>3213</v>
      </c>
      <c r="F286" s="145" t="s">
        <v>3214</v>
      </c>
      <c r="G286" s="146" t="s">
        <v>199</v>
      </c>
      <c r="H286" s="147">
        <v>0</v>
      </c>
      <c r="I286" s="148"/>
      <c r="J286" s="149">
        <f t="shared" si="25"/>
        <v>0</v>
      </c>
      <c r="K286" s="145" t="s">
        <v>1</v>
      </c>
      <c r="L286" s="150"/>
      <c r="M286" s="151" t="s">
        <v>1</v>
      </c>
      <c r="N286" s="152" t="s">
        <v>39</v>
      </c>
      <c r="P286" s="153">
        <f t="shared" si="26"/>
        <v>0</v>
      </c>
      <c r="Q286" s="153">
        <v>0</v>
      </c>
      <c r="R286" s="153">
        <f t="shared" si="27"/>
        <v>0</v>
      </c>
      <c r="S286" s="153">
        <v>0</v>
      </c>
      <c r="T286" s="154">
        <f t="shared" si="28"/>
        <v>0</v>
      </c>
      <c r="AR286" s="155" t="s">
        <v>1004</v>
      </c>
      <c r="AT286" s="155" t="s">
        <v>196</v>
      </c>
      <c r="AU286" s="155" t="s">
        <v>84</v>
      </c>
      <c r="AY286" s="15" t="s">
        <v>193</v>
      </c>
      <c r="BE286" s="156">
        <f t="shared" si="29"/>
        <v>0</v>
      </c>
      <c r="BF286" s="156">
        <f t="shared" si="30"/>
        <v>0</v>
      </c>
      <c r="BG286" s="156">
        <f t="shared" si="31"/>
        <v>0</v>
      </c>
      <c r="BH286" s="156">
        <f t="shared" si="32"/>
        <v>0</v>
      </c>
      <c r="BI286" s="156">
        <f t="shared" si="33"/>
        <v>0</v>
      </c>
      <c r="BJ286" s="15" t="s">
        <v>82</v>
      </c>
      <c r="BK286" s="156">
        <f t="shared" si="34"/>
        <v>0</v>
      </c>
      <c r="BL286" s="15" t="s">
        <v>1004</v>
      </c>
      <c r="BM286" s="155" t="s">
        <v>3215</v>
      </c>
    </row>
    <row r="287" spans="2:65" s="1" customFormat="1" ht="24.2" customHeight="1">
      <c r="B287" s="114"/>
      <c r="C287" s="157" t="s">
        <v>547</v>
      </c>
      <c r="D287" s="157" t="s">
        <v>207</v>
      </c>
      <c r="E287" s="158" t="s">
        <v>2339</v>
      </c>
      <c r="F287" s="159" t="s">
        <v>2340</v>
      </c>
      <c r="G287" s="160" t="s">
        <v>199</v>
      </c>
      <c r="H287" s="161">
        <v>2</v>
      </c>
      <c r="I287" s="162"/>
      <c r="J287" s="163">
        <f t="shared" si="25"/>
        <v>0</v>
      </c>
      <c r="K287" s="159" t="s">
        <v>1</v>
      </c>
      <c r="L287" s="30"/>
      <c r="M287" s="164" t="s">
        <v>1</v>
      </c>
      <c r="N287" s="113" t="s">
        <v>39</v>
      </c>
      <c r="P287" s="153">
        <f t="shared" si="26"/>
        <v>0</v>
      </c>
      <c r="Q287" s="153">
        <v>0</v>
      </c>
      <c r="R287" s="153">
        <f t="shared" si="27"/>
        <v>0</v>
      </c>
      <c r="S287" s="153">
        <v>0</v>
      </c>
      <c r="T287" s="154">
        <f t="shared" si="28"/>
        <v>0</v>
      </c>
      <c r="AR287" s="155" t="s">
        <v>1004</v>
      </c>
      <c r="AT287" s="155" t="s">
        <v>207</v>
      </c>
      <c r="AU287" s="155" t="s">
        <v>84</v>
      </c>
      <c r="AY287" s="15" t="s">
        <v>193</v>
      </c>
      <c r="BE287" s="156">
        <f t="shared" si="29"/>
        <v>0</v>
      </c>
      <c r="BF287" s="156">
        <f t="shared" si="30"/>
        <v>0</v>
      </c>
      <c r="BG287" s="156">
        <f t="shared" si="31"/>
        <v>0</v>
      </c>
      <c r="BH287" s="156">
        <f t="shared" si="32"/>
        <v>0</v>
      </c>
      <c r="BI287" s="156">
        <f t="shared" si="33"/>
        <v>0</v>
      </c>
      <c r="BJ287" s="15" t="s">
        <v>82</v>
      </c>
      <c r="BK287" s="156">
        <f t="shared" si="34"/>
        <v>0</v>
      </c>
      <c r="BL287" s="15" t="s">
        <v>1004</v>
      </c>
      <c r="BM287" s="155" t="s">
        <v>3216</v>
      </c>
    </row>
    <row r="288" spans="2:65" s="1" customFormat="1" ht="16.5" customHeight="1">
      <c r="B288" s="114"/>
      <c r="C288" s="143" t="s">
        <v>1571</v>
      </c>
      <c r="D288" s="143" t="s">
        <v>196</v>
      </c>
      <c r="E288" s="144" t="s">
        <v>2342</v>
      </c>
      <c r="F288" s="145" t="s">
        <v>2343</v>
      </c>
      <c r="G288" s="146" t="s">
        <v>199</v>
      </c>
      <c r="H288" s="147">
        <v>2</v>
      </c>
      <c r="I288" s="148"/>
      <c r="J288" s="149">
        <f t="shared" si="25"/>
        <v>0</v>
      </c>
      <c r="K288" s="145" t="s">
        <v>1</v>
      </c>
      <c r="L288" s="150"/>
      <c r="M288" s="151" t="s">
        <v>1</v>
      </c>
      <c r="N288" s="152" t="s">
        <v>39</v>
      </c>
      <c r="P288" s="153">
        <f t="shared" si="26"/>
        <v>0</v>
      </c>
      <c r="Q288" s="153">
        <v>0</v>
      </c>
      <c r="R288" s="153">
        <f t="shared" si="27"/>
        <v>0</v>
      </c>
      <c r="S288" s="153">
        <v>0</v>
      </c>
      <c r="T288" s="154">
        <f t="shared" si="28"/>
        <v>0</v>
      </c>
      <c r="AR288" s="155" t="s">
        <v>1004</v>
      </c>
      <c r="AT288" s="155" t="s">
        <v>196</v>
      </c>
      <c r="AU288" s="155" t="s">
        <v>84</v>
      </c>
      <c r="AY288" s="15" t="s">
        <v>193</v>
      </c>
      <c r="BE288" s="156">
        <f t="shared" si="29"/>
        <v>0</v>
      </c>
      <c r="BF288" s="156">
        <f t="shared" si="30"/>
        <v>0</v>
      </c>
      <c r="BG288" s="156">
        <f t="shared" si="31"/>
        <v>0</v>
      </c>
      <c r="BH288" s="156">
        <f t="shared" si="32"/>
        <v>0</v>
      </c>
      <c r="BI288" s="156">
        <f t="shared" si="33"/>
        <v>0</v>
      </c>
      <c r="BJ288" s="15" t="s">
        <v>82</v>
      </c>
      <c r="BK288" s="156">
        <f t="shared" si="34"/>
        <v>0</v>
      </c>
      <c r="BL288" s="15" t="s">
        <v>1004</v>
      </c>
      <c r="BM288" s="155" t="s">
        <v>3217</v>
      </c>
    </row>
    <row r="289" spans="2:65" s="1" customFormat="1" ht="24.2" customHeight="1">
      <c r="B289" s="114"/>
      <c r="C289" s="157" t="s">
        <v>550</v>
      </c>
      <c r="D289" s="157" t="s">
        <v>207</v>
      </c>
      <c r="E289" s="158" t="s">
        <v>3218</v>
      </c>
      <c r="F289" s="159" t="s">
        <v>3219</v>
      </c>
      <c r="G289" s="160" t="s">
        <v>199</v>
      </c>
      <c r="H289" s="161">
        <v>1</v>
      </c>
      <c r="I289" s="162"/>
      <c r="J289" s="163">
        <f t="shared" si="25"/>
        <v>0</v>
      </c>
      <c r="K289" s="159" t="s">
        <v>1</v>
      </c>
      <c r="L289" s="30"/>
      <c r="M289" s="164" t="s">
        <v>1</v>
      </c>
      <c r="N289" s="113" t="s">
        <v>39</v>
      </c>
      <c r="P289" s="153">
        <f t="shared" si="26"/>
        <v>0</v>
      </c>
      <c r="Q289" s="153">
        <v>0</v>
      </c>
      <c r="R289" s="153">
        <f t="shared" si="27"/>
        <v>0</v>
      </c>
      <c r="S289" s="153">
        <v>0</v>
      </c>
      <c r="T289" s="154">
        <f t="shared" si="28"/>
        <v>0</v>
      </c>
      <c r="AR289" s="155" t="s">
        <v>1004</v>
      </c>
      <c r="AT289" s="155" t="s">
        <v>207</v>
      </c>
      <c r="AU289" s="155" t="s">
        <v>84</v>
      </c>
      <c r="AY289" s="15" t="s">
        <v>193</v>
      </c>
      <c r="BE289" s="156">
        <f t="shared" si="29"/>
        <v>0</v>
      </c>
      <c r="BF289" s="156">
        <f t="shared" si="30"/>
        <v>0</v>
      </c>
      <c r="BG289" s="156">
        <f t="shared" si="31"/>
        <v>0</v>
      </c>
      <c r="BH289" s="156">
        <f t="shared" si="32"/>
        <v>0</v>
      </c>
      <c r="BI289" s="156">
        <f t="shared" si="33"/>
        <v>0</v>
      </c>
      <c r="BJ289" s="15" t="s">
        <v>82</v>
      </c>
      <c r="BK289" s="156">
        <f t="shared" si="34"/>
        <v>0</v>
      </c>
      <c r="BL289" s="15" t="s">
        <v>1004</v>
      </c>
      <c r="BM289" s="155" t="s">
        <v>3220</v>
      </c>
    </row>
    <row r="290" spans="2:65" s="1" customFormat="1" ht="16.5" customHeight="1">
      <c r="B290" s="114"/>
      <c r="C290" s="143" t="s">
        <v>1578</v>
      </c>
      <c r="D290" s="143" t="s">
        <v>196</v>
      </c>
      <c r="E290" s="144" t="s">
        <v>3221</v>
      </c>
      <c r="F290" s="145" t="s">
        <v>3222</v>
      </c>
      <c r="G290" s="146" t="s">
        <v>199</v>
      </c>
      <c r="H290" s="147">
        <v>1</v>
      </c>
      <c r="I290" s="148"/>
      <c r="J290" s="149">
        <f t="shared" si="25"/>
        <v>0</v>
      </c>
      <c r="K290" s="145" t="s">
        <v>1</v>
      </c>
      <c r="L290" s="150"/>
      <c r="M290" s="151" t="s">
        <v>1</v>
      </c>
      <c r="N290" s="152" t="s">
        <v>39</v>
      </c>
      <c r="P290" s="153">
        <f t="shared" si="26"/>
        <v>0</v>
      </c>
      <c r="Q290" s="153">
        <v>0</v>
      </c>
      <c r="R290" s="153">
        <f t="shared" si="27"/>
        <v>0</v>
      </c>
      <c r="S290" s="153">
        <v>0</v>
      </c>
      <c r="T290" s="154">
        <f t="shared" si="28"/>
        <v>0</v>
      </c>
      <c r="AR290" s="155" t="s">
        <v>1004</v>
      </c>
      <c r="AT290" s="155" t="s">
        <v>196</v>
      </c>
      <c r="AU290" s="155" t="s">
        <v>84</v>
      </c>
      <c r="AY290" s="15" t="s">
        <v>193</v>
      </c>
      <c r="BE290" s="156">
        <f t="shared" si="29"/>
        <v>0</v>
      </c>
      <c r="BF290" s="156">
        <f t="shared" si="30"/>
        <v>0</v>
      </c>
      <c r="BG290" s="156">
        <f t="shared" si="31"/>
        <v>0</v>
      </c>
      <c r="BH290" s="156">
        <f t="shared" si="32"/>
        <v>0</v>
      </c>
      <c r="BI290" s="156">
        <f t="shared" si="33"/>
        <v>0</v>
      </c>
      <c r="BJ290" s="15" t="s">
        <v>82</v>
      </c>
      <c r="BK290" s="156">
        <f t="shared" si="34"/>
        <v>0</v>
      </c>
      <c r="BL290" s="15" t="s">
        <v>1004</v>
      </c>
      <c r="BM290" s="155" t="s">
        <v>3223</v>
      </c>
    </row>
    <row r="291" spans="2:65" s="1" customFormat="1" ht="24.2" customHeight="1">
      <c r="B291" s="114"/>
      <c r="C291" s="157" t="s">
        <v>554</v>
      </c>
      <c r="D291" s="157" t="s">
        <v>207</v>
      </c>
      <c r="E291" s="158" t="s">
        <v>2345</v>
      </c>
      <c r="F291" s="159" t="s">
        <v>2346</v>
      </c>
      <c r="G291" s="160" t="s">
        <v>199</v>
      </c>
      <c r="H291" s="161">
        <v>2</v>
      </c>
      <c r="I291" s="162"/>
      <c r="J291" s="163">
        <f t="shared" si="25"/>
        <v>0</v>
      </c>
      <c r="K291" s="159" t="s">
        <v>1</v>
      </c>
      <c r="L291" s="30"/>
      <c r="M291" s="164" t="s">
        <v>1</v>
      </c>
      <c r="N291" s="113" t="s">
        <v>39</v>
      </c>
      <c r="P291" s="153">
        <f t="shared" si="26"/>
        <v>0</v>
      </c>
      <c r="Q291" s="153">
        <v>0</v>
      </c>
      <c r="R291" s="153">
        <f t="shared" si="27"/>
        <v>0</v>
      </c>
      <c r="S291" s="153">
        <v>0</v>
      </c>
      <c r="T291" s="154">
        <f t="shared" si="28"/>
        <v>0</v>
      </c>
      <c r="AR291" s="155" t="s">
        <v>1004</v>
      </c>
      <c r="AT291" s="155" t="s">
        <v>207</v>
      </c>
      <c r="AU291" s="155" t="s">
        <v>84</v>
      </c>
      <c r="AY291" s="15" t="s">
        <v>193</v>
      </c>
      <c r="BE291" s="156">
        <f t="shared" si="29"/>
        <v>0</v>
      </c>
      <c r="BF291" s="156">
        <f t="shared" si="30"/>
        <v>0</v>
      </c>
      <c r="BG291" s="156">
        <f t="shared" si="31"/>
        <v>0</v>
      </c>
      <c r="BH291" s="156">
        <f t="shared" si="32"/>
        <v>0</v>
      </c>
      <c r="BI291" s="156">
        <f t="shared" si="33"/>
        <v>0</v>
      </c>
      <c r="BJ291" s="15" t="s">
        <v>82</v>
      </c>
      <c r="BK291" s="156">
        <f t="shared" si="34"/>
        <v>0</v>
      </c>
      <c r="BL291" s="15" t="s">
        <v>1004</v>
      </c>
      <c r="BM291" s="155" t="s">
        <v>3224</v>
      </c>
    </row>
    <row r="292" spans="2:65" s="1" customFormat="1" ht="16.5" customHeight="1">
      <c r="B292" s="114"/>
      <c r="C292" s="143" t="s">
        <v>1585</v>
      </c>
      <c r="D292" s="143" t="s">
        <v>196</v>
      </c>
      <c r="E292" s="144" t="s">
        <v>2348</v>
      </c>
      <c r="F292" s="145" t="s">
        <v>2349</v>
      </c>
      <c r="G292" s="146" t="s">
        <v>199</v>
      </c>
      <c r="H292" s="147">
        <v>2</v>
      </c>
      <c r="I292" s="148"/>
      <c r="J292" s="149">
        <f t="shared" si="25"/>
        <v>0</v>
      </c>
      <c r="K292" s="145" t="s">
        <v>1</v>
      </c>
      <c r="L292" s="150"/>
      <c r="M292" s="151" t="s">
        <v>1</v>
      </c>
      <c r="N292" s="152" t="s">
        <v>39</v>
      </c>
      <c r="P292" s="153">
        <f t="shared" si="26"/>
        <v>0</v>
      </c>
      <c r="Q292" s="153">
        <v>0</v>
      </c>
      <c r="R292" s="153">
        <f t="shared" si="27"/>
        <v>0</v>
      </c>
      <c r="S292" s="153">
        <v>0</v>
      </c>
      <c r="T292" s="154">
        <f t="shared" si="28"/>
        <v>0</v>
      </c>
      <c r="AR292" s="155" t="s">
        <v>1004</v>
      </c>
      <c r="AT292" s="155" t="s">
        <v>196</v>
      </c>
      <c r="AU292" s="155" t="s">
        <v>84</v>
      </c>
      <c r="AY292" s="15" t="s">
        <v>193</v>
      </c>
      <c r="BE292" s="156">
        <f t="shared" si="29"/>
        <v>0</v>
      </c>
      <c r="BF292" s="156">
        <f t="shared" si="30"/>
        <v>0</v>
      </c>
      <c r="BG292" s="156">
        <f t="shared" si="31"/>
        <v>0</v>
      </c>
      <c r="BH292" s="156">
        <f t="shared" si="32"/>
        <v>0</v>
      </c>
      <c r="BI292" s="156">
        <f t="shared" si="33"/>
        <v>0</v>
      </c>
      <c r="BJ292" s="15" t="s">
        <v>82</v>
      </c>
      <c r="BK292" s="156">
        <f t="shared" si="34"/>
        <v>0</v>
      </c>
      <c r="BL292" s="15" t="s">
        <v>1004</v>
      </c>
      <c r="BM292" s="155" t="s">
        <v>3225</v>
      </c>
    </row>
    <row r="293" spans="2:65" s="1" customFormat="1" ht="24.2" customHeight="1">
      <c r="B293" s="114"/>
      <c r="C293" s="157" t="s">
        <v>557</v>
      </c>
      <c r="D293" s="157" t="s">
        <v>207</v>
      </c>
      <c r="E293" s="158" t="s">
        <v>2399</v>
      </c>
      <c r="F293" s="159" t="s">
        <v>2400</v>
      </c>
      <c r="G293" s="160" t="s">
        <v>199</v>
      </c>
      <c r="H293" s="161">
        <v>1</v>
      </c>
      <c r="I293" s="162"/>
      <c r="J293" s="163">
        <f t="shared" si="25"/>
        <v>0</v>
      </c>
      <c r="K293" s="159" t="s">
        <v>1</v>
      </c>
      <c r="L293" s="30"/>
      <c r="M293" s="164" t="s">
        <v>1</v>
      </c>
      <c r="N293" s="113" t="s">
        <v>39</v>
      </c>
      <c r="P293" s="153">
        <f t="shared" si="26"/>
        <v>0</v>
      </c>
      <c r="Q293" s="153">
        <v>0</v>
      </c>
      <c r="R293" s="153">
        <f t="shared" si="27"/>
        <v>0</v>
      </c>
      <c r="S293" s="153">
        <v>0</v>
      </c>
      <c r="T293" s="154">
        <f t="shared" si="28"/>
        <v>0</v>
      </c>
      <c r="AR293" s="155" t="s">
        <v>1004</v>
      </c>
      <c r="AT293" s="155" t="s">
        <v>207</v>
      </c>
      <c r="AU293" s="155" t="s">
        <v>84</v>
      </c>
      <c r="AY293" s="15" t="s">
        <v>193</v>
      </c>
      <c r="BE293" s="156">
        <f t="shared" si="29"/>
        <v>0</v>
      </c>
      <c r="BF293" s="156">
        <f t="shared" si="30"/>
        <v>0</v>
      </c>
      <c r="BG293" s="156">
        <f t="shared" si="31"/>
        <v>0</v>
      </c>
      <c r="BH293" s="156">
        <f t="shared" si="32"/>
        <v>0</v>
      </c>
      <c r="BI293" s="156">
        <f t="shared" si="33"/>
        <v>0</v>
      </c>
      <c r="BJ293" s="15" t="s">
        <v>82</v>
      </c>
      <c r="BK293" s="156">
        <f t="shared" si="34"/>
        <v>0</v>
      </c>
      <c r="BL293" s="15" t="s">
        <v>1004</v>
      </c>
      <c r="BM293" s="155" t="s">
        <v>3226</v>
      </c>
    </row>
    <row r="294" spans="2:65" s="1" customFormat="1" ht="21.75" customHeight="1">
      <c r="B294" s="114"/>
      <c r="C294" s="143" t="s">
        <v>1592</v>
      </c>
      <c r="D294" s="143" t="s">
        <v>196</v>
      </c>
      <c r="E294" s="144" t="s">
        <v>2402</v>
      </c>
      <c r="F294" s="145" t="s">
        <v>2403</v>
      </c>
      <c r="G294" s="146" t="s">
        <v>199</v>
      </c>
      <c r="H294" s="147">
        <v>1</v>
      </c>
      <c r="I294" s="148"/>
      <c r="J294" s="149">
        <f t="shared" si="25"/>
        <v>0</v>
      </c>
      <c r="K294" s="145" t="s">
        <v>1</v>
      </c>
      <c r="L294" s="150"/>
      <c r="M294" s="151" t="s">
        <v>1</v>
      </c>
      <c r="N294" s="152" t="s">
        <v>39</v>
      </c>
      <c r="P294" s="153">
        <f t="shared" si="26"/>
        <v>0</v>
      </c>
      <c r="Q294" s="153">
        <v>0</v>
      </c>
      <c r="R294" s="153">
        <f t="shared" si="27"/>
        <v>0</v>
      </c>
      <c r="S294" s="153">
        <v>0</v>
      </c>
      <c r="T294" s="154">
        <f t="shared" si="28"/>
        <v>0</v>
      </c>
      <c r="AR294" s="155" t="s">
        <v>1004</v>
      </c>
      <c r="AT294" s="155" t="s">
        <v>196</v>
      </c>
      <c r="AU294" s="155" t="s">
        <v>84</v>
      </c>
      <c r="AY294" s="15" t="s">
        <v>193</v>
      </c>
      <c r="BE294" s="156">
        <f t="shared" si="29"/>
        <v>0</v>
      </c>
      <c r="BF294" s="156">
        <f t="shared" si="30"/>
        <v>0</v>
      </c>
      <c r="BG294" s="156">
        <f t="shared" si="31"/>
        <v>0</v>
      </c>
      <c r="BH294" s="156">
        <f t="shared" si="32"/>
        <v>0</v>
      </c>
      <c r="BI294" s="156">
        <f t="shared" si="33"/>
        <v>0</v>
      </c>
      <c r="BJ294" s="15" t="s">
        <v>82</v>
      </c>
      <c r="BK294" s="156">
        <f t="shared" si="34"/>
        <v>0</v>
      </c>
      <c r="BL294" s="15" t="s">
        <v>1004</v>
      </c>
      <c r="BM294" s="155" t="s">
        <v>3227</v>
      </c>
    </row>
    <row r="295" spans="2:65" s="1" customFormat="1" ht="16.5" customHeight="1">
      <c r="B295" s="114"/>
      <c r="C295" s="157" t="s">
        <v>1596</v>
      </c>
      <c r="D295" s="157" t="s">
        <v>207</v>
      </c>
      <c r="E295" s="158" t="s">
        <v>1736</v>
      </c>
      <c r="F295" s="159" t="s">
        <v>1737</v>
      </c>
      <c r="G295" s="160" t="s">
        <v>199</v>
      </c>
      <c r="H295" s="161">
        <v>3</v>
      </c>
      <c r="I295" s="162"/>
      <c r="J295" s="163">
        <f t="shared" si="25"/>
        <v>0</v>
      </c>
      <c r="K295" s="159" t="s">
        <v>1</v>
      </c>
      <c r="L295" s="30"/>
      <c r="M295" s="164" t="s">
        <v>1</v>
      </c>
      <c r="N295" s="113" t="s">
        <v>39</v>
      </c>
      <c r="P295" s="153">
        <f t="shared" si="26"/>
        <v>0</v>
      </c>
      <c r="Q295" s="153">
        <v>0</v>
      </c>
      <c r="R295" s="153">
        <f t="shared" si="27"/>
        <v>0</v>
      </c>
      <c r="S295" s="153">
        <v>0</v>
      </c>
      <c r="T295" s="154">
        <f t="shared" si="28"/>
        <v>0</v>
      </c>
      <c r="AR295" s="155" t="s">
        <v>268</v>
      </c>
      <c r="AT295" s="155" t="s">
        <v>207</v>
      </c>
      <c r="AU295" s="155" t="s">
        <v>84</v>
      </c>
      <c r="AY295" s="15" t="s">
        <v>193</v>
      </c>
      <c r="BE295" s="156">
        <f t="shared" si="29"/>
        <v>0</v>
      </c>
      <c r="BF295" s="156">
        <f t="shared" si="30"/>
        <v>0</v>
      </c>
      <c r="BG295" s="156">
        <f t="shared" si="31"/>
        <v>0</v>
      </c>
      <c r="BH295" s="156">
        <f t="shared" si="32"/>
        <v>0</v>
      </c>
      <c r="BI295" s="156">
        <f t="shared" si="33"/>
        <v>0</v>
      </c>
      <c r="BJ295" s="15" t="s">
        <v>82</v>
      </c>
      <c r="BK295" s="156">
        <f t="shared" si="34"/>
        <v>0</v>
      </c>
      <c r="BL295" s="15" t="s">
        <v>268</v>
      </c>
      <c r="BM295" s="155" t="s">
        <v>3228</v>
      </c>
    </row>
    <row r="296" spans="2:65" s="1" customFormat="1" ht="16.5" customHeight="1">
      <c r="B296" s="114"/>
      <c r="C296" s="143" t="s">
        <v>1600</v>
      </c>
      <c r="D296" s="143" t="s">
        <v>196</v>
      </c>
      <c r="E296" s="144" t="s">
        <v>1740</v>
      </c>
      <c r="F296" s="145" t="s">
        <v>1741</v>
      </c>
      <c r="G296" s="146" t="s">
        <v>199</v>
      </c>
      <c r="H296" s="147">
        <v>3</v>
      </c>
      <c r="I296" s="148"/>
      <c r="J296" s="149">
        <f t="shared" si="25"/>
        <v>0</v>
      </c>
      <c r="K296" s="145" t="s">
        <v>1</v>
      </c>
      <c r="L296" s="150"/>
      <c r="M296" s="151" t="s">
        <v>1</v>
      </c>
      <c r="N296" s="152" t="s">
        <v>39</v>
      </c>
      <c r="P296" s="153">
        <f t="shared" si="26"/>
        <v>0</v>
      </c>
      <c r="Q296" s="153">
        <v>0</v>
      </c>
      <c r="R296" s="153">
        <f t="shared" si="27"/>
        <v>0</v>
      </c>
      <c r="S296" s="153">
        <v>0</v>
      </c>
      <c r="T296" s="154">
        <f t="shared" si="28"/>
        <v>0</v>
      </c>
      <c r="AR296" s="155" t="s">
        <v>273</v>
      </c>
      <c r="AT296" s="155" t="s">
        <v>196</v>
      </c>
      <c r="AU296" s="155" t="s">
        <v>84</v>
      </c>
      <c r="AY296" s="15" t="s">
        <v>193</v>
      </c>
      <c r="BE296" s="156">
        <f t="shared" si="29"/>
        <v>0</v>
      </c>
      <c r="BF296" s="156">
        <f t="shared" si="30"/>
        <v>0</v>
      </c>
      <c r="BG296" s="156">
        <f t="shared" si="31"/>
        <v>0</v>
      </c>
      <c r="BH296" s="156">
        <f t="shared" si="32"/>
        <v>0</v>
      </c>
      <c r="BI296" s="156">
        <f t="shared" si="33"/>
        <v>0</v>
      </c>
      <c r="BJ296" s="15" t="s">
        <v>82</v>
      </c>
      <c r="BK296" s="156">
        <f t="shared" si="34"/>
        <v>0</v>
      </c>
      <c r="BL296" s="15" t="s">
        <v>268</v>
      </c>
      <c r="BM296" s="155" t="s">
        <v>3229</v>
      </c>
    </row>
    <row r="297" spans="2:65" s="1" customFormat="1" ht="16.5" customHeight="1">
      <c r="B297" s="114"/>
      <c r="C297" s="157" t="s">
        <v>1604</v>
      </c>
      <c r="D297" s="157" t="s">
        <v>207</v>
      </c>
      <c r="E297" s="158" t="s">
        <v>3230</v>
      </c>
      <c r="F297" s="159" t="s">
        <v>3231</v>
      </c>
      <c r="G297" s="160" t="s">
        <v>199</v>
      </c>
      <c r="H297" s="161">
        <v>4</v>
      </c>
      <c r="I297" s="162"/>
      <c r="J297" s="163">
        <f t="shared" si="25"/>
        <v>0</v>
      </c>
      <c r="K297" s="159" t="s">
        <v>1</v>
      </c>
      <c r="L297" s="30"/>
      <c r="M297" s="164" t="s">
        <v>1</v>
      </c>
      <c r="N297" s="113" t="s">
        <v>39</v>
      </c>
      <c r="P297" s="153">
        <f t="shared" si="26"/>
        <v>0</v>
      </c>
      <c r="Q297" s="153">
        <v>0</v>
      </c>
      <c r="R297" s="153">
        <f t="shared" si="27"/>
        <v>0</v>
      </c>
      <c r="S297" s="153">
        <v>0</v>
      </c>
      <c r="T297" s="154">
        <f t="shared" si="28"/>
        <v>0</v>
      </c>
      <c r="AR297" s="155" t="s">
        <v>192</v>
      </c>
      <c r="AT297" s="155" t="s">
        <v>207</v>
      </c>
      <c r="AU297" s="155" t="s">
        <v>84</v>
      </c>
      <c r="AY297" s="15" t="s">
        <v>193</v>
      </c>
      <c r="BE297" s="156">
        <f t="shared" si="29"/>
        <v>0</v>
      </c>
      <c r="BF297" s="156">
        <f t="shared" si="30"/>
        <v>0</v>
      </c>
      <c r="BG297" s="156">
        <f t="shared" si="31"/>
        <v>0</v>
      </c>
      <c r="BH297" s="156">
        <f t="shared" si="32"/>
        <v>0</v>
      </c>
      <c r="BI297" s="156">
        <f t="shared" si="33"/>
        <v>0</v>
      </c>
      <c r="BJ297" s="15" t="s">
        <v>82</v>
      </c>
      <c r="BK297" s="156">
        <f t="shared" si="34"/>
        <v>0</v>
      </c>
      <c r="BL297" s="15" t="s">
        <v>192</v>
      </c>
      <c r="BM297" s="155" t="s">
        <v>3232</v>
      </c>
    </row>
    <row r="298" spans="2:65" s="1" customFormat="1" ht="16.5" customHeight="1">
      <c r="B298" s="114"/>
      <c r="C298" s="143" t="s">
        <v>1608</v>
      </c>
      <c r="D298" s="143" t="s">
        <v>196</v>
      </c>
      <c r="E298" s="144" t="s">
        <v>3233</v>
      </c>
      <c r="F298" s="145" t="s">
        <v>3234</v>
      </c>
      <c r="G298" s="146" t="s">
        <v>199</v>
      </c>
      <c r="H298" s="147">
        <v>4</v>
      </c>
      <c r="I298" s="148"/>
      <c r="J298" s="149">
        <f t="shared" si="25"/>
        <v>0</v>
      </c>
      <c r="K298" s="145" t="s">
        <v>1</v>
      </c>
      <c r="L298" s="150"/>
      <c r="M298" s="151" t="s">
        <v>1</v>
      </c>
      <c r="N298" s="152" t="s">
        <v>39</v>
      </c>
      <c r="P298" s="153">
        <f t="shared" si="26"/>
        <v>0</v>
      </c>
      <c r="Q298" s="153">
        <v>0</v>
      </c>
      <c r="R298" s="153">
        <f t="shared" si="27"/>
        <v>0</v>
      </c>
      <c r="S298" s="153">
        <v>0</v>
      </c>
      <c r="T298" s="154">
        <f t="shared" si="28"/>
        <v>0</v>
      </c>
      <c r="AR298" s="155" t="s">
        <v>200</v>
      </c>
      <c r="AT298" s="155" t="s">
        <v>196</v>
      </c>
      <c r="AU298" s="155" t="s">
        <v>84</v>
      </c>
      <c r="AY298" s="15" t="s">
        <v>193</v>
      </c>
      <c r="BE298" s="156">
        <f t="shared" si="29"/>
        <v>0</v>
      </c>
      <c r="BF298" s="156">
        <f t="shared" si="30"/>
        <v>0</v>
      </c>
      <c r="BG298" s="156">
        <f t="shared" si="31"/>
        <v>0</v>
      </c>
      <c r="BH298" s="156">
        <f t="shared" si="32"/>
        <v>0</v>
      </c>
      <c r="BI298" s="156">
        <f t="shared" si="33"/>
        <v>0</v>
      </c>
      <c r="BJ298" s="15" t="s">
        <v>82</v>
      </c>
      <c r="BK298" s="156">
        <f t="shared" si="34"/>
        <v>0</v>
      </c>
      <c r="BL298" s="15" t="s">
        <v>192</v>
      </c>
      <c r="BM298" s="155" t="s">
        <v>3235</v>
      </c>
    </row>
    <row r="299" spans="2:65" s="1" customFormat="1" ht="16.5" customHeight="1">
      <c r="B299" s="114"/>
      <c r="C299" s="157" t="s">
        <v>1612</v>
      </c>
      <c r="D299" s="157" t="s">
        <v>207</v>
      </c>
      <c r="E299" s="158" t="s">
        <v>1727</v>
      </c>
      <c r="F299" s="159" t="s">
        <v>1728</v>
      </c>
      <c r="G299" s="160" t="s">
        <v>199</v>
      </c>
      <c r="H299" s="161">
        <v>4</v>
      </c>
      <c r="I299" s="162"/>
      <c r="J299" s="163">
        <f t="shared" si="25"/>
        <v>0</v>
      </c>
      <c r="K299" s="159" t="s">
        <v>1</v>
      </c>
      <c r="L299" s="30"/>
      <c r="M299" s="164" t="s">
        <v>1</v>
      </c>
      <c r="N299" s="113" t="s">
        <v>39</v>
      </c>
      <c r="P299" s="153">
        <f t="shared" si="26"/>
        <v>0</v>
      </c>
      <c r="Q299" s="153">
        <v>0</v>
      </c>
      <c r="R299" s="153">
        <f t="shared" si="27"/>
        <v>0</v>
      </c>
      <c r="S299" s="153">
        <v>0</v>
      </c>
      <c r="T299" s="154">
        <f t="shared" si="28"/>
        <v>0</v>
      </c>
      <c r="AR299" s="155" t="s">
        <v>1004</v>
      </c>
      <c r="AT299" s="155" t="s">
        <v>207</v>
      </c>
      <c r="AU299" s="155" t="s">
        <v>84</v>
      </c>
      <c r="AY299" s="15" t="s">
        <v>193</v>
      </c>
      <c r="BE299" s="156">
        <f t="shared" si="29"/>
        <v>0</v>
      </c>
      <c r="BF299" s="156">
        <f t="shared" si="30"/>
        <v>0</v>
      </c>
      <c r="BG299" s="156">
        <f t="shared" si="31"/>
        <v>0</v>
      </c>
      <c r="BH299" s="156">
        <f t="shared" si="32"/>
        <v>0</v>
      </c>
      <c r="BI299" s="156">
        <f t="shared" si="33"/>
        <v>0</v>
      </c>
      <c r="BJ299" s="15" t="s">
        <v>82</v>
      </c>
      <c r="BK299" s="156">
        <f t="shared" si="34"/>
        <v>0</v>
      </c>
      <c r="BL299" s="15" t="s">
        <v>1004</v>
      </c>
      <c r="BM299" s="155" t="s">
        <v>3236</v>
      </c>
    </row>
    <row r="300" spans="2:65" s="1" customFormat="1" ht="16.5" customHeight="1">
      <c r="B300" s="114"/>
      <c r="C300" s="143" t="s">
        <v>1616</v>
      </c>
      <c r="D300" s="143" t="s">
        <v>196</v>
      </c>
      <c r="E300" s="144" t="s">
        <v>1731</v>
      </c>
      <c r="F300" s="145" t="s">
        <v>1732</v>
      </c>
      <c r="G300" s="146" t="s">
        <v>199</v>
      </c>
      <c r="H300" s="147">
        <v>4</v>
      </c>
      <c r="I300" s="148"/>
      <c r="J300" s="149">
        <f t="shared" si="25"/>
        <v>0</v>
      </c>
      <c r="K300" s="145" t="s">
        <v>1</v>
      </c>
      <c r="L300" s="150"/>
      <c r="M300" s="151" t="s">
        <v>1</v>
      </c>
      <c r="N300" s="152" t="s">
        <v>39</v>
      </c>
      <c r="P300" s="153">
        <f t="shared" si="26"/>
        <v>0</v>
      </c>
      <c r="Q300" s="153">
        <v>0</v>
      </c>
      <c r="R300" s="153">
        <f t="shared" si="27"/>
        <v>0</v>
      </c>
      <c r="S300" s="153">
        <v>0</v>
      </c>
      <c r="T300" s="154">
        <f t="shared" si="28"/>
        <v>0</v>
      </c>
      <c r="AR300" s="155" t="s">
        <v>1004</v>
      </c>
      <c r="AT300" s="155" t="s">
        <v>196</v>
      </c>
      <c r="AU300" s="155" t="s">
        <v>84</v>
      </c>
      <c r="AY300" s="15" t="s">
        <v>193</v>
      </c>
      <c r="BE300" s="156">
        <f t="shared" si="29"/>
        <v>0</v>
      </c>
      <c r="BF300" s="156">
        <f t="shared" si="30"/>
        <v>0</v>
      </c>
      <c r="BG300" s="156">
        <f t="shared" si="31"/>
        <v>0</v>
      </c>
      <c r="BH300" s="156">
        <f t="shared" si="32"/>
        <v>0</v>
      </c>
      <c r="BI300" s="156">
        <f t="shared" si="33"/>
        <v>0</v>
      </c>
      <c r="BJ300" s="15" t="s">
        <v>82</v>
      </c>
      <c r="BK300" s="156">
        <f t="shared" si="34"/>
        <v>0</v>
      </c>
      <c r="BL300" s="15" t="s">
        <v>1004</v>
      </c>
      <c r="BM300" s="155" t="s">
        <v>3237</v>
      </c>
    </row>
    <row r="301" spans="2:65" s="1" customFormat="1" ht="19.5">
      <c r="B301" s="30"/>
      <c r="D301" s="166" t="s">
        <v>1116</v>
      </c>
      <c r="F301" s="192" t="s">
        <v>1734</v>
      </c>
      <c r="I301" s="115"/>
      <c r="L301" s="30"/>
      <c r="M301" s="182"/>
      <c r="T301" s="54"/>
      <c r="AT301" s="15" t="s">
        <v>1116</v>
      </c>
      <c r="AU301" s="15" t="s">
        <v>84</v>
      </c>
    </row>
    <row r="302" spans="2:65" s="12" customFormat="1" ht="11.25">
      <c r="B302" s="165"/>
      <c r="D302" s="166" t="s">
        <v>224</v>
      </c>
      <c r="E302" s="167" t="s">
        <v>1</v>
      </c>
      <c r="F302" s="168" t="s">
        <v>3238</v>
      </c>
      <c r="H302" s="169">
        <v>2</v>
      </c>
      <c r="I302" s="170"/>
      <c r="L302" s="165"/>
      <c r="M302" s="171"/>
      <c r="T302" s="172"/>
      <c r="AT302" s="167" t="s">
        <v>224</v>
      </c>
      <c r="AU302" s="167" t="s">
        <v>84</v>
      </c>
      <c r="AV302" s="12" t="s">
        <v>84</v>
      </c>
      <c r="AW302" s="12" t="s">
        <v>226</v>
      </c>
      <c r="AX302" s="12" t="s">
        <v>74</v>
      </c>
      <c r="AY302" s="167" t="s">
        <v>193</v>
      </c>
    </row>
    <row r="303" spans="2:65" s="12" customFormat="1" ht="11.25">
      <c r="B303" s="165"/>
      <c r="D303" s="166" t="s">
        <v>224</v>
      </c>
      <c r="E303" s="167" t="s">
        <v>1</v>
      </c>
      <c r="F303" s="168" t="s">
        <v>3239</v>
      </c>
      <c r="H303" s="169">
        <v>2</v>
      </c>
      <c r="I303" s="170"/>
      <c r="L303" s="165"/>
      <c r="M303" s="171"/>
      <c r="T303" s="172"/>
      <c r="AT303" s="167" t="s">
        <v>224</v>
      </c>
      <c r="AU303" s="167" t="s">
        <v>84</v>
      </c>
      <c r="AV303" s="12" t="s">
        <v>84</v>
      </c>
      <c r="AW303" s="12" t="s">
        <v>226</v>
      </c>
      <c r="AX303" s="12" t="s">
        <v>74</v>
      </c>
      <c r="AY303" s="167" t="s">
        <v>193</v>
      </c>
    </row>
    <row r="304" spans="2:65" s="13" customFormat="1" ht="11.25">
      <c r="B304" s="173"/>
      <c r="D304" s="166" t="s">
        <v>224</v>
      </c>
      <c r="E304" s="174" t="s">
        <v>1</v>
      </c>
      <c r="F304" s="175" t="s">
        <v>227</v>
      </c>
      <c r="H304" s="176">
        <v>4</v>
      </c>
      <c r="I304" s="177"/>
      <c r="L304" s="173"/>
      <c r="M304" s="178"/>
      <c r="T304" s="179"/>
      <c r="AT304" s="174" t="s">
        <v>224</v>
      </c>
      <c r="AU304" s="174" t="s">
        <v>84</v>
      </c>
      <c r="AV304" s="13" t="s">
        <v>192</v>
      </c>
      <c r="AW304" s="13" t="s">
        <v>226</v>
      </c>
      <c r="AX304" s="13" t="s">
        <v>82</v>
      </c>
      <c r="AY304" s="174" t="s">
        <v>193</v>
      </c>
    </row>
    <row r="305" spans="2:65" s="1" customFormat="1" ht="16.5" customHeight="1">
      <c r="B305" s="114"/>
      <c r="C305" s="143" t="s">
        <v>1620</v>
      </c>
      <c r="D305" s="143" t="s">
        <v>196</v>
      </c>
      <c r="E305" s="144" t="s">
        <v>1744</v>
      </c>
      <c r="F305" s="145" t="s">
        <v>1745</v>
      </c>
      <c r="G305" s="146" t="s">
        <v>199</v>
      </c>
      <c r="H305" s="147">
        <v>4</v>
      </c>
      <c r="I305" s="148"/>
      <c r="J305" s="149">
        <f>ROUND(I305*H305,2)</f>
        <v>0</v>
      </c>
      <c r="K305" s="145" t="s">
        <v>1</v>
      </c>
      <c r="L305" s="150"/>
      <c r="M305" s="151" t="s">
        <v>1</v>
      </c>
      <c r="N305" s="152" t="s">
        <v>39</v>
      </c>
      <c r="P305" s="153">
        <f>O305*H305</f>
        <v>0</v>
      </c>
      <c r="Q305" s="153">
        <v>0</v>
      </c>
      <c r="R305" s="153">
        <f>Q305*H305</f>
        <v>0</v>
      </c>
      <c r="S305" s="153">
        <v>0</v>
      </c>
      <c r="T305" s="154">
        <f>S305*H305</f>
        <v>0</v>
      </c>
      <c r="AR305" s="155" t="s">
        <v>273</v>
      </c>
      <c r="AT305" s="155" t="s">
        <v>196</v>
      </c>
      <c r="AU305" s="155" t="s">
        <v>84</v>
      </c>
      <c r="AY305" s="15" t="s">
        <v>193</v>
      </c>
      <c r="BE305" s="156">
        <f>IF(N305="základní",J305,0)</f>
        <v>0</v>
      </c>
      <c r="BF305" s="156">
        <f>IF(N305="snížená",J305,0)</f>
        <v>0</v>
      </c>
      <c r="BG305" s="156">
        <f>IF(N305="zákl. přenesená",J305,0)</f>
        <v>0</v>
      </c>
      <c r="BH305" s="156">
        <f>IF(N305="sníž. přenesená",J305,0)</f>
        <v>0</v>
      </c>
      <c r="BI305" s="156">
        <f>IF(N305="nulová",J305,0)</f>
        <v>0</v>
      </c>
      <c r="BJ305" s="15" t="s">
        <v>82</v>
      </c>
      <c r="BK305" s="156">
        <f>ROUND(I305*H305,2)</f>
        <v>0</v>
      </c>
      <c r="BL305" s="15" t="s">
        <v>268</v>
      </c>
      <c r="BM305" s="155" t="s">
        <v>3240</v>
      </c>
    </row>
    <row r="306" spans="2:65" s="1" customFormat="1" ht="16.5" customHeight="1">
      <c r="B306" s="114"/>
      <c r="C306" s="157" t="s">
        <v>1624</v>
      </c>
      <c r="D306" s="157" t="s">
        <v>207</v>
      </c>
      <c r="E306" s="158" t="s">
        <v>1748</v>
      </c>
      <c r="F306" s="159" t="s">
        <v>1749</v>
      </c>
      <c r="G306" s="160" t="s">
        <v>1750</v>
      </c>
      <c r="H306" s="193"/>
      <c r="I306" s="162"/>
      <c r="J306" s="163">
        <f>ROUND(I306*H306,2)</f>
        <v>0</v>
      </c>
      <c r="K306" s="159" t="s">
        <v>1</v>
      </c>
      <c r="L306" s="30"/>
      <c r="M306" s="164" t="s">
        <v>1</v>
      </c>
      <c r="N306" s="113" t="s">
        <v>39</v>
      </c>
      <c r="P306" s="153">
        <f>O306*H306</f>
        <v>0</v>
      </c>
      <c r="Q306" s="153">
        <v>0</v>
      </c>
      <c r="R306" s="153">
        <f>Q306*H306</f>
        <v>0</v>
      </c>
      <c r="S306" s="153">
        <v>0</v>
      </c>
      <c r="T306" s="154">
        <f>S306*H306</f>
        <v>0</v>
      </c>
      <c r="AR306" s="155" t="s">
        <v>192</v>
      </c>
      <c r="AT306" s="155" t="s">
        <v>207</v>
      </c>
      <c r="AU306" s="155" t="s">
        <v>84</v>
      </c>
      <c r="AY306" s="15" t="s">
        <v>193</v>
      </c>
      <c r="BE306" s="156">
        <f>IF(N306="základní",J306,0)</f>
        <v>0</v>
      </c>
      <c r="BF306" s="156">
        <f>IF(N306="snížená",J306,0)</f>
        <v>0</v>
      </c>
      <c r="BG306" s="156">
        <f>IF(N306="zákl. přenesená",J306,0)</f>
        <v>0</v>
      </c>
      <c r="BH306" s="156">
        <f>IF(N306="sníž. přenesená",J306,0)</f>
        <v>0</v>
      </c>
      <c r="BI306" s="156">
        <f>IF(N306="nulová",J306,0)</f>
        <v>0</v>
      </c>
      <c r="BJ306" s="15" t="s">
        <v>82</v>
      </c>
      <c r="BK306" s="156">
        <f>ROUND(I306*H306,2)</f>
        <v>0</v>
      </c>
      <c r="BL306" s="15" t="s">
        <v>192</v>
      </c>
      <c r="BM306" s="155" t="s">
        <v>3241</v>
      </c>
    </row>
    <row r="307" spans="2:65" s="11" customFormat="1" ht="25.9" customHeight="1">
      <c r="B307" s="131"/>
      <c r="D307" s="132" t="s">
        <v>73</v>
      </c>
      <c r="E307" s="133" t="s">
        <v>1867</v>
      </c>
      <c r="F307" s="133" t="s">
        <v>1868</v>
      </c>
      <c r="I307" s="134"/>
      <c r="J307" s="135">
        <f>BK307</f>
        <v>0</v>
      </c>
      <c r="L307" s="131"/>
      <c r="M307" s="136"/>
      <c r="P307" s="137">
        <f>SUM(P308:P422)</f>
        <v>0</v>
      </c>
      <c r="R307" s="137">
        <f>SUM(R308:R422)</f>
        <v>52.204980987499994</v>
      </c>
      <c r="T307" s="138">
        <f>SUM(T308:T422)</f>
        <v>85.536000000000016</v>
      </c>
      <c r="AR307" s="132" t="s">
        <v>203</v>
      </c>
      <c r="AT307" s="139" t="s">
        <v>73</v>
      </c>
      <c r="AU307" s="139" t="s">
        <v>74</v>
      </c>
      <c r="AY307" s="132" t="s">
        <v>193</v>
      </c>
      <c r="BK307" s="140">
        <f>SUM(BK308:BK422)</f>
        <v>0</v>
      </c>
    </row>
    <row r="308" spans="2:65" s="1" customFormat="1" ht="21.75" customHeight="1">
      <c r="B308" s="114"/>
      <c r="C308" s="157" t="s">
        <v>1628</v>
      </c>
      <c r="D308" s="157" t="s">
        <v>207</v>
      </c>
      <c r="E308" s="158" t="s">
        <v>731</v>
      </c>
      <c r="F308" s="159" t="s">
        <v>1870</v>
      </c>
      <c r="G308" s="160" t="s">
        <v>733</v>
      </c>
      <c r="H308" s="161">
        <v>0.5</v>
      </c>
      <c r="I308" s="162"/>
      <c r="J308" s="163">
        <f>ROUND(I308*H308,2)</f>
        <v>0</v>
      </c>
      <c r="K308" s="159" t="s">
        <v>1871</v>
      </c>
      <c r="L308" s="30"/>
      <c r="M308" s="164" t="s">
        <v>1</v>
      </c>
      <c r="N308" s="113" t="s">
        <v>39</v>
      </c>
      <c r="P308" s="153">
        <f>O308*H308</f>
        <v>0</v>
      </c>
      <c r="Q308" s="153">
        <v>9.9000000000000008E-3</v>
      </c>
      <c r="R308" s="153">
        <f>Q308*H308</f>
        <v>4.9500000000000004E-3</v>
      </c>
      <c r="S308" s="153">
        <v>0</v>
      </c>
      <c r="T308" s="154">
        <f>S308*H308</f>
        <v>0</v>
      </c>
      <c r="AR308" s="155" t="s">
        <v>268</v>
      </c>
      <c r="AT308" s="155" t="s">
        <v>207</v>
      </c>
      <c r="AU308" s="155" t="s">
        <v>82</v>
      </c>
      <c r="AY308" s="15" t="s">
        <v>193</v>
      </c>
      <c r="BE308" s="156">
        <f>IF(N308="základní",J308,0)</f>
        <v>0</v>
      </c>
      <c r="BF308" s="156">
        <f>IF(N308="snížená",J308,0)</f>
        <v>0</v>
      </c>
      <c r="BG308" s="156">
        <f>IF(N308="zákl. přenesená",J308,0)</f>
        <v>0</v>
      </c>
      <c r="BH308" s="156">
        <f>IF(N308="sníž. přenesená",J308,0)</f>
        <v>0</v>
      </c>
      <c r="BI308" s="156">
        <f>IF(N308="nulová",J308,0)</f>
        <v>0</v>
      </c>
      <c r="BJ308" s="15" t="s">
        <v>82</v>
      </c>
      <c r="BK308" s="156">
        <f>ROUND(I308*H308,2)</f>
        <v>0</v>
      </c>
      <c r="BL308" s="15" t="s">
        <v>268</v>
      </c>
      <c r="BM308" s="155" t="s">
        <v>3242</v>
      </c>
    </row>
    <row r="309" spans="2:65" s="1" customFormat="1" ht="55.5" customHeight="1">
      <c r="B309" s="114"/>
      <c r="C309" s="157" t="s">
        <v>1632</v>
      </c>
      <c r="D309" s="157" t="s">
        <v>207</v>
      </c>
      <c r="E309" s="158" t="s">
        <v>1884</v>
      </c>
      <c r="F309" s="159" t="s">
        <v>1885</v>
      </c>
      <c r="G309" s="160" t="s">
        <v>857</v>
      </c>
      <c r="H309" s="161">
        <v>87.37</v>
      </c>
      <c r="I309" s="162"/>
      <c r="J309" s="163">
        <f>ROUND(I309*H309,2)</f>
        <v>0</v>
      </c>
      <c r="K309" s="159" t="s">
        <v>239</v>
      </c>
      <c r="L309" s="30"/>
      <c r="M309" s="164" t="s">
        <v>1</v>
      </c>
      <c r="N309" s="113" t="s">
        <v>39</v>
      </c>
      <c r="P309" s="153">
        <f>O309*H309</f>
        <v>0</v>
      </c>
      <c r="Q309" s="153">
        <v>0</v>
      </c>
      <c r="R309" s="153">
        <f>Q309*H309</f>
        <v>0</v>
      </c>
      <c r="S309" s="153">
        <v>0</v>
      </c>
      <c r="T309" s="154">
        <f>S309*H309</f>
        <v>0</v>
      </c>
      <c r="AR309" s="155" t="s">
        <v>268</v>
      </c>
      <c r="AT309" s="155" t="s">
        <v>207</v>
      </c>
      <c r="AU309" s="155" t="s">
        <v>82</v>
      </c>
      <c r="AY309" s="15" t="s">
        <v>193</v>
      </c>
      <c r="BE309" s="156">
        <f>IF(N309="základní",J309,0)</f>
        <v>0</v>
      </c>
      <c r="BF309" s="156">
        <f>IF(N309="snížená",J309,0)</f>
        <v>0</v>
      </c>
      <c r="BG309" s="156">
        <f>IF(N309="zákl. přenesená",J309,0)</f>
        <v>0</v>
      </c>
      <c r="BH309" s="156">
        <f>IF(N309="sníž. přenesená",J309,0)</f>
        <v>0</v>
      </c>
      <c r="BI309" s="156">
        <f>IF(N309="nulová",J309,0)</f>
        <v>0</v>
      </c>
      <c r="BJ309" s="15" t="s">
        <v>82</v>
      </c>
      <c r="BK309" s="156">
        <f>ROUND(I309*H309,2)</f>
        <v>0</v>
      </c>
      <c r="BL309" s="15" t="s">
        <v>268</v>
      </c>
      <c r="BM309" s="155" t="s">
        <v>3243</v>
      </c>
    </row>
    <row r="310" spans="2:65" s="1" customFormat="1" ht="11.25">
      <c r="B310" s="30"/>
      <c r="D310" s="180" t="s">
        <v>286</v>
      </c>
      <c r="F310" s="181" t="s">
        <v>1887</v>
      </c>
      <c r="I310" s="115"/>
      <c r="L310" s="30"/>
      <c r="M310" s="182"/>
      <c r="T310" s="54"/>
      <c r="AT310" s="15" t="s">
        <v>286</v>
      </c>
      <c r="AU310" s="15" t="s">
        <v>82</v>
      </c>
    </row>
    <row r="311" spans="2:65" s="12" customFormat="1" ht="11.25">
      <c r="B311" s="165"/>
      <c r="D311" s="166" t="s">
        <v>224</v>
      </c>
      <c r="E311" s="167" t="s">
        <v>1</v>
      </c>
      <c r="F311" s="168" t="s">
        <v>3244</v>
      </c>
      <c r="H311" s="169">
        <v>79.87</v>
      </c>
      <c r="I311" s="170"/>
      <c r="L311" s="165"/>
      <c r="M311" s="171"/>
      <c r="T311" s="172"/>
      <c r="AT311" s="167" t="s">
        <v>224</v>
      </c>
      <c r="AU311" s="167" t="s">
        <v>82</v>
      </c>
      <c r="AV311" s="12" t="s">
        <v>84</v>
      </c>
      <c r="AW311" s="12" t="s">
        <v>226</v>
      </c>
      <c r="AX311" s="12" t="s">
        <v>74</v>
      </c>
      <c r="AY311" s="167" t="s">
        <v>193</v>
      </c>
    </row>
    <row r="312" spans="2:65" s="12" customFormat="1" ht="11.25">
      <c r="B312" s="165"/>
      <c r="D312" s="166" t="s">
        <v>224</v>
      </c>
      <c r="E312" s="167" t="s">
        <v>1</v>
      </c>
      <c r="F312" s="168" t="s">
        <v>3245</v>
      </c>
      <c r="H312" s="169">
        <v>7.5</v>
      </c>
      <c r="I312" s="170"/>
      <c r="L312" s="165"/>
      <c r="M312" s="171"/>
      <c r="T312" s="172"/>
      <c r="AT312" s="167" t="s">
        <v>224</v>
      </c>
      <c r="AU312" s="167" t="s">
        <v>82</v>
      </c>
      <c r="AV312" s="12" t="s">
        <v>84</v>
      </c>
      <c r="AW312" s="12" t="s">
        <v>226</v>
      </c>
      <c r="AX312" s="12" t="s">
        <v>74</v>
      </c>
      <c r="AY312" s="167" t="s">
        <v>193</v>
      </c>
    </row>
    <row r="313" spans="2:65" s="13" customFormat="1" ht="11.25">
      <c r="B313" s="173"/>
      <c r="D313" s="166" t="s">
        <v>224</v>
      </c>
      <c r="E313" s="174" t="s">
        <v>1</v>
      </c>
      <c r="F313" s="175" t="s">
        <v>227</v>
      </c>
      <c r="H313" s="176">
        <v>87.37</v>
      </c>
      <c r="I313" s="177"/>
      <c r="L313" s="173"/>
      <c r="M313" s="178"/>
      <c r="T313" s="179"/>
      <c r="AT313" s="174" t="s">
        <v>224</v>
      </c>
      <c r="AU313" s="174" t="s">
        <v>82</v>
      </c>
      <c r="AV313" s="13" t="s">
        <v>192</v>
      </c>
      <c r="AW313" s="13" t="s">
        <v>226</v>
      </c>
      <c r="AX313" s="13" t="s">
        <v>82</v>
      </c>
      <c r="AY313" s="174" t="s">
        <v>193</v>
      </c>
    </row>
    <row r="314" spans="2:65" s="1" customFormat="1" ht="37.9" customHeight="1">
      <c r="B314" s="114"/>
      <c r="C314" s="157" t="s">
        <v>1636</v>
      </c>
      <c r="D314" s="157" t="s">
        <v>207</v>
      </c>
      <c r="E314" s="158" t="s">
        <v>1891</v>
      </c>
      <c r="F314" s="159" t="s">
        <v>1892</v>
      </c>
      <c r="G314" s="160" t="s">
        <v>857</v>
      </c>
      <c r="H314" s="161">
        <v>87.37</v>
      </c>
      <c r="I314" s="162"/>
      <c r="J314" s="163">
        <f>ROUND(I314*H314,2)</f>
        <v>0</v>
      </c>
      <c r="K314" s="159" t="s">
        <v>1003</v>
      </c>
      <c r="L314" s="30"/>
      <c r="M314" s="164" t="s">
        <v>1</v>
      </c>
      <c r="N314" s="113" t="s">
        <v>39</v>
      </c>
      <c r="P314" s="153">
        <f>O314*H314</f>
        <v>0</v>
      </c>
      <c r="Q314" s="153">
        <v>0</v>
      </c>
      <c r="R314" s="153">
        <f>Q314*H314</f>
        <v>0</v>
      </c>
      <c r="S314" s="153">
        <v>0</v>
      </c>
      <c r="T314" s="154">
        <f>S314*H314</f>
        <v>0</v>
      </c>
      <c r="AR314" s="155" t="s">
        <v>192</v>
      </c>
      <c r="AT314" s="155" t="s">
        <v>207</v>
      </c>
      <c r="AU314" s="155" t="s">
        <v>82</v>
      </c>
      <c r="AY314" s="15" t="s">
        <v>193</v>
      </c>
      <c r="BE314" s="156">
        <f>IF(N314="základní",J314,0)</f>
        <v>0</v>
      </c>
      <c r="BF314" s="156">
        <f>IF(N314="snížená",J314,0)</f>
        <v>0</v>
      </c>
      <c r="BG314" s="156">
        <f>IF(N314="zákl. přenesená",J314,0)</f>
        <v>0</v>
      </c>
      <c r="BH314" s="156">
        <f>IF(N314="sníž. přenesená",J314,0)</f>
        <v>0</v>
      </c>
      <c r="BI314" s="156">
        <f>IF(N314="nulová",J314,0)</f>
        <v>0</v>
      </c>
      <c r="BJ314" s="15" t="s">
        <v>82</v>
      </c>
      <c r="BK314" s="156">
        <f>ROUND(I314*H314,2)</f>
        <v>0</v>
      </c>
      <c r="BL314" s="15" t="s">
        <v>192</v>
      </c>
      <c r="BM314" s="155" t="s">
        <v>3246</v>
      </c>
    </row>
    <row r="315" spans="2:65" s="1" customFormat="1" ht="11.25">
      <c r="B315" s="30"/>
      <c r="D315" s="180" t="s">
        <v>286</v>
      </c>
      <c r="F315" s="181" t="s">
        <v>1894</v>
      </c>
      <c r="I315" s="115"/>
      <c r="L315" s="30"/>
      <c r="M315" s="182"/>
      <c r="T315" s="54"/>
      <c r="AT315" s="15" t="s">
        <v>286</v>
      </c>
      <c r="AU315" s="15" t="s">
        <v>82</v>
      </c>
    </row>
    <row r="316" spans="2:65" s="12" customFormat="1" ht="11.25">
      <c r="B316" s="165"/>
      <c r="D316" s="166" t="s">
        <v>224</v>
      </c>
      <c r="E316" s="167" t="s">
        <v>1</v>
      </c>
      <c r="F316" s="168" t="s">
        <v>3244</v>
      </c>
      <c r="H316" s="169">
        <v>79.87</v>
      </c>
      <c r="I316" s="170"/>
      <c r="L316" s="165"/>
      <c r="M316" s="171"/>
      <c r="T316" s="172"/>
      <c r="AT316" s="167" t="s">
        <v>224</v>
      </c>
      <c r="AU316" s="167" t="s">
        <v>82</v>
      </c>
      <c r="AV316" s="12" t="s">
        <v>84</v>
      </c>
      <c r="AW316" s="12" t="s">
        <v>226</v>
      </c>
      <c r="AX316" s="12" t="s">
        <v>74</v>
      </c>
      <c r="AY316" s="167" t="s">
        <v>193</v>
      </c>
    </row>
    <row r="317" spans="2:65" s="12" customFormat="1" ht="11.25">
      <c r="B317" s="165"/>
      <c r="D317" s="166" t="s">
        <v>224</v>
      </c>
      <c r="E317" s="167" t="s">
        <v>1</v>
      </c>
      <c r="F317" s="168" t="s">
        <v>3245</v>
      </c>
      <c r="H317" s="169">
        <v>7.5</v>
      </c>
      <c r="I317" s="170"/>
      <c r="L317" s="165"/>
      <c r="M317" s="171"/>
      <c r="T317" s="172"/>
      <c r="AT317" s="167" t="s">
        <v>224</v>
      </c>
      <c r="AU317" s="167" t="s">
        <v>82</v>
      </c>
      <c r="AV317" s="12" t="s">
        <v>84</v>
      </c>
      <c r="AW317" s="12" t="s">
        <v>226</v>
      </c>
      <c r="AX317" s="12" t="s">
        <v>74</v>
      </c>
      <c r="AY317" s="167" t="s">
        <v>193</v>
      </c>
    </row>
    <row r="318" spans="2:65" s="13" customFormat="1" ht="11.25">
      <c r="B318" s="173"/>
      <c r="D318" s="166" t="s">
        <v>224</v>
      </c>
      <c r="E318" s="174" t="s">
        <v>1</v>
      </c>
      <c r="F318" s="175" t="s">
        <v>227</v>
      </c>
      <c r="H318" s="176">
        <v>87.37</v>
      </c>
      <c r="I318" s="177"/>
      <c r="L318" s="173"/>
      <c r="M318" s="178"/>
      <c r="T318" s="179"/>
      <c r="AT318" s="174" t="s">
        <v>224</v>
      </c>
      <c r="AU318" s="174" t="s">
        <v>82</v>
      </c>
      <c r="AV318" s="13" t="s">
        <v>192</v>
      </c>
      <c r="AW318" s="13" t="s">
        <v>226</v>
      </c>
      <c r="AX318" s="13" t="s">
        <v>82</v>
      </c>
      <c r="AY318" s="174" t="s">
        <v>193</v>
      </c>
    </row>
    <row r="319" spans="2:65" s="1" customFormat="1" ht="49.15" customHeight="1">
      <c r="B319" s="114"/>
      <c r="C319" s="157" t="s">
        <v>1640</v>
      </c>
      <c r="D319" s="157" t="s">
        <v>207</v>
      </c>
      <c r="E319" s="158" t="s">
        <v>1897</v>
      </c>
      <c r="F319" s="159" t="s">
        <v>1898</v>
      </c>
      <c r="G319" s="160" t="s">
        <v>857</v>
      </c>
      <c r="H319" s="161">
        <v>27.742000000000001</v>
      </c>
      <c r="I319" s="162"/>
      <c r="J319" s="163">
        <f>ROUND(I319*H319,2)</f>
        <v>0</v>
      </c>
      <c r="K319" s="159" t="s">
        <v>905</v>
      </c>
      <c r="L319" s="30"/>
      <c r="M319" s="164" t="s">
        <v>1</v>
      </c>
      <c r="N319" s="113" t="s">
        <v>39</v>
      </c>
      <c r="P319" s="153">
        <f>O319*H319</f>
        <v>0</v>
      </c>
      <c r="Q319" s="153">
        <v>0</v>
      </c>
      <c r="R319" s="153">
        <f>Q319*H319</f>
        <v>0</v>
      </c>
      <c r="S319" s="153">
        <v>0</v>
      </c>
      <c r="T319" s="154">
        <f>S319*H319</f>
        <v>0</v>
      </c>
      <c r="AR319" s="155" t="s">
        <v>268</v>
      </c>
      <c r="AT319" s="155" t="s">
        <v>207</v>
      </c>
      <c r="AU319" s="155" t="s">
        <v>82</v>
      </c>
      <c r="AY319" s="15" t="s">
        <v>193</v>
      </c>
      <c r="BE319" s="156">
        <f>IF(N319="základní",J319,0)</f>
        <v>0</v>
      </c>
      <c r="BF319" s="156">
        <f>IF(N319="snížená",J319,0)</f>
        <v>0</v>
      </c>
      <c r="BG319" s="156">
        <f>IF(N319="zákl. přenesená",J319,0)</f>
        <v>0</v>
      </c>
      <c r="BH319" s="156">
        <f>IF(N319="sníž. přenesená",J319,0)</f>
        <v>0</v>
      </c>
      <c r="BI319" s="156">
        <f>IF(N319="nulová",J319,0)</f>
        <v>0</v>
      </c>
      <c r="BJ319" s="15" t="s">
        <v>82</v>
      </c>
      <c r="BK319" s="156">
        <f>ROUND(I319*H319,2)</f>
        <v>0</v>
      </c>
      <c r="BL319" s="15" t="s">
        <v>268</v>
      </c>
      <c r="BM319" s="155" t="s">
        <v>3247</v>
      </c>
    </row>
    <row r="320" spans="2:65" s="1" customFormat="1" ht="11.25">
      <c r="B320" s="30"/>
      <c r="D320" s="180" t="s">
        <v>286</v>
      </c>
      <c r="F320" s="181" t="s">
        <v>1900</v>
      </c>
      <c r="I320" s="115"/>
      <c r="L320" s="30"/>
      <c r="M320" s="182"/>
      <c r="T320" s="54"/>
      <c r="AT320" s="15" t="s">
        <v>286</v>
      </c>
      <c r="AU320" s="15" t="s">
        <v>82</v>
      </c>
    </row>
    <row r="321" spans="2:65" s="12" customFormat="1" ht="11.25">
      <c r="B321" s="165"/>
      <c r="D321" s="166" t="s">
        <v>224</v>
      </c>
      <c r="E321" s="167" t="s">
        <v>1</v>
      </c>
      <c r="F321" s="168" t="s">
        <v>3245</v>
      </c>
      <c r="H321" s="169">
        <v>7.5</v>
      </c>
      <c r="I321" s="170"/>
      <c r="L321" s="165"/>
      <c r="M321" s="171"/>
      <c r="T321" s="172"/>
      <c r="AT321" s="167" t="s">
        <v>224</v>
      </c>
      <c r="AU321" s="167" t="s">
        <v>82</v>
      </c>
      <c r="AV321" s="12" t="s">
        <v>84</v>
      </c>
      <c r="AW321" s="12" t="s">
        <v>226</v>
      </c>
      <c r="AX321" s="12" t="s">
        <v>74</v>
      </c>
      <c r="AY321" s="167" t="s">
        <v>193</v>
      </c>
    </row>
    <row r="322" spans="2:65" s="12" customFormat="1" ht="11.25">
      <c r="B322" s="165"/>
      <c r="D322" s="166" t="s">
        <v>224</v>
      </c>
      <c r="E322" s="167" t="s">
        <v>1</v>
      </c>
      <c r="F322" s="168" t="s">
        <v>3248</v>
      </c>
      <c r="H322" s="169">
        <v>20.242000000000001</v>
      </c>
      <c r="I322" s="170"/>
      <c r="L322" s="165"/>
      <c r="M322" s="171"/>
      <c r="T322" s="172"/>
      <c r="AT322" s="167" t="s">
        <v>224</v>
      </c>
      <c r="AU322" s="167" t="s">
        <v>82</v>
      </c>
      <c r="AV322" s="12" t="s">
        <v>84</v>
      </c>
      <c r="AW322" s="12" t="s">
        <v>226</v>
      </c>
      <c r="AX322" s="12" t="s">
        <v>74</v>
      </c>
      <c r="AY322" s="167" t="s">
        <v>193</v>
      </c>
    </row>
    <row r="323" spans="2:65" s="13" customFormat="1" ht="11.25">
      <c r="B323" s="173"/>
      <c r="D323" s="166" t="s">
        <v>224</v>
      </c>
      <c r="E323" s="174" t="s">
        <v>1</v>
      </c>
      <c r="F323" s="175" t="s">
        <v>227</v>
      </c>
      <c r="H323" s="176">
        <v>27.742000000000001</v>
      </c>
      <c r="I323" s="177"/>
      <c r="L323" s="173"/>
      <c r="M323" s="178"/>
      <c r="T323" s="179"/>
      <c r="AT323" s="174" t="s">
        <v>224</v>
      </c>
      <c r="AU323" s="174" t="s">
        <v>82</v>
      </c>
      <c r="AV323" s="13" t="s">
        <v>192</v>
      </c>
      <c r="AW323" s="13" t="s">
        <v>226</v>
      </c>
      <c r="AX323" s="13" t="s">
        <v>82</v>
      </c>
      <c r="AY323" s="174" t="s">
        <v>193</v>
      </c>
    </row>
    <row r="324" spans="2:65" s="1" customFormat="1" ht="24.2" customHeight="1">
      <c r="B324" s="114"/>
      <c r="C324" s="157" t="s">
        <v>1644</v>
      </c>
      <c r="D324" s="157" t="s">
        <v>207</v>
      </c>
      <c r="E324" s="158" t="s">
        <v>1904</v>
      </c>
      <c r="F324" s="159" t="s">
        <v>1905</v>
      </c>
      <c r="G324" s="160" t="s">
        <v>857</v>
      </c>
      <c r="H324" s="161">
        <v>59.628</v>
      </c>
      <c r="I324" s="162"/>
      <c r="J324" s="163">
        <f>ROUND(I324*H324,2)</f>
        <v>0</v>
      </c>
      <c r="K324" s="159" t="s">
        <v>1003</v>
      </c>
      <c r="L324" s="30"/>
      <c r="M324" s="164" t="s">
        <v>1</v>
      </c>
      <c r="N324" s="113" t="s">
        <v>39</v>
      </c>
      <c r="P324" s="153">
        <f>O324*H324</f>
        <v>0</v>
      </c>
      <c r="Q324" s="153">
        <v>0</v>
      </c>
      <c r="R324" s="153">
        <f>Q324*H324</f>
        <v>0</v>
      </c>
      <c r="S324" s="153">
        <v>0</v>
      </c>
      <c r="T324" s="154">
        <f>S324*H324</f>
        <v>0</v>
      </c>
      <c r="AR324" s="155" t="s">
        <v>268</v>
      </c>
      <c r="AT324" s="155" t="s">
        <v>207</v>
      </c>
      <c r="AU324" s="155" t="s">
        <v>82</v>
      </c>
      <c r="AY324" s="15" t="s">
        <v>193</v>
      </c>
      <c r="BE324" s="156">
        <f>IF(N324="základní",J324,0)</f>
        <v>0</v>
      </c>
      <c r="BF324" s="156">
        <f>IF(N324="snížená",J324,0)</f>
        <v>0</v>
      </c>
      <c r="BG324" s="156">
        <f>IF(N324="zákl. přenesená",J324,0)</f>
        <v>0</v>
      </c>
      <c r="BH324" s="156">
        <f>IF(N324="sníž. přenesená",J324,0)</f>
        <v>0</v>
      </c>
      <c r="BI324" s="156">
        <f>IF(N324="nulová",J324,0)</f>
        <v>0</v>
      </c>
      <c r="BJ324" s="15" t="s">
        <v>82</v>
      </c>
      <c r="BK324" s="156">
        <f>ROUND(I324*H324,2)</f>
        <v>0</v>
      </c>
      <c r="BL324" s="15" t="s">
        <v>268</v>
      </c>
      <c r="BM324" s="155" t="s">
        <v>3249</v>
      </c>
    </row>
    <row r="325" spans="2:65" s="1" customFormat="1" ht="11.25">
      <c r="B325" s="30"/>
      <c r="D325" s="180" t="s">
        <v>286</v>
      </c>
      <c r="F325" s="181" t="s">
        <v>1907</v>
      </c>
      <c r="I325" s="115"/>
      <c r="L325" s="30"/>
      <c r="M325" s="182"/>
      <c r="T325" s="54"/>
      <c r="AT325" s="15" t="s">
        <v>286</v>
      </c>
      <c r="AU325" s="15" t="s">
        <v>82</v>
      </c>
    </row>
    <row r="326" spans="2:65" s="12" customFormat="1" ht="11.25">
      <c r="B326" s="165"/>
      <c r="D326" s="166" t="s">
        <v>224</v>
      </c>
      <c r="E326" s="167" t="s">
        <v>1</v>
      </c>
      <c r="F326" s="168" t="s">
        <v>3250</v>
      </c>
      <c r="H326" s="169">
        <v>59.628</v>
      </c>
      <c r="I326" s="170"/>
      <c r="L326" s="165"/>
      <c r="M326" s="171"/>
      <c r="T326" s="172"/>
      <c r="AT326" s="167" t="s">
        <v>224</v>
      </c>
      <c r="AU326" s="167" t="s">
        <v>82</v>
      </c>
      <c r="AV326" s="12" t="s">
        <v>84</v>
      </c>
      <c r="AW326" s="12" t="s">
        <v>226</v>
      </c>
      <c r="AX326" s="12" t="s">
        <v>74</v>
      </c>
      <c r="AY326" s="167" t="s">
        <v>193</v>
      </c>
    </row>
    <row r="327" spans="2:65" s="13" customFormat="1" ht="11.25">
      <c r="B327" s="173"/>
      <c r="D327" s="166" t="s">
        <v>224</v>
      </c>
      <c r="E327" s="174" t="s">
        <v>1</v>
      </c>
      <c r="F327" s="175" t="s">
        <v>227</v>
      </c>
      <c r="H327" s="176">
        <v>59.628</v>
      </c>
      <c r="I327" s="177"/>
      <c r="L327" s="173"/>
      <c r="M327" s="178"/>
      <c r="T327" s="179"/>
      <c r="AT327" s="174" t="s">
        <v>224</v>
      </c>
      <c r="AU327" s="174" t="s">
        <v>82</v>
      </c>
      <c r="AV327" s="13" t="s">
        <v>192</v>
      </c>
      <c r="AW327" s="13" t="s">
        <v>226</v>
      </c>
      <c r="AX327" s="13" t="s">
        <v>82</v>
      </c>
      <c r="AY327" s="174" t="s">
        <v>193</v>
      </c>
    </row>
    <row r="328" spans="2:65" s="1" customFormat="1" ht="24.2" customHeight="1">
      <c r="B328" s="114"/>
      <c r="C328" s="157" t="s">
        <v>1649</v>
      </c>
      <c r="D328" s="157" t="s">
        <v>207</v>
      </c>
      <c r="E328" s="158" t="s">
        <v>1879</v>
      </c>
      <c r="F328" s="159" t="s">
        <v>1880</v>
      </c>
      <c r="G328" s="160" t="s">
        <v>258</v>
      </c>
      <c r="H328" s="161">
        <v>8</v>
      </c>
      <c r="I328" s="162"/>
      <c r="J328" s="163">
        <f>ROUND(I328*H328,2)</f>
        <v>0</v>
      </c>
      <c r="K328" s="159" t="s">
        <v>239</v>
      </c>
      <c r="L328" s="30"/>
      <c r="M328" s="164" t="s">
        <v>1</v>
      </c>
      <c r="N328" s="113" t="s">
        <v>39</v>
      </c>
      <c r="P328" s="153">
        <f>O328*H328</f>
        <v>0</v>
      </c>
      <c r="Q328" s="153">
        <v>7.6E-3</v>
      </c>
      <c r="R328" s="153">
        <f>Q328*H328</f>
        <v>6.08E-2</v>
      </c>
      <c r="S328" s="153">
        <v>0</v>
      </c>
      <c r="T328" s="154">
        <f>S328*H328</f>
        <v>0</v>
      </c>
      <c r="AR328" s="155" t="s">
        <v>268</v>
      </c>
      <c r="AT328" s="155" t="s">
        <v>207</v>
      </c>
      <c r="AU328" s="155" t="s">
        <v>82</v>
      </c>
      <c r="AY328" s="15" t="s">
        <v>193</v>
      </c>
      <c r="BE328" s="156">
        <f>IF(N328="základní",J328,0)</f>
        <v>0</v>
      </c>
      <c r="BF328" s="156">
        <f>IF(N328="snížená",J328,0)</f>
        <v>0</v>
      </c>
      <c r="BG328" s="156">
        <f>IF(N328="zákl. přenesená",J328,0)</f>
        <v>0</v>
      </c>
      <c r="BH328" s="156">
        <f>IF(N328="sníž. přenesená",J328,0)</f>
        <v>0</v>
      </c>
      <c r="BI328" s="156">
        <f>IF(N328="nulová",J328,0)</f>
        <v>0</v>
      </c>
      <c r="BJ328" s="15" t="s">
        <v>82</v>
      </c>
      <c r="BK328" s="156">
        <f>ROUND(I328*H328,2)</f>
        <v>0</v>
      </c>
      <c r="BL328" s="15" t="s">
        <v>268</v>
      </c>
      <c r="BM328" s="155" t="s">
        <v>3251</v>
      </c>
    </row>
    <row r="329" spans="2:65" s="1" customFormat="1" ht="11.25">
      <c r="B329" s="30"/>
      <c r="D329" s="180" t="s">
        <v>286</v>
      </c>
      <c r="F329" s="181" t="s">
        <v>1882</v>
      </c>
      <c r="I329" s="115"/>
      <c r="L329" s="30"/>
      <c r="M329" s="182"/>
      <c r="T329" s="54"/>
      <c r="AT329" s="15" t="s">
        <v>286</v>
      </c>
      <c r="AU329" s="15" t="s">
        <v>82</v>
      </c>
    </row>
    <row r="330" spans="2:65" s="1" customFormat="1" ht="44.25" customHeight="1">
      <c r="B330" s="114"/>
      <c r="C330" s="157" t="s">
        <v>2454</v>
      </c>
      <c r="D330" s="157" t="s">
        <v>207</v>
      </c>
      <c r="E330" s="158" t="s">
        <v>1001</v>
      </c>
      <c r="F330" s="159" t="s">
        <v>1002</v>
      </c>
      <c r="G330" s="160" t="s">
        <v>857</v>
      </c>
      <c r="H330" s="161">
        <v>76.031999999999996</v>
      </c>
      <c r="I330" s="162"/>
      <c r="J330" s="163">
        <f>ROUND(I330*H330,2)</f>
        <v>0</v>
      </c>
      <c r="K330" s="159" t="s">
        <v>1003</v>
      </c>
      <c r="L330" s="30"/>
      <c r="M330" s="164" t="s">
        <v>1</v>
      </c>
      <c r="N330" s="113" t="s">
        <v>39</v>
      </c>
      <c r="P330" s="153">
        <f>O330*H330</f>
        <v>0</v>
      </c>
      <c r="Q330" s="153">
        <v>0</v>
      </c>
      <c r="R330" s="153">
        <f>Q330*H330</f>
        <v>0</v>
      </c>
      <c r="S330" s="153">
        <v>0</v>
      </c>
      <c r="T330" s="154">
        <f>S330*H330</f>
        <v>0</v>
      </c>
      <c r="AR330" s="155" t="s">
        <v>1004</v>
      </c>
      <c r="AT330" s="155" t="s">
        <v>207</v>
      </c>
      <c r="AU330" s="155" t="s">
        <v>82</v>
      </c>
      <c r="AY330" s="15" t="s">
        <v>193</v>
      </c>
      <c r="BE330" s="156">
        <f>IF(N330="základní",J330,0)</f>
        <v>0</v>
      </c>
      <c r="BF330" s="156">
        <f>IF(N330="snížená",J330,0)</f>
        <v>0</v>
      </c>
      <c r="BG330" s="156">
        <f>IF(N330="zákl. přenesená",J330,0)</f>
        <v>0</v>
      </c>
      <c r="BH330" s="156">
        <f>IF(N330="sníž. přenesená",J330,0)</f>
        <v>0</v>
      </c>
      <c r="BI330" s="156">
        <f>IF(N330="nulová",J330,0)</f>
        <v>0</v>
      </c>
      <c r="BJ330" s="15" t="s">
        <v>82</v>
      </c>
      <c r="BK330" s="156">
        <f>ROUND(I330*H330,2)</f>
        <v>0</v>
      </c>
      <c r="BL330" s="15" t="s">
        <v>1004</v>
      </c>
      <c r="BM330" s="155" t="s">
        <v>3252</v>
      </c>
    </row>
    <row r="331" spans="2:65" s="1" customFormat="1" ht="11.25">
      <c r="B331" s="30"/>
      <c r="D331" s="180" t="s">
        <v>286</v>
      </c>
      <c r="F331" s="181" t="s">
        <v>1006</v>
      </c>
      <c r="I331" s="115"/>
      <c r="L331" s="30"/>
      <c r="M331" s="182"/>
      <c r="T331" s="54"/>
      <c r="AT331" s="15" t="s">
        <v>286</v>
      </c>
      <c r="AU331" s="15" t="s">
        <v>82</v>
      </c>
    </row>
    <row r="332" spans="2:65" s="12" customFormat="1" ht="11.25">
      <c r="B332" s="165"/>
      <c r="D332" s="166" t="s">
        <v>224</v>
      </c>
      <c r="E332" s="167" t="s">
        <v>1</v>
      </c>
      <c r="F332" s="168" t="s">
        <v>3253</v>
      </c>
      <c r="H332" s="169">
        <v>12.288</v>
      </c>
      <c r="I332" s="170"/>
      <c r="L332" s="165"/>
      <c r="M332" s="171"/>
      <c r="T332" s="172"/>
      <c r="AT332" s="167" t="s">
        <v>224</v>
      </c>
      <c r="AU332" s="167" t="s">
        <v>82</v>
      </c>
      <c r="AV332" s="12" t="s">
        <v>84</v>
      </c>
      <c r="AW332" s="12" t="s">
        <v>226</v>
      </c>
      <c r="AX332" s="12" t="s">
        <v>74</v>
      </c>
      <c r="AY332" s="167" t="s">
        <v>193</v>
      </c>
    </row>
    <row r="333" spans="2:65" s="12" customFormat="1" ht="11.25">
      <c r="B333" s="165"/>
      <c r="D333" s="166" t="s">
        <v>224</v>
      </c>
      <c r="E333" s="167" t="s">
        <v>1</v>
      </c>
      <c r="F333" s="168" t="s">
        <v>2447</v>
      </c>
      <c r="H333" s="169">
        <v>5.6319999999999997</v>
      </c>
      <c r="I333" s="170"/>
      <c r="L333" s="165"/>
      <c r="M333" s="171"/>
      <c r="T333" s="172"/>
      <c r="AT333" s="167" t="s">
        <v>224</v>
      </c>
      <c r="AU333" s="167" t="s">
        <v>82</v>
      </c>
      <c r="AV333" s="12" t="s">
        <v>84</v>
      </c>
      <c r="AW333" s="12" t="s">
        <v>226</v>
      </c>
      <c r="AX333" s="12" t="s">
        <v>74</v>
      </c>
      <c r="AY333" s="167" t="s">
        <v>193</v>
      </c>
    </row>
    <row r="334" spans="2:65" s="12" customFormat="1" ht="11.25">
      <c r="B334" s="165"/>
      <c r="D334" s="166" t="s">
        <v>224</v>
      </c>
      <c r="E334" s="167" t="s">
        <v>1</v>
      </c>
      <c r="F334" s="168" t="s">
        <v>3254</v>
      </c>
      <c r="H334" s="169">
        <v>51.2</v>
      </c>
      <c r="I334" s="170"/>
      <c r="L334" s="165"/>
      <c r="M334" s="171"/>
      <c r="T334" s="172"/>
      <c r="AT334" s="167" t="s">
        <v>224</v>
      </c>
      <c r="AU334" s="167" t="s">
        <v>82</v>
      </c>
      <c r="AV334" s="12" t="s">
        <v>84</v>
      </c>
      <c r="AW334" s="12" t="s">
        <v>226</v>
      </c>
      <c r="AX334" s="12" t="s">
        <v>74</v>
      </c>
      <c r="AY334" s="167" t="s">
        <v>193</v>
      </c>
    </row>
    <row r="335" spans="2:65" s="13" customFormat="1" ht="11.25">
      <c r="B335" s="173"/>
      <c r="D335" s="166" t="s">
        <v>224</v>
      </c>
      <c r="E335" s="174" t="s">
        <v>1</v>
      </c>
      <c r="F335" s="175" t="s">
        <v>227</v>
      </c>
      <c r="H335" s="176">
        <v>69.12</v>
      </c>
      <c r="I335" s="177"/>
      <c r="L335" s="173"/>
      <c r="M335" s="178"/>
      <c r="T335" s="179"/>
      <c r="AT335" s="174" t="s">
        <v>224</v>
      </c>
      <c r="AU335" s="174" t="s">
        <v>82</v>
      </c>
      <c r="AV335" s="13" t="s">
        <v>192</v>
      </c>
      <c r="AW335" s="13" t="s">
        <v>226</v>
      </c>
      <c r="AX335" s="13" t="s">
        <v>82</v>
      </c>
      <c r="AY335" s="174" t="s">
        <v>193</v>
      </c>
    </row>
    <row r="336" spans="2:65" s="12" customFormat="1" ht="11.25">
      <c r="B336" s="165"/>
      <c r="D336" s="166" t="s">
        <v>224</v>
      </c>
      <c r="F336" s="168" t="s">
        <v>3255</v>
      </c>
      <c r="H336" s="169">
        <v>76.031999999999996</v>
      </c>
      <c r="I336" s="170"/>
      <c r="L336" s="165"/>
      <c r="M336" s="171"/>
      <c r="T336" s="172"/>
      <c r="AT336" s="167" t="s">
        <v>224</v>
      </c>
      <c r="AU336" s="167" t="s">
        <v>82</v>
      </c>
      <c r="AV336" s="12" t="s">
        <v>84</v>
      </c>
      <c r="AW336" s="12" t="s">
        <v>3</v>
      </c>
      <c r="AX336" s="12" t="s">
        <v>82</v>
      </c>
      <c r="AY336" s="167" t="s">
        <v>193</v>
      </c>
    </row>
    <row r="337" spans="2:65" s="1" customFormat="1" ht="21.75" customHeight="1">
      <c r="B337" s="114"/>
      <c r="C337" s="157" t="s">
        <v>2458</v>
      </c>
      <c r="D337" s="157" t="s">
        <v>207</v>
      </c>
      <c r="E337" s="158" t="s">
        <v>1925</v>
      </c>
      <c r="F337" s="159" t="s">
        <v>1926</v>
      </c>
      <c r="G337" s="160" t="s">
        <v>864</v>
      </c>
      <c r="H337" s="161">
        <v>0.625</v>
      </c>
      <c r="I337" s="162"/>
      <c r="J337" s="163">
        <f>ROUND(I337*H337,2)</f>
        <v>0</v>
      </c>
      <c r="K337" s="159" t="s">
        <v>1003</v>
      </c>
      <c r="L337" s="30"/>
      <c r="M337" s="164" t="s">
        <v>1</v>
      </c>
      <c r="N337" s="113" t="s">
        <v>39</v>
      </c>
      <c r="P337" s="153">
        <f>O337*H337</f>
        <v>0</v>
      </c>
      <c r="Q337" s="153">
        <v>1.0606543799999999</v>
      </c>
      <c r="R337" s="153">
        <f>Q337*H337</f>
        <v>0.66290898749999994</v>
      </c>
      <c r="S337" s="153">
        <v>0</v>
      </c>
      <c r="T337" s="154">
        <f>S337*H337</f>
        <v>0</v>
      </c>
      <c r="AR337" s="155" t="s">
        <v>1004</v>
      </c>
      <c r="AT337" s="155" t="s">
        <v>207</v>
      </c>
      <c r="AU337" s="155" t="s">
        <v>82</v>
      </c>
      <c r="AY337" s="15" t="s">
        <v>193</v>
      </c>
      <c r="BE337" s="156">
        <f>IF(N337="základní",J337,0)</f>
        <v>0</v>
      </c>
      <c r="BF337" s="156">
        <f>IF(N337="snížená",J337,0)</f>
        <v>0</v>
      </c>
      <c r="BG337" s="156">
        <f>IF(N337="zákl. přenesená",J337,0)</f>
        <v>0</v>
      </c>
      <c r="BH337" s="156">
        <f>IF(N337="sníž. přenesená",J337,0)</f>
        <v>0</v>
      </c>
      <c r="BI337" s="156">
        <f>IF(N337="nulová",J337,0)</f>
        <v>0</v>
      </c>
      <c r="BJ337" s="15" t="s">
        <v>82</v>
      </c>
      <c r="BK337" s="156">
        <f>ROUND(I337*H337,2)</f>
        <v>0</v>
      </c>
      <c r="BL337" s="15" t="s">
        <v>1004</v>
      </c>
      <c r="BM337" s="155" t="s">
        <v>3256</v>
      </c>
    </row>
    <row r="338" spans="2:65" s="1" customFormat="1" ht="11.25">
      <c r="B338" s="30"/>
      <c r="D338" s="180" t="s">
        <v>286</v>
      </c>
      <c r="F338" s="181" t="s">
        <v>1928</v>
      </c>
      <c r="I338" s="115"/>
      <c r="L338" s="30"/>
      <c r="M338" s="182"/>
      <c r="T338" s="54"/>
      <c r="AT338" s="15" t="s">
        <v>286</v>
      </c>
      <c r="AU338" s="15" t="s">
        <v>82</v>
      </c>
    </row>
    <row r="339" spans="2:65" s="12" customFormat="1" ht="22.5">
      <c r="B339" s="165"/>
      <c r="D339" s="166" t="s">
        <v>224</v>
      </c>
      <c r="E339" s="167" t="s">
        <v>1</v>
      </c>
      <c r="F339" s="168" t="s">
        <v>3257</v>
      </c>
      <c r="H339" s="169">
        <v>0.1246752</v>
      </c>
      <c r="I339" s="170"/>
      <c r="L339" s="165"/>
      <c r="M339" s="171"/>
      <c r="T339" s="172"/>
      <c r="AT339" s="167" t="s">
        <v>224</v>
      </c>
      <c r="AU339" s="167" t="s">
        <v>82</v>
      </c>
      <c r="AV339" s="12" t="s">
        <v>84</v>
      </c>
      <c r="AW339" s="12" t="s">
        <v>226</v>
      </c>
      <c r="AX339" s="12" t="s">
        <v>74</v>
      </c>
      <c r="AY339" s="167" t="s">
        <v>193</v>
      </c>
    </row>
    <row r="340" spans="2:65" s="12" customFormat="1" ht="11.25">
      <c r="B340" s="165"/>
      <c r="D340" s="166" t="s">
        <v>224</v>
      </c>
      <c r="E340" s="167" t="s">
        <v>1</v>
      </c>
      <c r="F340" s="168" t="s">
        <v>3258</v>
      </c>
      <c r="H340" s="169">
        <v>0.5</v>
      </c>
      <c r="I340" s="170"/>
      <c r="L340" s="165"/>
      <c r="M340" s="171"/>
      <c r="T340" s="172"/>
      <c r="AT340" s="167" t="s">
        <v>224</v>
      </c>
      <c r="AU340" s="167" t="s">
        <v>82</v>
      </c>
      <c r="AV340" s="12" t="s">
        <v>84</v>
      </c>
      <c r="AW340" s="12" t="s">
        <v>226</v>
      </c>
      <c r="AX340" s="12" t="s">
        <v>74</v>
      </c>
      <c r="AY340" s="167" t="s">
        <v>193</v>
      </c>
    </row>
    <row r="341" spans="2:65" s="13" customFormat="1" ht="11.25">
      <c r="B341" s="173"/>
      <c r="D341" s="166" t="s">
        <v>224</v>
      </c>
      <c r="E341" s="174" t="s">
        <v>1</v>
      </c>
      <c r="F341" s="175" t="s">
        <v>227</v>
      </c>
      <c r="H341" s="176">
        <v>0.62467519999999999</v>
      </c>
      <c r="I341" s="177"/>
      <c r="L341" s="173"/>
      <c r="M341" s="178"/>
      <c r="T341" s="179"/>
      <c r="AT341" s="174" t="s">
        <v>224</v>
      </c>
      <c r="AU341" s="174" t="s">
        <v>82</v>
      </c>
      <c r="AV341" s="13" t="s">
        <v>192</v>
      </c>
      <c r="AW341" s="13" t="s">
        <v>226</v>
      </c>
      <c r="AX341" s="13" t="s">
        <v>82</v>
      </c>
      <c r="AY341" s="174" t="s">
        <v>193</v>
      </c>
    </row>
    <row r="342" spans="2:65" s="1" customFormat="1" ht="37.9" customHeight="1">
      <c r="B342" s="114"/>
      <c r="C342" s="157" t="s">
        <v>2462</v>
      </c>
      <c r="D342" s="157" t="s">
        <v>207</v>
      </c>
      <c r="E342" s="158" t="s">
        <v>2069</v>
      </c>
      <c r="F342" s="159" t="s">
        <v>2070</v>
      </c>
      <c r="G342" s="160" t="s">
        <v>221</v>
      </c>
      <c r="H342" s="161">
        <v>37.799999999999997</v>
      </c>
      <c r="I342" s="162"/>
      <c r="J342" s="163">
        <f>ROUND(I342*H342,2)</f>
        <v>0</v>
      </c>
      <c r="K342" s="159" t="s">
        <v>905</v>
      </c>
      <c r="L342" s="30"/>
      <c r="M342" s="164" t="s">
        <v>1</v>
      </c>
      <c r="N342" s="113" t="s">
        <v>39</v>
      </c>
      <c r="P342" s="153">
        <f>O342*H342</f>
        <v>0</v>
      </c>
      <c r="Q342" s="153">
        <v>0</v>
      </c>
      <c r="R342" s="153">
        <f>Q342*H342</f>
        <v>0</v>
      </c>
      <c r="S342" s="153">
        <v>0</v>
      </c>
      <c r="T342" s="154">
        <f>S342*H342</f>
        <v>0</v>
      </c>
      <c r="AR342" s="155" t="s">
        <v>268</v>
      </c>
      <c r="AT342" s="155" t="s">
        <v>207</v>
      </c>
      <c r="AU342" s="155" t="s">
        <v>82</v>
      </c>
      <c r="AY342" s="15" t="s">
        <v>193</v>
      </c>
      <c r="BE342" s="156">
        <f>IF(N342="základní",J342,0)</f>
        <v>0</v>
      </c>
      <c r="BF342" s="156">
        <f>IF(N342="snížená",J342,0)</f>
        <v>0</v>
      </c>
      <c r="BG342" s="156">
        <f>IF(N342="zákl. přenesená",J342,0)</f>
        <v>0</v>
      </c>
      <c r="BH342" s="156">
        <f>IF(N342="sníž. přenesená",J342,0)</f>
        <v>0</v>
      </c>
      <c r="BI342" s="156">
        <f>IF(N342="nulová",J342,0)</f>
        <v>0</v>
      </c>
      <c r="BJ342" s="15" t="s">
        <v>82</v>
      </c>
      <c r="BK342" s="156">
        <f>ROUND(I342*H342,2)</f>
        <v>0</v>
      </c>
      <c r="BL342" s="15" t="s">
        <v>268</v>
      </c>
      <c r="BM342" s="155" t="s">
        <v>3259</v>
      </c>
    </row>
    <row r="343" spans="2:65" s="1" customFormat="1" ht="11.25">
      <c r="B343" s="30"/>
      <c r="D343" s="180" t="s">
        <v>286</v>
      </c>
      <c r="F343" s="181" t="s">
        <v>2072</v>
      </c>
      <c r="I343" s="115"/>
      <c r="L343" s="30"/>
      <c r="M343" s="182"/>
      <c r="T343" s="54"/>
      <c r="AT343" s="15" t="s">
        <v>286</v>
      </c>
      <c r="AU343" s="15" t="s">
        <v>82</v>
      </c>
    </row>
    <row r="344" spans="2:65" s="12" customFormat="1" ht="11.25">
      <c r="B344" s="165"/>
      <c r="D344" s="166" t="s">
        <v>224</v>
      </c>
      <c r="F344" s="168" t="s">
        <v>3260</v>
      </c>
      <c r="H344" s="169">
        <v>37.799999999999997</v>
      </c>
      <c r="I344" s="170"/>
      <c r="L344" s="165"/>
      <c r="M344" s="171"/>
      <c r="T344" s="172"/>
      <c r="AT344" s="167" t="s">
        <v>224</v>
      </c>
      <c r="AU344" s="167" t="s">
        <v>82</v>
      </c>
      <c r="AV344" s="12" t="s">
        <v>84</v>
      </c>
      <c r="AW344" s="12" t="s">
        <v>3</v>
      </c>
      <c r="AX344" s="12" t="s">
        <v>82</v>
      </c>
      <c r="AY344" s="167" t="s">
        <v>193</v>
      </c>
    </row>
    <row r="345" spans="2:65" s="1" customFormat="1" ht="24.2" customHeight="1">
      <c r="B345" s="114"/>
      <c r="C345" s="143" t="s">
        <v>2468</v>
      </c>
      <c r="D345" s="143" t="s">
        <v>196</v>
      </c>
      <c r="E345" s="144" t="s">
        <v>2075</v>
      </c>
      <c r="F345" s="145" t="s">
        <v>2076</v>
      </c>
      <c r="G345" s="146" t="s">
        <v>221</v>
      </c>
      <c r="H345" s="147">
        <v>37.799999999999997</v>
      </c>
      <c r="I345" s="148"/>
      <c r="J345" s="149">
        <f>ROUND(I345*H345,2)</f>
        <v>0</v>
      </c>
      <c r="K345" s="145" t="s">
        <v>905</v>
      </c>
      <c r="L345" s="150"/>
      <c r="M345" s="151" t="s">
        <v>1</v>
      </c>
      <c r="N345" s="152" t="s">
        <v>39</v>
      </c>
      <c r="P345" s="153">
        <f>O345*H345</f>
        <v>0</v>
      </c>
      <c r="Q345" s="153">
        <v>6.8999999999999997E-4</v>
      </c>
      <c r="R345" s="153">
        <f>Q345*H345</f>
        <v>2.6081999999999998E-2</v>
      </c>
      <c r="S345" s="153">
        <v>0</v>
      </c>
      <c r="T345" s="154">
        <f>S345*H345</f>
        <v>0</v>
      </c>
      <c r="AR345" s="155" t="s">
        <v>550</v>
      </c>
      <c r="AT345" s="155" t="s">
        <v>196</v>
      </c>
      <c r="AU345" s="155" t="s">
        <v>82</v>
      </c>
      <c r="AY345" s="15" t="s">
        <v>193</v>
      </c>
      <c r="BE345" s="156">
        <f>IF(N345="základní",J345,0)</f>
        <v>0</v>
      </c>
      <c r="BF345" s="156">
        <f>IF(N345="snížená",J345,0)</f>
        <v>0</v>
      </c>
      <c r="BG345" s="156">
        <f>IF(N345="zákl. přenesená",J345,0)</f>
        <v>0</v>
      </c>
      <c r="BH345" s="156">
        <f>IF(N345="sníž. přenesená",J345,0)</f>
        <v>0</v>
      </c>
      <c r="BI345" s="156">
        <f>IF(N345="nulová",J345,0)</f>
        <v>0</v>
      </c>
      <c r="BJ345" s="15" t="s">
        <v>82</v>
      </c>
      <c r="BK345" s="156">
        <f>ROUND(I345*H345,2)</f>
        <v>0</v>
      </c>
      <c r="BL345" s="15" t="s">
        <v>550</v>
      </c>
      <c r="BM345" s="155" t="s">
        <v>3261</v>
      </c>
    </row>
    <row r="346" spans="2:65" s="12" customFormat="1" ht="11.25">
      <c r="B346" s="165"/>
      <c r="D346" s="166" t="s">
        <v>224</v>
      </c>
      <c r="E346" s="167" t="s">
        <v>1</v>
      </c>
      <c r="F346" s="168" t="s">
        <v>3262</v>
      </c>
      <c r="H346" s="169">
        <v>36</v>
      </c>
      <c r="I346" s="170"/>
      <c r="L346" s="165"/>
      <c r="M346" s="171"/>
      <c r="T346" s="172"/>
      <c r="AT346" s="167" t="s">
        <v>224</v>
      </c>
      <c r="AU346" s="167" t="s">
        <v>82</v>
      </c>
      <c r="AV346" s="12" t="s">
        <v>84</v>
      </c>
      <c r="AW346" s="12" t="s">
        <v>226</v>
      </c>
      <c r="AX346" s="12" t="s">
        <v>74</v>
      </c>
      <c r="AY346" s="167" t="s">
        <v>193</v>
      </c>
    </row>
    <row r="347" spans="2:65" s="13" customFormat="1" ht="11.25">
      <c r="B347" s="173"/>
      <c r="D347" s="166" t="s">
        <v>224</v>
      </c>
      <c r="E347" s="174" t="s">
        <v>1</v>
      </c>
      <c r="F347" s="175" t="s">
        <v>227</v>
      </c>
      <c r="H347" s="176">
        <v>36</v>
      </c>
      <c r="I347" s="177"/>
      <c r="L347" s="173"/>
      <c r="M347" s="178"/>
      <c r="T347" s="179"/>
      <c r="AT347" s="174" t="s">
        <v>224</v>
      </c>
      <c r="AU347" s="174" t="s">
        <v>82</v>
      </c>
      <c r="AV347" s="13" t="s">
        <v>192</v>
      </c>
      <c r="AW347" s="13" t="s">
        <v>226</v>
      </c>
      <c r="AX347" s="13" t="s">
        <v>82</v>
      </c>
      <c r="AY347" s="174" t="s">
        <v>193</v>
      </c>
    </row>
    <row r="348" spans="2:65" s="12" customFormat="1" ht="11.25">
      <c r="B348" s="165"/>
      <c r="D348" s="166" t="s">
        <v>224</v>
      </c>
      <c r="F348" s="168" t="s">
        <v>3260</v>
      </c>
      <c r="H348" s="169">
        <v>37.799999999999997</v>
      </c>
      <c r="I348" s="170"/>
      <c r="L348" s="165"/>
      <c r="M348" s="171"/>
      <c r="T348" s="172"/>
      <c r="AT348" s="167" t="s">
        <v>224</v>
      </c>
      <c r="AU348" s="167" t="s">
        <v>82</v>
      </c>
      <c r="AV348" s="12" t="s">
        <v>84</v>
      </c>
      <c r="AW348" s="12" t="s">
        <v>3</v>
      </c>
      <c r="AX348" s="12" t="s">
        <v>82</v>
      </c>
      <c r="AY348" s="167" t="s">
        <v>193</v>
      </c>
    </row>
    <row r="349" spans="2:65" s="1" customFormat="1" ht="16.5" customHeight="1">
      <c r="B349" s="114"/>
      <c r="C349" s="157" t="s">
        <v>1653</v>
      </c>
      <c r="D349" s="157" t="s">
        <v>207</v>
      </c>
      <c r="E349" s="158" t="s">
        <v>984</v>
      </c>
      <c r="F349" s="159" t="s">
        <v>985</v>
      </c>
      <c r="G349" s="160" t="s">
        <v>857</v>
      </c>
      <c r="H349" s="161">
        <v>38.880000000000003</v>
      </c>
      <c r="I349" s="162"/>
      <c r="J349" s="163">
        <f>ROUND(I349*H349,2)</f>
        <v>0</v>
      </c>
      <c r="K349" s="159" t="s">
        <v>239</v>
      </c>
      <c r="L349" s="30"/>
      <c r="M349" s="164" t="s">
        <v>1</v>
      </c>
      <c r="N349" s="113" t="s">
        <v>39</v>
      </c>
      <c r="P349" s="153">
        <f>O349*H349</f>
        <v>0</v>
      </c>
      <c r="Q349" s="153">
        <v>0</v>
      </c>
      <c r="R349" s="153">
        <f>Q349*H349</f>
        <v>0</v>
      </c>
      <c r="S349" s="153">
        <v>2.2000000000000002</v>
      </c>
      <c r="T349" s="154">
        <f>S349*H349</f>
        <v>85.536000000000016</v>
      </c>
      <c r="AR349" s="155" t="s">
        <v>268</v>
      </c>
      <c r="AT349" s="155" t="s">
        <v>207</v>
      </c>
      <c r="AU349" s="155" t="s">
        <v>82</v>
      </c>
      <c r="AY349" s="15" t="s">
        <v>193</v>
      </c>
      <c r="BE349" s="156">
        <f>IF(N349="základní",J349,0)</f>
        <v>0</v>
      </c>
      <c r="BF349" s="156">
        <f>IF(N349="snížená",J349,0)</f>
        <v>0</v>
      </c>
      <c r="BG349" s="156">
        <f>IF(N349="zákl. přenesená",J349,0)</f>
        <v>0</v>
      </c>
      <c r="BH349" s="156">
        <f>IF(N349="sníž. přenesená",J349,0)</f>
        <v>0</v>
      </c>
      <c r="BI349" s="156">
        <f>IF(N349="nulová",J349,0)</f>
        <v>0</v>
      </c>
      <c r="BJ349" s="15" t="s">
        <v>82</v>
      </c>
      <c r="BK349" s="156">
        <f>ROUND(I349*H349,2)</f>
        <v>0</v>
      </c>
      <c r="BL349" s="15" t="s">
        <v>268</v>
      </c>
      <c r="BM349" s="155" t="s">
        <v>3263</v>
      </c>
    </row>
    <row r="350" spans="2:65" s="1" customFormat="1" ht="11.25">
      <c r="B350" s="30"/>
      <c r="D350" s="180" t="s">
        <v>286</v>
      </c>
      <c r="F350" s="181" t="s">
        <v>987</v>
      </c>
      <c r="I350" s="115"/>
      <c r="L350" s="30"/>
      <c r="M350" s="182"/>
      <c r="T350" s="54"/>
      <c r="AT350" s="15" t="s">
        <v>286</v>
      </c>
      <c r="AU350" s="15" t="s">
        <v>82</v>
      </c>
    </row>
    <row r="351" spans="2:65" s="12" customFormat="1" ht="11.25">
      <c r="B351" s="165"/>
      <c r="D351" s="166" t="s">
        <v>224</v>
      </c>
      <c r="E351" s="167" t="s">
        <v>1</v>
      </c>
      <c r="F351" s="168" t="s">
        <v>3264</v>
      </c>
      <c r="H351" s="169">
        <v>38.880000000000003</v>
      </c>
      <c r="I351" s="170"/>
      <c r="L351" s="165"/>
      <c r="M351" s="171"/>
      <c r="T351" s="172"/>
      <c r="AT351" s="167" t="s">
        <v>224</v>
      </c>
      <c r="AU351" s="167" t="s">
        <v>82</v>
      </c>
      <c r="AV351" s="12" t="s">
        <v>84</v>
      </c>
      <c r="AW351" s="12" t="s">
        <v>226</v>
      </c>
      <c r="AX351" s="12" t="s">
        <v>82</v>
      </c>
      <c r="AY351" s="167" t="s">
        <v>193</v>
      </c>
    </row>
    <row r="352" spans="2:65" s="1" customFormat="1" ht="24.2" customHeight="1">
      <c r="B352" s="114"/>
      <c r="C352" s="157" t="s">
        <v>1657</v>
      </c>
      <c r="D352" s="157" t="s">
        <v>207</v>
      </c>
      <c r="E352" s="158" t="s">
        <v>1982</v>
      </c>
      <c r="F352" s="159" t="s">
        <v>1983</v>
      </c>
      <c r="G352" s="160" t="s">
        <v>864</v>
      </c>
      <c r="H352" s="161">
        <v>186.94800000000001</v>
      </c>
      <c r="I352" s="162"/>
      <c r="J352" s="163">
        <f>ROUND(I352*H352,2)</f>
        <v>0</v>
      </c>
      <c r="K352" s="159" t="s">
        <v>1003</v>
      </c>
      <c r="L352" s="30"/>
      <c r="M352" s="164" t="s">
        <v>1</v>
      </c>
      <c r="N352" s="113" t="s">
        <v>39</v>
      </c>
      <c r="P352" s="153">
        <f>O352*H352</f>
        <v>0</v>
      </c>
      <c r="Q352" s="153">
        <v>0</v>
      </c>
      <c r="R352" s="153">
        <f>Q352*H352</f>
        <v>0</v>
      </c>
      <c r="S352" s="153">
        <v>0</v>
      </c>
      <c r="T352" s="154">
        <f>S352*H352</f>
        <v>0</v>
      </c>
      <c r="AR352" s="155" t="s">
        <v>268</v>
      </c>
      <c r="AT352" s="155" t="s">
        <v>207</v>
      </c>
      <c r="AU352" s="155" t="s">
        <v>82</v>
      </c>
      <c r="AY352" s="15" t="s">
        <v>193</v>
      </c>
      <c r="BE352" s="156">
        <f>IF(N352="základní",J352,0)</f>
        <v>0</v>
      </c>
      <c r="BF352" s="156">
        <f>IF(N352="snížená",J352,0)</f>
        <v>0</v>
      </c>
      <c r="BG352" s="156">
        <f>IF(N352="zákl. přenesená",J352,0)</f>
        <v>0</v>
      </c>
      <c r="BH352" s="156">
        <f>IF(N352="sníž. přenesená",J352,0)</f>
        <v>0</v>
      </c>
      <c r="BI352" s="156">
        <f>IF(N352="nulová",J352,0)</f>
        <v>0</v>
      </c>
      <c r="BJ352" s="15" t="s">
        <v>82</v>
      </c>
      <c r="BK352" s="156">
        <f>ROUND(I352*H352,2)</f>
        <v>0</v>
      </c>
      <c r="BL352" s="15" t="s">
        <v>268</v>
      </c>
      <c r="BM352" s="155" t="s">
        <v>3265</v>
      </c>
    </row>
    <row r="353" spans="2:65" s="1" customFormat="1" ht="11.25">
      <c r="B353" s="30"/>
      <c r="D353" s="180" t="s">
        <v>286</v>
      </c>
      <c r="F353" s="181" t="s">
        <v>1985</v>
      </c>
      <c r="I353" s="115"/>
      <c r="L353" s="30"/>
      <c r="M353" s="182"/>
      <c r="T353" s="54"/>
      <c r="AT353" s="15" t="s">
        <v>286</v>
      </c>
      <c r="AU353" s="15" t="s">
        <v>82</v>
      </c>
    </row>
    <row r="354" spans="2:65" s="12" customFormat="1" ht="11.25">
      <c r="B354" s="165"/>
      <c r="D354" s="166" t="s">
        <v>224</v>
      </c>
      <c r="E354" s="167" t="s">
        <v>1</v>
      </c>
      <c r="F354" s="168" t="s">
        <v>3266</v>
      </c>
      <c r="H354" s="169">
        <v>101.3676</v>
      </c>
      <c r="I354" s="170"/>
      <c r="L354" s="165"/>
      <c r="M354" s="171"/>
      <c r="T354" s="172"/>
      <c r="AT354" s="167" t="s">
        <v>224</v>
      </c>
      <c r="AU354" s="167" t="s">
        <v>82</v>
      </c>
      <c r="AV354" s="12" t="s">
        <v>84</v>
      </c>
      <c r="AW354" s="12" t="s">
        <v>226</v>
      </c>
      <c r="AX354" s="12" t="s">
        <v>74</v>
      </c>
      <c r="AY354" s="167" t="s">
        <v>193</v>
      </c>
    </row>
    <row r="355" spans="2:65" s="12" customFormat="1" ht="11.25">
      <c r="B355" s="165"/>
      <c r="D355" s="166" t="s">
        <v>224</v>
      </c>
      <c r="E355" s="167" t="s">
        <v>1</v>
      </c>
      <c r="F355" s="168" t="s">
        <v>3267</v>
      </c>
      <c r="H355" s="169">
        <v>85.58</v>
      </c>
      <c r="I355" s="170"/>
      <c r="L355" s="165"/>
      <c r="M355" s="171"/>
      <c r="T355" s="172"/>
      <c r="AT355" s="167" t="s">
        <v>224</v>
      </c>
      <c r="AU355" s="167" t="s">
        <v>82</v>
      </c>
      <c r="AV355" s="12" t="s">
        <v>84</v>
      </c>
      <c r="AW355" s="12" t="s">
        <v>226</v>
      </c>
      <c r="AX355" s="12" t="s">
        <v>74</v>
      </c>
      <c r="AY355" s="167" t="s">
        <v>193</v>
      </c>
    </row>
    <row r="356" spans="2:65" s="13" customFormat="1" ht="11.25">
      <c r="B356" s="173"/>
      <c r="D356" s="166" t="s">
        <v>224</v>
      </c>
      <c r="E356" s="174" t="s">
        <v>1</v>
      </c>
      <c r="F356" s="175" t="s">
        <v>227</v>
      </c>
      <c r="H356" s="176">
        <v>186.94759999999999</v>
      </c>
      <c r="I356" s="177"/>
      <c r="L356" s="173"/>
      <c r="M356" s="178"/>
      <c r="T356" s="179"/>
      <c r="AT356" s="174" t="s">
        <v>224</v>
      </c>
      <c r="AU356" s="174" t="s">
        <v>82</v>
      </c>
      <c r="AV356" s="13" t="s">
        <v>192</v>
      </c>
      <c r="AW356" s="13" t="s">
        <v>226</v>
      </c>
      <c r="AX356" s="13" t="s">
        <v>82</v>
      </c>
      <c r="AY356" s="174" t="s">
        <v>193</v>
      </c>
    </row>
    <row r="357" spans="2:65" s="1" customFormat="1" ht="37.9" customHeight="1">
      <c r="B357" s="114"/>
      <c r="C357" s="157" t="s">
        <v>1661</v>
      </c>
      <c r="D357" s="157" t="s">
        <v>207</v>
      </c>
      <c r="E357" s="158" t="s">
        <v>1992</v>
      </c>
      <c r="F357" s="159" t="s">
        <v>1993</v>
      </c>
      <c r="G357" s="160" t="s">
        <v>864</v>
      </c>
      <c r="H357" s="161">
        <v>1121.6859999999999</v>
      </c>
      <c r="I357" s="162"/>
      <c r="J357" s="163">
        <f>ROUND(I357*H357,2)</f>
        <v>0</v>
      </c>
      <c r="K357" s="159" t="s">
        <v>1003</v>
      </c>
      <c r="L357" s="30"/>
      <c r="M357" s="164" t="s">
        <v>1</v>
      </c>
      <c r="N357" s="113" t="s">
        <v>39</v>
      </c>
      <c r="P357" s="153">
        <f>O357*H357</f>
        <v>0</v>
      </c>
      <c r="Q357" s="153">
        <v>0</v>
      </c>
      <c r="R357" s="153">
        <f>Q357*H357</f>
        <v>0</v>
      </c>
      <c r="S357" s="153">
        <v>0</v>
      </c>
      <c r="T357" s="154">
        <f>S357*H357</f>
        <v>0</v>
      </c>
      <c r="AR357" s="155" t="s">
        <v>268</v>
      </c>
      <c r="AT357" s="155" t="s">
        <v>207</v>
      </c>
      <c r="AU357" s="155" t="s">
        <v>82</v>
      </c>
      <c r="AY357" s="15" t="s">
        <v>193</v>
      </c>
      <c r="BE357" s="156">
        <f>IF(N357="základní",J357,0)</f>
        <v>0</v>
      </c>
      <c r="BF357" s="156">
        <f>IF(N357="snížená",J357,0)</f>
        <v>0</v>
      </c>
      <c r="BG357" s="156">
        <f>IF(N357="zákl. přenesená",J357,0)</f>
        <v>0</v>
      </c>
      <c r="BH357" s="156">
        <f>IF(N357="sníž. přenesená",J357,0)</f>
        <v>0</v>
      </c>
      <c r="BI357" s="156">
        <f>IF(N357="nulová",J357,0)</f>
        <v>0</v>
      </c>
      <c r="BJ357" s="15" t="s">
        <v>82</v>
      </c>
      <c r="BK357" s="156">
        <f>ROUND(I357*H357,2)</f>
        <v>0</v>
      </c>
      <c r="BL357" s="15" t="s">
        <v>268</v>
      </c>
      <c r="BM357" s="155" t="s">
        <v>3268</v>
      </c>
    </row>
    <row r="358" spans="2:65" s="1" customFormat="1" ht="11.25">
      <c r="B358" s="30"/>
      <c r="D358" s="180" t="s">
        <v>286</v>
      </c>
      <c r="F358" s="181" t="s">
        <v>1995</v>
      </c>
      <c r="I358" s="115"/>
      <c r="L358" s="30"/>
      <c r="M358" s="182"/>
      <c r="T358" s="54"/>
      <c r="AT358" s="15" t="s">
        <v>286</v>
      </c>
      <c r="AU358" s="15" t="s">
        <v>82</v>
      </c>
    </row>
    <row r="359" spans="2:65" s="12" customFormat="1" ht="11.25">
      <c r="B359" s="165"/>
      <c r="D359" s="166" t="s">
        <v>224</v>
      </c>
      <c r="E359" s="167" t="s">
        <v>1</v>
      </c>
      <c r="F359" s="168" t="s">
        <v>3266</v>
      </c>
      <c r="H359" s="169">
        <v>101.3676</v>
      </c>
      <c r="I359" s="170"/>
      <c r="L359" s="165"/>
      <c r="M359" s="171"/>
      <c r="T359" s="172"/>
      <c r="AT359" s="167" t="s">
        <v>224</v>
      </c>
      <c r="AU359" s="167" t="s">
        <v>82</v>
      </c>
      <c r="AV359" s="12" t="s">
        <v>84</v>
      </c>
      <c r="AW359" s="12" t="s">
        <v>226</v>
      </c>
      <c r="AX359" s="12" t="s">
        <v>74</v>
      </c>
      <c r="AY359" s="167" t="s">
        <v>193</v>
      </c>
    </row>
    <row r="360" spans="2:65" s="12" customFormat="1" ht="11.25">
      <c r="B360" s="165"/>
      <c r="D360" s="166" t="s">
        <v>224</v>
      </c>
      <c r="E360" s="167" t="s">
        <v>1</v>
      </c>
      <c r="F360" s="168" t="s">
        <v>3267</v>
      </c>
      <c r="H360" s="169">
        <v>85.58</v>
      </c>
      <c r="I360" s="170"/>
      <c r="L360" s="165"/>
      <c r="M360" s="171"/>
      <c r="T360" s="172"/>
      <c r="AT360" s="167" t="s">
        <v>224</v>
      </c>
      <c r="AU360" s="167" t="s">
        <v>82</v>
      </c>
      <c r="AV360" s="12" t="s">
        <v>84</v>
      </c>
      <c r="AW360" s="12" t="s">
        <v>226</v>
      </c>
      <c r="AX360" s="12" t="s">
        <v>74</v>
      </c>
      <c r="AY360" s="167" t="s">
        <v>193</v>
      </c>
    </row>
    <row r="361" spans="2:65" s="13" customFormat="1" ht="11.25">
      <c r="B361" s="173"/>
      <c r="D361" s="166" t="s">
        <v>224</v>
      </c>
      <c r="E361" s="174" t="s">
        <v>1</v>
      </c>
      <c r="F361" s="175" t="s">
        <v>227</v>
      </c>
      <c r="H361" s="176">
        <v>186.94759999999999</v>
      </c>
      <c r="I361" s="177"/>
      <c r="L361" s="173"/>
      <c r="M361" s="178"/>
      <c r="T361" s="179"/>
      <c r="AT361" s="174" t="s">
        <v>224</v>
      </c>
      <c r="AU361" s="174" t="s">
        <v>82</v>
      </c>
      <c r="AV361" s="13" t="s">
        <v>192</v>
      </c>
      <c r="AW361" s="13" t="s">
        <v>226</v>
      </c>
      <c r="AX361" s="13" t="s">
        <v>82</v>
      </c>
      <c r="AY361" s="174" t="s">
        <v>193</v>
      </c>
    </row>
    <row r="362" spans="2:65" s="12" customFormat="1" ht="11.25">
      <c r="B362" s="165"/>
      <c r="D362" s="166" t="s">
        <v>224</v>
      </c>
      <c r="F362" s="168" t="s">
        <v>3269</v>
      </c>
      <c r="H362" s="169">
        <v>1121.6859999999999</v>
      </c>
      <c r="I362" s="170"/>
      <c r="L362" s="165"/>
      <c r="M362" s="171"/>
      <c r="T362" s="172"/>
      <c r="AT362" s="167" t="s">
        <v>224</v>
      </c>
      <c r="AU362" s="167" t="s">
        <v>82</v>
      </c>
      <c r="AV362" s="12" t="s">
        <v>84</v>
      </c>
      <c r="AW362" s="12" t="s">
        <v>3</v>
      </c>
      <c r="AX362" s="12" t="s">
        <v>82</v>
      </c>
      <c r="AY362" s="167" t="s">
        <v>193</v>
      </c>
    </row>
    <row r="363" spans="2:65" s="1" customFormat="1" ht="44.25" customHeight="1">
      <c r="B363" s="114"/>
      <c r="C363" s="157" t="s">
        <v>1665</v>
      </c>
      <c r="D363" s="157" t="s">
        <v>207</v>
      </c>
      <c r="E363" s="158" t="s">
        <v>1999</v>
      </c>
      <c r="F363" s="159" t="s">
        <v>2000</v>
      </c>
      <c r="G363" s="160" t="s">
        <v>864</v>
      </c>
      <c r="H363" s="161">
        <v>186.94800000000001</v>
      </c>
      <c r="I363" s="162"/>
      <c r="J363" s="163">
        <f>ROUND(I363*H363,2)</f>
        <v>0</v>
      </c>
      <c r="K363" s="159" t="s">
        <v>1085</v>
      </c>
      <c r="L363" s="30"/>
      <c r="M363" s="164" t="s">
        <v>1</v>
      </c>
      <c r="N363" s="113" t="s">
        <v>39</v>
      </c>
      <c r="P363" s="153">
        <f>O363*H363</f>
        <v>0</v>
      </c>
      <c r="Q363" s="153">
        <v>0</v>
      </c>
      <c r="R363" s="153">
        <f>Q363*H363</f>
        <v>0</v>
      </c>
      <c r="S363" s="153">
        <v>0</v>
      </c>
      <c r="T363" s="154">
        <f>S363*H363</f>
        <v>0</v>
      </c>
      <c r="AR363" s="155" t="s">
        <v>268</v>
      </c>
      <c r="AT363" s="155" t="s">
        <v>207</v>
      </c>
      <c r="AU363" s="155" t="s">
        <v>82</v>
      </c>
      <c r="AY363" s="15" t="s">
        <v>193</v>
      </c>
      <c r="BE363" s="156">
        <f>IF(N363="základní",J363,0)</f>
        <v>0</v>
      </c>
      <c r="BF363" s="156">
        <f>IF(N363="snížená",J363,0)</f>
        <v>0</v>
      </c>
      <c r="BG363" s="156">
        <f>IF(N363="zákl. přenesená",J363,0)</f>
        <v>0</v>
      </c>
      <c r="BH363" s="156">
        <f>IF(N363="sníž. přenesená",J363,0)</f>
        <v>0</v>
      </c>
      <c r="BI363" s="156">
        <f>IF(N363="nulová",J363,0)</f>
        <v>0</v>
      </c>
      <c r="BJ363" s="15" t="s">
        <v>82</v>
      </c>
      <c r="BK363" s="156">
        <f>ROUND(I363*H363,2)</f>
        <v>0</v>
      </c>
      <c r="BL363" s="15" t="s">
        <v>268</v>
      </c>
      <c r="BM363" s="155" t="s">
        <v>3270</v>
      </c>
    </row>
    <row r="364" spans="2:65" s="1" customFormat="1" ht="11.25">
      <c r="B364" s="30"/>
      <c r="D364" s="180" t="s">
        <v>286</v>
      </c>
      <c r="F364" s="181" t="s">
        <v>2002</v>
      </c>
      <c r="I364" s="115"/>
      <c r="L364" s="30"/>
      <c r="M364" s="182"/>
      <c r="T364" s="54"/>
      <c r="AT364" s="15" t="s">
        <v>286</v>
      </c>
      <c r="AU364" s="15" t="s">
        <v>82</v>
      </c>
    </row>
    <row r="365" spans="2:65" s="12" customFormat="1" ht="11.25">
      <c r="B365" s="165"/>
      <c r="D365" s="166" t="s">
        <v>224</v>
      </c>
      <c r="E365" s="167" t="s">
        <v>1</v>
      </c>
      <c r="F365" s="168" t="s">
        <v>3266</v>
      </c>
      <c r="H365" s="169">
        <v>101.3676</v>
      </c>
      <c r="I365" s="170"/>
      <c r="L365" s="165"/>
      <c r="M365" s="171"/>
      <c r="T365" s="172"/>
      <c r="AT365" s="167" t="s">
        <v>224</v>
      </c>
      <c r="AU365" s="167" t="s">
        <v>82</v>
      </c>
      <c r="AV365" s="12" t="s">
        <v>84</v>
      </c>
      <c r="AW365" s="12" t="s">
        <v>226</v>
      </c>
      <c r="AX365" s="12" t="s">
        <v>74</v>
      </c>
      <c r="AY365" s="167" t="s">
        <v>193</v>
      </c>
    </row>
    <row r="366" spans="2:65" s="12" customFormat="1" ht="11.25">
      <c r="B366" s="165"/>
      <c r="D366" s="166" t="s">
        <v>224</v>
      </c>
      <c r="E366" s="167" t="s">
        <v>1</v>
      </c>
      <c r="F366" s="168" t="s">
        <v>3267</v>
      </c>
      <c r="H366" s="169">
        <v>85.58</v>
      </c>
      <c r="I366" s="170"/>
      <c r="L366" s="165"/>
      <c r="M366" s="171"/>
      <c r="T366" s="172"/>
      <c r="AT366" s="167" t="s">
        <v>224</v>
      </c>
      <c r="AU366" s="167" t="s">
        <v>82</v>
      </c>
      <c r="AV366" s="12" t="s">
        <v>84</v>
      </c>
      <c r="AW366" s="12" t="s">
        <v>226</v>
      </c>
      <c r="AX366" s="12" t="s">
        <v>74</v>
      </c>
      <c r="AY366" s="167" t="s">
        <v>193</v>
      </c>
    </row>
    <row r="367" spans="2:65" s="13" customFormat="1" ht="11.25">
      <c r="B367" s="173"/>
      <c r="D367" s="166" t="s">
        <v>224</v>
      </c>
      <c r="E367" s="174" t="s">
        <v>1</v>
      </c>
      <c r="F367" s="175" t="s">
        <v>227</v>
      </c>
      <c r="H367" s="176">
        <v>186.94759999999999</v>
      </c>
      <c r="I367" s="177"/>
      <c r="L367" s="173"/>
      <c r="M367" s="178"/>
      <c r="T367" s="179"/>
      <c r="AT367" s="174" t="s">
        <v>224</v>
      </c>
      <c r="AU367" s="174" t="s">
        <v>82</v>
      </c>
      <c r="AV367" s="13" t="s">
        <v>192</v>
      </c>
      <c r="AW367" s="13" t="s">
        <v>226</v>
      </c>
      <c r="AX367" s="13" t="s">
        <v>82</v>
      </c>
      <c r="AY367" s="174" t="s">
        <v>193</v>
      </c>
    </row>
    <row r="368" spans="2:65" s="1" customFormat="1" ht="44.25" customHeight="1">
      <c r="B368" s="114"/>
      <c r="C368" s="157" t="s">
        <v>1669</v>
      </c>
      <c r="D368" s="157" t="s">
        <v>207</v>
      </c>
      <c r="E368" s="158" t="s">
        <v>2004</v>
      </c>
      <c r="F368" s="159" t="s">
        <v>2005</v>
      </c>
      <c r="G368" s="160" t="s">
        <v>864</v>
      </c>
      <c r="H368" s="161">
        <v>101.36799999999999</v>
      </c>
      <c r="I368" s="162"/>
      <c r="J368" s="163">
        <f>ROUND(I368*H368,2)</f>
        <v>0</v>
      </c>
      <c r="K368" s="159" t="s">
        <v>1085</v>
      </c>
      <c r="L368" s="30"/>
      <c r="M368" s="164" t="s">
        <v>1</v>
      </c>
      <c r="N368" s="113" t="s">
        <v>39</v>
      </c>
      <c r="P368" s="153">
        <f>O368*H368</f>
        <v>0</v>
      </c>
      <c r="Q368" s="153">
        <v>0</v>
      </c>
      <c r="R368" s="153">
        <f>Q368*H368</f>
        <v>0</v>
      </c>
      <c r="S368" s="153">
        <v>0</v>
      </c>
      <c r="T368" s="154">
        <f>S368*H368</f>
        <v>0</v>
      </c>
      <c r="AR368" s="155" t="s">
        <v>268</v>
      </c>
      <c r="AT368" s="155" t="s">
        <v>207</v>
      </c>
      <c r="AU368" s="155" t="s">
        <v>82</v>
      </c>
      <c r="AY368" s="15" t="s">
        <v>193</v>
      </c>
      <c r="BE368" s="156">
        <f>IF(N368="základní",J368,0)</f>
        <v>0</v>
      </c>
      <c r="BF368" s="156">
        <f>IF(N368="snížená",J368,0)</f>
        <v>0</v>
      </c>
      <c r="BG368" s="156">
        <f>IF(N368="zákl. přenesená",J368,0)</f>
        <v>0</v>
      </c>
      <c r="BH368" s="156">
        <f>IF(N368="sníž. přenesená",J368,0)</f>
        <v>0</v>
      </c>
      <c r="BI368" s="156">
        <f>IF(N368="nulová",J368,0)</f>
        <v>0</v>
      </c>
      <c r="BJ368" s="15" t="s">
        <v>82</v>
      </c>
      <c r="BK368" s="156">
        <f>ROUND(I368*H368,2)</f>
        <v>0</v>
      </c>
      <c r="BL368" s="15" t="s">
        <v>268</v>
      </c>
      <c r="BM368" s="155" t="s">
        <v>3271</v>
      </c>
    </row>
    <row r="369" spans="2:65" s="1" customFormat="1" ht="11.25">
      <c r="B369" s="30"/>
      <c r="D369" s="180" t="s">
        <v>286</v>
      </c>
      <c r="F369" s="181" t="s">
        <v>2007</v>
      </c>
      <c r="I369" s="115"/>
      <c r="L369" s="30"/>
      <c r="M369" s="182"/>
      <c r="T369" s="54"/>
      <c r="AT369" s="15" t="s">
        <v>286</v>
      </c>
      <c r="AU369" s="15" t="s">
        <v>82</v>
      </c>
    </row>
    <row r="370" spans="2:65" s="12" customFormat="1" ht="11.25">
      <c r="B370" s="165"/>
      <c r="D370" s="166" t="s">
        <v>224</v>
      </c>
      <c r="E370" s="167" t="s">
        <v>1</v>
      </c>
      <c r="F370" s="168" t="s">
        <v>3272</v>
      </c>
      <c r="H370" s="169">
        <v>101.3676</v>
      </c>
      <c r="I370" s="170"/>
      <c r="L370" s="165"/>
      <c r="M370" s="171"/>
      <c r="T370" s="172"/>
      <c r="AT370" s="167" t="s">
        <v>224</v>
      </c>
      <c r="AU370" s="167" t="s">
        <v>82</v>
      </c>
      <c r="AV370" s="12" t="s">
        <v>84</v>
      </c>
      <c r="AW370" s="12" t="s">
        <v>226</v>
      </c>
      <c r="AX370" s="12" t="s">
        <v>82</v>
      </c>
      <c r="AY370" s="167" t="s">
        <v>193</v>
      </c>
    </row>
    <row r="371" spans="2:65" s="1" customFormat="1" ht="24.2" customHeight="1">
      <c r="B371" s="114"/>
      <c r="C371" s="157" t="s">
        <v>1673</v>
      </c>
      <c r="D371" s="157" t="s">
        <v>207</v>
      </c>
      <c r="E371" s="158" t="s">
        <v>929</v>
      </c>
      <c r="F371" s="159" t="s">
        <v>930</v>
      </c>
      <c r="G371" s="160" t="s">
        <v>864</v>
      </c>
      <c r="H371" s="161">
        <v>410.85</v>
      </c>
      <c r="I371" s="162"/>
      <c r="J371" s="163">
        <f>ROUND(I371*H371,2)</f>
        <v>0</v>
      </c>
      <c r="K371" s="159" t="s">
        <v>1003</v>
      </c>
      <c r="L371" s="30"/>
      <c r="M371" s="164" t="s">
        <v>1</v>
      </c>
      <c r="N371" s="113" t="s">
        <v>39</v>
      </c>
      <c r="P371" s="153">
        <f>O371*H371</f>
        <v>0</v>
      </c>
      <c r="Q371" s="153">
        <v>0</v>
      </c>
      <c r="R371" s="153">
        <f>Q371*H371</f>
        <v>0</v>
      </c>
      <c r="S371" s="153">
        <v>0</v>
      </c>
      <c r="T371" s="154">
        <f>S371*H371</f>
        <v>0</v>
      </c>
      <c r="AR371" s="155" t="s">
        <v>268</v>
      </c>
      <c r="AT371" s="155" t="s">
        <v>207</v>
      </c>
      <c r="AU371" s="155" t="s">
        <v>82</v>
      </c>
      <c r="AY371" s="15" t="s">
        <v>193</v>
      </c>
      <c r="BE371" s="156">
        <f>IF(N371="základní",J371,0)</f>
        <v>0</v>
      </c>
      <c r="BF371" s="156">
        <f>IF(N371="snížená",J371,0)</f>
        <v>0</v>
      </c>
      <c r="BG371" s="156">
        <f>IF(N371="zákl. přenesená",J371,0)</f>
        <v>0</v>
      </c>
      <c r="BH371" s="156">
        <f>IF(N371="sníž. přenesená",J371,0)</f>
        <v>0</v>
      </c>
      <c r="BI371" s="156">
        <f>IF(N371="nulová",J371,0)</f>
        <v>0</v>
      </c>
      <c r="BJ371" s="15" t="s">
        <v>82</v>
      </c>
      <c r="BK371" s="156">
        <f>ROUND(I371*H371,2)</f>
        <v>0</v>
      </c>
      <c r="BL371" s="15" t="s">
        <v>268</v>
      </c>
      <c r="BM371" s="155" t="s">
        <v>3273</v>
      </c>
    </row>
    <row r="372" spans="2:65" s="1" customFormat="1" ht="11.25">
      <c r="B372" s="30"/>
      <c r="D372" s="180" t="s">
        <v>286</v>
      </c>
      <c r="F372" s="181" t="s">
        <v>2011</v>
      </c>
      <c r="I372" s="115"/>
      <c r="L372" s="30"/>
      <c r="M372" s="182"/>
      <c r="T372" s="54"/>
      <c r="AT372" s="15" t="s">
        <v>286</v>
      </c>
      <c r="AU372" s="15" t="s">
        <v>82</v>
      </c>
    </row>
    <row r="373" spans="2:65" s="12" customFormat="1" ht="11.25">
      <c r="B373" s="165"/>
      <c r="D373" s="166" t="s">
        <v>224</v>
      </c>
      <c r="E373" s="167" t="s">
        <v>1</v>
      </c>
      <c r="F373" s="168" t="s">
        <v>3274</v>
      </c>
      <c r="H373" s="169">
        <v>384</v>
      </c>
      <c r="I373" s="170"/>
      <c r="L373" s="165"/>
      <c r="M373" s="171"/>
      <c r="T373" s="172"/>
      <c r="AT373" s="167" t="s">
        <v>224</v>
      </c>
      <c r="AU373" s="167" t="s">
        <v>82</v>
      </c>
      <c r="AV373" s="12" t="s">
        <v>84</v>
      </c>
      <c r="AW373" s="12" t="s">
        <v>226</v>
      </c>
      <c r="AX373" s="12" t="s">
        <v>74</v>
      </c>
      <c r="AY373" s="167" t="s">
        <v>193</v>
      </c>
    </row>
    <row r="374" spans="2:65" s="12" customFormat="1" ht="11.25">
      <c r="B374" s="165"/>
      <c r="D374" s="166" t="s">
        <v>224</v>
      </c>
      <c r="E374" s="167" t="s">
        <v>1</v>
      </c>
      <c r="F374" s="168" t="s">
        <v>3275</v>
      </c>
      <c r="H374" s="169">
        <v>12.068</v>
      </c>
      <c r="I374" s="170"/>
      <c r="L374" s="165"/>
      <c r="M374" s="171"/>
      <c r="T374" s="172"/>
      <c r="AT374" s="167" t="s">
        <v>224</v>
      </c>
      <c r="AU374" s="167" t="s">
        <v>82</v>
      </c>
      <c r="AV374" s="12" t="s">
        <v>84</v>
      </c>
      <c r="AW374" s="12" t="s">
        <v>226</v>
      </c>
      <c r="AX374" s="12" t="s">
        <v>74</v>
      </c>
      <c r="AY374" s="167" t="s">
        <v>193</v>
      </c>
    </row>
    <row r="375" spans="2:65" s="12" customFormat="1" ht="11.25">
      <c r="B375" s="165"/>
      <c r="D375" s="166" t="s">
        <v>224</v>
      </c>
      <c r="E375" s="167" t="s">
        <v>1</v>
      </c>
      <c r="F375" s="168" t="s">
        <v>3276</v>
      </c>
      <c r="H375" s="169">
        <v>14.782</v>
      </c>
      <c r="I375" s="170"/>
      <c r="L375" s="165"/>
      <c r="M375" s="171"/>
      <c r="T375" s="172"/>
      <c r="AT375" s="167" t="s">
        <v>224</v>
      </c>
      <c r="AU375" s="167" t="s">
        <v>82</v>
      </c>
      <c r="AV375" s="12" t="s">
        <v>84</v>
      </c>
      <c r="AW375" s="12" t="s">
        <v>226</v>
      </c>
      <c r="AX375" s="12" t="s">
        <v>74</v>
      </c>
      <c r="AY375" s="167" t="s">
        <v>193</v>
      </c>
    </row>
    <row r="376" spans="2:65" s="13" customFormat="1" ht="11.25">
      <c r="B376" s="173"/>
      <c r="D376" s="166" t="s">
        <v>224</v>
      </c>
      <c r="E376" s="174" t="s">
        <v>1</v>
      </c>
      <c r="F376" s="175" t="s">
        <v>227</v>
      </c>
      <c r="H376" s="176">
        <v>410.85</v>
      </c>
      <c r="I376" s="177"/>
      <c r="L376" s="173"/>
      <c r="M376" s="178"/>
      <c r="T376" s="179"/>
      <c r="AT376" s="174" t="s">
        <v>224</v>
      </c>
      <c r="AU376" s="174" t="s">
        <v>82</v>
      </c>
      <c r="AV376" s="13" t="s">
        <v>192</v>
      </c>
      <c r="AW376" s="13" t="s">
        <v>226</v>
      </c>
      <c r="AX376" s="13" t="s">
        <v>82</v>
      </c>
      <c r="AY376" s="174" t="s">
        <v>193</v>
      </c>
    </row>
    <row r="377" spans="2:65" s="1" customFormat="1" ht="21.75" customHeight="1">
      <c r="B377" s="114"/>
      <c r="C377" s="157" t="s">
        <v>1677</v>
      </c>
      <c r="D377" s="157" t="s">
        <v>207</v>
      </c>
      <c r="E377" s="158" t="s">
        <v>2014</v>
      </c>
      <c r="F377" s="159" t="s">
        <v>2015</v>
      </c>
      <c r="G377" s="160" t="s">
        <v>199</v>
      </c>
      <c r="H377" s="161">
        <v>3</v>
      </c>
      <c r="I377" s="162"/>
      <c r="J377" s="163">
        <f>ROUND(I377*H377,2)</f>
        <v>0</v>
      </c>
      <c r="K377" s="159" t="s">
        <v>1</v>
      </c>
      <c r="L377" s="30"/>
      <c r="M377" s="164" t="s">
        <v>1</v>
      </c>
      <c r="N377" s="113" t="s">
        <v>39</v>
      </c>
      <c r="P377" s="153">
        <f>O377*H377</f>
        <v>0</v>
      </c>
      <c r="Q377" s="153">
        <v>0</v>
      </c>
      <c r="R377" s="153">
        <f>Q377*H377</f>
        <v>0</v>
      </c>
      <c r="S377" s="153">
        <v>0</v>
      </c>
      <c r="T377" s="154">
        <f>S377*H377</f>
        <v>0</v>
      </c>
      <c r="AR377" s="155" t="s">
        <v>192</v>
      </c>
      <c r="AT377" s="155" t="s">
        <v>207</v>
      </c>
      <c r="AU377" s="155" t="s">
        <v>82</v>
      </c>
      <c r="AY377" s="15" t="s">
        <v>193</v>
      </c>
      <c r="BE377" s="156">
        <f>IF(N377="základní",J377,0)</f>
        <v>0</v>
      </c>
      <c r="BF377" s="156">
        <f>IF(N377="snížená",J377,0)</f>
        <v>0</v>
      </c>
      <c r="BG377" s="156">
        <f>IF(N377="zákl. přenesená",J377,0)</f>
        <v>0</v>
      </c>
      <c r="BH377" s="156">
        <f>IF(N377="sníž. přenesená",J377,0)</f>
        <v>0</v>
      </c>
      <c r="BI377" s="156">
        <f>IF(N377="nulová",J377,0)</f>
        <v>0</v>
      </c>
      <c r="BJ377" s="15" t="s">
        <v>82</v>
      </c>
      <c r="BK377" s="156">
        <f>ROUND(I377*H377,2)</f>
        <v>0</v>
      </c>
      <c r="BL377" s="15" t="s">
        <v>192</v>
      </c>
      <c r="BM377" s="155" t="s">
        <v>3277</v>
      </c>
    </row>
    <row r="378" spans="2:65" s="12" customFormat="1" ht="11.25">
      <c r="B378" s="165"/>
      <c r="D378" s="166" t="s">
        <v>224</v>
      </c>
      <c r="E378" s="167" t="s">
        <v>1</v>
      </c>
      <c r="F378" s="168" t="s">
        <v>2017</v>
      </c>
      <c r="H378" s="169">
        <v>1</v>
      </c>
      <c r="I378" s="170"/>
      <c r="L378" s="165"/>
      <c r="M378" s="171"/>
      <c r="T378" s="172"/>
      <c r="AT378" s="167" t="s">
        <v>224</v>
      </c>
      <c r="AU378" s="167" t="s">
        <v>82</v>
      </c>
      <c r="AV378" s="12" t="s">
        <v>84</v>
      </c>
      <c r="AW378" s="12" t="s">
        <v>226</v>
      </c>
      <c r="AX378" s="12" t="s">
        <v>74</v>
      </c>
      <c r="AY378" s="167" t="s">
        <v>193</v>
      </c>
    </row>
    <row r="379" spans="2:65" s="12" customFormat="1" ht="11.25">
      <c r="B379" s="165"/>
      <c r="D379" s="166" t="s">
        <v>224</v>
      </c>
      <c r="E379" s="167" t="s">
        <v>1</v>
      </c>
      <c r="F379" s="168" t="s">
        <v>2018</v>
      </c>
      <c r="H379" s="169">
        <v>1</v>
      </c>
      <c r="I379" s="170"/>
      <c r="L379" s="165"/>
      <c r="M379" s="171"/>
      <c r="T379" s="172"/>
      <c r="AT379" s="167" t="s">
        <v>224</v>
      </c>
      <c r="AU379" s="167" t="s">
        <v>82</v>
      </c>
      <c r="AV379" s="12" t="s">
        <v>84</v>
      </c>
      <c r="AW379" s="12" t="s">
        <v>226</v>
      </c>
      <c r="AX379" s="12" t="s">
        <v>74</v>
      </c>
      <c r="AY379" s="167" t="s">
        <v>193</v>
      </c>
    </row>
    <row r="380" spans="2:65" s="12" customFormat="1" ht="11.25">
      <c r="B380" s="165"/>
      <c r="D380" s="166" t="s">
        <v>224</v>
      </c>
      <c r="E380" s="167" t="s">
        <v>1</v>
      </c>
      <c r="F380" s="168" t="s">
        <v>2019</v>
      </c>
      <c r="H380" s="169">
        <v>1</v>
      </c>
      <c r="I380" s="170"/>
      <c r="L380" s="165"/>
      <c r="M380" s="171"/>
      <c r="T380" s="172"/>
      <c r="AT380" s="167" t="s">
        <v>224</v>
      </c>
      <c r="AU380" s="167" t="s">
        <v>82</v>
      </c>
      <c r="AV380" s="12" t="s">
        <v>84</v>
      </c>
      <c r="AW380" s="12" t="s">
        <v>226</v>
      </c>
      <c r="AX380" s="12" t="s">
        <v>74</v>
      </c>
      <c r="AY380" s="167" t="s">
        <v>193</v>
      </c>
    </row>
    <row r="381" spans="2:65" s="13" customFormat="1" ht="11.25">
      <c r="B381" s="173"/>
      <c r="D381" s="166" t="s">
        <v>224</v>
      </c>
      <c r="E381" s="174" t="s">
        <v>1</v>
      </c>
      <c r="F381" s="175" t="s">
        <v>227</v>
      </c>
      <c r="H381" s="176">
        <v>3</v>
      </c>
      <c r="I381" s="177"/>
      <c r="L381" s="173"/>
      <c r="M381" s="178"/>
      <c r="T381" s="179"/>
      <c r="AT381" s="174" t="s">
        <v>224</v>
      </c>
      <c r="AU381" s="174" t="s">
        <v>82</v>
      </c>
      <c r="AV381" s="13" t="s">
        <v>192</v>
      </c>
      <c r="AW381" s="13" t="s">
        <v>226</v>
      </c>
      <c r="AX381" s="13" t="s">
        <v>82</v>
      </c>
      <c r="AY381" s="174" t="s">
        <v>193</v>
      </c>
    </row>
    <row r="382" spans="2:65" s="1" customFormat="1" ht="16.5" customHeight="1">
      <c r="B382" s="114"/>
      <c r="C382" s="157" t="s">
        <v>1681</v>
      </c>
      <c r="D382" s="157" t="s">
        <v>207</v>
      </c>
      <c r="E382" s="158" t="s">
        <v>2021</v>
      </c>
      <c r="F382" s="159" t="s">
        <v>2022</v>
      </c>
      <c r="G382" s="160" t="s">
        <v>857</v>
      </c>
      <c r="H382" s="161">
        <v>6.0339999999999998</v>
      </c>
      <c r="I382" s="162"/>
      <c r="J382" s="163">
        <f>ROUND(I382*H382,2)</f>
        <v>0</v>
      </c>
      <c r="K382" s="159" t="s">
        <v>1</v>
      </c>
      <c r="L382" s="30"/>
      <c r="M382" s="164" t="s">
        <v>1</v>
      </c>
      <c r="N382" s="113" t="s">
        <v>39</v>
      </c>
      <c r="P382" s="153">
        <f>O382*H382</f>
        <v>0</v>
      </c>
      <c r="Q382" s="153">
        <v>0</v>
      </c>
      <c r="R382" s="153">
        <f>Q382*H382</f>
        <v>0</v>
      </c>
      <c r="S382" s="153">
        <v>0</v>
      </c>
      <c r="T382" s="154">
        <f>S382*H382</f>
        <v>0</v>
      </c>
      <c r="AR382" s="155" t="s">
        <v>192</v>
      </c>
      <c r="AT382" s="155" t="s">
        <v>207</v>
      </c>
      <c r="AU382" s="155" t="s">
        <v>82</v>
      </c>
      <c r="AY382" s="15" t="s">
        <v>193</v>
      </c>
      <c r="BE382" s="156">
        <f>IF(N382="základní",J382,0)</f>
        <v>0</v>
      </c>
      <c r="BF382" s="156">
        <f>IF(N382="snížená",J382,0)</f>
        <v>0</v>
      </c>
      <c r="BG382" s="156">
        <f>IF(N382="zákl. přenesená",J382,0)</f>
        <v>0</v>
      </c>
      <c r="BH382" s="156">
        <f>IF(N382="sníž. přenesená",J382,0)</f>
        <v>0</v>
      </c>
      <c r="BI382" s="156">
        <f>IF(N382="nulová",J382,0)</f>
        <v>0</v>
      </c>
      <c r="BJ382" s="15" t="s">
        <v>82</v>
      </c>
      <c r="BK382" s="156">
        <f>ROUND(I382*H382,2)</f>
        <v>0</v>
      </c>
      <c r="BL382" s="15" t="s">
        <v>192</v>
      </c>
      <c r="BM382" s="155" t="s">
        <v>3278</v>
      </c>
    </row>
    <row r="383" spans="2:65" s="12" customFormat="1" ht="22.5">
      <c r="B383" s="165"/>
      <c r="D383" s="166" t="s">
        <v>224</v>
      </c>
      <c r="E383" s="167" t="s">
        <v>1</v>
      </c>
      <c r="F383" s="168" t="s">
        <v>3279</v>
      </c>
      <c r="H383" s="169">
        <v>3.7717679999999998</v>
      </c>
      <c r="I383" s="170"/>
      <c r="L383" s="165"/>
      <c r="M383" s="171"/>
      <c r="T383" s="172"/>
      <c r="AT383" s="167" t="s">
        <v>224</v>
      </c>
      <c r="AU383" s="167" t="s">
        <v>82</v>
      </c>
      <c r="AV383" s="12" t="s">
        <v>84</v>
      </c>
      <c r="AW383" s="12" t="s">
        <v>226</v>
      </c>
      <c r="AX383" s="12" t="s">
        <v>74</v>
      </c>
      <c r="AY383" s="167" t="s">
        <v>193</v>
      </c>
    </row>
    <row r="384" spans="2:65" s="12" customFormat="1" ht="22.5">
      <c r="B384" s="165"/>
      <c r="D384" s="166" t="s">
        <v>224</v>
      </c>
      <c r="E384" s="167" t="s">
        <v>1</v>
      </c>
      <c r="F384" s="168" t="s">
        <v>3280</v>
      </c>
      <c r="H384" s="169">
        <v>0.56548667764619998</v>
      </c>
      <c r="I384" s="170"/>
      <c r="L384" s="165"/>
      <c r="M384" s="171"/>
      <c r="T384" s="172"/>
      <c r="AT384" s="167" t="s">
        <v>224</v>
      </c>
      <c r="AU384" s="167" t="s">
        <v>82</v>
      </c>
      <c r="AV384" s="12" t="s">
        <v>84</v>
      </c>
      <c r="AW384" s="12" t="s">
        <v>226</v>
      </c>
      <c r="AX384" s="12" t="s">
        <v>74</v>
      </c>
      <c r="AY384" s="167" t="s">
        <v>193</v>
      </c>
    </row>
    <row r="385" spans="2:65" s="12" customFormat="1" ht="11.25">
      <c r="B385" s="165"/>
      <c r="D385" s="166" t="s">
        <v>224</v>
      </c>
      <c r="E385" s="167" t="s">
        <v>1</v>
      </c>
      <c r="F385" s="168" t="s">
        <v>3281</v>
      </c>
      <c r="H385" s="169">
        <v>1.6964600329385999</v>
      </c>
      <c r="I385" s="170"/>
      <c r="L385" s="165"/>
      <c r="M385" s="171"/>
      <c r="T385" s="172"/>
      <c r="AT385" s="167" t="s">
        <v>224</v>
      </c>
      <c r="AU385" s="167" t="s">
        <v>82</v>
      </c>
      <c r="AV385" s="12" t="s">
        <v>84</v>
      </c>
      <c r="AW385" s="12" t="s">
        <v>226</v>
      </c>
      <c r="AX385" s="12" t="s">
        <v>74</v>
      </c>
      <c r="AY385" s="167" t="s">
        <v>193</v>
      </c>
    </row>
    <row r="386" spans="2:65" s="13" customFormat="1" ht="11.25">
      <c r="B386" s="173"/>
      <c r="D386" s="166" t="s">
        <v>224</v>
      </c>
      <c r="E386" s="174" t="s">
        <v>1</v>
      </c>
      <c r="F386" s="175" t="s">
        <v>227</v>
      </c>
      <c r="H386" s="176">
        <v>6.0337147105847997</v>
      </c>
      <c r="I386" s="177"/>
      <c r="L386" s="173"/>
      <c r="M386" s="178"/>
      <c r="T386" s="179"/>
      <c r="AT386" s="174" t="s">
        <v>224</v>
      </c>
      <c r="AU386" s="174" t="s">
        <v>82</v>
      </c>
      <c r="AV386" s="13" t="s">
        <v>192</v>
      </c>
      <c r="AW386" s="13" t="s">
        <v>226</v>
      </c>
      <c r="AX386" s="13" t="s">
        <v>82</v>
      </c>
      <c r="AY386" s="174" t="s">
        <v>193</v>
      </c>
    </row>
    <row r="387" spans="2:65" s="1" customFormat="1" ht="16.5" customHeight="1">
      <c r="B387" s="114"/>
      <c r="C387" s="143" t="s">
        <v>1685</v>
      </c>
      <c r="D387" s="143" t="s">
        <v>196</v>
      </c>
      <c r="E387" s="144" t="s">
        <v>2028</v>
      </c>
      <c r="F387" s="145" t="s">
        <v>2029</v>
      </c>
      <c r="G387" s="146" t="s">
        <v>864</v>
      </c>
      <c r="H387" s="147">
        <v>12.068</v>
      </c>
      <c r="I387" s="148"/>
      <c r="J387" s="149">
        <f>ROUND(I387*H387,2)</f>
        <v>0</v>
      </c>
      <c r="K387" s="145" t="s">
        <v>1003</v>
      </c>
      <c r="L387" s="150"/>
      <c r="M387" s="151" t="s">
        <v>1</v>
      </c>
      <c r="N387" s="152" t="s">
        <v>39</v>
      </c>
      <c r="P387" s="153">
        <f>O387*H387</f>
        <v>0</v>
      </c>
      <c r="Q387" s="153">
        <v>1</v>
      </c>
      <c r="R387" s="153">
        <f>Q387*H387</f>
        <v>12.068</v>
      </c>
      <c r="S387" s="153">
        <v>0</v>
      </c>
      <c r="T387" s="154">
        <f>S387*H387</f>
        <v>0</v>
      </c>
      <c r="AR387" s="155" t="s">
        <v>200</v>
      </c>
      <c r="AT387" s="155" t="s">
        <v>196</v>
      </c>
      <c r="AU387" s="155" t="s">
        <v>82</v>
      </c>
      <c r="AY387" s="15" t="s">
        <v>193</v>
      </c>
      <c r="BE387" s="156">
        <f>IF(N387="základní",J387,0)</f>
        <v>0</v>
      </c>
      <c r="BF387" s="156">
        <f>IF(N387="snížená",J387,0)</f>
        <v>0</v>
      </c>
      <c r="BG387" s="156">
        <f>IF(N387="zákl. přenesená",J387,0)</f>
        <v>0</v>
      </c>
      <c r="BH387" s="156">
        <f>IF(N387="sníž. přenesená",J387,0)</f>
        <v>0</v>
      </c>
      <c r="BI387" s="156">
        <f>IF(N387="nulová",J387,0)</f>
        <v>0</v>
      </c>
      <c r="BJ387" s="15" t="s">
        <v>82</v>
      </c>
      <c r="BK387" s="156">
        <f>ROUND(I387*H387,2)</f>
        <v>0</v>
      </c>
      <c r="BL387" s="15" t="s">
        <v>192</v>
      </c>
      <c r="BM387" s="155" t="s">
        <v>3282</v>
      </c>
    </row>
    <row r="388" spans="2:65" s="12" customFormat="1" ht="11.25">
      <c r="B388" s="165"/>
      <c r="D388" s="166" t="s">
        <v>224</v>
      </c>
      <c r="E388" s="167" t="s">
        <v>1</v>
      </c>
      <c r="F388" s="168" t="s">
        <v>3283</v>
      </c>
      <c r="H388" s="169">
        <v>12.068</v>
      </c>
      <c r="I388" s="170"/>
      <c r="L388" s="165"/>
      <c r="M388" s="171"/>
      <c r="T388" s="172"/>
      <c r="AT388" s="167" t="s">
        <v>224</v>
      </c>
      <c r="AU388" s="167" t="s">
        <v>82</v>
      </c>
      <c r="AV388" s="12" t="s">
        <v>84</v>
      </c>
      <c r="AW388" s="12" t="s">
        <v>226</v>
      </c>
      <c r="AX388" s="12" t="s">
        <v>82</v>
      </c>
      <c r="AY388" s="167" t="s">
        <v>193</v>
      </c>
    </row>
    <row r="389" spans="2:65" s="1" customFormat="1" ht="16.5" customHeight="1">
      <c r="B389" s="114"/>
      <c r="C389" s="157" t="s">
        <v>1689</v>
      </c>
      <c r="D389" s="157" t="s">
        <v>207</v>
      </c>
      <c r="E389" s="158" t="s">
        <v>2033</v>
      </c>
      <c r="F389" s="159" t="s">
        <v>2034</v>
      </c>
      <c r="G389" s="160" t="s">
        <v>857</v>
      </c>
      <c r="H389" s="161">
        <v>0.628</v>
      </c>
      <c r="I389" s="162"/>
      <c r="J389" s="163">
        <f>ROUND(I389*H389,2)</f>
        <v>0</v>
      </c>
      <c r="K389" s="159" t="s">
        <v>1</v>
      </c>
      <c r="L389" s="30"/>
      <c r="M389" s="164" t="s">
        <v>1</v>
      </c>
      <c r="N389" s="113" t="s">
        <v>39</v>
      </c>
      <c r="P389" s="153">
        <f>O389*H389</f>
        <v>0</v>
      </c>
      <c r="Q389" s="153">
        <v>0</v>
      </c>
      <c r="R389" s="153">
        <f>Q389*H389</f>
        <v>0</v>
      </c>
      <c r="S389" s="153">
        <v>0</v>
      </c>
      <c r="T389" s="154">
        <f>S389*H389</f>
        <v>0</v>
      </c>
      <c r="AR389" s="155" t="s">
        <v>1004</v>
      </c>
      <c r="AT389" s="155" t="s">
        <v>207</v>
      </c>
      <c r="AU389" s="155" t="s">
        <v>82</v>
      </c>
      <c r="AY389" s="15" t="s">
        <v>193</v>
      </c>
      <c r="BE389" s="156">
        <f>IF(N389="základní",J389,0)</f>
        <v>0</v>
      </c>
      <c r="BF389" s="156">
        <f>IF(N389="snížená",J389,0)</f>
        <v>0</v>
      </c>
      <c r="BG389" s="156">
        <f>IF(N389="zákl. přenesená",J389,0)</f>
        <v>0</v>
      </c>
      <c r="BH389" s="156">
        <f>IF(N389="sníž. přenesená",J389,0)</f>
        <v>0</v>
      </c>
      <c r="BI389" s="156">
        <f>IF(N389="nulová",J389,0)</f>
        <v>0</v>
      </c>
      <c r="BJ389" s="15" t="s">
        <v>82</v>
      </c>
      <c r="BK389" s="156">
        <f>ROUND(I389*H389,2)</f>
        <v>0</v>
      </c>
      <c r="BL389" s="15" t="s">
        <v>1004</v>
      </c>
      <c r="BM389" s="155" t="s">
        <v>3284</v>
      </c>
    </row>
    <row r="390" spans="2:65" s="12" customFormat="1" ht="11.25">
      <c r="B390" s="165"/>
      <c r="D390" s="166" t="s">
        <v>224</v>
      </c>
      <c r="E390" s="167" t="s">
        <v>1</v>
      </c>
      <c r="F390" s="168" t="s">
        <v>3285</v>
      </c>
      <c r="H390" s="169">
        <v>0.628</v>
      </c>
      <c r="I390" s="170"/>
      <c r="L390" s="165"/>
      <c r="M390" s="171"/>
      <c r="T390" s="172"/>
      <c r="AT390" s="167" t="s">
        <v>224</v>
      </c>
      <c r="AU390" s="167" t="s">
        <v>82</v>
      </c>
      <c r="AV390" s="12" t="s">
        <v>84</v>
      </c>
      <c r="AW390" s="12" t="s">
        <v>226</v>
      </c>
      <c r="AX390" s="12" t="s">
        <v>82</v>
      </c>
      <c r="AY390" s="167" t="s">
        <v>193</v>
      </c>
    </row>
    <row r="391" spans="2:65" s="1" customFormat="1" ht="16.5" customHeight="1">
      <c r="B391" s="114"/>
      <c r="C391" s="143" t="s">
        <v>1693</v>
      </c>
      <c r="D391" s="143" t="s">
        <v>196</v>
      </c>
      <c r="E391" s="144" t="s">
        <v>2038</v>
      </c>
      <c r="F391" s="145" t="s">
        <v>2039</v>
      </c>
      <c r="G391" s="146" t="s">
        <v>857</v>
      </c>
      <c r="H391" s="147">
        <v>0.628</v>
      </c>
      <c r="I391" s="148"/>
      <c r="J391" s="149">
        <f>ROUND(I391*H391,2)</f>
        <v>0</v>
      </c>
      <c r="K391" s="145" t="s">
        <v>1</v>
      </c>
      <c r="L391" s="150"/>
      <c r="M391" s="151" t="s">
        <v>1</v>
      </c>
      <c r="N391" s="152" t="s">
        <v>39</v>
      </c>
      <c r="P391" s="153">
        <f>O391*H391</f>
        <v>0</v>
      </c>
      <c r="Q391" s="153">
        <v>0</v>
      </c>
      <c r="R391" s="153">
        <f>Q391*H391</f>
        <v>0</v>
      </c>
      <c r="S391" s="153">
        <v>0</v>
      </c>
      <c r="T391" s="154">
        <f>S391*H391</f>
        <v>0</v>
      </c>
      <c r="AR391" s="155" t="s">
        <v>1004</v>
      </c>
      <c r="AT391" s="155" t="s">
        <v>196</v>
      </c>
      <c r="AU391" s="155" t="s">
        <v>82</v>
      </c>
      <c r="AY391" s="15" t="s">
        <v>193</v>
      </c>
      <c r="BE391" s="156">
        <f>IF(N391="základní",J391,0)</f>
        <v>0</v>
      </c>
      <c r="BF391" s="156">
        <f>IF(N391="snížená",J391,0)</f>
        <v>0</v>
      </c>
      <c r="BG391" s="156">
        <f>IF(N391="zákl. přenesená",J391,0)</f>
        <v>0</v>
      </c>
      <c r="BH391" s="156">
        <f>IF(N391="sníž. přenesená",J391,0)</f>
        <v>0</v>
      </c>
      <c r="BI391" s="156">
        <f>IF(N391="nulová",J391,0)</f>
        <v>0</v>
      </c>
      <c r="BJ391" s="15" t="s">
        <v>82</v>
      </c>
      <c r="BK391" s="156">
        <f>ROUND(I391*H391,2)</f>
        <v>0</v>
      </c>
      <c r="BL391" s="15" t="s">
        <v>1004</v>
      </c>
      <c r="BM391" s="155" t="s">
        <v>3286</v>
      </c>
    </row>
    <row r="392" spans="2:65" s="12" customFormat="1" ht="11.25">
      <c r="B392" s="165"/>
      <c r="D392" s="166" t="s">
        <v>224</v>
      </c>
      <c r="E392" s="167" t="s">
        <v>1</v>
      </c>
      <c r="F392" s="168" t="s">
        <v>3285</v>
      </c>
      <c r="H392" s="169">
        <v>0.628</v>
      </c>
      <c r="I392" s="170"/>
      <c r="L392" s="165"/>
      <c r="M392" s="171"/>
      <c r="T392" s="172"/>
      <c r="AT392" s="167" t="s">
        <v>224</v>
      </c>
      <c r="AU392" s="167" t="s">
        <v>82</v>
      </c>
      <c r="AV392" s="12" t="s">
        <v>84</v>
      </c>
      <c r="AW392" s="12" t="s">
        <v>226</v>
      </c>
      <c r="AX392" s="12" t="s">
        <v>82</v>
      </c>
      <c r="AY392" s="167" t="s">
        <v>193</v>
      </c>
    </row>
    <row r="393" spans="2:65" s="1" customFormat="1" ht="16.5" customHeight="1">
      <c r="B393" s="114"/>
      <c r="C393" s="157" t="s">
        <v>1697</v>
      </c>
      <c r="D393" s="157" t="s">
        <v>207</v>
      </c>
      <c r="E393" s="158" t="s">
        <v>2042</v>
      </c>
      <c r="F393" s="159" t="s">
        <v>2043</v>
      </c>
      <c r="G393" s="160" t="s">
        <v>210</v>
      </c>
      <c r="H393" s="161">
        <v>0</v>
      </c>
      <c r="I393" s="162"/>
      <c r="J393" s="163">
        <f>ROUND(I393*H393,2)</f>
        <v>0</v>
      </c>
      <c r="K393" s="159" t="s">
        <v>1</v>
      </c>
      <c r="L393" s="30"/>
      <c r="M393" s="164" t="s">
        <v>1</v>
      </c>
      <c r="N393" s="113" t="s">
        <v>39</v>
      </c>
      <c r="P393" s="153">
        <f>O393*H393</f>
        <v>0</v>
      </c>
      <c r="Q393" s="153">
        <v>0</v>
      </c>
      <c r="R393" s="153">
        <f>Q393*H393</f>
        <v>0</v>
      </c>
      <c r="S393" s="153">
        <v>0</v>
      </c>
      <c r="T393" s="154">
        <f>S393*H393</f>
        <v>0</v>
      </c>
      <c r="AR393" s="155" t="s">
        <v>192</v>
      </c>
      <c r="AT393" s="155" t="s">
        <v>207</v>
      </c>
      <c r="AU393" s="155" t="s">
        <v>82</v>
      </c>
      <c r="AY393" s="15" t="s">
        <v>193</v>
      </c>
      <c r="BE393" s="156">
        <f>IF(N393="základní",J393,0)</f>
        <v>0</v>
      </c>
      <c r="BF393" s="156">
        <f>IF(N393="snížená",J393,0)</f>
        <v>0</v>
      </c>
      <c r="BG393" s="156">
        <f>IF(N393="zákl. přenesená",J393,0)</f>
        <v>0</v>
      </c>
      <c r="BH393" s="156">
        <f>IF(N393="sníž. přenesená",J393,0)</f>
        <v>0</v>
      </c>
      <c r="BI393" s="156">
        <f>IF(N393="nulová",J393,0)</f>
        <v>0</v>
      </c>
      <c r="BJ393" s="15" t="s">
        <v>82</v>
      </c>
      <c r="BK393" s="156">
        <f>ROUND(I393*H393,2)</f>
        <v>0</v>
      </c>
      <c r="BL393" s="15" t="s">
        <v>192</v>
      </c>
      <c r="BM393" s="155" t="s">
        <v>3287</v>
      </c>
    </row>
    <row r="394" spans="2:65" s="1" customFormat="1" ht="21.75" customHeight="1">
      <c r="B394" s="114"/>
      <c r="C394" s="157" t="s">
        <v>1701</v>
      </c>
      <c r="D394" s="157" t="s">
        <v>207</v>
      </c>
      <c r="E394" s="158" t="s">
        <v>2046</v>
      </c>
      <c r="F394" s="159" t="s">
        <v>2047</v>
      </c>
      <c r="G394" s="160" t="s">
        <v>199</v>
      </c>
      <c r="H394" s="161">
        <v>4</v>
      </c>
      <c r="I394" s="162"/>
      <c r="J394" s="163">
        <f>ROUND(I394*H394,2)</f>
        <v>0</v>
      </c>
      <c r="K394" s="159" t="s">
        <v>1</v>
      </c>
      <c r="L394" s="30"/>
      <c r="M394" s="164" t="s">
        <v>1</v>
      </c>
      <c r="N394" s="113" t="s">
        <v>39</v>
      </c>
      <c r="P394" s="153">
        <f>O394*H394</f>
        <v>0</v>
      </c>
      <c r="Q394" s="153">
        <v>0</v>
      </c>
      <c r="R394" s="153">
        <f>Q394*H394</f>
        <v>0</v>
      </c>
      <c r="S394" s="153">
        <v>0</v>
      </c>
      <c r="T394" s="154">
        <f>S394*H394</f>
        <v>0</v>
      </c>
      <c r="AR394" s="155" t="s">
        <v>192</v>
      </c>
      <c r="AT394" s="155" t="s">
        <v>207</v>
      </c>
      <c r="AU394" s="155" t="s">
        <v>82</v>
      </c>
      <c r="AY394" s="15" t="s">
        <v>193</v>
      </c>
      <c r="BE394" s="156">
        <f>IF(N394="základní",J394,0)</f>
        <v>0</v>
      </c>
      <c r="BF394" s="156">
        <f>IF(N394="snížená",J394,0)</f>
        <v>0</v>
      </c>
      <c r="BG394" s="156">
        <f>IF(N394="zákl. přenesená",J394,0)</f>
        <v>0</v>
      </c>
      <c r="BH394" s="156">
        <f>IF(N394="sníž. přenesená",J394,0)</f>
        <v>0</v>
      </c>
      <c r="BI394" s="156">
        <f>IF(N394="nulová",J394,0)</f>
        <v>0</v>
      </c>
      <c r="BJ394" s="15" t="s">
        <v>82</v>
      </c>
      <c r="BK394" s="156">
        <f>ROUND(I394*H394,2)</f>
        <v>0</v>
      </c>
      <c r="BL394" s="15" t="s">
        <v>192</v>
      </c>
      <c r="BM394" s="155" t="s">
        <v>3288</v>
      </c>
    </row>
    <row r="395" spans="2:65" s="12" customFormat="1" ht="11.25">
      <c r="B395" s="165"/>
      <c r="D395" s="166" t="s">
        <v>224</v>
      </c>
      <c r="E395" s="167" t="s">
        <v>1</v>
      </c>
      <c r="F395" s="168" t="s">
        <v>3289</v>
      </c>
      <c r="H395" s="169">
        <v>3</v>
      </c>
      <c r="I395" s="170"/>
      <c r="L395" s="165"/>
      <c r="M395" s="171"/>
      <c r="T395" s="172"/>
      <c r="AT395" s="167" t="s">
        <v>224</v>
      </c>
      <c r="AU395" s="167" t="s">
        <v>82</v>
      </c>
      <c r="AV395" s="12" t="s">
        <v>84</v>
      </c>
      <c r="AW395" s="12" t="s">
        <v>226</v>
      </c>
      <c r="AX395" s="12" t="s">
        <v>74</v>
      </c>
      <c r="AY395" s="167" t="s">
        <v>193</v>
      </c>
    </row>
    <row r="396" spans="2:65" s="12" customFormat="1" ht="11.25">
      <c r="B396" s="165"/>
      <c r="D396" s="166" t="s">
        <v>224</v>
      </c>
      <c r="E396" s="167" t="s">
        <v>1</v>
      </c>
      <c r="F396" s="168" t="s">
        <v>2050</v>
      </c>
      <c r="H396" s="169">
        <v>1</v>
      </c>
      <c r="I396" s="170"/>
      <c r="L396" s="165"/>
      <c r="M396" s="171"/>
      <c r="T396" s="172"/>
      <c r="AT396" s="167" t="s">
        <v>224</v>
      </c>
      <c r="AU396" s="167" t="s">
        <v>82</v>
      </c>
      <c r="AV396" s="12" t="s">
        <v>84</v>
      </c>
      <c r="AW396" s="12" t="s">
        <v>226</v>
      </c>
      <c r="AX396" s="12" t="s">
        <v>74</v>
      </c>
      <c r="AY396" s="167" t="s">
        <v>193</v>
      </c>
    </row>
    <row r="397" spans="2:65" s="13" customFormat="1" ht="11.25">
      <c r="B397" s="173"/>
      <c r="D397" s="166" t="s">
        <v>224</v>
      </c>
      <c r="E397" s="174" t="s">
        <v>1</v>
      </c>
      <c r="F397" s="175" t="s">
        <v>227</v>
      </c>
      <c r="H397" s="176">
        <v>4</v>
      </c>
      <c r="I397" s="177"/>
      <c r="L397" s="173"/>
      <c r="M397" s="178"/>
      <c r="T397" s="179"/>
      <c r="AT397" s="174" t="s">
        <v>224</v>
      </c>
      <c r="AU397" s="174" t="s">
        <v>82</v>
      </c>
      <c r="AV397" s="13" t="s">
        <v>192</v>
      </c>
      <c r="AW397" s="13" t="s">
        <v>226</v>
      </c>
      <c r="AX397" s="13" t="s">
        <v>82</v>
      </c>
      <c r="AY397" s="174" t="s">
        <v>193</v>
      </c>
    </row>
    <row r="398" spans="2:65" s="1" customFormat="1" ht="21.75" customHeight="1">
      <c r="B398" s="114"/>
      <c r="C398" s="143" t="s">
        <v>1705</v>
      </c>
      <c r="D398" s="143" t="s">
        <v>196</v>
      </c>
      <c r="E398" s="144" t="s">
        <v>2057</v>
      </c>
      <c r="F398" s="145" t="s">
        <v>2058</v>
      </c>
      <c r="G398" s="146" t="s">
        <v>221</v>
      </c>
      <c r="H398" s="147">
        <v>31</v>
      </c>
      <c r="I398" s="148"/>
      <c r="J398" s="149">
        <f>ROUND(I398*H398,2)</f>
        <v>0</v>
      </c>
      <c r="K398" s="145" t="s">
        <v>1</v>
      </c>
      <c r="L398" s="150"/>
      <c r="M398" s="151" t="s">
        <v>1</v>
      </c>
      <c r="N398" s="152" t="s">
        <v>39</v>
      </c>
      <c r="P398" s="153">
        <f>O398*H398</f>
        <v>0</v>
      </c>
      <c r="Q398" s="153">
        <v>0</v>
      </c>
      <c r="R398" s="153">
        <f>Q398*H398</f>
        <v>0</v>
      </c>
      <c r="S398" s="153">
        <v>0</v>
      </c>
      <c r="T398" s="154">
        <f>S398*H398</f>
        <v>0</v>
      </c>
      <c r="AR398" s="155" t="s">
        <v>273</v>
      </c>
      <c r="AT398" s="155" t="s">
        <v>196</v>
      </c>
      <c r="AU398" s="155" t="s">
        <v>82</v>
      </c>
      <c r="AY398" s="15" t="s">
        <v>193</v>
      </c>
      <c r="BE398" s="156">
        <f>IF(N398="základní",J398,0)</f>
        <v>0</v>
      </c>
      <c r="BF398" s="156">
        <f>IF(N398="snížená",J398,0)</f>
        <v>0</v>
      </c>
      <c r="BG398" s="156">
        <f>IF(N398="zákl. přenesená",J398,0)</f>
        <v>0</v>
      </c>
      <c r="BH398" s="156">
        <f>IF(N398="sníž. přenesená",J398,0)</f>
        <v>0</v>
      </c>
      <c r="BI398" s="156">
        <f>IF(N398="nulová",J398,0)</f>
        <v>0</v>
      </c>
      <c r="BJ398" s="15" t="s">
        <v>82</v>
      </c>
      <c r="BK398" s="156">
        <f>ROUND(I398*H398,2)</f>
        <v>0</v>
      </c>
      <c r="BL398" s="15" t="s">
        <v>268</v>
      </c>
      <c r="BM398" s="155" t="s">
        <v>3290</v>
      </c>
    </row>
    <row r="399" spans="2:65" s="12" customFormat="1" ht="11.25">
      <c r="B399" s="165"/>
      <c r="D399" s="166" t="s">
        <v>224</v>
      </c>
      <c r="E399" s="167" t="s">
        <v>1</v>
      </c>
      <c r="F399" s="168" t="s">
        <v>3291</v>
      </c>
      <c r="H399" s="169">
        <v>18</v>
      </c>
      <c r="I399" s="170"/>
      <c r="L399" s="165"/>
      <c r="M399" s="171"/>
      <c r="T399" s="172"/>
      <c r="AT399" s="167" t="s">
        <v>224</v>
      </c>
      <c r="AU399" s="167" t="s">
        <v>82</v>
      </c>
      <c r="AV399" s="12" t="s">
        <v>84</v>
      </c>
      <c r="AW399" s="12" t="s">
        <v>226</v>
      </c>
      <c r="AX399" s="12" t="s">
        <v>74</v>
      </c>
      <c r="AY399" s="167" t="s">
        <v>193</v>
      </c>
    </row>
    <row r="400" spans="2:65" s="12" customFormat="1" ht="11.25">
      <c r="B400" s="165"/>
      <c r="D400" s="166" t="s">
        <v>224</v>
      </c>
      <c r="E400" s="167" t="s">
        <v>1</v>
      </c>
      <c r="F400" s="168" t="s">
        <v>2061</v>
      </c>
      <c r="H400" s="169">
        <v>8</v>
      </c>
      <c r="I400" s="170"/>
      <c r="L400" s="165"/>
      <c r="M400" s="171"/>
      <c r="T400" s="172"/>
      <c r="AT400" s="167" t="s">
        <v>224</v>
      </c>
      <c r="AU400" s="167" t="s">
        <v>82</v>
      </c>
      <c r="AV400" s="12" t="s">
        <v>84</v>
      </c>
      <c r="AW400" s="12" t="s">
        <v>226</v>
      </c>
      <c r="AX400" s="12" t="s">
        <v>74</v>
      </c>
      <c r="AY400" s="167" t="s">
        <v>193</v>
      </c>
    </row>
    <row r="401" spans="2:65" s="12" customFormat="1" ht="11.25">
      <c r="B401" s="165"/>
      <c r="D401" s="166" t="s">
        <v>224</v>
      </c>
      <c r="E401" s="167" t="s">
        <v>1</v>
      </c>
      <c r="F401" s="168" t="s">
        <v>3292</v>
      </c>
      <c r="H401" s="169">
        <v>5</v>
      </c>
      <c r="I401" s="170"/>
      <c r="L401" s="165"/>
      <c r="M401" s="171"/>
      <c r="T401" s="172"/>
      <c r="AT401" s="167" t="s">
        <v>224</v>
      </c>
      <c r="AU401" s="167" t="s">
        <v>82</v>
      </c>
      <c r="AV401" s="12" t="s">
        <v>84</v>
      </c>
      <c r="AW401" s="12" t="s">
        <v>226</v>
      </c>
      <c r="AX401" s="12" t="s">
        <v>74</v>
      </c>
      <c r="AY401" s="167" t="s">
        <v>193</v>
      </c>
    </row>
    <row r="402" spans="2:65" s="13" customFormat="1" ht="11.25">
      <c r="B402" s="173"/>
      <c r="D402" s="166" t="s">
        <v>224</v>
      </c>
      <c r="E402" s="174" t="s">
        <v>1</v>
      </c>
      <c r="F402" s="175" t="s">
        <v>227</v>
      </c>
      <c r="H402" s="176">
        <v>31</v>
      </c>
      <c r="I402" s="177"/>
      <c r="L402" s="173"/>
      <c r="M402" s="178"/>
      <c r="T402" s="179"/>
      <c r="AT402" s="174" t="s">
        <v>224</v>
      </c>
      <c r="AU402" s="174" t="s">
        <v>82</v>
      </c>
      <c r="AV402" s="13" t="s">
        <v>192</v>
      </c>
      <c r="AW402" s="13" t="s">
        <v>226</v>
      </c>
      <c r="AX402" s="13" t="s">
        <v>82</v>
      </c>
      <c r="AY402" s="174" t="s">
        <v>193</v>
      </c>
    </row>
    <row r="403" spans="2:65" s="1" customFormat="1" ht="16.5" customHeight="1">
      <c r="B403" s="114"/>
      <c r="C403" s="157" t="s">
        <v>1709</v>
      </c>
      <c r="D403" s="157" t="s">
        <v>207</v>
      </c>
      <c r="E403" s="158" t="s">
        <v>2080</v>
      </c>
      <c r="F403" s="159" t="s">
        <v>2081</v>
      </c>
      <c r="G403" s="160" t="s">
        <v>857</v>
      </c>
      <c r="H403" s="161">
        <v>1.3320000000000001</v>
      </c>
      <c r="I403" s="162"/>
      <c r="J403" s="163">
        <f>ROUND(I403*H403,2)</f>
        <v>0</v>
      </c>
      <c r="K403" s="159" t="s">
        <v>1</v>
      </c>
      <c r="L403" s="30"/>
      <c r="M403" s="164" t="s">
        <v>1</v>
      </c>
      <c r="N403" s="113" t="s">
        <v>39</v>
      </c>
      <c r="P403" s="153">
        <f>O403*H403</f>
        <v>0</v>
      </c>
      <c r="Q403" s="153">
        <v>0</v>
      </c>
      <c r="R403" s="153">
        <f>Q403*H403</f>
        <v>0</v>
      </c>
      <c r="S403" s="153">
        <v>0</v>
      </c>
      <c r="T403" s="154">
        <f>S403*H403</f>
        <v>0</v>
      </c>
      <c r="AR403" s="155" t="s">
        <v>1004</v>
      </c>
      <c r="AT403" s="155" t="s">
        <v>207</v>
      </c>
      <c r="AU403" s="155" t="s">
        <v>82</v>
      </c>
      <c r="AY403" s="15" t="s">
        <v>193</v>
      </c>
      <c r="BE403" s="156">
        <f>IF(N403="základní",J403,0)</f>
        <v>0</v>
      </c>
      <c r="BF403" s="156">
        <f>IF(N403="snížená",J403,0)</f>
        <v>0</v>
      </c>
      <c r="BG403" s="156">
        <f>IF(N403="zákl. přenesená",J403,0)</f>
        <v>0</v>
      </c>
      <c r="BH403" s="156">
        <f>IF(N403="sníž. přenesená",J403,0)</f>
        <v>0</v>
      </c>
      <c r="BI403" s="156">
        <f>IF(N403="nulová",J403,0)</f>
        <v>0</v>
      </c>
      <c r="BJ403" s="15" t="s">
        <v>82</v>
      </c>
      <c r="BK403" s="156">
        <f>ROUND(I403*H403,2)</f>
        <v>0</v>
      </c>
      <c r="BL403" s="15" t="s">
        <v>1004</v>
      </c>
      <c r="BM403" s="155" t="s">
        <v>3293</v>
      </c>
    </row>
    <row r="404" spans="2:65" s="12" customFormat="1" ht="22.5">
      <c r="B404" s="165"/>
      <c r="D404" s="166" t="s">
        <v>224</v>
      </c>
      <c r="E404" s="167" t="s">
        <v>1</v>
      </c>
      <c r="F404" s="168" t="s">
        <v>3294</v>
      </c>
      <c r="H404" s="169">
        <v>0.22619467105848001</v>
      </c>
      <c r="I404" s="170"/>
      <c r="L404" s="165"/>
      <c r="M404" s="171"/>
      <c r="T404" s="172"/>
      <c r="AT404" s="167" t="s">
        <v>224</v>
      </c>
      <c r="AU404" s="167" t="s">
        <v>82</v>
      </c>
      <c r="AV404" s="12" t="s">
        <v>84</v>
      </c>
      <c r="AW404" s="12" t="s">
        <v>226</v>
      </c>
      <c r="AX404" s="12" t="s">
        <v>74</v>
      </c>
      <c r="AY404" s="167" t="s">
        <v>193</v>
      </c>
    </row>
    <row r="405" spans="2:65" s="12" customFormat="1" ht="22.5">
      <c r="B405" s="165"/>
      <c r="D405" s="166" t="s">
        <v>224</v>
      </c>
      <c r="E405" s="167" t="s">
        <v>1</v>
      </c>
      <c r="F405" s="168" t="s">
        <v>3295</v>
      </c>
      <c r="H405" s="169">
        <v>1.1058406140636801</v>
      </c>
      <c r="I405" s="170"/>
      <c r="L405" s="165"/>
      <c r="M405" s="171"/>
      <c r="T405" s="172"/>
      <c r="AT405" s="167" t="s">
        <v>224</v>
      </c>
      <c r="AU405" s="167" t="s">
        <v>82</v>
      </c>
      <c r="AV405" s="12" t="s">
        <v>84</v>
      </c>
      <c r="AW405" s="12" t="s">
        <v>226</v>
      </c>
      <c r="AX405" s="12" t="s">
        <v>74</v>
      </c>
      <c r="AY405" s="167" t="s">
        <v>193</v>
      </c>
    </row>
    <row r="406" spans="2:65" s="13" customFormat="1" ht="11.25">
      <c r="B406" s="173"/>
      <c r="D406" s="166" t="s">
        <v>224</v>
      </c>
      <c r="E406" s="174" t="s">
        <v>1</v>
      </c>
      <c r="F406" s="175" t="s">
        <v>227</v>
      </c>
      <c r="H406" s="176">
        <v>1.33203528512216</v>
      </c>
      <c r="I406" s="177"/>
      <c r="L406" s="173"/>
      <c r="M406" s="178"/>
      <c r="T406" s="179"/>
      <c r="AT406" s="174" t="s">
        <v>224</v>
      </c>
      <c r="AU406" s="174" t="s">
        <v>82</v>
      </c>
      <c r="AV406" s="13" t="s">
        <v>192</v>
      </c>
      <c r="AW406" s="13" t="s">
        <v>226</v>
      </c>
      <c r="AX406" s="13" t="s">
        <v>82</v>
      </c>
      <c r="AY406" s="174" t="s">
        <v>193</v>
      </c>
    </row>
    <row r="407" spans="2:65" s="1" customFormat="1" ht="16.5" customHeight="1">
      <c r="B407" s="114"/>
      <c r="C407" s="143" t="s">
        <v>1713</v>
      </c>
      <c r="D407" s="143" t="s">
        <v>196</v>
      </c>
      <c r="E407" s="144" t="s">
        <v>2087</v>
      </c>
      <c r="F407" s="145" t="s">
        <v>1008</v>
      </c>
      <c r="G407" s="146" t="s">
        <v>857</v>
      </c>
      <c r="H407" s="147">
        <v>1.3320000000000001</v>
      </c>
      <c r="I407" s="148"/>
      <c r="J407" s="149">
        <f>ROUND(I407*H407,2)</f>
        <v>0</v>
      </c>
      <c r="K407" s="145" t="s">
        <v>1</v>
      </c>
      <c r="L407" s="150"/>
      <c r="M407" s="151" t="s">
        <v>1</v>
      </c>
      <c r="N407" s="152" t="s">
        <v>39</v>
      </c>
      <c r="P407" s="153">
        <f>O407*H407</f>
        <v>0</v>
      </c>
      <c r="Q407" s="153">
        <v>0</v>
      </c>
      <c r="R407" s="153">
        <f>Q407*H407</f>
        <v>0</v>
      </c>
      <c r="S407" s="153">
        <v>0</v>
      </c>
      <c r="T407" s="154">
        <f>S407*H407</f>
        <v>0</v>
      </c>
      <c r="AR407" s="155" t="s">
        <v>1004</v>
      </c>
      <c r="AT407" s="155" t="s">
        <v>196</v>
      </c>
      <c r="AU407" s="155" t="s">
        <v>82</v>
      </c>
      <c r="AY407" s="15" t="s">
        <v>193</v>
      </c>
      <c r="BE407" s="156">
        <f>IF(N407="základní",J407,0)</f>
        <v>0</v>
      </c>
      <c r="BF407" s="156">
        <f>IF(N407="snížená",J407,0)</f>
        <v>0</v>
      </c>
      <c r="BG407" s="156">
        <f>IF(N407="zákl. přenesená",J407,0)</f>
        <v>0</v>
      </c>
      <c r="BH407" s="156">
        <f>IF(N407="sníž. přenesená",J407,0)</f>
        <v>0</v>
      </c>
      <c r="BI407" s="156">
        <f>IF(N407="nulová",J407,0)</f>
        <v>0</v>
      </c>
      <c r="BJ407" s="15" t="s">
        <v>82</v>
      </c>
      <c r="BK407" s="156">
        <f>ROUND(I407*H407,2)</f>
        <v>0</v>
      </c>
      <c r="BL407" s="15" t="s">
        <v>1004</v>
      </c>
      <c r="BM407" s="155" t="s">
        <v>3296</v>
      </c>
    </row>
    <row r="408" spans="2:65" s="12" customFormat="1" ht="22.5">
      <c r="B408" s="165"/>
      <c r="D408" s="166" t="s">
        <v>224</v>
      </c>
      <c r="E408" s="167" t="s">
        <v>1</v>
      </c>
      <c r="F408" s="168" t="s">
        <v>3294</v>
      </c>
      <c r="H408" s="169">
        <v>0.22619467105848001</v>
      </c>
      <c r="I408" s="170"/>
      <c r="L408" s="165"/>
      <c r="M408" s="171"/>
      <c r="T408" s="172"/>
      <c r="AT408" s="167" t="s">
        <v>224</v>
      </c>
      <c r="AU408" s="167" t="s">
        <v>82</v>
      </c>
      <c r="AV408" s="12" t="s">
        <v>84</v>
      </c>
      <c r="AW408" s="12" t="s">
        <v>226</v>
      </c>
      <c r="AX408" s="12" t="s">
        <v>74</v>
      </c>
      <c r="AY408" s="167" t="s">
        <v>193</v>
      </c>
    </row>
    <row r="409" spans="2:65" s="12" customFormat="1" ht="22.5">
      <c r="B409" s="165"/>
      <c r="D409" s="166" t="s">
        <v>224</v>
      </c>
      <c r="E409" s="167" t="s">
        <v>1</v>
      </c>
      <c r="F409" s="168" t="s">
        <v>3295</v>
      </c>
      <c r="H409" s="169">
        <v>1.1058406140636801</v>
      </c>
      <c r="I409" s="170"/>
      <c r="L409" s="165"/>
      <c r="M409" s="171"/>
      <c r="T409" s="172"/>
      <c r="AT409" s="167" t="s">
        <v>224</v>
      </c>
      <c r="AU409" s="167" t="s">
        <v>82</v>
      </c>
      <c r="AV409" s="12" t="s">
        <v>84</v>
      </c>
      <c r="AW409" s="12" t="s">
        <v>226</v>
      </c>
      <c r="AX409" s="12" t="s">
        <v>74</v>
      </c>
      <c r="AY409" s="167" t="s">
        <v>193</v>
      </c>
    </row>
    <row r="410" spans="2:65" s="13" customFormat="1" ht="11.25">
      <c r="B410" s="173"/>
      <c r="D410" s="166" t="s">
        <v>224</v>
      </c>
      <c r="E410" s="174" t="s">
        <v>1</v>
      </c>
      <c r="F410" s="175" t="s">
        <v>227</v>
      </c>
      <c r="H410" s="176">
        <v>1.33203528512216</v>
      </c>
      <c r="I410" s="177"/>
      <c r="L410" s="173"/>
      <c r="M410" s="178"/>
      <c r="T410" s="179"/>
      <c r="AT410" s="174" t="s">
        <v>224</v>
      </c>
      <c r="AU410" s="174" t="s">
        <v>82</v>
      </c>
      <c r="AV410" s="13" t="s">
        <v>192</v>
      </c>
      <c r="AW410" s="13" t="s">
        <v>226</v>
      </c>
      <c r="AX410" s="13" t="s">
        <v>82</v>
      </c>
      <c r="AY410" s="174" t="s">
        <v>193</v>
      </c>
    </row>
    <row r="411" spans="2:65" s="1" customFormat="1" ht="21.75" customHeight="1">
      <c r="B411" s="114"/>
      <c r="C411" s="157" t="s">
        <v>1717</v>
      </c>
      <c r="D411" s="157" t="s">
        <v>207</v>
      </c>
      <c r="E411" s="158" t="s">
        <v>2103</v>
      </c>
      <c r="F411" s="159" t="s">
        <v>2104</v>
      </c>
      <c r="G411" s="160" t="s">
        <v>857</v>
      </c>
      <c r="H411" s="161">
        <v>11.388999999999999</v>
      </c>
      <c r="I411" s="162"/>
      <c r="J411" s="163">
        <f>ROUND(I411*H411,2)</f>
        <v>0</v>
      </c>
      <c r="K411" s="159" t="s">
        <v>239</v>
      </c>
      <c r="L411" s="30"/>
      <c r="M411" s="164" t="s">
        <v>1</v>
      </c>
      <c r="N411" s="113" t="s">
        <v>39</v>
      </c>
      <c r="P411" s="153">
        <f>O411*H411</f>
        <v>0</v>
      </c>
      <c r="Q411" s="153">
        <v>2.16</v>
      </c>
      <c r="R411" s="153">
        <f>Q411*H411</f>
        <v>24.600239999999999</v>
      </c>
      <c r="S411" s="153">
        <v>0</v>
      </c>
      <c r="T411" s="154">
        <f>S411*H411</f>
        <v>0</v>
      </c>
      <c r="AR411" s="155" t="s">
        <v>192</v>
      </c>
      <c r="AT411" s="155" t="s">
        <v>207</v>
      </c>
      <c r="AU411" s="155" t="s">
        <v>82</v>
      </c>
      <c r="AY411" s="15" t="s">
        <v>193</v>
      </c>
      <c r="BE411" s="156">
        <f>IF(N411="základní",J411,0)</f>
        <v>0</v>
      </c>
      <c r="BF411" s="156">
        <f>IF(N411="snížená",J411,0)</f>
        <v>0</v>
      </c>
      <c r="BG411" s="156">
        <f>IF(N411="zákl. přenesená",J411,0)</f>
        <v>0</v>
      </c>
      <c r="BH411" s="156">
        <f>IF(N411="sníž. přenesená",J411,0)</f>
        <v>0</v>
      </c>
      <c r="BI411" s="156">
        <f>IF(N411="nulová",J411,0)</f>
        <v>0</v>
      </c>
      <c r="BJ411" s="15" t="s">
        <v>82</v>
      </c>
      <c r="BK411" s="156">
        <f>ROUND(I411*H411,2)</f>
        <v>0</v>
      </c>
      <c r="BL411" s="15" t="s">
        <v>192</v>
      </c>
      <c r="BM411" s="155" t="s">
        <v>3297</v>
      </c>
    </row>
    <row r="412" spans="2:65" s="1" customFormat="1" ht="11.25">
      <c r="B412" s="30"/>
      <c r="D412" s="180" t="s">
        <v>286</v>
      </c>
      <c r="F412" s="181" t="s">
        <v>2106</v>
      </c>
      <c r="I412" s="115"/>
      <c r="L412" s="30"/>
      <c r="M412" s="182"/>
      <c r="T412" s="54"/>
      <c r="AT412" s="15" t="s">
        <v>286</v>
      </c>
      <c r="AU412" s="15" t="s">
        <v>82</v>
      </c>
    </row>
    <row r="413" spans="2:65" s="1" customFormat="1" ht="19.5">
      <c r="B413" s="30"/>
      <c r="D413" s="166" t="s">
        <v>1116</v>
      </c>
      <c r="F413" s="192" t="s">
        <v>2482</v>
      </c>
      <c r="I413" s="115"/>
      <c r="L413" s="30"/>
      <c r="M413" s="182"/>
      <c r="T413" s="54"/>
      <c r="AT413" s="15" t="s">
        <v>1116</v>
      </c>
      <c r="AU413" s="15" t="s">
        <v>82</v>
      </c>
    </row>
    <row r="414" spans="2:65" s="12" customFormat="1" ht="11.25">
      <c r="B414" s="165"/>
      <c r="D414" s="166" t="s">
        <v>224</v>
      </c>
      <c r="E414" s="167" t="s">
        <v>1</v>
      </c>
      <c r="F414" s="168" t="s">
        <v>3298</v>
      </c>
      <c r="H414" s="169">
        <v>3.8170350741118502</v>
      </c>
      <c r="I414" s="170"/>
      <c r="L414" s="165"/>
      <c r="M414" s="171"/>
      <c r="T414" s="172"/>
      <c r="AT414" s="167" t="s">
        <v>224</v>
      </c>
      <c r="AU414" s="167" t="s">
        <v>82</v>
      </c>
      <c r="AV414" s="12" t="s">
        <v>84</v>
      </c>
      <c r="AW414" s="12" t="s">
        <v>226</v>
      </c>
      <c r="AX414" s="12" t="s">
        <v>74</v>
      </c>
      <c r="AY414" s="167" t="s">
        <v>193</v>
      </c>
    </row>
    <row r="415" spans="2:65" s="12" customFormat="1" ht="11.25">
      <c r="B415" s="165"/>
      <c r="D415" s="166" t="s">
        <v>224</v>
      </c>
      <c r="E415" s="167" t="s">
        <v>1</v>
      </c>
      <c r="F415" s="168" t="s">
        <v>2109</v>
      </c>
      <c r="H415" s="169">
        <v>1.83783170235015</v>
      </c>
      <c r="I415" s="170"/>
      <c r="L415" s="165"/>
      <c r="M415" s="171"/>
      <c r="T415" s="172"/>
      <c r="AT415" s="167" t="s">
        <v>224</v>
      </c>
      <c r="AU415" s="167" t="s">
        <v>82</v>
      </c>
      <c r="AV415" s="12" t="s">
        <v>84</v>
      </c>
      <c r="AW415" s="12" t="s">
        <v>226</v>
      </c>
      <c r="AX415" s="12" t="s">
        <v>74</v>
      </c>
      <c r="AY415" s="167" t="s">
        <v>193</v>
      </c>
    </row>
    <row r="416" spans="2:65" s="12" customFormat="1" ht="11.25">
      <c r="B416" s="165"/>
      <c r="D416" s="166" t="s">
        <v>224</v>
      </c>
      <c r="E416" s="167" t="s">
        <v>1</v>
      </c>
      <c r="F416" s="168" t="s">
        <v>3299</v>
      </c>
      <c r="H416" s="169">
        <v>5.7340349113324702</v>
      </c>
      <c r="I416" s="170"/>
      <c r="L416" s="165"/>
      <c r="M416" s="171"/>
      <c r="T416" s="172"/>
      <c r="AT416" s="167" t="s">
        <v>224</v>
      </c>
      <c r="AU416" s="167" t="s">
        <v>82</v>
      </c>
      <c r="AV416" s="12" t="s">
        <v>84</v>
      </c>
      <c r="AW416" s="12" t="s">
        <v>226</v>
      </c>
      <c r="AX416" s="12" t="s">
        <v>74</v>
      </c>
      <c r="AY416" s="167" t="s">
        <v>193</v>
      </c>
    </row>
    <row r="417" spans="2:65" s="13" customFormat="1" ht="11.25">
      <c r="B417" s="173"/>
      <c r="D417" s="166" t="s">
        <v>224</v>
      </c>
      <c r="E417" s="174" t="s">
        <v>1</v>
      </c>
      <c r="F417" s="175" t="s">
        <v>227</v>
      </c>
      <c r="H417" s="176">
        <v>11.388901687794499</v>
      </c>
      <c r="I417" s="177"/>
      <c r="L417" s="173"/>
      <c r="M417" s="178"/>
      <c r="T417" s="179"/>
      <c r="AT417" s="174" t="s">
        <v>224</v>
      </c>
      <c r="AU417" s="174" t="s">
        <v>82</v>
      </c>
      <c r="AV417" s="13" t="s">
        <v>192</v>
      </c>
      <c r="AW417" s="13" t="s">
        <v>226</v>
      </c>
      <c r="AX417" s="13" t="s">
        <v>82</v>
      </c>
      <c r="AY417" s="174" t="s">
        <v>193</v>
      </c>
    </row>
    <row r="418" spans="2:65" s="1" customFormat="1" ht="16.5" customHeight="1">
      <c r="B418" s="114"/>
      <c r="C418" s="143" t="s">
        <v>1721</v>
      </c>
      <c r="D418" s="143" t="s">
        <v>196</v>
      </c>
      <c r="E418" s="144" t="s">
        <v>2112</v>
      </c>
      <c r="F418" s="145" t="s">
        <v>2113</v>
      </c>
      <c r="G418" s="146" t="s">
        <v>864</v>
      </c>
      <c r="H418" s="147">
        <v>14.782</v>
      </c>
      <c r="I418" s="148"/>
      <c r="J418" s="149">
        <f>ROUND(I418*H418,2)</f>
        <v>0</v>
      </c>
      <c r="K418" s="145" t="s">
        <v>239</v>
      </c>
      <c r="L418" s="150"/>
      <c r="M418" s="151" t="s">
        <v>1</v>
      </c>
      <c r="N418" s="152" t="s">
        <v>39</v>
      </c>
      <c r="P418" s="153">
        <f>O418*H418</f>
        <v>0</v>
      </c>
      <c r="Q418" s="153">
        <v>1</v>
      </c>
      <c r="R418" s="153">
        <f>Q418*H418</f>
        <v>14.782</v>
      </c>
      <c r="S418" s="153">
        <v>0</v>
      </c>
      <c r="T418" s="154">
        <f>S418*H418</f>
        <v>0</v>
      </c>
      <c r="AR418" s="155" t="s">
        <v>1004</v>
      </c>
      <c r="AT418" s="155" t="s">
        <v>196</v>
      </c>
      <c r="AU418" s="155" t="s">
        <v>82</v>
      </c>
      <c r="AY418" s="15" t="s">
        <v>193</v>
      </c>
      <c r="BE418" s="156">
        <f>IF(N418="základní",J418,0)</f>
        <v>0</v>
      </c>
      <c r="BF418" s="156">
        <f>IF(N418="snížená",J418,0)</f>
        <v>0</v>
      </c>
      <c r="BG418" s="156">
        <f>IF(N418="zákl. přenesená",J418,0)</f>
        <v>0</v>
      </c>
      <c r="BH418" s="156">
        <f>IF(N418="sníž. přenesená",J418,0)</f>
        <v>0</v>
      </c>
      <c r="BI418" s="156">
        <f>IF(N418="nulová",J418,0)</f>
        <v>0</v>
      </c>
      <c r="BJ418" s="15" t="s">
        <v>82</v>
      </c>
      <c r="BK418" s="156">
        <f>ROUND(I418*H418,2)</f>
        <v>0</v>
      </c>
      <c r="BL418" s="15" t="s">
        <v>1004</v>
      </c>
      <c r="BM418" s="155" t="s">
        <v>3300</v>
      </c>
    </row>
    <row r="419" spans="2:65" s="12" customFormat="1" ht="11.25">
      <c r="B419" s="165"/>
      <c r="D419" s="166" t="s">
        <v>224</v>
      </c>
      <c r="E419" s="167" t="s">
        <v>1</v>
      </c>
      <c r="F419" s="168" t="s">
        <v>3301</v>
      </c>
      <c r="H419" s="169">
        <v>6.1072561185789596</v>
      </c>
      <c r="I419" s="170"/>
      <c r="L419" s="165"/>
      <c r="M419" s="171"/>
      <c r="T419" s="172"/>
      <c r="AT419" s="167" t="s">
        <v>224</v>
      </c>
      <c r="AU419" s="167" t="s">
        <v>82</v>
      </c>
      <c r="AV419" s="12" t="s">
        <v>84</v>
      </c>
      <c r="AW419" s="12" t="s">
        <v>226</v>
      </c>
      <c r="AX419" s="12" t="s">
        <v>74</v>
      </c>
      <c r="AY419" s="167" t="s">
        <v>193</v>
      </c>
    </row>
    <row r="420" spans="2:65" s="12" customFormat="1" ht="11.25">
      <c r="B420" s="165"/>
      <c r="D420" s="166" t="s">
        <v>224</v>
      </c>
      <c r="E420" s="167" t="s">
        <v>1</v>
      </c>
      <c r="F420" s="168" t="s">
        <v>2116</v>
      </c>
      <c r="H420" s="169">
        <v>2.9405307237602401</v>
      </c>
      <c r="I420" s="170"/>
      <c r="L420" s="165"/>
      <c r="M420" s="171"/>
      <c r="T420" s="172"/>
      <c r="AT420" s="167" t="s">
        <v>224</v>
      </c>
      <c r="AU420" s="167" t="s">
        <v>82</v>
      </c>
      <c r="AV420" s="12" t="s">
        <v>84</v>
      </c>
      <c r="AW420" s="12" t="s">
        <v>226</v>
      </c>
      <c r="AX420" s="12" t="s">
        <v>74</v>
      </c>
      <c r="AY420" s="167" t="s">
        <v>193</v>
      </c>
    </row>
    <row r="421" spans="2:65" s="12" customFormat="1" ht="11.25">
      <c r="B421" s="165"/>
      <c r="D421" s="166" t="s">
        <v>224</v>
      </c>
      <c r="E421" s="167" t="s">
        <v>1</v>
      </c>
      <c r="F421" s="168" t="s">
        <v>3299</v>
      </c>
      <c r="H421" s="169">
        <v>5.7340349113324702</v>
      </c>
      <c r="I421" s="170"/>
      <c r="L421" s="165"/>
      <c r="M421" s="171"/>
      <c r="T421" s="172"/>
      <c r="AT421" s="167" t="s">
        <v>224</v>
      </c>
      <c r="AU421" s="167" t="s">
        <v>82</v>
      </c>
      <c r="AV421" s="12" t="s">
        <v>84</v>
      </c>
      <c r="AW421" s="12" t="s">
        <v>226</v>
      </c>
      <c r="AX421" s="12" t="s">
        <v>74</v>
      </c>
      <c r="AY421" s="167" t="s">
        <v>193</v>
      </c>
    </row>
    <row r="422" spans="2:65" s="13" customFormat="1" ht="11.25">
      <c r="B422" s="173"/>
      <c r="D422" s="166" t="s">
        <v>224</v>
      </c>
      <c r="E422" s="174" t="s">
        <v>1</v>
      </c>
      <c r="F422" s="175" t="s">
        <v>227</v>
      </c>
      <c r="H422" s="176">
        <v>14.7818217536717</v>
      </c>
      <c r="I422" s="177"/>
      <c r="L422" s="173"/>
      <c r="M422" s="178"/>
      <c r="T422" s="179"/>
      <c r="AT422" s="174" t="s">
        <v>224</v>
      </c>
      <c r="AU422" s="174" t="s">
        <v>82</v>
      </c>
      <c r="AV422" s="13" t="s">
        <v>192</v>
      </c>
      <c r="AW422" s="13" t="s">
        <v>226</v>
      </c>
      <c r="AX422" s="13" t="s">
        <v>82</v>
      </c>
      <c r="AY422" s="174" t="s">
        <v>193</v>
      </c>
    </row>
    <row r="423" spans="2:65" s="11" customFormat="1" ht="25.9" customHeight="1">
      <c r="B423" s="131"/>
      <c r="D423" s="132" t="s">
        <v>73</v>
      </c>
      <c r="E423" s="133" t="s">
        <v>993</v>
      </c>
      <c r="F423" s="133" t="s">
        <v>994</v>
      </c>
      <c r="I423" s="134"/>
      <c r="J423" s="135">
        <f>BK423</f>
        <v>0</v>
      </c>
      <c r="L423" s="131"/>
      <c r="M423" s="136"/>
      <c r="P423" s="137">
        <f>SUM(P424:P466)</f>
        <v>0</v>
      </c>
      <c r="R423" s="137">
        <f>SUM(R424:R466)</f>
        <v>10.940023100000001</v>
      </c>
      <c r="T423" s="138">
        <f>SUM(T424:T466)</f>
        <v>44.869700000000002</v>
      </c>
      <c r="AR423" s="132" t="s">
        <v>203</v>
      </c>
      <c r="AT423" s="139" t="s">
        <v>73</v>
      </c>
      <c r="AU423" s="139" t="s">
        <v>74</v>
      </c>
      <c r="AY423" s="132" t="s">
        <v>193</v>
      </c>
      <c r="BK423" s="140">
        <f>SUM(BK424:BK466)</f>
        <v>0</v>
      </c>
    </row>
    <row r="424" spans="2:65" s="1" customFormat="1" ht="44.25" customHeight="1">
      <c r="B424" s="114"/>
      <c r="C424" s="157" t="s">
        <v>1726</v>
      </c>
      <c r="D424" s="157" t="s">
        <v>207</v>
      </c>
      <c r="E424" s="158" t="s">
        <v>734</v>
      </c>
      <c r="F424" s="159" t="s">
        <v>735</v>
      </c>
      <c r="G424" s="160" t="s">
        <v>736</v>
      </c>
      <c r="H424" s="161">
        <v>59.8</v>
      </c>
      <c r="I424" s="162"/>
      <c r="J424" s="163">
        <f>ROUND(I424*H424,2)</f>
        <v>0</v>
      </c>
      <c r="K424" s="159" t="s">
        <v>1003</v>
      </c>
      <c r="L424" s="30"/>
      <c r="M424" s="164" t="s">
        <v>1</v>
      </c>
      <c r="N424" s="113" t="s">
        <v>39</v>
      </c>
      <c r="P424" s="153">
        <f>O424*H424</f>
        <v>0</v>
      </c>
      <c r="Q424" s="153">
        <v>0</v>
      </c>
      <c r="R424" s="153">
        <f>Q424*H424</f>
        <v>0</v>
      </c>
      <c r="S424" s="153">
        <v>0</v>
      </c>
      <c r="T424" s="154">
        <f>S424*H424</f>
        <v>0</v>
      </c>
      <c r="AR424" s="155" t="s">
        <v>268</v>
      </c>
      <c r="AT424" s="155" t="s">
        <v>207</v>
      </c>
      <c r="AU424" s="155" t="s">
        <v>82</v>
      </c>
      <c r="AY424" s="15" t="s">
        <v>193</v>
      </c>
      <c r="BE424" s="156">
        <f>IF(N424="základní",J424,0)</f>
        <v>0</v>
      </c>
      <c r="BF424" s="156">
        <f>IF(N424="snížená",J424,0)</f>
        <v>0</v>
      </c>
      <c r="BG424" s="156">
        <f>IF(N424="zákl. přenesená",J424,0)</f>
        <v>0</v>
      </c>
      <c r="BH424" s="156">
        <f>IF(N424="sníž. přenesená",J424,0)</f>
        <v>0</v>
      </c>
      <c r="BI424" s="156">
        <f>IF(N424="nulová",J424,0)</f>
        <v>0</v>
      </c>
      <c r="BJ424" s="15" t="s">
        <v>82</v>
      </c>
      <c r="BK424" s="156">
        <f>ROUND(I424*H424,2)</f>
        <v>0</v>
      </c>
      <c r="BL424" s="15" t="s">
        <v>268</v>
      </c>
      <c r="BM424" s="155" t="s">
        <v>3302</v>
      </c>
    </row>
    <row r="425" spans="2:65" s="1" customFormat="1" ht="11.25">
      <c r="B425" s="30"/>
      <c r="D425" s="180" t="s">
        <v>286</v>
      </c>
      <c r="F425" s="181" t="s">
        <v>2144</v>
      </c>
      <c r="I425" s="115"/>
      <c r="L425" s="30"/>
      <c r="M425" s="182"/>
      <c r="T425" s="54"/>
      <c r="AT425" s="15" t="s">
        <v>286</v>
      </c>
      <c r="AU425" s="15" t="s">
        <v>82</v>
      </c>
    </row>
    <row r="426" spans="2:65" s="12" customFormat="1" ht="11.25">
      <c r="B426" s="165"/>
      <c r="D426" s="166" t="s">
        <v>224</v>
      </c>
      <c r="E426" s="167" t="s">
        <v>1</v>
      </c>
      <c r="F426" s="168" t="s">
        <v>3303</v>
      </c>
      <c r="H426" s="169">
        <v>59.8</v>
      </c>
      <c r="I426" s="170"/>
      <c r="L426" s="165"/>
      <c r="M426" s="171"/>
      <c r="T426" s="172"/>
      <c r="AT426" s="167" t="s">
        <v>224</v>
      </c>
      <c r="AU426" s="167" t="s">
        <v>82</v>
      </c>
      <c r="AV426" s="12" t="s">
        <v>84</v>
      </c>
      <c r="AW426" s="12" t="s">
        <v>226</v>
      </c>
      <c r="AX426" s="12" t="s">
        <v>82</v>
      </c>
      <c r="AY426" s="167" t="s">
        <v>193</v>
      </c>
    </row>
    <row r="427" spans="2:65" s="1" customFormat="1" ht="24.2" customHeight="1">
      <c r="B427" s="114"/>
      <c r="C427" s="157" t="s">
        <v>1730</v>
      </c>
      <c r="D427" s="157" t="s">
        <v>207</v>
      </c>
      <c r="E427" s="158" t="s">
        <v>2147</v>
      </c>
      <c r="F427" s="159" t="s">
        <v>745</v>
      </c>
      <c r="G427" s="160" t="s">
        <v>736</v>
      </c>
      <c r="H427" s="161">
        <v>68.77</v>
      </c>
      <c r="I427" s="162"/>
      <c r="J427" s="163">
        <f>ROUND(I427*H427,2)</f>
        <v>0</v>
      </c>
      <c r="K427" s="159" t="s">
        <v>1003</v>
      </c>
      <c r="L427" s="30"/>
      <c r="M427" s="164" t="s">
        <v>1</v>
      </c>
      <c r="N427" s="113" t="s">
        <v>39</v>
      </c>
      <c r="P427" s="153">
        <f>O427*H427</f>
        <v>0</v>
      </c>
      <c r="Q427" s="153">
        <v>3.0000000000000001E-5</v>
      </c>
      <c r="R427" s="153">
        <f>Q427*H427</f>
        <v>2.0631E-3</v>
      </c>
      <c r="S427" s="153">
        <v>0</v>
      </c>
      <c r="T427" s="154">
        <f>S427*H427</f>
        <v>0</v>
      </c>
      <c r="AR427" s="155" t="s">
        <v>268</v>
      </c>
      <c r="AT427" s="155" t="s">
        <v>207</v>
      </c>
      <c r="AU427" s="155" t="s">
        <v>82</v>
      </c>
      <c r="AY427" s="15" t="s">
        <v>193</v>
      </c>
      <c r="BE427" s="156">
        <f>IF(N427="základní",J427,0)</f>
        <v>0</v>
      </c>
      <c r="BF427" s="156">
        <f>IF(N427="snížená",J427,0)</f>
        <v>0</v>
      </c>
      <c r="BG427" s="156">
        <f>IF(N427="zákl. přenesená",J427,0)</f>
        <v>0</v>
      </c>
      <c r="BH427" s="156">
        <f>IF(N427="sníž. přenesená",J427,0)</f>
        <v>0</v>
      </c>
      <c r="BI427" s="156">
        <f>IF(N427="nulová",J427,0)</f>
        <v>0</v>
      </c>
      <c r="BJ427" s="15" t="s">
        <v>82</v>
      </c>
      <c r="BK427" s="156">
        <f>ROUND(I427*H427,2)</f>
        <v>0</v>
      </c>
      <c r="BL427" s="15" t="s">
        <v>268</v>
      </c>
      <c r="BM427" s="155" t="s">
        <v>3304</v>
      </c>
    </row>
    <row r="428" spans="2:65" s="1" customFormat="1" ht="11.25">
      <c r="B428" s="30"/>
      <c r="D428" s="180" t="s">
        <v>286</v>
      </c>
      <c r="F428" s="181" t="s">
        <v>2149</v>
      </c>
      <c r="I428" s="115"/>
      <c r="L428" s="30"/>
      <c r="M428" s="182"/>
      <c r="T428" s="54"/>
      <c r="AT428" s="15" t="s">
        <v>286</v>
      </c>
      <c r="AU428" s="15" t="s">
        <v>82</v>
      </c>
    </row>
    <row r="429" spans="2:65" s="12" customFormat="1" ht="11.25">
      <c r="B429" s="165"/>
      <c r="D429" s="166" t="s">
        <v>224</v>
      </c>
      <c r="E429" s="167" t="s">
        <v>1</v>
      </c>
      <c r="F429" s="168" t="s">
        <v>3303</v>
      </c>
      <c r="H429" s="169">
        <v>59.8</v>
      </c>
      <c r="I429" s="170"/>
      <c r="L429" s="165"/>
      <c r="M429" s="171"/>
      <c r="T429" s="172"/>
      <c r="AT429" s="167" t="s">
        <v>224</v>
      </c>
      <c r="AU429" s="167" t="s">
        <v>82</v>
      </c>
      <c r="AV429" s="12" t="s">
        <v>84</v>
      </c>
      <c r="AW429" s="12" t="s">
        <v>226</v>
      </c>
      <c r="AX429" s="12" t="s">
        <v>82</v>
      </c>
      <c r="AY429" s="167" t="s">
        <v>193</v>
      </c>
    </row>
    <row r="430" spans="2:65" s="12" customFormat="1" ht="11.25">
      <c r="B430" s="165"/>
      <c r="D430" s="166" t="s">
        <v>224</v>
      </c>
      <c r="F430" s="168" t="s">
        <v>3305</v>
      </c>
      <c r="H430" s="169">
        <v>68.77</v>
      </c>
      <c r="I430" s="170"/>
      <c r="L430" s="165"/>
      <c r="M430" s="171"/>
      <c r="T430" s="172"/>
      <c r="AT430" s="167" t="s">
        <v>224</v>
      </c>
      <c r="AU430" s="167" t="s">
        <v>82</v>
      </c>
      <c r="AV430" s="12" t="s">
        <v>84</v>
      </c>
      <c r="AW430" s="12" t="s">
        <v>3</v>
      </c>
      <c r="AX430" s="12" t="s">
        <v>82</v>
      </c>
      <c r="AY430" s="167" t="s">
        <v>193</v>
      </c>
    </row>
    <row r="431" spans="2:65" s="1" customFormat="1" ht="24.2" customHeight="1">
      <c r="B431" s="114"/>
      <c r="C431" s="157" t="s">
        <v>1735</v>
      </c>
      <c r="D431" s="157" t="s">
        <v>207</v>
      </c>
      <c r="E431" s="158" t="s">
        <v>1026</v>
      </c>
      <c r="F431" s="159" t="s">
        <v>1027</v>
      </c>
      <c r="G431" s="160" t="s">
        <v>221</v>
      </c>
      <c r="H431" s="161">
        <v>12</v>
      </c>
      <c r="I431" s="162"/>
      <c r="J431" s="163">
        <f>ROUND(I431*H431,2)</f>
        <v>0</v>
      </c>
      <c r="K431" s="159" t="s">
        <v>905</v>
      </c>
      <c r="L431" s="30"/>
      <c r="M431" s="164" t="s">
        <v>1</v>
      </c>
      <c r="N431" s="113" t="s">
        <v>39</v>
      </c>
      <c r="P431" s="153">
        <f>O431*H431</f>
        <v>0</v>
      </c>
      <c r="Q431" s="153">
        <v>0</v>
      </c>
      <c r="R431" s="153">
        <f>Q431*H431</f>
        <v>0</v>
      </c>
      <c r="S431" s="153">
        <v>0</v>
      </c>
      <c r="T431" s="154">
        <f>S431*H431</f>
        <v>0</v>
      </c>
      <c r="AR431" s="155" t="s">
        <v>268</v>
      </c>
      <c r="AT431" s="155" t="s">
        <v>207</v>
      </c>
      <c r="AU431" s="155" t="s">
        <v>82</v>
      </c>
      <c r="AY431" s="15" t="s">
        <v>193</v>
      </c>
      <c r="BE431" s="156">
        <f>IF(N431="základní",J431,0)</f>
        <v>0</v>
      </c>
      <c r="BF431" s="156">
        <f>IF(N431="snížená",J431,0)</f>
        <v>0</v>
      </c>
      <c r="BG431" s="156">
        <f>IF(N431="zákl. přenesená",J431,0)</f>
        <v>0</v>
      </c>
      <c r="BH431" s="156">
        <f>IF(N431="sníž. přenesená",J431,0)</f>
        <v>0</v>
      </c>
      <c r="BI431" s="156">
        <f>IF(N431="nulová",J431,0)</f>
        <v>0</v>
      </c>
      <c r="BJ431" s="15" t="s">
        <v>82</v>
      </c>
      <c r="BK431" s="156">
        <f>ROUND(I431*H431,2)</f>
        <v>0</v>
      </c>
      <c r="BL431" s="15" t="s">
        <v>268</v>
      </c>
      <c r="BM431" s="155" t="s">
        <v>3306</v>
      </c>
    </row>
    <row r="432" spans="2:65" s="1" customFormat="1" ht="11.25">
      <c r="B432" s="30"/>
      <c r="D432" s="180" t="s">
        <v>286</v>
      </c>
      <c r="F432" s="181" t="s">
        <v>1029</v>
      </c>
      <c r="I432" s="115"/>
      <c r="L432" s="30"/>
      <c r="M432" s="182"/>
      <c r="T432" s="54"/>
      <c r="AT432" s="15" t="s">
        <v>286</v>
      </c>
      <c r="AU432" s="15" t="s">
        <v>82</v>
      </c>
    </row>
    <row r="433" spans="2:65" s="12" customFormat="1" ht="11.25">
      <c r="B433" s="165"/>
      <c r="D433" s="166" t="s">
        <v>224</v>
      </c>
      <c r="E433" s="167" t="s">
        <v>1</v>
      </c>
      <c r="F433" s="168" t="s">
        <v>223</v>
      </c>
      <c r="H433" s="169">
        <v>12</v>
      </c>
      <c r="I433" s="170"/>
      <c r="L433" s="165"/>
      <c r="M433" s="171"/>
      <c r="T433" s="172"/>
      <c r="AT433" s="167" t="s">
        <v>224</v>
      </c>
      <c r="AU433" s="167" t="s">
        <v>82</v>
      </c>
      <c r="AV433" s="12" t="s">
        <v>84</v>
      </c>
      <c r="AW433" s="12" t="s">
        <v>226</v>
      </c>
      <c r="AX433" s="12" t="s">
        <v>82</v>
      </c>
      <c r="AY433" s="167" t="s">
        <v>193</v>
      </c>
    </row>
    <row r="434" spans="2:65" s="1" customFormat="1" ht="37.9" customHeight="1">
      <c r="B434" s="114"/>
      <c r="C434" s="157" t="s">
        <v>1739</v>
      </c>
      <c r="D434" s="157" t="s">
        <v>207</v>
      </c>
      <c r="E434" s="158" t="s">
        <v>1031</v>
      </c>
      <c r="F434" s="159" t="s">
        <v>1032</v>
      </c>
      <c r="G434" s="160" t="s">
        <v>736</v>
      </c>
      <c r="H434" s="161">
        <v>8</v>
      </c>
      <c r="I434" s="162"/>
      <c r="J434" s="163">
        <f>ROUND(I434*H434,2)</f>
        <v>0</v>
      </c>
      <c r="K434" s="159" t="s">
        <v>905</v>
      </c>
      <c r="L434" s="30"/>
      <c r="M434" s="164" t="s">
        <v>1</v>
      </c>
      <c r="N434" s="113" t="s">
        <v>39</v>
      </c>
      <c r="P434" s="153">
        <f>O434*H434</f>
        <v>0</v>
      </c>
      <c r="Q434" s="153">
        <v>0</v>
      </c>
      <c r="R434" s="153">
        <f>Q434*H434</f>
        <v>0</v>
      </c>
      <c r="S434" s="153">
        <v>0.316</v>
      </c>
      <c r="T434" s="154">
        <f>S434*H434</f>
        <v>2.528</v>
      </c>
      <c r="AR434" s="155" t="s">
        <v>268</v>
      </c>
      <c r="AT434" s="155" t="s">
        <v>207</v>
      </c>
      <c r="AU434" s="155" t="s">
        <v>82</v>
      </c>
      <c r="AY434" s="15" t="s">
        <v>193</v>
      </c>
      <c r="BE434" s="156">
        <f>IF(N434="základní",J434,0)</f>
        <v>0</v>
      </c>
      <c r="BF434" s="156">
        <f>IF(N434="snížená",J434,0)</f>
        <v>0</v>
      </c>
      <c r="BG434" s="156">
        <f>IF(N434="zákl. přenesená",J434,0)</f>
        <v>0</v>
      </c>
      <c r="BH434" s="156">
        <f>IF(N434="sníž. přenesená",J434,0)</f>
        <v>0</v>
      </c>
      <c r="BI434" s="156">
        <f>IF(N434="nulová",J434,0)</f>
        <v>0</v>
      </c>
      <c r="BJ434" s="15" t="s">
        <v>82</v>
      </c>
      <c r="BK434" s="156">
        <f>ROUND(I434*H434,2)</f>
        <v>0</v>
      </c>
      <c r="BL434" s="15" t="s">
        <v>268</v>
      </c>
      <c r="BM434" s="155" t="s">
        <v>3307</v>
      </c>
    </row>
    <row r="435" spans="2:65" s="1" customFormat="1" ht="11.25">
      <c r="B435" s="30"/>
      <c r="D435" s="180" t="s">
        <v>286</v>
      </c>
      <c r="F435" s="181" t="s">
        <v>1034</v>
      </c>
      <c r="I435" s="115"/>
      <c r="L435" s="30"/>
      <c r="M435" s="182"/>
      <c r="T435" s="54"/>
      <c r="AT435" s="15" t="s">
        <v>286</v>
      </c>
      <c r="AU435" s="15" t="s">
        <v>82</v>
      </c>
    </row>
    <row r="436" spans="2:65" s="12" customFormat="1" ht="11.25">
      <c r="B436" s="165"/>
      <c r="D436" s="166" t="s">
        <v>224</v>
      </c>
      <c r="E436" s="167" t="s">
        <v>1</v>
      </c>
      <c r="F436" s="168" t="s">
        <v>200</v>
      </c>
      <c r="H436" s="169">
        <v>8</v>
      </c>
      <c r="I436" s="170"/>
      <c r="L436" s="165"/>
      <c r="M436" s="171"/>
      <c r="T436" s="172"/>
      <c r="AT436" s="167" t="s">
        <v>224</v>
      </c>
      <c r="AU436" s="167" t="s">
        <v>82</v>
      </c>
      <c r="AV436" s="12" t="s">
        <v>84</v>
      </c>
      <c r="AW436" s="12" t="s">
        <v>226</v>
      </c>
      <c r="AX436" s="12" t="s">
        <v>82</v>
      </c>
      <c r="AY436" s="167" t="s">
        <v>193</v>
      </c>
    </row>
    <row r="437" spans="2:65" s="1" customFormat="1" ht="37.9" customHeight="1">
      <c r="B437" s="114"/>
      <c r="C437" s="157" t="s">
        <v>1743</v>
      </c>
      <c r="D437" s="157" t="s">
        <v>207</v>
      </c>
      <c r="E437" s="158" t="s">
        <v>1040</v>
      </c>
      <c r="F437" s="159" t="s">
        <v>1041</v>
      </c>
      <c r="G437" s="160" t="s">
        <v>736</v>
      </c>
      <c r="H437" s="161">
        <v>53</v>
      </c>
      <c r="I437" s="162"/>
      <c r="J437" s="163">
        <f>ROUND(I437*H437,2)</f>
        <v>0</v>
      </c>
      <c r="K437" s="159" t="s">
        <v>1003</v>
      </c>
      <c r="L437" s="30"/>
      <c r="M437" s="164" t="s">
        <v>1</v>
      </c>
      <c r="N437" s="113" t="s">
        <v>39</v>
      </c>
      <c r="P437" s="153">
        <f>O437*H437</f>
        <v>0</v>
      </c>
      <c r="Q437" s="153">
        <v>0</v>
      </c>
      <c r="R437" s="153">
        <f>Q437*H437</f>
        <v>0</v>
      </c>
      <c r="S437" s="153">
        <v>0</v>
      </c>
      <c r="T437" s="154">
        <f>S437*H437</f>
        <v>0</v>
      </c>
      <c r="AR437" s="155" t="s">
        <v>268</v>
      </c>
      <c r="AT437" s="155" t="s">
        <v>207</v>
      </c>
      <c r="AU437" s="155" t="s">
        <v>82</v>
      </c>
      <c r="AY437" s="15" t="s">
        <v>193</v>
      </c>
      <c r="BE437" s="156">
        <f>IF(N437="základní",J437,0)</f>
        <v>0</v>
      </c>
      <c r="BF437" s="156">
        <f>IF(N437="snížená",J437,0)</f>
        <v>0</v>
      </c>
      <c r="BG437" s="156">
        <f>IF(N437="zákl. přenesená",J437,0)</f>
        <v>0</v>
      </c>
      <c r="BH437" s="156">
        <f>IF(N437="sníž. přenesená",J437,0)</f>
        <v>0</v>
      </c>
      <c r="BI437" s="156">
        <f>IF(N437="nulová",J437,0)</f>
        <v>0</v>
      </c>
      <c r="BJ437" s="15" t="s">
        <v>82</v>
      </c>
      <c r="BK437" s="156">
        <f>ROUND(I437*H437,2)</f>
        <v>0</v>
      </c>
      <c r="BL437" s="15" t="s">
        <v>268</v>
      </c>
      <c r="BM437" s="155" t="s">
        <v>3308</v>
      </c>
    </row>
    <row r="438" spans="2:65" s="1" customFormat="1" ht="11.25">
      <c r="B438" s="30"/>
      <c r="D438" s="180" t="s">
        <v>286</v>
      </c>
      <c r="F438" s="181" t="s">
        <v>1043</v>
      </c>
      <c r="I438" s="115"/>
      <c r="L438" s="30"/>
      <c r="M438" s="182"/>
      <c r="T438" s="54"/>
      <c r="AT438" s="15" t="s">
        <v>286</v>
      </c>
      <c r="AU438" s="15" t="s">
        <v>82</v>
      </c>
    </row>
    <row r="439" spans="2:65" s="12" customFormat="1" ht="11.25">
      <c r="B439" s="165"/>
      <c r="D439" s="166" t="s">
        <v>224</v>
      </c>
      <c r="E439" s="167" t="s">
        <v>1</v>
      </c>
      <c r="F439" s="168" t="s">
        <v>3309</v>
      </c>
      <c r="H439" s="169">
        <v>8</v>
      </c>
      <c r="I439" s="170"/>
      <c r="L439" s="165"/>
      <c r="M439" s="171"/>
      <c r="T439" s="172"/>
      <c r="AT439" s="167" t="s">
        <v>224</v>
      </c>
      <c r="AU439" s="167" t="s">
        <v>82</v>
      </c>
      <c r="AV439" s="12" t="s">
        <v>84</v>
      </c>
      <c r="AW439" s="12" t="s">
        <v>226</v>
      </c>
      <c r="AX439" s="12" t="s">
        <v>74</v>
      </c>
      <c r="AY439" s="167" t="s">
        <v>193</v>
      </c>
    </row>
    <row r="440" spans="2:65" s="12" customFormat="1" ht="11.25">
      <c r="B440" s="165"/>
      <c r="D440" s="166" t="s">
        <v>224</v>
      </c>
      <c r="E440" s="167" t="s">
        <v>1</v>
      </c>
      <c r="F440" s="168" t="s">
        <v>3310</v>
      </c>
      <c r="H440" s="169">
        <v>45</v>
      </c>
      <c r="I440" s="170"/>
      <c r="L440" s="165"/>
      <c r="M440" s="171"/>
      <c r="T440" s="172"/>
      <c r="AT440" s="167" t="s">
        <v>224</v>
      </c>
      <c r="AU440" s="167" t="s">
        <v>82</v>
      </c>
      <c r="AV440" s="12" t="s">
        <v>84</v>
      </c>
      <c r="AW440" s="12" t="s">
        <v>226</v>
      </c>
      <c r="AX440" s="12" t="s">
        <v>74</v>
      </c>
      <c r="AY440" s="167" t="s">
        <v>193</v>
      </c>
    </row>
    <row r="441" spans="2:65" s="13" customFormat="1" ht="11.25">
      <c r="B441" s="173"/>
      <c r="D441" s="166" t="s">
        <v>224</v>
      </c>
      <c r="E441" s="174" t="s">
        <v>1</v>
      </c>
      <c r="F441" s="175" t="s">
        <v>227</v>
      </c>
      <c r="H441" s="176">
        <v>53</v>
      </c>
      <c r="I441" s="177"/>
      <c r="L441" s="173"/>
      <c r="M441" s="178"/>
      <c r="T441" s="179"/>
      <c r="AT441" s="174" t="s">
        <v>224</v>
      </c>
      <c r="AU441" s="174" t="s">
        <v>82</v>
      </c>
      <c r="AV441" s="13" t="s">
        <v>192</v>
      </c>
      <c r="AW441" s="13" t="s">
        <v>226</v>
      </c>
      <c r="AX441" s="13" t="s">
        <v>82</v>
      </c>
      <c r="AY441" s="174" t="s">
        <v>193</v>
      </c>
    </row>
    <row r="442" spans="2:65" s="1" customFormat="1" ht="24.2" customHeight="1">
      <c r="B442" s="114"/>
      <c r="C442" s="157" t="s">
        <v>1747</v>
      </c>
      <c r="D442" s="157" t="s">
        <v>207</v>
      </c>
      <c r="E442" s="158" t="s">
        <v>2163</v>
      </c>
      <c r="F442" s="159" t="s">
        <v>2164</v>
      </c>
      <c r="G442" s="160" t="s">
        <v>736</v>
      </c>
      <c r="H442" s="161">
        <v>8</v>
      </c>
      <c r="I442" s="162"/>
      <c r="J442" s="163">
        <f>ROUND(I442*H442,2)</f>
        <v>0</v>
      </c>
      <c r="K442" s="159" t="s">
        <v>905</v>
      </c>
      <c r="L442" s="30"/>
      <c r="M442" s="164" t="s">
        <v>1</v>
      </c>
      <c r="N442" s="113" t="s">
        <v>39</v>
      </c>
      <c r="P442" s="153">
        <f>O442*H442</f>
        <v>0</v>
      </c>
      <c r="Q442" s="153">
        <v>0</v>
      </c>
      <c r="R442" s="153">
        <f>Q442*H442</f>
        <v>0</v>
      </c>
      <c r="S442" s="153">
        <v>0</v>
      </c>
      <c r="T442" s="154">
        <f>S442*H442</f>
        <v>0</v>
      </c>
      <c r="AR442" s="155" t="s">
        <v>268</v>
      </c>
      <c r="AT442" s="155" t="s">
        <v>207</v>
      </c>
      <c r="AU442" s="155" t="s">
        <v>82</v>
      </c>
      <c r="AY442" s="15" t="s">
        <v>193</v>
      </c>
      <c r="BE442" s="156">
        <f>IF(N442="základní",J442,0)</f>
        <v>0</v>
      </c>
      <c r="BF442" s="156">
        <f>IF(N442="snížená",J442,0)</f>
        <v>0</v>
      </c>
      <c r="BG442" s="156">
        <f>IF(N442="zákl. přenesená",J442,0)</f>
        <v>0</v>
      </c>
      <c r="BH442" s="156">
        <f>IF(N442="sníž. přenesená",J442,0)</f>
        <v>0</v>
      </c>
      <c r="BI442" s="156">
        <f>IF(N442="nulová",J442,0)</f>
        <v>0</v>
      </c>
      <c r="BJ442" s="15" t="s">
        <v>82</v>
      </c>
      <c r="BK442" s="156">
        <f>ROUND(I442*H442,2)</f>
        <v>0</v>
      </c>
      <c r="BL442" s="15" t="s">
        <v>268</v>
      </c>
      <c r="BM442" s="155" t="s">
        <v>3311</v>
      </c>
    </row>
    <row r="443" spans="2:65" s="1" customFormat="1" ht="11.25">
      <c r="B443" s="30"/>
      <c r="D443" s="180" t="s">
        <v>286</v>
      </c>
      <c r="F443" s="181" t="s">
        <v>2166</v>
      </c>
      <c r="I443" s="115"/>
      <c r="L443" s="30"/>
      <c r="M443" s="182"/>
      <c r="T443" s="54"/>
      <c r="AT443" s="15" t="s">
        <v>286</v>
      </c>
      <c r="AU443" s="15" t="s">
        <v>82</v>
      </c>
    </row>
    <row r="444" spans="2:65" s="12" customFormat="1" ht="11.25">
      <c r="B444" s="165"/>
      <c r="D444" s="166" t="s">
        <v>224</v>
      </c>
      <c r="E444" s="167" t="s">
        <v>1</v>
      </c>
      <c r="F444" s="168" t="s">
        <v>200</v>
      </c>
      <c r="H444" s="169">
        <v>8</v>
      </c>
      <c r="I444" s="170"/>
      <c r="L444" s="165"/>
      <c r="M444" s="171"/>
      <c r="T444" s="172"/>
      <c r="AT444" s="167" t="s">
        <v>224</v>
      </c>
      <c r="AU444" s="167" t="s">
        <v>82</v>
      </c>
      <c r="AV444" s="12" t="s">
        <v>84</v>
      </c>
      <c r="AW444" s="12" t="s">
        <v>226</v>
      </c>
      <c r="AX444" s="12" t="s">
        <v>82</v>
      </c>
      <c r="AY444" s="167" t="s">
        <v>193</v>
      </c>
    </row>
    <row r="445" spans="2:65" s="1" customFormat="1" ht="55.5" customHeight="1">
      <c r="B445" s="114"/>
      <c r="C445" s="157" t="s">
        <v>1754</v>
      </c>
      <c r="D445" s="157" t="s">
        <v>207</v>
      </c>
      <c r="E445" s="158" t="s">
        <v>2168</v>
      </c>
      <c r="F445" s="159" t="s">
        <v>2169</v>
      </c>
      <c r="G445" s="160" t="s">
        <v>736</v>
      </c>
      <c r="H445" s="161">
        <v>36.22</v>
      </c>
      <c r="I445" s="162"/>
      <c r="J445" s="163">
        <f>ROUND(I445*H445,2)</f>
        <v>0</v>
      </c>
      <c r="K445" s="159" t="s">
        <v>2170</v>
      </c>
      <c r="L445" s="30"/>
      <c r="M445" s="164" t="s">
        <v>1</v>
      </c>
      <c r="N445" s="113" t="s">
        <v>39</v>
      </c>
      <c r="P445" s="153">
        <f>O445*H445</f>
        <v>0</v>
      </c>
      <c r="Q445" s="153">
        <v>0</v>
      </c>
      <c r="R445" s="153">
        <f>Q445*H445</f>
        <v>0</v>
      </c>
      <c r="S445" s="153">
        <v>0.29499999999999998</v>
      </c>
      <c r="T445" s="154">
        <f>S445*H445</f>
        <v>10.684899999999999</v>
      </c>
      <c r="AR445" s="155" t="s">
        <v>268</v>
      </c>
      <c r="AT445" s="155" t="s">
        <v>207</v>
      </c>
      <c r="AU445" s="155" t="s">
        <v>82</v>
      </c>
      <c r="AY445" s="15" t="s">
        <v>193</v>
      </c>
      <c r="BE445" s="156">
        <f>IF(N445="základní",J445,0)</f>
        <v>0</v>
      </c>
      <c r="BF445" s="156">
        <f>IF(N445="snížená",J445,0)</f>
        <v>0</v>
      </c>
      <c r="BG445" s="156">
        <f>IF(N445="zákl. přenesená",J445,0)</f>
        <v>0</v>
      </c>
      <c r="BH445" s="156">
        <f>IF(N445="sníž. přenesená",J445,0)</f>
        <v>0</v>
      </c>
      <c r="BI445" s="156">
        <f>IF(N445="nulová",J445,0)</f>
        <v>0</v>
      </c>
      <c r="BJ445" s="15" t="s">
        <v>82</v>
      </c>
      <c r="BK445" s="156">
        <f>ROUND(I445*H445,2)</f>
        <v>0</v>
      </c>
      <c r="BL445" s="15" t="s">
        <v>268</v>
      </c>
      <c r="BM445" s="155" t="s">
        <v>3312</v>
      </c>
    </row>
    <row r="446" spans="2:65" s="1" customFormat="1" ht="11.25">
      <c r="B446" s="30"/>
      <c r="D446" s="180" t="s">
        <v>286</v>
      </c>
      <c r="F446" s="181" t="s">
        <v>2172</v>
      </c>
      <c r="I446" s="115"/>
      <c r="L446" s="30"/>
      <c r="M446" s="182"/>
      <c r="T446" s="54"/>
      <c r="AT446" s="15" t="s">
        <v>286</v>
      </c>
      <c r="AU446" s="15" t="s">
        <v>82</v>
      </c>
    </row>
    <row r="447" spans="2:65" s="12" customFormat="1" ht="11.25">
      <c r="B447" s="165"/>
      <c r="D447" s="166" t="s">
        <v>224</v>
      </c>
      <c r="E447" s="167" t="s">
        <v>1</v>
      </c>
      <c r="F447" s="168" t="s">
        <v>3313</v>
      </c>
      <c r="H447" s="169">
        <v>36.22</v>
      </c>
      <c r="I447" s="170"/>
      <c r="L447" s="165"/>
      <c r="M447" s="171"/>
      <c r="T447" s="172"/>
      <c r="AT447" s="167" t="s">
        <v>224</v>
      </c>
      <c r="AU447" s="167" t="s">
        <v>82</v>
      </c>
      <c r="AV447" s="12" t="s">
        <v>84</v>
      </c>
      <c r="AW447" s="12" t="s">
        <v>226</v>
      </c>
      <c r="AX447" s="12" t="s">
        <v>82</v>
      </c>
      <c r="AY447" s="167" t="s">
        <v>193</v>
      </c>
    </row>
    <row r="448" spans="2:65" s="1" customFormat="1" ht="44.25" customHeight="1">
      <c r="B448" s="114"/>
      <c r="C448" s="157" t="s">
        <v>1761</v>
      </c>
      <c r="D448" s="157" t="s">
        <v>207</v>
      </c>
      <c r="E448" s="158" t="s">
        <v>1036</v>
      </c>
      <c r="F448" s="159" t="s">
        <v>1037</v>
      </c>
      <c r="G448" s="160" t="s">
        <v>736</v>
      </c>
      <c r="H448" s="161">
        <v>44.22</v>
      </c>
      <c r="I448" s="162"/>
      <c r="J448" s="163">
        <f>ROUND(I448*H448,2)</f>
        <v>0</v>
      </c>
      <c r="K448" s="159" t="s">
        <v>1003</v>
      </c>
      <c r="L448" s="30"/>
      <c r="M448" s="164" t="s">
        <v>1</v>
      </c>
      <c r="N448" s="113" t="s">
        <v>39</v>
      </c>
      <c r="P448" s="153">
        <f>O448*H448</f>
        <v>0</v>
      </c>
      <c r="Q448" s="153">
        <v>0</v>
      </c>
      <c r="R448" s="153">
        <f>Q448*H448</f>
        <v>0</v>
      </c>
      <c r="S448" s="153">
        <v>0.44</v>
      </c>
      <c r="T448" s="154">
        <f>S448*H448</f>
        <v>19.456800000000001</v>
      </c>
      <c r="AR448" s="155" t="s">
        <v>268</v>
      </c>
      <c r="AT448" s="155" t="s">
        <v>207</v>
      </c>
      <c r="AU448" s="155" t="s">
        <v>82</v>
      </c>
      <c r="AY448" s="15" t="s">
        <v>193</v>
      </c>
      <c r="BE448" s="156">
        <f>IF(N448="základní",J448,0)</f>
        <v>0</v>
      </c>
      <c r="BF448" s="156">
        <f>IF(N448="snížená",J448,0)</f>
        <v>0</v>
      </c>
      <c r="BG448" s="156">
        <f>IF(N448="zákl. přenesená",J448,0)</f>
        <v>0</v>
      </c>
      <c r="BH448" s="156">
        <f>IF(N448="sníž. přenesená",J448,0)</f>
        <v>0</v>
      </c>
      <c r="BI448" s="156">
        <f>IF(N448="nulová",J448,0)</f>
        <v>0</v>
      </c>
      <c r="BJ448" s="15" t="s">
        <v>82</v>
      </c>
      <c r="BK448" s="156">
        <f>ROUND(I448*H448,2)</f>
        <v>0</v>
      </c>
      <c r="BL448" s="15" t="s">
        <v>268</v>
      </c>
      <c r="BM448" s="155" t="s">
        <v>3314</v>
      </c>
    </row>
    <row r="449" spans="2:65" s="1" customFormat="1" ht="11.25">
      <c r="B449" s="30"/>
      <c r="D449" s="180" t="s">
        <v>286</v>
      </c>
      <c r="F449" s="181" t="s">
        <v>1039</v>
      </c>
      <c r="I449" s="115"/>
      <c r="L449" s="30"/>
      <c r="M449" s="182"/>
      <c r="T449" s="54"/>
      <c r="AT449" s="15" t="s">
        <v>286</v>
      </c>
      <c r="AU449" s="15" t="s">
        <v>82</v>
      </c>
    </row>
    <row r="450" spans="2:65" s="12" customFormat="1" ht="11.25">
      <c r="B450" s="165"/>
      <c r="D450" s="166" t="s">
        <v>224</v>
      </c>
      <c r="E450" s="167" t="s">
        <v>1</v>
      </c>
      <c r="F450" s="168" t="s">
        <v>3315</v>
      </c>
      <c r="H450" s="169">
        <v>8</v>
      </c>
      <c r="I450" s="170"/>
      <c r="L450" s="165"/>
      <c r="M450" s="171"/>
      <c r="T450" s="172"/>
      <c r="AT450" s="167" t="s">
        <v>224</v>
      </c>
      <c r="AU450" s="167" t="s">
        <v>82</v>
      </c>
      <c r="AV450" s="12" t="s">
        <v>84</v>
      </c>
      <c r="AW450" s="12" t="s">
        <v>226</v>
      </c>
      <c r="AX450" s="12" t="s">
        <v>74</v>
      </c>
      <c r="AY450" s="167" t="s">
        <v>193</v>
      </c>
    </row>
    <row r="451" spans="2:65" s="12" customFormat="1" ht="11.25">
      <c r="B451" s="165"/>
      <c r="D451" s="166" t="s">
        <v>224</v>
      </c>
      <c r="E451" s="167" t="s">
        <v>1</v>
      </c>
      <c r="F451" s="168" t="s">
        <v>3316</v>
      </c>
      <c r="H451" s="169">
        <v>36.22</v>
      </c>
      <c r="I451" s="170"/>
      <c r="L451" s="165"/>
      <c r="M451" s="171"/>
      <c r="T451" s="172"/>
      <c r="AT451" s="167" t="s">
        <v>224</v>
      </c>
      <c r="AU451" s="167" t="s">
        <v>82</v>
      </c>
      <c r="AV451" s="12" t="s">
        <v>84</v>
      </c>
      <c r="AW451" s="12" t="s">
        <v>226</v>
      </c>
      <c r="AX451" s="12" t="s">
        <v>74</v>
      </c>
      <c r="AY451" s="167" t="s">
        <v>193</v>
      </c>
    </row>
    <row r="452" spans="2:65" s="13" customFormat="1" ht="11.25">
      <c r="B452" s="173"/>
      <c r="D452" s="166" t="s">
        <v>224</v>
      </c>
      <c r="E452" s="174" t="s">
        <v>1</v>
      </c>
      <c r="F452" s="175" t="s">
        <v>227</v>
      </c>
      <c r="H452" s="176">
        <v>44.22</v>
      </c>
      <c r="I452" s="177"/>
      <c r="L452" s="173"/>
      <c r="M452" s="178"/>
      <c r="T452" s="179"/>
      <c r="AT452" s="174" t="s">
        <v>224</v>
      </c>
      <c r="AU452" s="174" t="s">
        <v>82</v>
      </c>
      <c r="AV452" s="13" t="s">
        <v>192</v>
      </c>
      <c r="AW452" s="13" t="s">
        <v>226</v>
      </c>
      <c r="AX452" s="13" t="s">
        <v>82</v>
      </c>
      <c r="AY452" s="174" t="s">
        <v>193</v>
      </c>
    </row>
    <row r="453" spans="2:65" s="1" customFormat="1" ht="49.15" customHeight="1">
      <c r="B453" s="114"/>
      <c r="C453" s="157" t="s">
        <v>1765</v>
      </c>
      <c r="D453" s="157" t="s">
        <v>207</v>
      </c>
      <c r="E453" s="158" t="s">
        <v>1049</v>
      </c>
      <c r="F453" s="159" t="s">
        <v>1050</v>
      </c>
      <c r="G453" s="160" t="s">
        <v>736</v>
      </c>
      <c r="H453" s="161">
        <v>36.22</v>
      </c>
      <c r="I453" s="162"/>
      <c r="J453" s="163">
        <f>ROUND(I453*H453,2)</f>
        <v>0</v>
      </c>
      <c r="K453" s="159" t="s">
        <v>1003</v>
      </c>
      <c r="L453" s="30"/>
      <c r="M453" s="164" t="s">
        <v>1</v>
      </c>
      <c r="N453" s="113" t="s">
        <v>39</v>
      </c>
      <c r="P453" s="153">
        <f>O453*H453</f>
        <v>0</v>
      </c>
      <c r="Q453" s="153">
        <v>8.4250000000000005E-2</v>
      </c>
      <c r="R453" s="153">
        <f>Q453*H453</f>
        <v>3.0515349999999999</v>
      </c>
      <c r="S453" s="153">
        <v>0</v>
      </c>
      <c r="T453" s="154">
        <f>S453*H453</f>
        <v>0</v>
      </c>
      <c r="AR453" s="155" t="s">
        <v>268</v>
      </c>
      <c r="AT453" s="155" t="s">
        <v>207</v>
      </c>
      <c r="AU453" s="155" t="s">
        <v>82</v>
      </c>
      <c r="AY453" s="15" t="s">
        <v>193</v>
      </c>
      <c r="BE453" s="156">
        <f>IF(N453="základní",J453,0)</f>
        <v>0</v>
      </c>
      <c r="BF453" s="156">
        <f>IF(N453="snížená",J453,0)</f>
        <v>0</v>
      </c>
      <c r="BG453" s="156">
        <f>IF(N453="zákl. přenesená",J453,0)</f>
        <v>0</v>
      </c>
      <c r="BH453" s="156">
        <f>IF(N453="sníž. přenesená",J453,0)</f>
        <v>0</v>
      </c>
      <c r="BI453" s="156">
        <f>IF(N453="nulová",J453,0)</f>
        <v>0</v>
      </c>
      <c r="BJ453" s="15" t="s">
        <v>82</v>
      </c>
      <c r="BK453" s="156">
        <f>ROUND(I453*H453,2)</f>
        <v>0</v>
      </c>
      <c r="BL453" s="15" t="s">
        <v>268</v>
      </c>
      <c r="BM453" s="155" t="s">
        <v>3317</v>
      </c>
    </row>
    <row r="454" spans="2:65" s="1" customFormat="1" ht="11.25">
      <c r="B454" s="30"/>
      <c r="D454" s="180" t="s">
        <v>286</v>
      </c>
      <c r="F454" s="181" t="s">
        <v>1052</v>
      </c>
      <c r="I454" s="115"/>
      <c r="L454" s="30"/>
      <c r="M454" s="182"/>
      <c r="T454" s="54"/>
      <c r="AT454" s="15" t="s">
        <v>286</v>
      </c>
      <c r="AU454" s="15" t="s">
        <v>82</v>
      </c>
    </row>
    <row r="455" spans="2:65" s="12" customFormat="1" ht="11.25">
      <c r="B455" s="165"/>
      <c r="D455" s="166" t="s">
        <v>224</v>
      </c>
      <c r="E455" s="167" t="s">
        <v>1</v>
      </c>
      <c r="F455" s="168" t="s">
        <v>3313</v>
      </c>
      <c r="H455" s="169">
        <v>36.22</v>
      </c>
      <c r="I455" s="170"/>
      <c r="L455" s="165"/>
      <c r="M455" s="171"/>
      <c r="T455" s="172"/>
      <c r="AT455" s="167" t="s">
        <v>224</v>
      </c>
      <c r="AU455" s="167" t="s">
        <v>82</v>
      </c>
      <c r="AV455" s="12" t="s">
        <v>84</v>
      </c>
      <c r="AW455" s="12" t="s">
        <v>226</v>
      </c>
      <c r="AX455" s="12" t="s">
        <v>82</v>
      </c>
      <c r="AY455" s="167" t="s">
        <v>193</v>
      </c>
    </row>
    <row r="456" spans="2:65" s="1" customFormat="1" ht="24.2" customHeight="1">
      <c r="B456" s="114"/>
      <c r="C456" s="143" t="s">
        <v>1769</v>
      </c>
      <c r="D456" s="143" t="s">
        <v>196</v>
      </c>
      <c r="E456" s="144" t="s">
        <v>2176</v>
      </c>
      <c r="F456" s="145" t="s">
        <v>2177</v>
      </c>
      <c r="G456" s="146" t="s">
        <v>736</v>
      </c>
      <c r="H456" s="147">
        <v>9.0549999999999997</v>
      </c>
      <c r="I456" s="148"/>
      <c r="J456" s="149">
        <f>ROUND(I456*H456,2)</f>
        <v>0</v>
      </c>
      <c r="K456" s="145" t="s">
        <v>1003</v>
      </c>
      <c r="L456" s="150"/>
      <c r="M456" s="151" t="s">
        <v>1</v>
      </c>
      <c r="N456" s="152" t="s">
        <v>39</v>
      </c>
      <c r="P456" s="153">
        <f>O456*H456</f>
        <v>0</v>
      </c>
      <c r="Q456" s="153">
        <v>6.7000000000000004E-2</v>
      </c>
      <c r="R456" s="153">
        <f>Q456*H456</f>
        <v>0.60668500000000003</v>
      </c>
      <c r="S456" s="153">
        <v>0</v>
      </c>
      <c r="T456" s="154">
        <f>S456*H456</f>
        <v>0</v>
      </c>
      <c r="AR456" s="155" t="s">
        <v>273</v>
      </c>
      <c r="AT456" s="155" t="s">
        <v>196</v>
      </c>
      <c r="AU456" s="155" t="s">
        <v>82</v>
      </c>
      <c r="AY456" s="15" t="s">
        <v>193</v>
      </c>
      <c r="BE456" s="156">
        <f>IF(N456="základní",J456,0)</f>
        <v>0</v>
      </c>
      <c r="BF456" s="156">
        <f>IF(N456="snížená",J456,0)</f>
        <v>0</v>
      </c>
      <c r="BG456" s="156">
        <f>IF(N456="zákl. přenesená",J456,0)</f>
        <v>0</v>
      </c>
      <c r="BH456" s="156">
        <f>IF(N456="sníž. přenesená",J456,0)</f>
        <v>0</v>
      </c>
      <c r="BI456" s="156">
        <f>IF(N456="nulová",J456,0)</f>
        <v>0</v>
      </c>
      <c r="BJ456" s="15" t="s">
        <v>82</v>
      </c>
      <c r="BK456" s="156">
        <f>ROUND(I456*H456,2)</f>
        <v>0</v>
      </c>
      <c r="BL456" s="15" t="s">
        <v>268</v>
      </c>
      <c r="BM456" s="155" t="s">
        <v>3318</v>
      </c>
    </row>
    <row r="457" spans="2:65" s="12" customFormat="1" ht="11.25">
      <c r="B457" s="165"/>
      <c r="D457" s="166" t="s">
        <v>224</v>
      </c>
      <c r="E457" s="167" t="s">
        <v>1</v>
      </c>
      <c r="F457" s="168" t="s">
        <v>3319</v>
      </c>
      <c r="H457" s="169">
        <v>9.0549999999999997</v>
      </c>
      <c r="I457" s="170"/>
      <c r="L457" s="165"/>
      <c r="M457" s="171"/>
      <c r="T457" s="172"/>
      <c r="AT457" s="167" t="s">
        <v>224</v>
      </c>
      <c r="AU457" s="167" t="s">
        <v>82</v>
      </c>
      <c r="AV457" s="12" t="s">
        <v>84</v>
      </c>
      <c r="AW457" s="12" t="s">
        <v>226</v>
      </c>
      <c r="AX457" s="12" t="s">
        <v>82</v>
      </c>
      <c r="AY457" s="167" t="s">
        <v>193</v>
      </c>
    </row>
    <row r="458" spans="2:65" s="1" customFormat="1" ht="37.9" customHeight="1">
      <c r="B458" s="114"/>
      <c r="C458" s="157" t="s">
        <v>1774</v>
      </c>
      <c r="D458" s="157" t="s">
        <v>207</v>
      </c>
      <c r="E458" s="158" t="s">
        <v>2181</v>
      </c>
      <c r="F458" s="159" t="s">
        <v>2182</v>
      </c>
      <c r="G458" s="160" t="s">
        <v>221</v>
      </c>
      <c r="H458" s="161">
        <v>61</v>
      </c>
      <c r="I458" s="162"/>
      <c r="J458" s="163">
        <f>ROUND(I458*H458,2)</f>
        <v>0</v>
      </c>
      <c r="K458" s="159" t="s">
        <v>2183</v>
      </c>
      <c r="L458" s="30"/>
      <c r="M458" s="164" t="s">
        <v>1</v>
      </c>
      <c r="N458" s="113" t="s">
        <v>39</v>
      </c>
      <c r="P458" s="153">
        <f>O458*H458</f>
        <v>0</v>
      </c>
      <c r="Q458" s="153">
        <v>0</v>
      </c>
      <c r="R458" s="153">
        <f>Q458*H458</f>
        <v>0</v>
      </c>
      <c r="S458" s="153">
        <v>0.2</v>
      </c>
      <c r="T458" s="154">
        <f>S458*H458</f>
        <v>12.200000000000001</v>
      </c>
      <c r="AR458" s="155" t="s">
        <v>268</v>
      </c>
      <c r="AT458" s="155" t="s">
        <v>207</v>
      </c>
      <c r="AU458" s="155" t="s">
        <v>82</v>
      </c>
      <c r="AY458" s="15" t="s">
        <v>193</v>
      </c>
      <c r="BE458" s="156">
        <f>IF(N458="základní",J458,0)</f>
        <v>0</v>
      </c>
      <c r="BF458" s="156">
        <f>IF(N458="snížená",J458,0)</f>
        <v>0</v>
      </c>
      <c r="BG458" s="156">
        <f>IF(N458="zákl. přenesená",J458,0)</f>
        <v>0</v>
      </c>
      <c r="BH458" s="156">
        <f>IF(N458="sníž. přenesená",J458,0)</f>
        <v>0</v>
      </c>
      <c r="BI458" s="156">
        <f>IF(N458="nulová",J458,0)</f>
        <v>0</v>
      </c>
      <c r="BJ458" s="15" t="s">
        <v>82</v>
      </c>
      <c r="BK458" s="156">
        <f>ROUND(I458*H458,2)</f>
        <v>0</v>
      </c>
      <c r="BL458" s="15" t="s">
        <v>268</v>
      </c>
      <c r="BM458" s="155" t="s">
        <v>3320</v>
      </c>
    </row>
    <row r="459" spans="2:65" s="1" customFormat="1" ht="11.25">
      <c r="B459" s="30"/>
      <c r="D459" s="180" t="s">
        <v>286</v>
      </c>
      <c r="F459" s="181" t="s">
        <v>2185</v>
      </c>
      <c r="I459" s="115"/>
      <c r="L459" s="30"/>
      <c r="M459" s="182"/>
      <c r="T459" s="54"/>
      <c r="AT459" s="15" t="s">
        <v>286</v>
      </c>
      <c r="AU459" s="15" t="s">
        <v>82</v>
      </c>
    </row>
    <row r="460" spans="2:65" s="12" customFormat="1" ht="11.25">
      <c r="B460" s="165"/>
      <c r="D460" s="166" t="s">
        <v>224</v>
      </c>
      <c r="E460" s="167" t="s">
        <v>1</v>
      </c>
      <c r="F460" s="168" t="s">
        <v>539</v>
      </c>
      <c r="H460" s="169">
        <v>61</v>
      </c>
      <c r="I460" s="170"/>
      <c r="L460" s="165"/>
      <c r="M460" s="171"/>
      <c r="T460" s="172"/>
      <c r="AT460" s="167" t="s">
        <v>224</v>
      </c>
      <c r="AU460" s="167" t="s">
        <v>82</v>
      </c>
      <c r="AV460" s="12" t="s">
        <v>84</v>
      </c>
      <c r="AW460" s="12" t="s">
        <v>226</v>
      </c>
      <c r="AX460" s="12" t="s">
        <v>82</v>
      </c>
      <c r="AY460" s="167" t="s">
        <v>193</v>
      </c>
    </row>
    <row r="461" spans="2:65" s="1" customFormat="1" ht="49.15" customHeight="1">
      <c r="B461" s="114"/>
      <c r="C461" s="157" t="s">
        <v>1779</v>
      </c>
      <c r="D461" s="157" t="s">
        <v>207</v>
      </c>
      <c r="E461" s="158" t="s">
        <v>2187</v>
      </c>
      <c r="F461" s="159" t="s">
        <v>2188</v>
      </c>
      <c r="G461" s="160" t="s">
        <v>221</v>
      </c>
      <c r="H461" s="161">
        <v>61</v>
      </c>
      <c r="I461" s="162"/>
      <c r="J461" s="163">
        <f>ROUND(I461*H461,2)</f>
        <v>0</v>
      </c>
      <c r="K461" s="159" t="s">
        <v>1003</v>
      </c>
      <c r="L461" s="30"/>
      <c r="M461" s="164" t="s">
        <v>1</v>
      </c>
      <c r="N461" s="113" t="s">
        <v>39</v>
      </c>
      <c r="P461" s="153">
        <f>O461*H461</f>
        <v>0</v>
      </c>
      <c r="Q461" s="153">
        <v>0</v>
      </c>
      <c r="R461" s="153">
        <f>Q461*H461</f>
        <v>0</v>
      </c>
      <c r="S461" s="153">
        <v>0</v>
      </c>
      <c r="T461" s="154">
        <f>S461*H461</f>
        <v>0</v>
      </c>
      <c r="AR461" s="155" t="s">
        <v>268</v>
      </c>
      <c r="AT461" s="155" t="s">
        <v>207</v>
      </c>
      <c r="AU461" s="155" t="s">
        <v>82</v>
      </c>
      <c r="AY461" s="15" t="s">
        <v>193</v>
      </c>
      <c r="BE461" s="156">
        <f>IF(N461="základní",J461,0)</f>
        <v>0</v>
      </c>
      <c r="BF461" s="156">
        <f>IF(N461="snížená",J461,0)</f>
        <v>0</v>
      </c>
      <c r="BG461" s="156">
        <f>IF(N461="zákl. přenesená",J461,0)</f>
        <v>0</v>
      </c>
      <c r="BH461" s="156">
        <f>IF(N461="sníž. přenesená",J461,0)</f>
        <v>0</v>
      </c>
      <c r="BI461" s="156">
        <f>IF(N461="nulová",J461,0)</f>
        <v>0</v>
      </c>
      <c r="BJ461" s="15" t="s">
        <v>82</v>
      </c>
      <c r="BK461" s="156">
        <f>ROUND(I461*H461,2)</f>
        <v>0</v>
      </c>
      <c r="BL461" s="15" t="s">
        <v>268</v>
      </c>
      <c r="BM461" s="155" t="s">
        <v>3321</v>
      </c>
    </row>
    <row r="462" spans="2:65" s="1" customFormat="1" ht="11.25">
      <c r="B462" s="30"/>
      <c r="D462" s="180" t="s">
        <v>286</v>
      </c>
      <c r="F462" s="181" t="s">
        <v>2190</v>
      </c>
      <c r="I462" s="115"/>
      <c r="L462" s="30"/>
      <c r="M462" s="182"/>
      <c r="T462" s="54"/>
      <c r="AT462" s="15" t="s">
        <v>286</v>
      </c>
      <c r="AU462" s="15" t="s">
        <v>82</v>
      </c>
    </row>
    <row r="463" spans="2:65" s="12" customFormat="1" ht="11.25">
      <c r="B463" s="165"/>
      <c r="D463" s="166" t="s">
        <v>224</v>
      </c>
      <c r="E463" s="167" t="s">
        <v>1</v>
      </c>
      <c r="F463" s="168" t="s">
        <v>539</v>
      </c>
      <c r="H463" s="169">
        <v>61</v>
      </c>
      <c r="I463" s="170"/>
      <c r="L463" s="165"/>
      <c r="M463" s="171"/>
      <c r="T463" s="172"/>
      <c r="AT463" s="167" t="s">
        <v>224</v>
      </c>
      <c r="AU463" s="167" t="s">
        <v>82</v>
      </c>
      <c r="AV463" s="12" t="s">
        <v>84</v>
      </c>
      <c r="AW463" s="12" t="s">
        <v>226</v>
      </c>
      <c r="AX463" s="12" t="s">
        <v>82</v>
      </c>
      <c r="AY463" s="167" t="s">
        <v>193</v>
      </c>
    </row>
    <row r="464" spans="2:65" s="1" customFormat="1" ht="37.9" customHeight="1">
      <c r="B464" s="114"/>
      <c r="C464" s="157" t="s">
        <v>1783</v>
      </c>
      <c r="D464" s="157" t="s">
        <v>207</v>
      </c>
      <c r="E464" s="158" t="s">
        <v>1070</v>
      </c>
      <c r="F464" s="159" t="s">
        <v>1071</v>
      </c>
      <c r="G464" s="160" t="s">
        <v>221</v>
      </c>
      <c r="H464" s="161">
        <v>61</v>
      </c>
      <c r="I464" s="162"/>
      <c r="J464" s="163">
        <f>ROUND(I464*H464,2)</f>
        <v>0</v>
      </c>
      <c r="K464" s="159" t="s">
        <v>1003</v>
      </c>
      <c r="L464" s="30"/>
      <c r="M464" s="164" t="s">
        <v>1</v>
      </c>
      <c r="N464" s="113" t="s">
        <v>39</v>
      </c>
      <c r="P464" s="153">
        <f>O464*H464</f>
        <v>0</v>
      </c>
      <c r="Q464" s="153">
        <v>0.11934</v>
      </c>
      <c r="R464" s="153">
        <f>Q464*H464</f>
        <v>7.2797400000000003</v>
      </c>
      <c r="S464" s="153">
        <v>0</v>
      </c>
      <c r="T464" s="154">
        <f>S464*H464</f>
        <v>0</v>
      </c>
      <c r="AR464" s="155" t="s">
        <v>268</v>
      </c>
      <c r="AT464" s="155" t="s">
        <v>207</v>
      </c>
      <c r="AU464" s="155" t="s">
        <v>82</v>
      </c>
      <c r="AY464" s="15" t="s">
        <v>193</v>
      </c>
      <c r="BE464" s="156">
        <f>IF(N464="základní",J464,0)</f>
        <v>0</v>
      </c>
      <c r="BF464" s="156">
        <f>IF(N464="snížená",J464,0)</f>
        <v>0</v>
      </c>
      <c r="BG464" s="156">
        <f>IF(N464="zákl. přenesená",J464,0)</f>
        <v>0</v>
      </c>
      <c r="BH464" s="156">
        <f>IF(N464="sníž. přenesená",J464,0)</f>
        <v>0</v>
      </c>
      <c r="BI464" s="156">
        <f>IF(N464="nulová",J464,0)</f>
        <v>0</v>
      </c>
      <c r="BJ464" s="15" t="s">
        <v>82</v>
      </c>
      <c r="BK464" s="156">
        <f>ROUND(I464*H464,2)</f>
        <v>0</v>
      </c>
      <c r="BL464" s="15" t="s">
        <v>268</v>
      </c>
      <c r="BM464" s="155" t="s">
        <v>3322</v>
      </c>
    </row>
    <row r="465" spans="2:51" s="1" customFormat="1" ht="11.25">
      <c r="B465" s="30"/>
      <c r="D465" s="180" t="s">
        <v>286</v>
      </c>
      <c r="F465" s="181" t="s">
        <v>1073</v>
      </c>
      <c r="I465" s="115"/>
      <c r="L465" s="30"/>
      <c r="M465" s="182"/>
      <c r="T465" s="54"/>
      <c r="AT465" s="15" t="s">
        <v>286</v>
      </c>
      <c r="AU465" s="15" t="s">
        <v>82</v>
      </c>
    </row>
    <row r="466" spans="2:51" s="12" customFormat="1" ht="11.25">
      <c r="B466" s="165"/>
      <c r="D466" s="166" t="s">
        <v>224</v>
      </c>
      <c r="E466" s="167" t="s">
        <v>1</v>
      </c>
      <c r="F466" s="168" t="s">
        <v>539</v>
      </c>
      <c r="H466" s="169">
        <v>61</v>
      </c>
      <c r="I466" s="170"/>
      <c r="L466" s="165"/>
      <c r="M466" s="194"/>
      <c r="N466" s="195"/>
      <c r="O466" s="195"/>
      <c r="P466" s="195"/>
      <c r="Q466" s="195"/>
      <c r="R466" s="195"/>
      <c r="S466" s="195"/>
      <c r="T466" s="196"/>
      <c r="AT466" s="167" t="s">
        <v>224</v>
      </c>
      <c r="AU466" s="167" t="s">
        <v>82</v>
      </c>
      <c r="AV466" s="12" t="s">
        <v>84</v>
      </c>
      <c r="AW466" s="12" t="s">
        <v>226</v>
      </c>
      <c r="AX466" s="12" t="s">
        <v>82</v>
      </c>
      <c r="AY466" s="167" t="s">
        <v>193</v>
      </c>
    </row>
    <row r="467" spans="2:51" s="1" customFormat="1" ht="6.95" customHeight="1">
      <c r="B467" s="42"/>
      <c r="C467" s="43"/>
      <c r="D467" s="43"/>
      <c r="E467" s="43"/>
      <c r="F467" s="43"/>
      <c r="G467" s="43"/>
      <c r="H467" s="43"/>
      <c r="I467" s="43"/>
      <c r="J467" s="43"/>
      <c r="K467" s="43"/>
      <c r="L467" s="30"/>
    </row>
  </sheetData>
  <autoFilter ref="C131:K466" xr:uid="{00000000-0009-0000-0000-00000F000000}"/>
  <mergeCells count="14">
    <mergeCell ref="D110:F110"/>
    <mergeCell ref="E122:H122"/>
    <mergeCell ref="E124:H124"/>
    <mergeCell ref="L2:V2"/>
    <mergeCell ref="E87:H87"/>
    <mergeCell ref="D106:F106"/>
    <mergeCell ref="D107:F107"/>
    <mergeCell ref="D108:F108"/>
    <mergeCell ref="D109:F109"/>
    <mergeCell ref="E7:H7"/>
    <mergeCell ref="E9:H9"/>
    <mergeCell ref="E18:H18"/>
    <mergeCell ref="E27:H27"/>
    <mergeCell ref="E85:H85"/>
  </mergeCells>
  <hyperlinks>
    <hyperlink ref="F143" r:id="rId1" xr:uid="{00000000-0004-0000-0F00-000000000000}"/>
    <hyperlink ref="F145" r:id="rId2" xr:uid="{00000000-0004-0000-0F00-000001000000}"/>
    <hyperlink ref="F173" r:id="rId3" xr:uid="{00000000-0004-0000-0F00-000002000000}"/>
    <hyperlink ref="F310" r:id="rId4" xr:uid="{00000000-0004-0000-0F00-000003000000}"/>
    <hyperlink ref="F315" r:id="rId5" xr:uid="{00000000-0004-0000-0F00-000004000000}"/>
    <hyperlink ref="F320" r:id="rId6" xr:uid="{00000000-0004-0000-0F00-000005000000}"/>
    <hyperlink ref="F325" r:id="rId7" xr:uid="{00000000-0004-0000-0F00-000006000000}"/>
    <hyperlink ref="F329" r:id="rId8" xr:uid="{00000000-0004-0000-0F00-000007000000}"/>
    <hyperlink ref="F331" r:id="rId9" xr:uid="{00000000-0004-0000-0F00-000008000000}"/>
    <hyperlink ref="F338" r:id="rId10" xr:uid="{00000000-0004-0000-0F00-000009000000}"/>
    <hyperlink ref="F343" r:id="rId11" xr:uid="{00000000-0004-0000-0F00-00000A000000}"/>
    <hyperlink ref="F350" r:id="rId12" xr:uid="{00000000-0004-0000-0F00-00000B000000}"/>
    <hyperlink ref="F353" r:id="rId13" xr:uid="{00000000-0004-0000-0F00-00000C000000}"/>
    <hyperlink ref="F358" r:id="rId14" xr:uid="{00000000-0004-0000-0F00-00000D000000}"/>
    <hyperlink ref="F364" r:id="rId15" xr:uid="{00000000-0004-0000-0F00-00000E000000}"/>
    <hyperlink ref="F369" r:id="rId16" xr:uid="{00000000-0004-0000-0F00-00000F000000}"/>
    <hyperlink ref="F372" r:id="rId17" xr:uid="{00000000-0004-0000-0F00-000010000000}"/>
    <hyperlink ref="F412" r:id="rId18" xr:uid="{00000000-0004-0000-0F00-000011000000}"/>
    <hyperlink ref="F425" r:id="rId19" xr:uid="{00000000-0004-0000-0F00-000012000000}"/>
    <hyperlink ref="F428" r:id="rId20" xr:uid="{00000000-0004-0000-0F00-000013000000}"/>
    <hyperlink ref="F432" r:id="rId21" xr:uid="{00000000-0004-0000-0F00-000014000000}"/>
    <hyperlink ref="F435" r:id="rId22" xr:uid="{00000000-0004-0000-0F00-000015000000}"/>
    <hyperlink ref="F438" r:id="rId23" xr:uid="{00000000-0004-0000-0F00-000016000000}"/>
    <hyperlink ref="F443" r:id="rId24" xr:uid="{00000000-0004-0000-0F00-000017000000}"/>
    <hyperlink ref="F446" r:id="rId25" xr:uid="{00000000-0004-0000-0F00-000018000000}"/>
    <hyperlink ref="F449" r:id="rId26" xr:uid="{00000000-0004-0000-0F00-000019000000}"/>
    <hyperlink ref="F454" r:id="rId27" xr:uid="{00000000-0004-0000-0F00-00001A000000}"/>
    <hyperlink ref="F459" r:id="rId28" xr:uid="{00000000-0004-0000-0F00-00001B000000}"/>
    <hyperlink ref="F462" r:id="rId29" xr:uid="{00000000-0004-0000-0F00-00001C000000}"/>
    <hyperlink ref="F465" r:id="rId30" xr:uid="{00000000-0004-0000-0F00-00001D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3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42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129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30" customHeight="1">
      <c r="B9" s="30"/>
      <c r="E9" s="201" t="s">
        <v>3323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J103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ROUND((SUM(BE103:BE110) + SUM(BE130:BE428)),  2)</f>
        <v>0</v>
      </c>
      <c r="I35" s="92">
        <v>0.21</v>
      </c>
      <c r="J35" s="91">
        <f>ROUND(((SUM(BE103:BE110) + SUM(BE130:BE428))*I35),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ROUND((SUM(BF103:BF110) + SUM(BF130:BF428)),  2)</f>
        <v>0</v>
      </c>
      <c r="I36" s="92">
        <v>0.15</v>
      </c>
      <c r="J36" s="91">
        <f>ROUND(((SUM(BF103:BF110) + SUM(BF130:BF428))*I36),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ROUND((SUM(BG103:BG110) + SUM(BG130:BG428)),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ROUND((SUM(BH103:BH110) + SUM(BH130:BH428)),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ROUND((SUM(BI103:BI110) + SUM(BI130:BI428)),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30" customHeight="1">
      <c r="B87" s="30"/>
      <c r="E87" s="201" t="str">
        <f>E9</f>
        <v>SO 661 - Trakční kabelové vedení TBUS - U Cvičiště-Žižkova-Ke Skalce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J130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J131</f>
        <v>0</v>
      </c>
      <c r="L97" s="104"/>
    </row>
    <row r="98" spans="2:65" s="9" customFormat="1" ht="19.899999999999999" customHeight="1">
      <c r="B98" s="108"/>
      <c r="D98" s="109" t="s">
        <v>1124</v>
      </c>
      <c r="E98" s="110"/>
      <c r="F98" s="110"/>
      <c r="G98" s="110"/>
      <c r="H98" s="110"/>
      <c r="I98" s="110"/>
      <c r="J98" s="111">
        <f>J132</f>
        <v>0</v>
      </c>
      <c r="L98" s="108"/>
    </row>
    <row r="99" spans="2:65" s="8" customFormat="1" ht="24.95" customHeight="1">
      <c r="B99" s="104"/>
      <c r="D99" s="105" t="s">
        <v>3324</v>
      </c>
      <c r="E99" s="106"/>
      <c r="F99" s="106"/>
      <c r="G99" s="106"/>
      <c r="H99" s="106"/>
      <c r="I99" s="106"/>
      <c r="J99" s="107">
        <f>J205</f>
        <v>0</v>
      </c>
      <c r="L99" s="104"/>
    </row>
    <row r="100" spans="2:65" s="8" customFormat="1" ht="24.95" customHeight="1">
      <c r="B100" s="104"/>
      <c r="D100" s="105" t="s">
        <v>1128</v>
      </c>
      <c r="E100" s="106"/>
      <c r="F100" s="106"/>
      <c r="G100" s="106"/>
      <c r="H100" s="106"/>
      <c r="I100" s="106"/>
      <c r="J100" s="107">
        <f>J346</f>
        <v>0</v>
      </c>
      <c r="L100" s="104"/>
    </row>
    <row r="101" spans="2:65" s="1" customFormat="1" ht="21.75" customHeight="1">
      <c r="B101" s="30"/>
      <c r="L101" s="30"/>
    </row>
    <row r="102" spans="2:65" s="1" customFormat="1" ht="6.95" customHeight="1">
      <c r="B102" s="30"/>
      <c r="L102" s="30"/>
    </row>
    <row r="103" spans="2:65" s="1" customFormat="1" ht="29.25" customHeight="1">
      <c r="B103" s="30"/>
      <c r="C103" s="103" t="s">
        <v>168</v>
      </c>
      <c r="J103" s="112">
        <f>ROUND(J104 + J105 + J106 + J107 + J108 + J109,2)</f>
        <v>0</v>
      </c>
      <c r="L103" s="30"/>
      <c r="N103" s="113" t="s">
        <v>38</v>
      </c>
    </row>
    <row r="104" spans="2:65" s="1" customFormat="1" ht="18" customHeight="1">
      <c r="B104" s="114"/>
      <c r="C104" s="115"/>
      <c r="D104" s="240" t="s">
        <v>169</v>
      </c>
      <c r="E104" s="241"/>
      <c r="F104" s="241"/>
      <c r="G104" s="115"/>
      <c r="H104" s="115"/>
      <c r="I104" s="115"/>
      <c r="J104" s="117">
        <v>0</v>
      </c>
      <c r="K104" s="115"/>
      <c r="L104" s="114"/>
      <c r="M104" s="115"/>
      <c r="N104" s="118" t="s">
        <v>39</v>
      </c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9" t="s">
        <v>144</v>
      </c>
      <c r="AZ104" s="115"/>
      <c r="BA104" s="115"/>
      <c r="BB104" s="115"/>
      <c r="BC104" s="115"/>
      <c r="BD104" s="115"/>
      <c r="BE104" s="120">
        <f t="shared" ref="BE104:BE109" si="0">IF(N104="základní",J104,0)</f>
        <v>0</v>
      </c>
      <c r="BF104" s="120">
        <f t="shared" ref="BF104:BF109" si="1">IF(N104="snížená",J104,0)</f>
        <v>0</v>
      </c>
      <c r="BG104" s="120">
        <f t="shared" ref="BG104:BG109" si="2">IF(N104="zákl. přenesená",J104,0)</f>
        <v>0</v>
      </c>
      <c r="BH104" s="120">
        <f t="shared" ref="BH104:BH109" si="3">IF(N104="sníž. přenesená",J104,0)</f>
        <v>0</v>
      </c>
      <c r="BI104" s="120">
        <f t="shared" ref="BI104:BI109" si="4">IF(N104="nulová",J104,0)</f>
        <v>0</v>
      </c>
      <c r="BJ104" s="119" t="s">
        <v>82</v>
      </c>
      <c r="BK104" s="115"/>
      <c r="BL104" s="115"/>
      <c r="BM104" s="115"/>
    </row>
    <row r="105" spans="2:65" s="1" customFormat="1" ht="18" customHeight="1">
      <c r="B105" s="114"/>
      <c r="C105" s="115"/>
      <c r="D105" s="240" t="s">
        <v>170</v>
      </c>
      <c r="E105" s="241"/>
      <c r="F105" s="241"/>
      <c r="G105" s="115"/>
      <c r="H105" s="115"/>
      <c r="I105" s="115"/>
      <c r="J105" s="117">
        <v>0</v>
      </c>
      <c r="K105" s="115"/>
      <c r="L105" s="114"/>
      <c r="M105" s="115"/>
      <c r="N105" s="118" t="s">
        <v>39</v>
      </c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9" t="s">
        <v>144</v>
      </c>
      <c r="AZ105" s="115"/>
      <c r="BA105" s="115"/>
      <c r="BB105" s="115"/>
      <c r="BC105" s="115"/>
      <c r="BD105" s="115"/>
      <c r="BE105" s="120">
        <f t="shared" si="0"/>
        <v>0</v>
      </c>
      <c r="BF105" s="120">
        <f t="shared" si="1"/>
        <v>0</v>
      </c>
      <c r="BG105" s="120">
        <f t="shared" si="2"/>
        <v>0</v>
      </c>
      <c r="BH105" s="120">
        <f t="shared" si="3"/>
        <v>0</v>
      </c>
      <c r="BI105" s="120">
        <f t="shared" si="4"/>
        <v>0</v>
      </c>
      <c r="BJ105" s="119" t="s">
        <v>82</v>
      </c>
      <c r="BK105" s="115"/>
      <c r="BL105" s="115"/>
      <c r="BM105" s="115"/>
    </row>
    <row r="106" spans="2:65" s="1" customFormat="1" ht="18" customHeight="1">
      <c r="B106" s="114"/>
      <c r="C106" s="115"/>
      <c r="D106" s="240" t="s">
        <v>171</v>
      </c>
      <c r="E106" s="241"/>
      <c r="F106" s="241"/>
      <c r="G106" s="115"/>
      <c r="H106" s="115"/>
      <c r="I106" s="115"/>
      <c r="J106" s="117">
        <v>0</v>
      </c>
      <c r="K106" s="115"/>
      <c r="L106" s="114"/>
      <c r="M106" s="115"/>
      <c r="N106" s="118" t="s">
        <v>39</v>
      </c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9" t="s">
        <v>144</v>
      </c>
      <c r="AZ106" s="115"/>
      <c r="BA106" s="115"/>
      <c r="BB106" s="115"/>
      <c r="BC106" s="115"/>
      <c r="BD106" s="115"/>
      <c r="BE106" s="120">
        <f t="shared" si="0"/>
        <v>0</v>
      </c>
      <c r="BF106" s="120">
        <f t="shared" si="1"/>
        <v>0</v>
      </c>
      <c r="BG106" s="120">
        <f t="shared" si="2"/>
        <v>0</v>
      </c>
      <c r="BH106" s="120">
        <f t="shared" si="3"/>
        <v>0</v>
      </c>
      <c r="BI106" s="120">
        <f t="shared" si="4"/>
        <v>0</v>
      </c>
      <c r="BJ106" s="119" t="s">
        <v>82</v>
      </c>
      <c r="BK106" s="115"/>
      <c r="BL106" s="115"/>
      <c r="BM106" s="115"/>
    </row>
    <row r="107" spans="2:65" s="1" customFormat="1" ht="18" customHeight="1">
      <c r="B107" s="114"/>
      <c r="C107" s="115"/>
      <c r="D107" s="240" t="s">
        <v>172</v>
      </c>
      <c r="E107" s="241"/>
      <c r="F107" s="241"/>
      <c r="G107" s="115"/>
      <c r="H107" s="115"/>
      <c r="I107" s="115"/>
      <c r="J107" s="117"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144</v>
      </c>
      <c r="AZ107" s="115"/>
      <c r="BA107" s="115"/>
      <c r="BB107" s="115"/>
      <c r="BC107" s="115"/>
      <c r="BD107" s="115"/>
      <c r="BE107" s="120">
        <f t="shared" si="0"/>
        <v>0</v>
      </c>
      <c r="BF107" s="120">
        <f t="shared" si="1"/>
        <v>0</v>
      </c>
      <c r="BG107" s="120">
        <f t="shared" si="2"/>
        <v>0</v>
      </c>
      <c r="BH107" s="120">
        <f t="shared" si="3"/>
        <v>0</v>
      </c>
      <c r="BI107" s="120">
        <f t="shared" si="4"/>
        <v>0</v>
      </c>
      <c r="BJ107" s="119" t="s">
        <v>82</v>
      </c>
      <c r="BK107" s="115"/>
      <c r="BL107" s="115"/>
      <c r="BM107" s="115"/>
    </row>
    <row r="108" spans="2:65" s="1" customFormat="1" ht="18" customHeight="1">
      <c r="B108" s="114"/>
      <c r="C108" s="115"/>
      <c r="D108" s="240" t="s">
        <v>173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si="0"/>
        <v>0</v>
      </c>
      <c r="BF108" s="120">
        <f t="shared" si="1"/>
        <v>0</v>
      </c>
      <c r="BG108" s="120">
        <f t="shared" si="2"/>
        <v>0</v>
      </c>
      <c r="BH108" s="120">
        <f t="shared" si="3"/>
        <v>0</v>
      </c>
      <c r="BI108" s="120">
        <f t="shared" si="4"/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116" t="s">
        <v>174</v>
      </c>
      <c r="E109" s="115"/>
      <c r="F109" s="115"/>
      <c r="G109" s="115"/>
      <c r="H109" s="115"/>
      <c r="I109" s="115"/>
      <c r="J109" s="117">
        <f>ROUND(J30*T109,2)</f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175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1.25">
      <c r="B110" s="30"/>
      <c r="L110" s="30"/>
    </row>
    <row r="111" spans="2:65" s="1" customFormat="1" ht="29.25" customHeight="1">
      <c r="B111" s="30"/>
      <c r="C111" s="121" t="s">
        <v>176</v>
      </c>
      <c r="D111" s="93"/>
      <c r="E111" s="93"/>
      <c r="F111" s="93"/>
      <c r="G111" s="93"/>
      <c r="H111" s="93"/>
      <c r="I111" s="93"/>
      <c r="J111" s="122">
        <f>ROUND(J96+J103,2)</f>
        <v>0</v>
      </c>
      <c r="K111" s="93"/>
      <c r="L111" s="30"/>
    </row>
    <row r="112" spans="2:65" s="1" customFormat="1" ht="6.95" customHeight="1">
      <c r="B112" s="42"/>
      <c r="C112" s="43"/>
      <c r="D112" s="43"/>
      <c r="E112" s="43"/>
      <c r="F112" s="43"/>
      <c r="G112" s="43"/>
      <c r="H112" s="43"/>
      <c r="I112" s="43"/>
      <c r="J112" s="43"/>
      <c r="K112" s="43"/>
      <c r="L112" s="30"/>
    </row>
    <row r="116" spans="2:12" s="1" customFormat="1" ht="6.95" customHeight="1">
      <c r="B116" s="44"/>
      <c r="C116" s="45"/>
      <c r="D116" s="45"/>
      <c r="E116" s="45"/>
      <c r="F116" s="45"/>
      <c r="G116" s="45"/>
      <c r="H116" s="45"/>
      <c r="I116" s="45"/>
      <c r="J116" s="45"/>
      <c r="K116" s="45"/>
      <c r="L116" s="30"/>
    </row>
    <row r="117" spans="2:12" s="1" customFormat="1" ht="24.95" customHeight="1">
      <c r="B117" s="30"/>
      <c r="C117" s="19" t="s">
        <v>177</v>
      </c>
      <c r="L117" s="30"/>
    </row>
    <row r="118" spans="2:12" s="1" customFormat="1" ht="6.95" customHeight="1">
      <c r="B118" s="30"/>
      <c r="L118" s="30"/>
    </row>
    <row r="119" spans="2:12" s="1" customFormat="1" ht="12" customHeight="1">
      <c r="B119" s="30"/>
      <c r="C119" s="25" t="s">
        <v>16</v>
      </c>
      <c r="L119" s="30"/>
    </row>
    <row r="120" spans="2:12" s="1" customFormat="1" ht="16.5" customHeight="1">
      <c r="B120" s="30"/>
      <c r="E120" s="236" t="str">
        <f>E7</f>
        <v>Jihozápadní trolejbusová tangenta Jihlava</v>
      </c>
      <c r="F120" s="237"/>
      <c r="G120" s="237"/>
      <c r="H120" s="237"/>
      <c r="L120" s="30"/>
    </row>
    <row r="121" spans="2:12" s="1" customFormat="1" ht="12" customHeight="1">
      <c r="B121" s="30"/>
      <c r="C121" s="25" t="s">
        <v>148</v>
      </c>
      <c r="L121" s="30"/>
    </row>
    <row r="122" spans="2:12" s="1" customFormat="1" ht="30" customHeight="1">
      <c r="B122" s="30"/>
      <c r="E122" s="201" t="str">
        <f>E9</f>
        <v>SO 661 - Trakční kabelové vedení TBUS - U Cvičiště-Žižkova-Ke Skalce</v>
      </c>
      <c r="F122" s="238"/>
      <c r="G122" s="238"/>
      <c r="H122" s="238"/>
      <c r="L122" s="30"/>
    </row>
    <row r="123" spans="2:12" s="1" customFormat="1" ht="6.95" customHeight="1">
      <c r="B123" s="30"/>
      <c r="L123" s="30"/>
    </row>
    <row r="124" spans="2:12" s="1" customFormat="1" ht="12" customHeight="1">
      <c r="B124" s="30"/>
      <c r="C124" s="25" t="s">
        <v>20</v>
      </c>
      <c r="F124" s="23" t="str">
        <f>F12</f>
        <v>Jihlava</v>
      </c>
      <c r="I124" s="25" t="s">
        <v>22</v>
      </c>
      <c r="J124" s="50" t="str">
        <f>IF(J12="","",J12)</f>
        <v>26. 10. 2023</v>
      </c>
      <c r="L124" s="30"/>
    </row>
    <row r="125" spans="2:12" s="1" customFormat="1" ht="6.95" customHeight="1">
      <c r="B125" s="30"/>
      <c r="L125" s="30"/>
    </row>
    <row r="126" spans="2:12" s="1" customFormat="1" ht="15.2" customHeight="1">
      <c r="B126" s="30"/>
      <c r="C126" s="25" t="s">
        <v>24</v>
      </c>
      <c r="F126" s="23" t="str">
        <f>E15</f>
        <v>Dopravní podnik města Jihlavy, a.s.</v>
      </c>
      <c r="I126" s="25" t="s">
        <v>30</v>
      </c>
      <c r="J126" s="28" t="str">
        <f>E21</f>
        <v xml:space="preserve"> </v>
      </c>
      <c r="L126" s="30"/>
    </row>
    <row r="127" spans="2:12" s="1" customFormat="1" ht="15.2" customHeight="1">
      <c r="B127" s="30"/>
      <c r="C127" s="25" t="s">
        <v>28</v>
      </c>
      <c r="F127" s="23" t="str">
        <f>IF(E18="","",E18)</f>
        <v>Vyplň údaj</v>
      </c>
      <c r="I127" s="25" t="s">
        <v>32</v>
      </c>
      <c r="J127" s="28" t="str">
        <f>E24</f>
        <v xml:space="preserve"> </v>
      </c>
      <c r="L127" s="30"/>
    </row>
    <row r="128" spans="2:12" s="1" customFormat="1" ht="10.35" customHeight="1">
      <c r="B128" s="30"/>
      <c r="L128" s="30"/>
    </row>
    <row r="129" spans="2:65" s="10" customFormat="1" ht="29.25" customHeight="1">
      <c r="B129" s="123"/>
      <c r="C129" s="124" t="s">
        <v>178</v>
      </c>
      <c r="D129" s="125" t="s">
        <v>59</v>
      </c>
      <c r="E129" s="125" t="s">
        <v>55</v>
      </c>
      <c r="F129" s="125" t="s">
        <v>56</v>
      </c>
      <c r="G129" s="125" t="s">
        <v>179</v>
      </c>
      <c r="H129" s="125" t="s">
        <v>180</v>
      </c>
      <c r="I129" s="125" t="s">
        <v>181</v>
      </c>
      <c r="J129" s="125" t="s">
        <v>154</v>
      </c>
      <c r="K129" s="126" t="s">
        <v>182</v>
      </c>
      <c r="L129" s="123"/>
      <c r="M129" s="57" t="s">
        <v>1</v>
      </c>
      <c r="N129" s="58" t="s">
        <v>38</v>
      </c>
      <c r="O129" s="58" t="s">
        <v>183</v>
      </c>
      <c r="P129" s="58" t="s">
        <v>184</v>
      </c>
      <c r="Q129" s="58" t="s">
        <v>185</v>
      </c>
      <c r="R129" s="58" t="s">
        <v>186</v>
      </c>
      <c r="S129" s="58" t="s">
        <v>187</v>
      </c>
      <c r="T129" s="59" t="s">
        <v>188</v>
      </c>
    </row>
    <row r="130" spans="2:65" s="1" customFormat="1" ht="22.9" customHeight="1">
      <c r="B130" s="30"/>
      <c r="C130" s="62" t="s">
        <v>189</v>
      </c>
      <c r="J130" s="127">
        <f>BK130</f>
        <v>0</v>
      </c>
      <c r="L130" s="30"/>
      <c r="M130" s="60"/>
      <c r="N130" s="51"/>
      <c r="O130" s="51"/>
      <c r="P130" s="128">
        <f>P131+P205+P346</f>
        <v>0</v>
      </c>
      <c r="Q130" s="51"/>
      <c r="R130" s="128">
        <f>R131+R205+R346</f>
        <v>327.95940165000002</v>
      </c>
      <c r="S130" s="51"/>
      <c r="T130" s="129">
        <f>T131+T205+T346</f>
        <v>376.77798999999999</v>
      </c>
      <c r="AT130" s="15" t="s">
        <v>73</v>
      </c>
      <c r="AU130" s="15" t="s">
        <v>156</v>
      </c>
      <c r="BK130" s="130">
        <f>BK131+BK205+BK346</f>
        <v>0</v>
      </c>
    </row>
    <row r="131" spans="2:65" s="11" customFormat="1" ht="25.9" customHeight="1">
      <c r="B131" s="131"/>
      <c r="D131" s="132" t="s">
        <v>73</v>
      </c>
      <c r="E131" s="133" t="s">
        <v>849</v>
      </c>
      <c r="F131" s="133" t="s">
        <v>850</v>
      </c>
      <c r="I131" s="134"/>
      <c r="J131" s="135">
        <f>BK131</f>
        <v>0</v>
      </c>
      <c r="L131" s="131"/>
      <c r="M131" s="136"/>
      <c r="P131" s="137">
        <f>P132</f>
        <v>0</v>
      </c>
      <c r="R131" s="137">
        <f>R132</f>
        <v>0.99971189999999999</v>
      </c>
      <c r="T131" s="138">
        <f>T132</f>
        <v>0</v>
      </c>
      <c r="AR131" s="132" t="s">
        <v>82</v>
      </c>
      <c r="AT131" s="139" t="s">
        <v>73</v>
      </c>
      <c r="AU131" s="139" t="s">
        <v>74</v>
      </c>
      <c r="AY131" s="132" t="s">
        <v>193</v>
      </c>
      <c r="BK131" s="140">
        <f>BK132</f>
        <v>0</v>
      </c>
    </row>
    <row r="132" spans="2:65" s="11" customFormat="1" ht="22.9" customHeight="1">
      <c r="B132" s="131"/>
      <c r="D132" s="132" t="s">
        <v>73</v>
      </c>
      <c r="E132" s="141" t="s">
        <v>1752</v>
      </c>
      <c r="F132" s="141" t="s">
        <v>1753</v>
      </c>
      <c r="I132" s="134"/>
      <c r="J132" s="142">
        <f>BK132</f>
        <v>0</v>
      </c>
      <c r="L132" s="131"/>
      <c r="M132" s="136"/>
      <c r="P132" s="137">
        <f>SUM(P133:P204)</f>
        <v>0</v>
      </c>
      <c r="R132" s="137">
        <f>SUM(R133:R204)</f>
        <v>0.99971189999999999</v>
      </c>
      <c r="T132" s="138">
        <f>SUM(T133:T204)</f>
        <v>0</v>
      </c>
      <c r="AR132" s="132" t="s">
        <v>82</v>
      </c>
      <c r="AT132" s="139" t="s">
        <v>73</v>
      </c>
      <c r="AU132" s="139" t="s">
        <v>82</v>
      </c>
      <c r="AY132" s="132" t="s">
        <v>193</v>
      </c>
      <c r="BK132" s="140">
        <f>SUM(BK133:BK204)</f>
        <v>0</v>
      </c>
    </row>
    <row r="133" spans="2:65" s="1" customFormat="1" ht="49.15" customHeight="1">
      <c r="B133" s="114"/>
      <c r="C133" s="157" t="s">
        <v>82</v>
      </c>
      <c r="D133" s="157" t="s">
        <v>207</v>
      </c>
      <c r="E133" s="158" t="s">
        <v>1755</v>
      </c>
      <c r="F133" s="159" t="s">
        <v>1756</v>
      </c>
      <c r="G133" s="160" t="s">
        <v>221</v>
      </c>
      <c r="H133" s="161">
        <v>5074.95</v>
      </c>
      <c r="I133" s="162"/>
      <c r="J133" s="163">
        <f>ROUND(I133*H133,2)</f>
        <v>0</v>
      </c>
      <c r="K133" s="159" t="s">
        <v>239</v>
      </c>
      <c r="L133" s="30"/>
      <c r="M133" s="164" t="s">
        <v>1</v>
      </c>
      <c r="N133" s="113" t="s">
        <v>39</v>
      </c>
      <c r="P133" s="153">
        <f>O133*H133</f>
        <v>0</v>
      </c>
      <c r="Q133" s="153">
        <v>0</v>
      </c>
      <c r="R133" s="153">
        <f>Q133*H133</f>
        <v>0</v>
      </c>
      <c r="S133" s="153">
        <v>0</v>
      </c>
      <c r="T133" s="154">
        <f>S133*H133</f>
        <v>0</v>
      </c>
      <c r="AR133" s="155" t="s">
        <v>192</v>
      </c>
      <c r="AT133" s="155" t="s">
        <v>207</v>
      </c>
      <c r="AU133" s="155" t="s">
        <v>84</v>
      </c>
      <c r="AY133" s="15" t="s">
        <v>193</v>
      </c>
      <c r="BE133" s="156">
        <f>IF(N133="základní",J133,0)</f>
        <v>0</v>
      </c>
      <c r="BF133" s="156">
        <f>IF(N133="snížená",J133,0)</f>
        <v>0</v>
      </c>
      <c r="BG133" s="156">
        <f>IF(N133="zákl. přenesená",J133,0)</f>
        <v>0</v>
      </c>
      <c r="BH133" s="156">
        <f>IF(N133="sníž. přenesená",J133,0)</f>
        <v>0</v>
      </c>
      <c r="BI133" s="156">
        <f>IF(N133="nulová",J133,0)</f>
        <v>0</v>
      </c>
      <c r="BJ133" s="15" t="s">
        <v>82</v>
      </c>
      <c r="BK133" s="156">
        <f>ROUND(I133*H133,2)</f>
        <v>0</v>
      </c>
      <c r="BL133" s="15" t="s">
        <v>192</v>
      </c>
      <c r="BM133" s="155" t="s">
        <v>3325</v>
      </c>
    </row>
    <row r="134" spans="2:65" s="1" customFormat="1" ht="11.25">
      <c r="B134" s="30"/>
      <c r="D134" s="180" t="s">
        <v>286</v>
      </c>
      <c r="F134" s="181" t="s">
        <v>1758</v>
      </c>
      <c r="I134" s="115"/>
      <c r="L134" s="30"/>
      <c r="M134" s="182"/>
      <c r="T134" s="54"/>
      <c r="AT134" s="15" t="s">
        <v>286</v>
      </c>
      <c r="AU134" s="15" t="s">
        <v>84</v>
      </c>
    </row>
    <row r="135" spans="2:65" s="12" customFormat="1" ht="11.25">
      <c r="B135" s="165"/>
      <c r="D135" s="166" t="s">
        <v>224</v>
      </c>
      <c r="F135" s="168" t="s">
        <v>3326</v>
      </c>
      <c r="H135" s="169">
        <v>5074.95</v>
      </c>
      <c r="I135" s="170"/>
      <c r="L135" s="165"/>
      <c r="M135" s="171"/>
      <c r="T135" s="172"/>
      <c r="AT135" s="167" t="s">
        <v>224</v>
      </c>
      <c r="AU135" s="167" t="s">
        <v>84</v>
      </c>
      <c r="AV135" s="12" t="s">
        <v>84</v>
      </c>
      <c r="AW135" s="12" t="s">
        <v>3</v>
      </c>
      <c r="AX135" s="12" t="s">
        <v>82</v>
      </c>
      <c r="AY135" s="167" t="s">
        <v>193</v>
      </c>
    </row>
    <row r="136" spans="2:65" s="1" customFormat="1" ht="16.5" customHeight="1">
      <c r="B136" s="114"/>
      <c r="C136" s="143" t="s">
        <v>84</v>
      </c>
      <c r="D136" s="143" t="s">
        <v>196</v>
      </c>
      <c r="E136" s="144" t="s">
        <v>1762</v>
      </c>
      <c r="F136" s="145" t="s">
        <v>1763</v>
      </c>
      <c r="G136" s="146" t="s">
        <v>221</v>
      </c>
      <c r="H136" s="147">
        <v>5074.95</v>
      </c>
      <c r="I136" s="148"/>
      <c r="J136" s="149">
        <f>ROUND(I136*H136,2)</f>
        <v>0</v>
      </c>
      <c r="K136" s="145" t="s">
        <v>1</v>
      </c>
      <c r="L136" s="150"/>
      <c r="M136" s="151" t="s">
        <v>1</v>
      </c>
      <c r="N136" s="152" t="s">
        <v>39</v>
      </c>
      <c r="P136" s="153">
        <f>O136*H136</f>
        <v>0</v>
      </c>
      <c r="Q136" s="153">
        <v>0</v>
      </c>
      <c r="R136" s="153">
        <f>Q136*H136</f>
        <v>0</v>
      </c>
      <c r="S136" s="153">
        <v>0</v>
      </c>
      <c r="T136" s="154">
        <f>S136*H136</f>
        <v>0</v>
      </c>
      <c r="AR136" s="155" t="s">
        <v>273</v>
      </c>
      <c r="AT136" s="155" t="s">
        <v>196</v>
      </c>
      <c r="AU136" s="155" t="s">
        <v>84</v>
      </c>
      <c r="AY136" s="15" t="s">
        <v>193</v>
      </c>
      <c r="BE136" s="156">
        <f>IF(N136="základní",J136,0)</f>
        <v>0</v>
      </c>
      <c r="BF136" s="156">
        <f>IF(N136="snížená",J136,0)</f>
        <v>0</v>
      </c>
      <c r="BG136" s="156">
        <f>IF(N136="zákl. přenesená",J136,0)</f>
        <v>0</v>
      </c>
      <c r="BH136" s="156">
        <f>IF(N136="sníž. přenesená",J136,0)</f>
        <v>0</v>
      </c>
      <c r="BI136" s="156">
        <f>IF(N136="nulová",J136,0)</f>
        <v>0</v>
      </c>
      <c r="BJ136" s="15" t="s">
        <v>82</v>
      </c>
      <c r="BK136" s="156">
        <f>ROUND(I136*H136,2)</f>
        <v>0</v>
      </c>
      <c r="BL136" s="15" t="s">
        <v>268</v>
      </c>
      <c r="BM136" s="155" t="s">
        <v>3327</v>
      </c>
    </row>
    <row r="137" spans="2:65" s="12" customFormat="1" ht="11.25">
      <c r="B137" s="165"/>
      <c r="D137" s="166" t="s">
        <v>224</v>
      </c>
      <c r="E137" s="167" t="s">
        <v>1</v>
      </c>
      <c r="F137" s="168" t="s">
        <v>3328</v>
      </c>
      <c r="H137" s="169">
        <v>4413</v>
      </c>
      <c r="I137" s="170"/>
      <c r="L137" s="165"/>
      <c r="M137" s="171"/>
      <c r="T137" s="172"/>
      <c r="AT137" s="167" t="s">
        <v>224</v>
      </c>
      <c r="AU137" s="167" t="s">
        <v>84</v>
      </c>
      <c r="AV137" s="12" t="s">
        <v>84</v>
      </c>
      <c r="AW137" s="12" t="s">
        <v>226</v>
      </c>
      <c r="AX137" s="12" t="s">
        <v>82</v>
      </c>
      <c r="AY137" s="167" t="s">
        <v>193</v>
      </c>
    </row>
    <row r="138" spans="2:65" s="12" customFormat="1" ht="11.25">
      <c r="B138" s="165"/>
      <c r="D138" s="166" t="s">
        <v>224</v>
      </c>
      <c r="F138" s="168" t="s">
        <v>3326</v>
      </c>
      <c r="H138" s="169">
        <v>5074.95</v>
      </c>
      <c r="I138" s="170"/>
      <c r="L138" s="165"/>
      <c r="M138" s="171"/>
      <c r="T138" s="172"/>
      <c r="AT138" s="167" t="s">
        <v>224</v>
      </c>
      <c r="AU138" s="167" t="s">
        <v>84</v>
      </c>
      <c r="AV138" s="12" t="s">
        <v>84</v>
      </c>
      <c r="AW138" s="12" t="s">
        <v>3</v>
      </c>
      <c r="AX138" s="12" t="s">
        <v>82</v>
      </c>
      <c r="AY138" s="167" t="s">
        <v>193</v>
      </c>
    </row>
    <row r="139" spans="2:65" s="1" customFormat="1" ht="44.25" customHeight="1">
      <c r="B139" s="114"/>
      <c r="C139" s="157" t="s">
        <v>203</v>
      </c>
      <c r="D139" s="157" t="s">
        <v>207</v>
      </c>
      <c r="E139" s="158" t="s">
        <v>3329</v>
      </c>
      <c r="F139" s="159" t="s">
        <v>3330</v>
      </c>
      <c r="G139" s="160" t="s">
        <v>221</v>
      </c>
      <c r="H139" s="161">
        <v>693</v>
      </c>
      <c r="I139" s="162"/>
      <c r="J139" s="163">
        <f>ROUND(I139*H139,2)</f>
        <v>0</v>
      </c>
      <c r="K139" s="159" t="s">
        <v>239</v>
      </c>
      <c r="L139" s="30"/>
      <c r="M139" s="164" t="s">
        <v>1</v>
      </c>
      <c r="N139" s="113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192</v>
      </c>
      <c r="AT139" s="155" t="s">
        <v>207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192</v>
      </c>
      <c r="BM139" s="155" t="s">
        <v>3331</v>
      </c>
    </row>
    <row r="140" spans="2:65" s="1" customFormat="1" ht="11.25">
      <c r="B140" s="30"/>
      <c r="D140" s="180" t="s">
        <v>286</v>
      </c>
      <c r="F140" s="181" t="s">
        <v>3332</v>
      </c>
      <c r="I140" s="115"/>
      <c r="L140" s="30"/>
      <c r="M140" s="182"/>
      <c r="T140" s="54"/>
      <c r="AT140" s="15" t="s">
        <v>286</v>
      </c>
      <c r="AU140" s="15" t="s">
        <v>84</v>
      </c>
    </row>
    <row r="141" spans="2:65" s="12" customFormat="1" ht="11.25">
      <c r="B141" s="165"/>
      <c r="D141" s="166" t="s">
        <v>224</v>
      </c>
      <c r="F141" s="168" t="s">
        <v>3333</v>
      </c>
      <c r="H141" s="169">
        <v>693</v>
      </c>
      <c r="I141" s="170"/>
      <c r="L141" s="165"/>
      <c r="M141" s="171"/>
      <c r="T141" s="172"/>
      <c r="AT141" s="167" t="s">
        <v>224</v>
      </c>
      <c r="AU141" s="167" t="s">
        <v>84</v>
      </c>
      <c r="AV141" s="12" t="s">
        <v>84</v>
      </c>
      <c r="AW141" s="12" t="s">
        <v>3</v>
      </c>
      <c r="AX141" s="12" t="s">
        <v>82</v>
      </c>
      <c r="AY141" s="167" t="s">
        <v>193</v>
      </c>
    </row>
    <row r="142" spans="2:65" s="1" customFormat="1" ht="16.5" customHeight="1">
      <c r="B142" s="114"/>
      <c r="C142" s="143" t="s">
        <v>192</v>
      </c>
      <c r="D142" s="143" t="s">
        <v>196</v>
      </c>
      <c r="E142" s="144" t="s">
        <v>3334</v>
      </c>
      <c r="F142" s="145" t="s">
        <v>3335</v>
      </c>
      <c r="G142" s="146" t="s">
        <v>221</v>
      </c>
      <c r="H142" s="147">
        <v>693</v>
      </c>
      <c r="I142" s="148"/>
      <c r="J142" s="149">
        <f>ROUND(I142*H142,2)</f>
        <v>0</v>
      </c>
      <c r="K142" s="145" t="s">
        <v>1</v>
      </c>
      <c r="L142" s="150"/>
      <c r="M142" s="151" t="s">
        <v>1</v>
      </c>
      <c r="N142" s="152" t="s">
        <v>39</v>
      </c>
      <c r="P142" s="153">
        <f>O142*H142</f>
        <v>0</v>
      </c>
      <c r="Q142" s="153">
        <v>0</v>
      </c>
      <c r="R142" s="153">
        <f>Q142*H142</f>
        <v>0</v>
      </c>
      <c r="S142" s="153">
        <v>0</v>
      </c>
      <c r="T142" s="154">
        <f>S142*H142</f>
        <v>0</v>
      </c>
      <c r="AR142" s="155" t="s">
        <v>273</v>
      </c>
      <c r="AT142" s="155" t="s">
        <v>196</v>
      </c>
      <c r="AU142" s="155" t="s">
        <v>84</v>
      </c>
      <c r="AY142" s="15" t="s">
        <v>193</v>
      </c>
      <c r="BE142" s="156">
        <f>IF(N142="základní",J142,0)</f>
        <v>0</v>
      </c>
      <c r="BF142" s="156">
        <f>IF(N142="snížená",J142,0)</f>
        <v>0</v>
      </c>
      <c r="BG142" s="156">
        <f>IF(N142="zákl. přenesená",J142,0)</f>
        <v>0</v>
      </c>
      <c r="BH142" s="156">
        <f>IF(N142="sníž. přenesená",J142,0)</f>
        <v>0</v>
      </c>
      <c r="BI142" s="156">
        <f>IF(N142="nulová",J142,0)</f>
        <v>0</v>
      </c>
      <c r="BJ142" s="15" t="s">
        <v>82</v>
      </c>
      <c r="BK142" s="156">
        <f>ROUND(I142*H142,2)</f>
        <v>0</v>
      </c>
      <c r="BL142" s="15" t="s">
        <v>268</v>
      </c>
      <c r="BM142" s="155" t="s">
        <v>3336</v>
      </c>
    </row>
    <row r="143" spans="2:65" s="12" customFormat="1" ht="11.25">
      <c r="B143" s="165"/>
      <c r="D143" s="166" t="s">
        <v>224</v>
      </c>
      <c r="E143" s="167" t="s">
        <v>1</v>
      </c>
      <c r="F143" s="168" t="s">
        <v>3337</v>
      </c>
      <c r="H143" s="169">
        <v>630</v>
      </c>
      <c r="I143" s="170"/>
      <c r="L143" s="165"/>
      <c r="M143" s="171"/>
      <c r="T143" s="172"/>
      <c r="AT143" s="167" t="s">
        <v>224</v>
      </c>
      <c r="AU143" s="167" t="s">
        <v>84</v>
      </c>
      <c r="AV143" s="12" t="s">
        <v>84</v>
      </c>
      <c r="AW143" s="12" t="s">
        <v>226</v>
      </c>
      <c r="AX143" s="12" t="s">
        <v>82</v>
      </c>
      <c r="AY143" s="167" t="s">
        <v>193</v>
      </c>
    </row>
    <row r="144" spans="2:65" s="12" customFormat="1" ht="11.25">
      <c r="B144" s="165"/>
      <c r="D144" s="166" t="s">
        <v>224</v>
      </c>
      <c r="F144" s="168" t="s">
        <v>3333</v>
      </c>
      <c r="H144" s="169">
        <v>693</v>
      </c>
      <c r="I144" s="170"/>
      <c r="L144" s="165"/>
      <c r="M144" s="171"/>
      <c r="T144" s="172"/>
      <c r="AT144" s="167" t="s">
        <v>224</v>
      </c>
      <c r="AU144" s="167" t="s">
        <v>84</v>
      </c>
      <c r="AV144" s="12" t="s">
        <v>84</v>
      </c>
      <c r="AW144" s="12" t="s">
        <v>3</v>
      </c>
      <c r="AX144" s="12" t="s">
        <v>82</v>
      </c>
      <c r="AY144" s="167" t="s">
        <v>193</v>
      </c>
    </row>
    <row r="145" spans="2:65" s="1" customFormat="1" ht="33" customHeight="1">
      <c r="B145" s="114"/>
      <c r="C145" s="157" t="s">
        <v>211</v>
      </c>
      <c r="D145" s="157" t="s">
        <v>207</v>
      </c>
      <c r="E145" s="158" t="s">
        <v>1775</v>
      </c>
      <c r="F145" s="159" t="s">
        <v>1776</v>
      </c>
      <c r="G145" s="160" t="s">
        <v>199</v>
      </c>
      <c r="H145" s="161">
        <v>2</v>
      </c>
      <c r="I145" s="162"/>
      <c r="J145" s="163">
        <f>ROUND(I145*H145,2)</f>
        <v>0</v>
      </c>
      <c r="K145" s="159" t="s">
        <v>1</v>
      </c>
      <c r="L145" s="30"/>
      <c r="M145" s="164" t="s">
        <v>1</v>
      </c>
      <c r="N145" s="113" t="s">
        <v>39</v>
      </c>
      <c r="P145" s="153">
        <f>O145*H145</f>
        <v>0</v>
      </c>
      <c r="Q145" s="153">
        <v>0</v>
      </c>
      <c r="R145" s="153">
        <f>Q145*H145</f>
        <v>0</v>
      </c>
      <c r="S145" s="153">
        <v>0</v>
      </c>
      <c r="T145" s="154">
        <f>S145*H145</f>
        <v>0</v>
      </c>
      <c r="AR145" s="155" t="s">
        <v>192</v>
      </c>
      <c r="AT145" s="155" t="s">
        <v>207</v>
      </c>
      <c r="AU145" s="155" t="s">
        <v>84</v>
      </c>
      <c r="AY145" s="15" t="s">
        <v>193</v>
      </c>
      <c r="BE145" s="156">
        <f>IF(N145="základní",J145,0)</f>
        <v>0</v>
      </c>
      <c r="BF145" s="156">
        <f>IF(N145="snížená",J145,0)</f>
        <v>0</v>
      </c>
      <c r="BG145" s="156">
        <f>IF(N145="zákl. přenesená",J145,0)</f>
        <v>0</v>
      </c>
      <c r="BH145" s="156">
        <f>IF(N145="sníž. přenesená",J145,0)</f>
        <v>0</v>
      </c>
      <c r="BI145" s="156">
        <f>IF(N145="nulová",J145,0)</f>
        <v>0</v>
      </c>
      <c r="BJ145" s="15" t="s">
        <v>82</v>
      </c>
      <c r="BK145" s="156">
        <f>ROUND(I145*H145,2)</f>
        <v>0</v>
      </c>
      <c r="BL145" s="15" t="s">
        <v>192</v>
      </c>
      <c r="BM145" s="155" t="s">
        <v>3338</v>
      </c>
    </row>
    <row r="146" spans="2:65" s="1" customFormat="1" ht="19.5">
      <c r="B146" s="30"/>
      <c r="D146" s="166" t="s">
        <v>1116</v>
      </c>
      <c r="F146" s="192" t="s">
        <v>1778</v>
      </c>
      <c r="I146" s="115"/>
      <c r="L146" s="30"/>
      <c r="M146" s="182"/>
      <c r="T146" s="54"/>
      <c r="AT146" s="15" t="s">
        <v>1116</v>
      </c>
      <c r="AU146" s="15" t="s">
        <v>84</v>
      </c>
    </row>
    <row r="147" spans="2:65" s="1" customFormat="1" ht="16.5" customHeight="1">
      <c r="B147" s="114"/>
      <c r="C147" s="143" t="s">
        <v>206</v>
      </c>
      <c r="D147" s="143" t="s">
        <v>196</v>
      </c>
      <c r="E147" s="144" t="s">
        <v>1780</v>
      </c>
      <c r="F147" s="145" t="s">
        <v>1781</v>
      </c>
      <c r="G147" s="146" t="s">
        <v>199</v>
      </c>
      <c r="H147" s="147">
        <v>2</v>
      </c>
      <c r="I147" s="148"/>
      <c r="J147" s="149">
        <f>ROUND(I147*H147,2)</f>
        <v>0</v>
      </c>
      <c r="K147" s="145" t="s">
        <v>1</v>
      </c>
      <c r="L147" s="150"/>
      <c r="M147" s="151" t="s">
        <v>1</v>
      </c>
      <c r="N147" s="152" t="s">
        <v>39</v>
      </c>
      <c r="P147" s="153">
        <f>O147*H147</f>
        <v>0</v>
      </c>
      <c r="Q147" s="153">
        <v>0</v>
      </c>
      <c r="R147" s="153">
        <f>Q147*H147</f>
        <v>0</v>
      </c>
      <c r="S147" s="153">
        <v>0</v>
      </c>
      <c r="T147" s="154">
        <f>S147*H147</f>
        <v>0</v>
      </c>
      <c r="AR147" s="155" t="s">
        <v>200</v>
      </c>
      <c r="AT147" s="155" t="s">
        <v>196</v>
      </c>
      <c r="AU147" s="155" t="s">
        <v>84</v>
      </c>
      <c r="AY147" s="15" t="s">
        <v>193</v>
      </c>
      <c r="BE147" s="156">
        <f>IF(N147="základní",J147,0)</f>
        <v>0</v>
      </c>
      <c r="BF147" s="156">
        <f>IF(N147="snížená",J147,0)</f>
        <v>0</v>
      </c>
      <c r="BG147" s="156">
        <f>IF(N147="zákl. přenesená",J147,0)</f>
        <v>0</v>
      </c>
      <c r="BH147" s="156">
        <f>IF(N147="sníž. přenesená",J147,0)</f>
        <v>0</v>
      </c>
      <c r="BI147" s="156">
        <f>IF(N147="nulová",J147,0)</f>
        <v>0</v>
      </c>
      <c r="BJ147" s="15" t="s">
        <v>82</v>
      </c>
      <c r="BK147" s="156">
        <f>ROUND(I147*H147,2)</f>
        <v>0</v>
      </c>
      <c r="BL147" s="15" t="s">
        <v>192</v>
      </c>
      <c r="BM147" s="155" t="s">
        <v>3339</v>
      </c>
    </row>
    <row r="148" spans="2:65" s="1" customFormat="1" ht="37.9" customHeight="1">
      <c r="B148" s="114"/>
      <c r="C148" s="157" t="s">
        <v>228</v>
      </c>
      <c r="D148" s="157" t="s">
        <v>207</v>
      </c>
      <c r="E148" s="158" t="s">
        <v>3340</v>
      </c>
      <c r="F148" s="159" t="s">
        <v>3341</v>
      </c>
      <c r="G148" s="160" t="s">
        <v>221</v>
      </c>
      <c r="H148" s="161">
        <v>569.52</v>
      </c>
      <c r="I148" s="162"/>
      <c r="J148" s="163">
        <f>ROUND(I148*H148,2)</f>
        <v>0</v>
      </c>
      <c r="K148" s="159" t="s">
        <v>239</v>
      </c>
      <c r="L148" s="30"/>
      <c r="M148" s="164" t="s">
        <v>1</v>
      </c>
      <c r="N148" s="113" t="s">
        <v>39</v>
      </c>
      <c r="P148" s="153">
        <f>O148*H148</f>
        <v>0</v>
      </c>
      <c r="Q148" s="153">
        <v>0</v>
      </c>
      <c r="R148" s="153">
        <f>Q148*H148</f>
        <v>0</v>
      </c>
      <c r="S148" s="153">
        <v>0</v>
      </c>
      <c r="T148" s="154">
        <f>S148*H148</f>
        <v>0</v>
      </c>
      <c r="AR148" s="155" t="s">
        <v>268</v>
      </c>
      <c r="AT148" s="155" t="s">
        <v>207</v>
      </c>
      <c r="AU148" s="155" t="s">
        <v>84</v>
      </c>
      <c r="AY148" s="15" t="s">
        <v>193</v>
      </c>
      <c r="BE148" s="156">
        <f>IF(N148="základní",J148,0)</f>
        <v>0</v>
      </c>
      <c r="BF148" s="156">
        <f>IF(N148="snížená",J148,0)</f>
        <v>0</v>
      </c>
      <c r="BG148" s="156">
        <f>IF(N148="zákl. přenesená",J148,0)</f>
        <v>0</v>
      </c>
      <c r="BH148" s="156">
        <f>IF(N148="sníž. přenesená",J148,0)</f>
        <v>0</v>
      </c>
      <c r="BI148" s="156">
        <f>IF(N148="nulová",J148,0)</f>
        <v>0</v>
      </c>
      <c r="BJ148" s="15" t="s">
        <v>82</v>
      </c>
      <c r="BK148" s="156">
        <f>ROUND(I148*H148,2)</f>
        <v>0</v>
      </c>
      <c r="BL148" s="15" t="s">
        <v>268</v>
      </c>
      <c r="BM148" s="155" t="s">
        <v>3342</v>
      </c>
    </row>
    <row r="149" spans="2:65" s="1" customFormat="1" ht="11.25">
      <c r="B149" s="30"/>
      <c r="D149" s="180" t="s">
        <v>286</v>
      </c>
      <c r="F149" s="181" t="s">
        <v>3343</v>
      </c>
      <c r="I149" s="115"/>
      <c r="L149" s="30"/>
      <c r="M149" s="182"/>
      <c r="T149" s="54"/>
      <c r="AT149" s="15" t="s">
        <v>286</v>
      </c>
      <c r="AU149" s="15" t="s">
        <v>84</v>
      </c>
    </row>
    <row r="150" spans="2:65" s="12" customFormat="1" ht="11.25">
      <c r="B150" s="165"/>
      <c r="D150" s="166" t="s">
        <v>224</v>
      </c>
      <c r="F150" s="168" t="s">
        <v>3344</v>
      </c>
      <c r="H150" s="169">
        <v>569.52</v>
      </c>
      <c r="I150" s="170"/>
      <c r="L150" s="165"/>
      <c r="M150" s="171"/>
      <c r="T150" s="172"/>
      <c r="AT150" s="167" t="s">
        <v>224</v>
      </c>
      <c r="AU150" s="167" t="s">
        <v>84</v>
      </c>
      <c r="AV150" s="12" t="s">
        <v>84</v>
      </c>
      <c r="AW150" s="12" t="s">
        <v>3</v>
      </c>
      <c r="AX150" s="12" t="s">
        <v>82</v>
      </c>
      <c r="AY150" s="167" t="s">
        <v>193</v>
      </c>
    </row>
    <row r="151" spans="2:65" s="1" customFormat="1" ht="33" customHeight="1">
      <c r="B151" s="114"/>
      <c r="C151" s="143" t="s">
        <v>200</v>
      </c>
      <c r="D151" s="143" t="s">
        <v>196</v>
      </c>
      <c r="E151" s="144" t="s">
        <v>3345</v>
      </c>
      <c r="F151" s="145" t="s">
        <v>3346</v>
      </c>
      <c r="G151" s="146" t="s">
        <v>221</v>
      </c>
      <c r="H151" s="147">
        <v>569.52</v>
      </c>
      <c r="I151" s="148"/>
      <c r="J151" s="149">
        <f>ROUND(I151*H151,2)</f>
        <v>0</v>
      </c>
      <c r="K151" s="145" t="s">
        <v>239</v>
      </c>
      <c r="L151" s="150"/>
      <c r="M151" s="151" t="s">
        <v>1</v>
      </c>
      <c r="N151" s="152" t="s">
        <v>39</v>
      </c>
      <c r="P151" s="153">
        <f>O151*H151</f>
        <v>0</v>
      </c>
      <c r="Q151" s="153">
        <v>6.8999999999999997E-4</v>
      </c>
      <c r="R151" s="153">
        <f>Q151*H151</f>
        <v>0.39296879999999995</v>
      </c>
      <c r="S151" s="153">
        <v>0</v>
      </c>
      <c r="T151" s="154">
        <f>S151*H151</f>
        <v>0</v>
      </c>
      <c r="AR151" s="155" t="s">
        <v>550</v>
      </c>
      <c r="AT151" s="155" t="s">
        <v>196</v>
      </c>
      <c r="AU151" s="155" t="s">
        <v>84</v>
      </c>
      <c r="AY151" s="15" t="s">
        <v>193</v>
      </c>
      <c r="BE151" s="156">
        <f>IF(N151="základní",J151,0)</f>
        <v>0</v>
      </c>
      <c r="BF151" s="156">
        <f>IF(N151="snížená",J151,0)</f>
        <v>0</v>
      </c>
      <c r="BG151" s="156">
        <f>IF(N151="zákl. přenesená",J151,0)</f>
        <v>0</v>
      </c>
      <c r="BH151" s="156">
        <f>IF(N151="sníž. přenesená",J151,0)</f>
        <v>0</v>
      </c>
      <c r="BI151" s="156">
        <f>IF(N151="nulová",J151,0)</f>
        <v>0</v>
      </c>
      <c r="BJ151" s="15" t="s">
        <v>82</v>
      </c>
      <c r="BK151" s="156">
        <f>ROUND(I151*H151,2)</f>
        <v>0</v>
      </c>
      <c r="BL151" s="15" t="s">
        <v>550</v>
      </c>
      <c r="BM151" s="155" t="s">
        <v>3347</v>
      </c>
    </row>
    <row r="152" spans="2:65" s="12" customFormat="1" ht="11.25">
      <c r="B152" s="165"/>
      <c r="D152" s="166" t="s">
        <v>224</v>
      </c>
      <c r="E152" s="167" t="s">
        <v>1</v>
      </c>
      <c r="F152" s="168" t="s">
        <v>3348</v>
      </c>
      <c r="H152" s="169">
        <v>542.4</v>
      </c>
      <c r="I152" s="170"/>
      <c r="L152" s="165"/>
      <c r="M152" s="171"/>
      <c r="T152" s="172"/>
      <c r="AT152" s="167" t="s">
        <v>224</v>
      </c>
      <c r="AU152" s="167" t="s">
        <v>84</v>
      </c>
      <c r="AV152" s="12" t="s">
        <v>84</v>
      </c>
      <c r="AW152" s="12" t="s">
        <v>226</v>
      </c>
      <c r="AX152" s="12" t="s">
        <v>82</v>
      </c>
      <c r="AY152" s="167" t="s">
        <v>193</v>
      </c>
    </row>
    <row r="153" spans="2:65" s="12" customFormat="1" ht="11.25">
      <c r="B153" s="165"/>
      <c r="D153" s="166" t="s">
        <v>224</v>
      </c>
      <c r="F153" s="168" t="s">
        <v>3344</v>
      </c>
      <c r="H153" s="169">
        <v>569.52</v>
      </c>
      <c r="I153" s="170"/>
      <c r="L153" s="165"/>
      <c r="M153" s="171"/>
      <c r="T153" s="172"/>
      <c r="AT153" s="167" t="s">
        <v>224</v>
      </c>
      <c r="AU153" s="167" t="s">
        <v>84</v>
      </c>
      <c r="AV153" s="12" t="s">
        <v>84</v>
      </c>
      <c r="AW153" s="12" t="s">
        <v>3</v>
      </c>
      <c r="AX153" s="12" t="s">
        <v>82</v>
      </c>
      <c r="AY153" s="167" t="s">
        <v>193</v>
      </c>
    </row>
    <row r="154" spans="2:65" s="1" customFormat="1" ht="37.9" customHeight="1">
      <c r="B154" s="114"/>
      <c r="C154" s="157" t="s">
        <v>236</v>
      </c>
      <c r="D154" s="157" t="s">
        <v>207</v>
      </c>
      <c r="E154" s="158" t="s">
        <v>3349</v>
      </c>
      <c r="F154" s="159" t="s">
        <v>3350</v>
      </c>
      <c r="G154" s="160" t="s">
        <v>221</v>
      </c>
      <c r="H154" s="161">
        <v>163.16999999999999</v>
      </c>
      <c r="I154" s="162"/>
      <c r="J154" s="163">
        <f>ROUND(I154*H154,2)</f>
        <v>0</v>
      </c>
      <c r="K154" s="159" t="s">
        <v>239</v>
      </c>
      <c r="L154" s="30"/>
      <c r="M154" s="164" t="s">
        <v>1</v>
      </c>
      <c r="N154" s="113" t="s">
        <v>39</v>
      </c>
      <c r="P154" s="153">
        <f>O154*H154</f>
        <v>0</v>
      </c>
      <c r="Q154" s="153">
        <v>0</v>
      </c>
      <c r="R154" s="153">
        <f>Q154*H154</f>
        <v>0</v>
      </c>
      <c r="S154" s="153">
        <v>0</v>
      </c>
      <c r="T154" s="154">
        <f>S154*H154</f>
        <v>0</v>
      </c>
      <c r="AR154" s="155" t="s">
        <v>268</v>
      </c>
      <c r="AT154" s="155" t="s">
        <v>207</v>
      </c>
      <c r="AU154" s="155" t="s">
        <v>84</v>
      </c>
      <c r="AY154" s="15" t="s">
        <v>193</v>
      </c>
      <c r="BE154" s="156">
        <f>IF(N154="základní",J154,0)</f>
        <v>0</v>
      </c>
      <c r="BF154" s="156">
        <f>IF(N154="snížená",J154,0)</f>
        <v>0</v>
      </c>
      <c r="BG154" s="156">
        <f>IF(N154="zákl. přenesená",J154,0)</f>
        <v>0</v>
      </c>
      <c r="BH154" s="156">
        <f>IF(N154="sníž. přenesená",J154,0)</f>
        <v>0</v>
      </c>
      <c r="BI154" s="156">
        <f>IF(N154="nulová",J154,0)</f>
        <v>0</v>
      </c>
      <c r="BJ154" s="15" t="s">
        <v>82</v>
      </c>
      <c r="BK154" s="156">
        <f>ROUND(I154*H154,2)</f>
        <v>0</v>
      </c>
      <c r="BL154" s="15" t="s">
        <v>268</v>
      </c>
      <c r="BM154" s="155" t="s">
        <v>3351</v>
      </c>
    </row>
    <row r="155" spans="2:65" s="1" customFormat="1" ht="11.25">
      <c r="B155" s="30"/>
      <c r="D155" s="180" t="s">
        <v>286</v>
      </c>
      <c r="F155" s="181" t="s">
        <v>3352</v>
      </c>
      <c r="I155" s="115"/>
      <c r="L155" s="30"/>
      <c r="M155" s="182"/>
      <c r="T155" s="54"/>
      <c r="AT155" s="15" t="s">
        <v>286</v>
      </c>
      <c r="AU155" s="15" t="s">
        <v>84</v>
      </c>
    </row>
    <row r="156" spans="2:65" s="12" customFormat="1" ht="11.25">
      <c r="B156" s="165"/>
      <c r="D156" s="166" t="s">
        <v>224</v>
      </c>
      <c r="F156" s="168" t="s">
        <v>3353</v>
      </c>
      <c r="H156" s="169">
        <v>163.16999999999999</v>
      </c>
      <c r="I156" s="170"/>
      <c r="L156" s="165"/>
      <c r="M156" s="171"/>
      <c r="T156" s="172"/>
      <c r="AT156" s="167" t="s">
        <v>224</v>
      </c>
      <c r="AU156" s="167" t="s">
        <v>84</v>
      </c>
      <c r="AV156" s="12" t="s">
        <v>84</v>
      </c>
      <c r="AW156" s="12" t="s">
        <v>3</v>
      </c>
      <c r="AX156" s="12" t="s">
        <v>82</v>
      </c>
      <c r="AY156" s="167" t="s">
        <v>193</v>
      </c>
    </row>
    <row r="157" spans="2:65" s="1" customFormat="1" ht="33" customHeight="1">
      <c r="B157" s="114"/>
      <c r="C157" s="143" t="s">
        <v>214</v>
      </c>
      <c r="D157" s="143" t="s">
        <v>196</v>
      </c>
      <c r="E157" s="144" t="s">
        <v>3354</v>
      </c>
      <c r="F157" s="145" t="s">
        <v>3355</v>
      </c>
      <c r="G157" s="146" t="s">
        <v>221</v>
      </c>
      <c r="H157" s="147">
        <v>163.16999999999999</v>
      </c>
      <c r="I157" s="148"/>
      <c r="J157" s="149">
        <f>ROUND(I157*H157,2)</f>
        <v>0</v>
      </c>
      <c r="K157" s="145" t="s">
        <v>239</v>
      </c>
      <c r="L157" s="150"/>
      <c r="M157" s="151" t="s">
        <v>1</v>
      </c>
      <c r="N157" s="152" t="s">
        <v>39</v>
      </c>
      <c r="P157" s="153">
        <f>O157*H157</f>
        <v>0</v>
      </c>
      <c r="Q157" s="153">
        <v>7.7999999999999999E-4</v>
      </c>
      <c r="R157" s="153">
        <f>Q157*H157</f>
        <v>0.12727259999999999</v>
      </c>
      <c r="S157" s="153">
        <v>0</v>
      </c>
      <c r="T157" s="154">
        <f>S157*H157</f>
        <v>0</v>
      </c>
      <c r="AR157" s="155" t="s">
        <v>550</v>
      </c>
      <c r="AT157" s="155" t="s">
        <v>196</v>
      </c>
      <c r="AU157" s="155" t="s">
        <v>84</v>
      </c>
      <c r="AY157" s="15" t="s">
        <v>193</v>
      </c>
      <c r="BE157" s="156">
        <f>IF(N157="základní",J157,0)</f>
        <v>0</v>
      </c>
      <c r="BF157" s="156">
        <f>IF(N157="snížená",J157,0)</f>
        <v>0</v>
      </c>
      <c r="BG157" s="156">
        <f>IF(N157="zákl. přenesená",J157,0)</f>
        <v>0</v>
      </c>
      <c r="BH157" s="156">
        <f>IF(N157="sníž. přenesená",J157,0)</f>
        <v>0</v>
      </c>
      <c r="BI157" s="156">
        <f>IF(N157="nulová",J157,0)</f>
        <v>0</v>
      </c>
      <c r="BJ157" s="15" t="s">
        <v>82</v>
      </c>
      <c r="BK157" s="156">
        <f>ROUND(I157*H157,2)</f>
        <v>0</v>
      </c>
      <c r="BL157" s="15" t="s">
        <v>550</v>
      </c>
      <c r="BM157" s="155" t="s">
        <v>3356</v>
      </c>
    </row>
    <row r="158" spans="2:65" s="12" customFormat="1" ht="11.25">
      <c r="B158" s="165"/>
      <c r="D158" s="166" t="s">
        <v>224</v>
      </c>
      <c r="E158" s="167" t="s">
        <v>1</v>
      </c>
      <c r="F158" s="168" t="s">
        <v>3357</v>
      </c>
      <c r="H158" s="169">
        <v>155.4</v>
      </c>
      <c r="I158" s="170"/>
      <c r="L158" s="165"/>
      <c r="M158" s="171"/>
      <c r="T158" s="172"/>
      <c r="AT158" s="167" t="s">
        <v>224</v>
      </c>
      <c r="AU158" s="167" t="s">
        <v>84</v>
      </c>
      <c r="AV158" s="12" t="s">
        <v>84</v>
      </c>
      <c r="AW158" s="12" t="s">
        <v>226</v>
      </c>
      <c r="AX158" s="12" t="s">
        <v>82</v>
      </c>
      <c r="AY158" s="167" t="s">
        <v>193</v>
      </c>
    </row>
    <row r="159" spans="2:65" s="12" customFormat="1" ht="11.25">
      <c r="B159" s="165"/>
      <c r="D159" s="166" t="s">
        <v>224</v>
      </c>
      <c r="F159" s="168" t="s">
        <v>3353</v>
      </c>
      <c r="H159" s="169">
        <v>163.16999999999999</v>
      </c>
      <c r="I159" s="170"/>
      <c r="L159" s="165"/>
      <c r="M159" s="171"/>
      <c r="T159" s="172"/>
      <c r="AT159" s="167" t="s">
        <v>224</v>
      </c>
      <c r="AU159" s="167" t="s">
        <v>84</v>
      </c>
      <c r="AV159" s="12" t="s">
        <v>84</v>
      </c>
      <c r="AW159" s="12" t="s">
        <v>3</v>
      </c>
      <c r="AX159" s="12" t="s">
        <v>82</v>
      </c>
      <c r="AY159" s="167" t="s">
        <v>193</v>
      </c>
    </row>
    <row r="160" spans="2:65" s="1" customFormat="1" ht="37.9" customHeight="1">
      <c r="B160" s="114"/>
      <c r="C160" s="157" t="s">
        <v>244</v>
      </c>
      <c r="D160" s="157" t="s">
        <v>207</v>
      </c>
      <c r="E160" s="158" t="s">
        <v>3358</v>
      </c>
      <c r="F160" s="159" t="s">
        <v>3359</v>
      </c>
      <c r="G160" s="160" t="s">
        <v>221</v>
      </c>
      <c r="H160" s="161">
        <v>81.900000000000006</v>
      </c>
      <c r="I160" s="162"/>
      <c r="J160" s="163">
        <f>ROUND(I160*H160,2)</f>
        <v>0</v>
      </c>
      <c r="K160" s="159" t="s">
        <v>239</v>
      </c>
      <c r="L160" s="30"/>
      <c r="M160" s="164" t="s">
        <v>1</v>
      </c>
      <c r="N160" s="113" t="s">
        <v>39</v>
      </c>
      <c r="P160" s="153">
        <f>O160*H160</f>
        <v>0</v>
      </c>
      <c r="Q160" s="153">
        <v>0</v>
      </c>
      <c r="R160" s="153">
        <f>Q160*H160</f>
        <v>0</v>
      </c>
      <c r="S160" s="153">
        <v>0</v>
      </c>
      <c r="T160" s="154">
        <f>S160*H160</f>
        <v>0</v>
      </c>
      <c r="AR160" s="155" t="s">
        <v>268</v>
      </c>
      <c r="AT160" s="155" t="s">
        <v>207</v>
      </c>
      <c r="AU160" s="155" t="s">
        <v>84</v>
      </c>
      <c r="AY160" s="15" t="s">
        <v>193</v>
      </c>
      <c r="BE160" s="156">
        <f>IF(N160="základní",J160,0)</f>
        <v>0</v>
      </c>
      <c r="BF160" s="156">
        <f>IF(N160="snížená",J160,0)</f>
        <v>0</v>
      </c>
      <c r="BG160" s="156">
        <f>IF(N160="zákl. přenesená",J160,0)</f>
        <v>0</v>
      </c>
      <c r="BH160" s="156">
        <f>IF(N160="sníž. přenesená",J160,0)</f>
        <v>0</v>
      </c>
      <c r="BI160" s="156">
        <f>IF(N160="nulová",J160,0)</f>
        <v>0</v>
      </c>
      <c r="BJ160" s="15" t="s">
        <v>82</v>
      </c>
      <c r="BK160" s="156">
        <f>ROUND(I160*H160,2)</f>
        <v>0</v>
      </c>
      <c r="BL160" s="15" t="s">
        <v>268</v>
      </c>
      <c r="BM160" s="155" t="s">
        <v>3360</v>
      </c>
    </row>
    <row r="161" spans="2:65" s="1" customFormat="1" ht="11.25">
      <c r="B161" s="30"/>
      <c r="D161" s="180" t="s">
        <v>286</v>
      </c>
      <c r="F161" s="181" t="s">
        <v>3361</v>
      </c>
      <c r="I161" s="115"/>
      <c r="L161" s="30"/>
      <c r="M161" s="182"/>
      <c r="T161" s="54"/>
      <c r="AT161" s="15" t="s">
        <v>286</v>
      </c>
      <c r="AU161" s="15" t="s">
        <v>84</v>
      </c>
    </row>
    <row r="162" spans="2:65" s="12" customFormat="1" ht="11.25">
      <c r="B162" s="165"/>
      <c r="D162" s="166" t="s">
        <v>224</v>
      </c>
      <c r="F162" s="168" t="s">
        <v>3362</v>
      </c>
      <c r="H162" s="169">
        <v>81.900000000000006</v>
      </c>
      <c r="I162" s="170"/>
      <c r="L162" s="165"/>
      <c r="M162" s="171"/>
      <c r="T162" s="172"/>
      <c r="AT162" s="167" t="s">
        <v>224</v>
      </c>
      <c r="AU162" s="167" t="s">
        <v>84</v>
      </c>
      <c r="AV162" s="12" t="s">
        <v>84</v>
      </c>
      <c r="AW162" s="12" t="s">
        <v>3</v>
      </c>
      <c r="AX162" s="12" t="s">
        <v>82</v>
      </c>
      <c r="AY162" s="167" t="s">
        <v>193</v>
      </c>
    </row>
    <row r="163" spans="2:65" s="1" customFormat="1" ht="24.2" customHeight="1">
      <c r="B163" s="114"/>
      <c r="C163" s="143" t="s">
        <v>223</v>
      </c>
      <c r="D163" s="143" t="s">
        <v>196</v>
      </c>
      <c r="E163" s="144" t="s">
        <v>3363</v>
      </c>
      <c r="F163" s="145" t="s">
        <v>3364</v>
      </c>
      <c r="G163" s="146" t="s">
        <v>221</v>
      </c>
      <c r="H163" s="147">
        <v>81.900000000000006</v>
      </c>
      <c r="I163" s="148"/>
      <c r="J163" s="149">
        <f>ROUND(I163*H163,2)</f>
        <v>0</v>
      </c>
      <c r="K163" s="145" t="s">
        <v>239</v>
      </c>
      <c r="L163" s="150"/>
      <c r="M163" s="151" t="s">
        <v>1</v>
      </c>
      <c r="N163" s="152" t="s">
        <v>39</v>
      </c>
      <c r="P163" s="153">
        <f>O163*H163</f>
        <v>0</v>
      </c>
      <c r="Q163" s="153">
        <v>7.7999999999999999E-4</v>
      </c>
      <c r="R163" s="153">
        <f>Q163*H163</f>
        <v>6.3882000000000008E-2</v>
      </c>
      <c r="S163" s="153">
        <v>0</v>
      </c>
      <c r="T163" s="154">
        <f>S163*H163</f>
        <v>0</v>
      </c>
      <c r="AR163" s="155" t="s">
        <v>550</v>
      </c>
      <c r="AT163" s="155" t="s">
        <v>196</v>
      </c>
      <c r="AU163" s="155" t="s">
        <v>84</v>
      </c>
      <c r="AY163" s="15" t="s">
        <v>193</v>
      </c>
      <c r="BE163" s="156">
        <f>IF(N163="základní",J163,0)</f>
        <v>0</v>
      </c>
      <c r="BF163" s="156">
        <f>IF(N163="snížená",J163,0)</f>
        <v>0</v>
      </c>
      <c r="BG163" s="156">
        <f>IF(N163="zákl. přenesená",J163,0)</f>
        <v>0</v>
      </c>
      <c r="BH163" s="156">
        <f>IF(N163="sníž. přenesená",J163,0)</f>
        <v>0</v>
      </c>
      <c r="BI163" s="156">
        <f>IF(N163="nulová",J163,0)</f>
        <v>0</v>
      </c>
      <c r="BJ163" s="15" t="s">
        <v>82</v>
      </c>
      <c r="BK163" s="156">
        <f>ROUND(I163*H163,2)</f>
        <v>0</v>
      </c>
      <c r="BL163" s="15" t="s">
        <v>550</v>
      </c>
      <c r="BM163" s="155" t="s">
        <v>3365</v>
      </c>
    </row>
    <row r="164" spans="2:65" s="12" customFormat="1" ht="11.25">
      <c r="B164" s="165"/>
      <c r="D164" s="166" t="s">
        <v>224</v>
      </c>
      <c r="E164" s="167" t="s">
        <v>1</v>
      </c>
      <c r="F164" s="168" t="s">
        <v>461</v>
      </c>
      <c r="H164" s="169">
        <v>78</v>
      </c>
      <c r="I164" s="170"/>
      <c r="L164" s="165"/>
      <c r="M164" s="171"/>
      <c r="T164" s="172"/>
      <c r="AT164" s="167" t="s">
        <v>224</v>
      </c>
      <c r="AU164" s="167" t="s">
        <v>84</v>
      </c>
      <c r="AV164" s="12" t="s">
        <v>84</v>
      </c>
      <c r="AW164" s="12" t="s">
        <v>226</v>
      </c>
      <c r="AX164" s="12" t="s">
        <v>82</v>
      </c>
      <c r="AY164" s="167" t="s">
        <v>193</v>
      </c>
    </row>
    <row r="165" spans="2:65" s="12" customFormat="1" ht="11.25">
      <c r="B165" s="165"/>
      <c r="D165" s="166" t="s">
        <v>224</v>
      </c>
      <c r="F165" s="168" t="s">
        <v>3362</v>
      </c>
      <c r="H165" s="169">
        <v>81.900000000000006</v>
      </c>
      <c r="I165" s="170"/>
      <c r="L165" s="165"/>
      <c r="M165" s="171"/>
      <c r="T165" s="172"/>
      <c r="AT165" s="167" t="s">
        <v>224</v>
      </c>
      <c r="AU165" s="167" t="s">
        <v>84</v>
      </c>
      <c r="AV165" s="12" t="s">
        <v>84</v>
      </c>
      <c r="AW165" s="12" t="s">
        <v>3</v>
      </c>
      <c r="AX165" s="12" t="s">
        <v>82</v>
      </c>
      <c r="AY165" s="167" t="s">
        <v>193</v>
      </c>
    </row>
    <row r="166" spans="2:65" s="1" customFormat="1" ht="37.9" customHeight="1">
      <c r="B166" s="114"/>
      <c r="C166" s="157" t="s">
        <v>252</v>
      </c>
      <c r="D166" s="157" t="s">
        <v>207</v>
      </c>
      <c r="E166" s="158" t="s">
        <v>2069</v>
      </c>
      <c r="F166" s="159" t="s">
        <v>2070</v>
      </c>
      <c r="G166" s="160" t="s">
        <v>221</v>
      </c>
      <c r="H166" s="161">
        <v>570.15</v>
      </c>
      <c r="I166" s="162"/>
      <c r="J166" s="163">
        <f>ROUND(I166*H166,2)</f>
        <v>0</v>
      </c>
      <c r="K166" s="159" t="s">
        <v>905</v>
      </c>
      <c r="L166" s="30"/>
      <c r="M166" s="164" t="s">
        <v>1</v>
      </c>
      <c r="N166" s="113" t="s">
        <v>39</v>
      </c>
      <c r="P166" s="153">
        <f>O166*H166</f>
        <v>0</v>
      </c>
      <c r="Q166" s="153">
        <v>0</v>
      </c>
      <c r="R166" s="153">
        <f>Q166*H166</f>
        <v>0</v>
      </c>
      <c r="S166" s="153">
        <v>0</v>
      </c>
      <c r="T166" s="154">
        <f>S166*H166</f>
        <v>0</v>
      </c>
      <c r="AR166" s="155" t="s">
        <v>268</v>
      </c>
      <c r="AT166" s="155" t="s">
        <v>207</v>
      </c>
      <c r="AU166" s="155" t="s">
        <v>84</v>
      </c>
      <c r="AY166" s="15" t="s">
        <v>193</v>
      </c>
      <c r="BE166" s="156">
        <f>IF(N166="základní",J166,0)</f>
        <v>0</v>
      </c>
      <c r="BF166" s="156">
        <f>IF(N166="snížená",J166,0)</f>
        <v>0</v>
      </c>
      <c r="BG166" s="156">
        <f>IF(N166="zákl. přenesená",J166,0)</f>
        <v>0</v>
      </c>
      <c r="BH166" s="156">
        <f>IF(N166="sníž. přenesená",J166,0)</f>
        <v>0</v>
      </c>
      <c r="BI166" s="156">
        <f>IF(N166="nulová",J166,0)</f>
        <v>0</v>
      </c>
      <c r="BJ166" s="15" t="s">
        <v>82</v>
      </c>
      <c r="BK166" s="156">
        <f>ROUND(I166*H166,2)</f>
        <v>0</v>
      </c>
      <c r="BL166" s="15" t="s">
        <v>268</v>
      </c>
      <c r="BM166" s="155" t="s">
        <v>3366</v>
      </c>
    </row>
    <row r="167" spans="2:65" s="1" customFormat="1" ht="11.25">
      <c r="B167" s="30"/>
      <c r="D167" s="180" t="s">
        <v>286</v>
      </c>
      <c r="F167" s="181" t="s">
        <v>2072</v>
      </c>
      <c r="I167" s="115"/>
      <c r="L167" s="30"/>
      <c r="M167" s="182"/>
      <c r="T167" s="54"/>
      <c r="AT167" s="15" t="s">
        <v>286</v>
      </c>
      <c r="AU167" s="15" t="s">
        <v>84</v>
      </c>
    </row>
    <row r="168" spans="2:65" s="12" customFormat="1" ht="11.25">
      <c r="B168" s="165"/>
      <c r="D168" s="166" t="s">
        <v>224</v>
      </c>
      <c r="F168" s="168" t="s">
        <v>3367</v>
      </c>
      <c r="H168" s="169">
        <v>570.15</v>
      </c>
      <c r="I168" s="170"/>
      <c r="L168" s="165"/>
      <c r="M168" s="171"/>
      <c r="T168" s="172"/>
      <c r="AT168" s="167" t="s">
        <v>224</v>
      </c>
      <c r="AU168" s="167" t="s">
        <v>84</v>
      </c>
      <c r="AV168" s="12" t="s">
        <v>84</v>
      </c>
      <c r="AW168" s="12" t="s">
        <v>3</v>
      </c>
      <c r="AX168" s="12" t="s">
        <v>82</v>
      </c>
      <c r="AY168" s="167" t="s">
        <v>193</v>
      </c>
    </row>
    <row r="169" spans="2:65" s="1" customFormat="1" ht="24.2" customHeight="1">
      <c r="B169" s="114"/>
      <c r="C169" s="143" t="s">
        <v>232</v>
      </c>
      <c r="D169" s="143" t="s">
        <v>196</v>
      </c>
      <c r="E169" s="144" t="s">
        <v>2075</v>
      </c>
      <c r="F169" s="145" t="s">
        <v>2076</v>
      </c>
      <c r="G169" s="146" t="s">
        <v>221</v>
      </c>
      <c r="H169" s="147">
        <v>570.15</v>
      </c>
      <c r="I169" s="148"/>
      <c r="J169" s="149">
        <f>ROUND(I169*H169,2)</f>
        <v>0</v>
      </c>
      <c r="K169" s="145" t="s">
        <v>905</v>
      </c>
      <c r="L169" s="150"/>
      <c r="M169" s="151" t="s">
        <v>1</v>
      </c>
      <c r="N169" s="152" t="s">
        <v>39</v>
      </c>
      <c r="P169" s="153">
        <f>O169*H169</f>
        <v>0</v>
      </c>
      <c r="Q169" s="153">
        <v>6.8999999999999997E-4</v>
      </c>
      <c r="R169" s="153">
        <f>Q169*H169</f>
        <v>0.39340349999999996</v>
      </c>
      <c r="S169" s="153">
        <v>0</v>
      </c>
      <c r="T169" s="154">
        <f>S169*H169</f>
        <v>0</v>
      </c>
      <c r="AR169" s="155" t="s">
        <v>550</v>
      </c>
      <c r="AT169" s="155" t="s">
        <v>196</v>
      </c>
      <c r="AU169" s="155" t="s">
        <v>84</v>
      </c>
      <c r="AY169" s="15" t="s">
        <v>193</v>
      </c>
      <c r="BE169" s="156">
        <f>IF(N169="základní",J169,0)</f>
        <v>0</v>
      </c>
      <c r="BF169" s="156">
        <f>IF(N169="snížená",J169,0)</f>
        <v>0</v>
      </c>
      <c r="BG169" s="156">
        <f>IF(N169="zákl. přenesená",J169,0)</f>
        <v>0</v>
      </c>
      <c r="BH169" s="156">
        <f>IF(N169="sníž. přenesená",J169,0)</f>
        <v>0</v>
      </c>
      <c r="BI169" s="156">
        <f>IF(N169="nulová",J169,0)</f>
        <v>0</v>
      </c>
      <c r="BJ169" s="15" t="s">
        <v>82</v>
      </c>
      <c r="BK169" s="156">
        <f>ROUND(I169*H169,2)</f>
        <v>0</v>
      </c>
      <c r="BL169" s="15" t="s">
        <v>550</v>
      </c>
      <c r="BM169" s="155" t="s">
        <v>3368</v>
      </c>
    </row>
    <row r="170" spans="2:65" s="12" customFormat="1" ht="11.25">
      <c r="B170" s="165"/>
      <c r="D170" s="166" t="s">
        <v>224</v>
      </c>
      <c r="E170" s="167" t="s">
        <v>1</v>
      </c>
      <c r="F170" s="168" t="s">
        <v>3369</v>
      </c>
      <c r="H170" s="169">
        <v>543</v>
      </c>
      <c r="I170" s="170"/>
      <c r="L170" s="165"/>
      <c r="M170" s="171"/>
      <c r="T170" s="172"/>
      <c r="AT170" s="167" t="s">
        <v>224</v>
      </c>
      <c r="AU170" s="167" t="s">
        <v>84</v>
      </c>
      <c r="AV170" s="12" t="s">
        <v>84</v>
      </c>
      <c r="AW170" s="12" t="s">
        <v>226</v>
      </c>
      <c r="AX170" s="12" t="s">
        <v>82</v>
      </c>
      <c r="AY170" s="167" t="s">
        <v>193</v>
      </c>
    </row>
    <row r="171" spans="2:65" s="12" customFormat="1" ht="11.25">
      <c r="B171" s="165"/>
      <c r="D171" s="166" t="s">
        <v>224</v>
      </c>
      <c r="F171" s="168" t="s">
        <v>3367</v>
      </c>
      <c r="H171" s="169">
        <v>570.15</v>
      </c>
      <c r="I171" s="170"/>
      <c r="L171" s="165"/>
      <c r="M171" s="171"/>
      <c r="T171" s="172"/>
      <c r="AT171" s="167" t="s">
        <v>224</v>
      </c>
      <c r="AU171" s="167" t="s">
        <v>84</v>
      </c>
      <c r="AV171" s="12" t="s">
        <v>84</v>
      </c>
      <c r="AW171" s="12" t="s">
        <v>3</v>
      </c>
      <c r="AX171" s="12" t="s">
        <v>82</v>
      </c>
      <c r="AY171" s="167" t="s">
        <v>193</v>
      </c>
    </row>
    <row r="172" spans="2:65" s="1" customFormat="1" ht="33" customHeight="1">
      <c r="B172" s="114"/>
      <c r="C172" s="157" t="s">
        <v>8</v>
      </c>
      <c r="D172" s="157" t="s">
        <v>207</v>
      </c>
      <c r="E172" s="158" t="s">
        <v>3370</v>
      </c>
      <c r="F172" s="159" t="s">
        <v>3371</v>
      </c>
      <c r="G172" s="160" t="s">
        <v>221</v>
      </c>
      <c r="H172" s="161">
        <v>6.3</v>
      </c>
      <c r="I172" s="162"/>
      <c r="J172" s="163">
        <f>ROUND(I172*H172,2)</f>
        <v>0</v>
      </c>
      <c r="K172" s="159" t="s">
        <v>239</v>
      </c>
      <c r="L172" s="30"/>
      <c r="M172" s="164" t="s">
        <v>1</v>
      </c>
      <c r="N172" s="113" t="s">
        <v>39</v>
      </c>
      <c r="P172" s="153">
        <f>O172*H172</f>
        <v>0</v>
      </c>
      <c r="Q172" s="153">
        <v>0</v>
      </c>
      <c r="R172" s="153">
        <f>Q172*H172</f>
        <v>0</v>
      </c>
      <c r="S172" s="153">
        <v>0</v>
      </c>
      <c r="T172" s="154">
        <f>S172*H172</f>
        <v>0</v>
      </c>
      <c r="AR172" s="155" t="s">
        <v>268</v>
      </c>
      <c r="AT172" s="155" t="s">
        <v>207</v>
      </c>
      <c r="AU172" s="155" t="s">
        <v>84</v>
      </c>
      <c r="AY172" s="15" t="s">
        <v>193</v>
      </c>
      <c r="BE172" s="156">
        <f>IF(N172="základní",J172,0)</f>
        <v>0</v>
      </c>
      <c r="BF172" s="156">
        <f>IF(N172="snížená",J172,0)</f>
        <v>0</v>
      </c>
      <c r="BG172" s="156">
        <f>IF(N172="zákl. přenesená",J172,0)</f>
        <v>0</v>
      </c>
      <c r="BH172" s="156">
        <f>IF(N172="sníž. přenesená",J172,0)</f>
        <v>0</v>
      </c>
      <c r="BI172" s="156">
        <f>IF(N172="nulová",J172,0)</f>
        <v>0</v>
      </c>
      <c r="BJ172" s="15" t="s">
        <v>82</v>
      </c>
      <c r="BK172" s="156">
        <f>ROUND(I172*H172,2)</f>
        <v>0</v>
      </c>
      <c r="BL172" s="15" t="s">
        <v>268</v>
      </c>
      <c r="BM172" s="155" t="s">
        <v>3372</v>
      </c>
    </row>
    <row r="173" spans="2:65" s="1" customFormat="1" ht="11.25">
      <c r="B173" s="30"/>
      <c r="D173" s="180" t="s">
        <v>286</v>
      </c>
      <c r="F173" s="181" t="s">
        <v>3373</v>
      </c>
      <c r="I173" s="115"/>
      <c r="L173" s="30"/>
      <c r="M173" s="182"/>
      <c r="T173" s="54"/>
      <c r="AT173" s="15" t="s">
        <v>286</v>
      </c>
      <c r="AU173" s="15" t="s">
        <v>84</v>
      </c>
    </row>
    <row r="174" spans="2:65" s="12" customFormat="1" ht="11.25">
      <c r="B174" s="165"/>
      <c r="D174" s="166" t="s">
        <v>224</v>
      </c>
      <c r="F174" s="168" t="s">
        <v>3374</v>
      </c>
      <c r="H174" s="169">
        <v>6.3</v>
      </c>
      <c r="I174" s="170"/>
      <c r="L174" s="165"/>
      <c r="M174" s="171"/>
      <c r="T174" s="172"/>
      <c r="AT174" s="167" t="s">
        <v>224</v>
      </c>
      <c r="AU174" s="167" t="s">
        <v>84</v>
      </c>
      <c r="AV174" s="12" t="s">
        <v>84</v>
      </c>
      <c r="AW174" s="12" t="s">
        <v>3</v>
      </c>
      <c r="AX174" s="12" t="s">
        <v>82</v>
      </c>
      <c r="AY174" s="167" t="s">
        <v>193</v>
      </c>
    </row>
    <row r="175" spans="2:65" s="1" customFormat="1" ht="24.2" customHeight="1">
      <c r="B175" s="114"/>
      <c r="C175" s="143" t="s">
        <v>222</v>
      </c>
      <c r="D175" s="143" t="s">
        <v>196</v>
      </c>
      <c r="E175" s="144" t="s">
        <v>3375</v>
      </c>
      <c r="F175" s="145" t="s">
        <v>3376</v>
      </c>
      <c r="G175" s="146" t="s">
        <v>221</v>
      </c>
      <c r="H175" s="147">
        <v>6.3</v>
      </c>
      <c r="I175" s="148"/>
      <c r="J175" s="149">
        <f>ROUND(I175*H175,2)</f>
        <v>0</v>
      </c>
      <c r="K175" s="145" t="s">
        <v>239</v>
      </c>
      <c r="L175" s="150"/>
      <c r="M175" s="151" t="s">
        <v>1</v>
      </c>
      <c r="N175" s="152" t="s">
        <v>39</v>
      </c>
      <c r="P175" s="153">
        <f>O175*H175</f>
        <v>0</v>
      </c>
      <c r="Q175" s="153">
        <v>5.5000000000000003E-4</v>
      </c>
      <c r="R175" s="153">
        <f>Q175*H175</f>
        <v>3.4650000000000002E-3</v>
      </c>
      <c r="S175" s="153">
        <v>0</v>
      </c>
      <c r="T175" s="154">
        <f>S175*H175</f>
        <v>0</v>
      </c>
      <c r="AR175" s="155" t="s">
        <v>550</v>
      </c>
      <c r="AT175" s="155" t="s">
        <v>196</v>
      </c>
      <c r="AU175" s="155" t="s">
        <v>84</v>
      </c>
      <c r="AY175" s="15" t="s">
        <v>193</v>
      </c>
      <c r="BE175" s="156">
        <f>IF(N175="základní",J175,0)</f>
        <v>0</v>
      </c>
      <c r="BF175" s="156">
        <f>IF(N175="snížená",J175,0)</f>
        <v>0</v>
      </c>
      <c r="BG175" s="156">
        <f>IF(N175="zákl. přenesená",J175,0)</f>
        <v>0</v>
      </c>
      <c r="BH175" s="156">
        <f>IF(N175="sníž. přenesená",J175,0)</f>
        <v>0</v>
      </c>
      <c r="BI175" s="156">
        <f>IF(N175="nulová",J175,0)</f>
        <v>0</v>
      </c>
      <c r="BJ175" s="15" t="s">
        <v>82</v>
      </c>
      <c r="BK175" s="156">
        <f>ROUND(I175*H175,2)</f>
        <v>0</v>
      </c>
      <c r="BL175" s="15" t="s">
        <v>550</v>
      </c>
      <c r="BM175" s="155" t="s">
        <v>3377</v>
      </c>
    </row>
    <row r="176" spans="2:65" s="12" customFormat="1" ht="11.25">
      <c r="B176" s="165"/>
      <c r="D176" s="166" t="s">
        <v>224</v>
      </c>
      <c r="E176" s="167" t="s">
        <v>1</v>
      </c>
      <c r="F176" s="168" t="s">
        <v>3378</v>
      </c>
      <c r="H176" s="169">
        <v>6</v>
      </c>
      <c r="I176" s="170"/>
      <c r="L176" s="165"/>
      <c r="M176" s="171"/>
      <c r="T176" s="172"/>
      <c r="AT176" s="167" t="s">
        <v>224</v>
      </c>
      <c r="AU176" s="167" t="s">
        <v>84</v>
      </c>
      <c r="AV176" s="12" t="s">
        <v>84</v>
      </c>
      <c r="AW176" s="12" t="s">
        <v>226</v>
      </c>
      <c r="AX176" s="12" t="s">
        <v>82</v>
      </c>
      <c r="AY176" s="167" t="s">
        <v>193</v>
      </c>
    </row>
    <row r="177" spans="2:65" s="12" customFormat="1" ht="11.25">
      <c r="B177" s="165"/>
      <c r="D177" s="166" t="s">
        <v>224</v>
      </c>
      <c r="F177" s="168" t="s">
        <v>3374</v>
      </c>
      <c r="H177" s="169">
        <v>6.3</v>
      </c>
      <c r="I177" s="170"/>
      <c r="L177" s="165"/>
      <c r="M177" s="171"/>
      <c r="T177" s="172"/>
      <c r="AT177" s="167" t="s">
        <v>224</v>
      </c>
      <c r="AU177" s="167" t="s">
        <v>84</v>
      </c>
      <c r="AV177" s="12" t="s">
        <v>84</v>
      </c>
      <c r="AW177" s="12" t="s">
        <v>3</v>
      </c>
      <c r="AX177" s="12" t="s">
        <v>82</v>
      </c>
      <c r="AY177" s="167" t="s">
        <v>193</v>
      </c>
    </row>
    <row r="178" spans="2:65" s="1" customFormat="1" ht="44.25" customHeight="1">
      <c r="B178" s="114"/>
      <c r="C178" s="157" t="s">
        <v>512</v>
      </c>
      <c r="D178" s="157" t="s">
        <v>207</v>
      </c>
      <c r="E178" s="158" t="s">
        <v>1784</v>
      </c>
      <c r="F178" s="159" t="s">
        <v>1785</v>
      </c>
      <c r="G178" s="160" t="s">
        <v>258</v>
      </c>
      <c r="H178" s="161">
        <v>6</v>
      </c>
      <c r="I178" s="162"/>
      <c r="J178" s="163">
        <f>ROUND(I178*H178,2)</f>
        <v>0</v>
      </c>
      <c r="K178" s="159" t="s">
        <v>239</v>
      </c>
      <c r="L178" s="30"/>
      <c r="M178" s="164" t="s">
        <v>1</v>
      </c>
      <c r="N178" s="113" t="s">
        <v>39</v>
      </c>
      <c r="P178" s="153">
        <f>O178*H178</f>
        <v>0</v>
      </c>
      <c r="Q178" s="153">
        <v>0</v>
      </c>
      <c r="R178" s="153">
        <f>Q178*H178</f>
        <v>0</v>
      </c>
      <c r="S178" s="153">
        <v>0</v>
      </c>
      <c r="T178" s="154">
        <f>S178*H178</f>
        <v>0</v>
      </c>
      <c r="AR178" s="155" t="s">
        <v>268</v>
      </c>
      <c r="AT178" s="155" t="s">
        <v>207</v>
      </c>
      <c r="AU178" s="155" t="s">
        <v>84</v>
      </c>
      <c r="AY178" s="15" t="s">
        <v>193</v>
      </c>
      <c r="BE178" s="156">
        <f>IF(N178="základní",J178,0)</f>
        <v>0</v>
      </c>
      <c r="BF178" s="156">
        <f>IF(N178="snížená",J178,0)</f>
        <v>0</v>
      </c>
      <c r="BG178" s="156">
        <f>IF(N178="zákl. přenesená",J178,0)</f>
        <v>0</v>
      </c>
      <c r="BH178" s="156">
        <f>IF(N178="sníž. přenesená",J178,0)</f>
        <v>0</v>
      </c>
      <c r="BI178" s="156">
        <f>IF(N178="nulová",J178,0)</f>
        <v>0</v>
      </c>
      <c r="BJ178" s="15" t="s">
        <v>82</v>
      </c>
      <c r="BK178" s="156">
        <f>ROUND(I178*H178,2)</f>
        <v>0</v>
      </c>
      <c r="BL178" s="15" t="s">
        <v>268</v>
      </c>
      <c r="BM178" s="155" t="s">
        <v>3379</v>
      </c>
    </row>
    <row r="179" spans="2:65" s="1" customFormat="1" ht="11.25">
      <c r="B179" s="30"/>
      <c r="D179" s="180" t="s">
        <v>286</v>
      </c>
      <c r="F179" s="181" t="s">
        <v>1787</v>
      </c>
      <c r="I179" s="115"/>
      <c r="L179" s="30"/>
      <c r="M179" s="182"/>
      <c r="T179" s="54"/>
      <c r="AT179" s="15" t="s">
        <v>286</v>
      </c>
      <c r="AU179" s="15" t="s">
        <v>84</v>
      </c>
    </row>
    <row r="180" spans="2:65" s="1" customFormat="1" ht="19.5">
      <c r="B180" s="30"/>
      <c r="D180" s="166" t="s">
        <v>1116</v>
      </c>
      <c r="F180" s="192" t="s">
        <v>3380</v>
      </c>
      <c r="I180" s="115"/>
      <c r="L180" s="30"/>
      <c r="M180" s="182"/>
      <c r="T180" s="54"/>
      <c r="AT180" s="15" t="s">
        <v>1116</v>
      </c>
      <c r="AU180" s="15" t="s">
        <v>84</v>
      </c>
    </row>
    <row r="181" spans="2:65" s="1" customFormat="1" ht="24.2" customHeight="1">
      <c r="B181" s="114"/>
      <c r="C181" s="143" t="s">
        <v>1494</v>
      </c>
      <c r="D181" s="143" t="s">
        <v>196</v>
      </c>
      <c r="E181" s="144" t="s">
        <v>1789</v>
      </c>
      <c r="F181" s="145" t="s">
        <v>1790</v>
      </c>
      <c r="G181" s="146" t="s">
        <v>199</v>
      </c>
      <c r="H181" s="147">
        <v>6</v>
      </c>
      <c r="I181" s="148"/>
      <c r="J181" s="149">
        <f t="shared" ref="J181:J191" si="5">ROUND(I181*H181,2)</f>
        <v>0</v>
      </c>
      <c r="K181" s="145" t="s">
        <v>1</v>
      </c>
      <c r="L181" s="150"/>
      <c r="M181" s="151" t="s">
        <v>1</v>
      </c>
      <c r="N181" s="152" t="s">
        <v>39</v>
      </c>
      <c r="P181" s="153">
        <f t="shared" ref="P181:P191" si="6">O181*H181</f>
        <v>0</v>
      </c>
      <c r="Q181" s="153">
        <v>0</v>
      </c>
      <c r="R181" s="153">
        <f t="shared" ref="R181:R191" si="7">Q181*H181</f>
        <v>0</v>
      </c>
      <c r="S181" s="153">
        <v>0</v>
      </c>
      <c r="T181" s="154">
        <f t="shared" ref="T181:T191" si="8">S181*H181</f>
        <v>0</v>
      </c>
      <c r="AR181" s="155" t="s">
        <v>273</v>
      </c>
      <c r="AT181" s="155" t="s">
        <v>196</v>
      </c>
      <c r="AU181" s="155" t="s">
        <v>84</v>
      </c>
      <c r="AY181" s="15" t="s">
        <v>193</v>
      </c>
      <c r="BE181" s="156">
        <f t="shared" ref="BE181:BE191" si="9">IF(N181="základní",J181,0)</f>
        <v>0</v>
      </c>
      <c r="BF181" s="156">
        <f t="shared" ref="BF181:BF191" si="10">IF(N181="snížená",J181,0)</f>
        <v>0</v>
      </c>
      <c r="BG181" s="156">
        <f t="shared" ref="BG181:BG191" si="11">IF(N181="zákl. přenesená",J181,0)</f>
        <v>0</v>
      </c>
      <c r="BH181" s="156">
        <f t="shared" ref="BH181:BH191" si="12">IF(N181="sníž. přenesená",J181,0)</f>
        <v>0</v>
      </c>
      <c r="BI181" s="156">
        <f t="shared" ref="BI181:BI191" si="13">IF(N181="nulová",J181,0)</f>
        <v>0</v>
      </c>
      <c r="BJ181" s="15" t="s">
        <v>82</v>
      </c>
      <c r="BK181" s="156">
        <f t="shared" ref="BK181:BK191" si="14">ROUND(I181*H181,2)</f>
        <v>0</v>
      </c>
      <c r="BL181" s="15" t="s">
        <v>268</v>
      </c>
      <c r="BM181" s="155" t="s">
        <v>3381</v>
      </c>
    </row>
    <row r="182" spans="2:65" s="1" customFormat="1" ht="24.2" customHeight="1">
      <c r="B182" s="114"/>
      <c r="C182" s="157" t="s">
        <v>269</v>
      </c>
      <c r="D182" s="157" t="s">
        <v>207</v>
      </c>
      <c r="E182" s="158" t="s">
        <v>3382</v>
      </c>
      <c r="F182" s="159" t="s">
        <v>3383</v>
      </c>
      <c r="G182" s="160" t="s">
        <v>199</v>
      </c>
      <c r="H182" s="161">
        <v>133</v>
      </c>
      <c r="I182" s="162"/>
      <c r="J182" s="163">
        <f t="shared" si="5"/>
        <v>0</v>
      </c>
      <c r="K182" s="159" t="s">
        <v>1</v>
      </c>
      <c r="L182" s="30"/>
      <c r="M182" s="164" t="s">
        <v>1</v>
      </c>
      <c r="N182" s="113" t="s">
        <v>39</v>
      </c>
      <c r="P182" s="153">
        <f t="shared" si="6"/>
        <v>0</v>
      </c>
      <c r="Q182" s="153">
        <v>0</v>
      </c>
      <c r="R182" s="153">
        <f t="shared" si="7"/>
        <v>0</v>
      </c>
      <c r="S182" s="153">
        <v>0</v>
      </c>
      <c r="T182" s="154">
        <f t="shared" si="8"/>
        <v>0</v>
      </c>
      <c r="AR182" s="155" t="s">
        <v>268</v>
      </c>
      <c r="AT182" s="155" t="s">
        <v>207</v>
      </c>
      <c r="AU182" s="155" t="s">
        <v>84</v>
      </c>
      <c r="AY182" s="15" t="s">
        <v>193</v>
      </c>
      <c r="BE182" s="156">
        <f t="shared" si="9"/>
        <v>0</v>
      </c>
      <c r="BF182" s="156">
        <f t="shared" si="10"/>
        <v>0</v>
      </c>
      <c r="BG182" s="156">
        <f t="shared" si="11"/>
        <v>0</v>
      </c>
      <c r="BH182" s="156">
        <f t="shared" si="12"/>
        <v>0</v>
      </c>
      <c r="BI182" s="156">
        <f t="shared" si="13"/>
        <v>0</v>
      </c>
      <c r="BJ182" s="15" t="s">
        <v>82</v>
      </c>
      <c r="BK182" s="156">
        <f t="shared" si="14"/>
        <v>0</v>
      </c>
      <c r="BL182" s="15" t="s">
        <v>268</v>
      </c>
      <c r="BM182" s="155" t="s">
        <v>3384</v>
      </c>
    </row>
    <row r="183" spans="2:65" s="1" customFormat="1" ht="24.2" customHeight="1">
      <c r="B183" s="114"/>
      <c r="C183" s="143" t="s">
        <v>240</v>
      </c>
      <c r="D183" s="143" t="s">
        <v>196</v>
      </c>
      <c r="E183" s="144" t="s">
        <v>3385</v>
      </c>
      <c r="F183" s="145" t="s">
        <v>3386</v>
      </c>
      <c r="G183" s="146" t="s">
        <v>199</v>
      </c>
      <c r="H183" s="147">
        <v>89</v>
      </c>
      <c r="I183" s="148"/>
      <c r="J183" s="149">
        <f t="shared" si="5"/>
        <v>0</v>
      </c>
      <c r="K183" s="145" t="s">
        <v>1</v>
      </c>
      <c r="L183" s="150"/>
      <c r="M183" s="151" t="s">
        <v>1</v>
      </c>
      <c r="N183" s="152" t="s">
        <v>39</v>
      </c>
      <c r="P183" s="153">
        <f t="shared" si="6"/>
        <v>0</v>
      </c>
      <c r="Q183" s="153">
        <v>0</v>
      </c>
      <c r="R183" s="153">
        <f t="shared" si="7"/>
        <v>0</v>
      </c>
      <c r="S183" s="153">
        <v>0</v>
      </c>
      <c r="T183" s="154">
        <f t="shared" si="8"/>
        <v>0</v>
      </c>
      <c r="AR183" s="155" t="s">
        <v>550</v>
      </c>
      <c r="AT183" s="155" t="s">
        <v>196</v>
      </c>
      <c r="AU183" s="155" t="s">
        <v>84</v>
      </c>
      <c r="AY183" s="15" t="s">
        <v>193</v>
      </c>
      <c r="BE183" s="156">
        <f t="shared" si="9"/>
        <v>0</v>
      </c>
      <c r="BF183" s="156">
        <f t="shared" si="10"/>
        <v>0</v>
      </c>
      <c r="BG183" s="156">
        <f t="shared" si="11"/>
        <v>0</v>
      </c>
      <c r="BH183" s="156">
        <f t="shared" si="12"/>
        <v>0</v>
      </c>
      <c r="BI183" s="156">
        <f t="shared" si="13"/>
        <v>0</v>
      </c>
      <c r="BJ183" s="15" t="s">
        <v>82</v>
      </c>
      <c r="BK183" s="156">
        <f t="shared" si="14"/>
        <v>0</v>
      </c>
      <c r="BL183" s="15" t="s">
        <v>550</v>
      </c>
      <c r="BM183" s="155" t="s">
        <v>3387</v>
      </c>
    </row>
    <row r="184" spans="2:65" s="1" customFormat="1" ht="24.2" customHeight="1">
      <c r="B184" s="114"/>
      <c r="C184" s="143" t="s">
        <v>279</v>
      </c>
      <c r="D184" s="143" t="s">
        <v>196</v>
      </c>
      <c r="E184" s="144" t="s">
        <v>3388</v>
      </c>
      <c r="F184" s="145" t="s">
        <v>3389</v>
      </c>
      <c r="G184" s="146" t="s">
        <v>199</v>
      </c>
      <c r="H184" s="147">
        <v>44</v>
      </c>
      <c r="I184" s="148"/>
      <c r="J184" s="149">
        <f t="shared" si="5"/>
        <v>0</v>
      </c>
      <c r="K184" s="145" t="s">
        <v>1</v>
      </c>
      <c r="L184" s="150"/>
      <c r="M184" s="151" t="s">
        <v>1</v>
      </c>
      <c r="N184" s="152" t="s">
        <v>39</v>
      </c>
      <c r="P184" s="153">
        <f t="shared" si="6"/>
        <v>0</v>
      </c>
      <c r="Q184" s="153">
        <v>0</v>
      </c>
      <c r="R184" s="153">
        <f t="shared" si="7"/>
        <v>0</v>
      </c>
      <c r="S184" s="153">
        <v>0</v>
      </c>
      <c r="T184" s="154">
        <f t="shared" si="8"/>
        <v>0</v>
      </c>
      <c r="AR184" s="155" t="s">
        <v>550</v>
      </c>
      <c r="AT184" s="155" t="s">
        <v>196</v>
      </c>
      <c r="AU184" s="155" t="s">
        <v>84</v>
      </c>
      <c r="AY184" s="15" t="s">
        <v>193</v>
      </c>
      <c r="BE184" s="156">
        <f t="shared" si="9"/>
        <v>0</v>
      </c>
      <c r="BF184" s="156">
        <f t="shared" si="10"/>
        <v>0</v>
      </c>
      <c r="BG184" s="156">
        <f t="shared" si="11"/>
        <v>0</v>
      </c>
      <c r="BH184" s="156">
        <f t="shared" si="12"/>
        <v>0</v>
      </c>
      <c r="BI184" s="156">
        <f t="shared" si="13"/>
        <v>0</v>
      </c>
      <c r="BJ184" s="15" t="s">
        <v>82</v>
      </c>
      <c r="BK184" s="156">
        <f t="shared" si="14"/>
        <v>0</v>
      </c>
      <c r="BL184" s="15" t="s">
        <v>550</v>
      </c>
      <c r="BM184" s="155" t="s">
        <v>3390</v>
      </c>
    </row>
    <row r="185" spans="2:65" s="1" customFormat="1" ht="24.2" customHeight="1">
      <c r="B185" s="114"/>
      <c r="C185" s="143" t="s">
        <v>243</v>
      </c>
      <c r="D185" s="143" t="s">
        <v>196</v>
      </c>
      <c r="E185" s="144" t="s">
        <v>3391</v>
      </c>
      <c r="F185" s="145" t="s">
        <v>3392</v>
      </c>
      <c r="G185" s="146" t="s">
        <v>199</v>
      </c>
      <c r="H185" s="147">
        <v>2</v>
      </c>
      <c r="I185" s="148"/>
      <c r="J185" s="149">
        <f t="shared" si="5"/>
        <v>0</v>
      </c>
      <c r="K185" s="145" t="s">
        <v>1</v>
      </c>
      <c r="L185" s="150"/>
      <c r="M185" s="151" t="s">
        <v>1</v>
      </c>
      <c r="N185" s="152" t="s">
        <v>39</v>
      </c>
      <c r="P185" s="153">
        <f t="shared" si="6"/>
        <v>0</v>
      </c>
      <c r="Q185" s="153">
        <v>0</v>
      </c>
      <c r="R185" s="153">
        <f t="shared" si="7"/>
        <v>0</v>
      </c>
      <c r="S185" s="153">
        <v>0</v>
      </c>
      <c r="T185" s="154">
        <f t="shared" si="8"/>
        <v>0</v>
      </c>
      <c r="AR185" s="155" t="s">
        <v>273</v>
      </c>
      <c r="AT185" s="155" t="s">
        <v>196</v>
      </c>
      <c r="AU185" s="155" t="s">
        <v>84</v>
      </c>
      <c r="AY185" s="15" t="s">
        <v>193</v>
      </c>
      <c r="BE185" s="156">
        <f t="shared" si="9"/>
        <v>0</v>
      </c>
      <c r="BF185" s="156">
        <f t="shared" si="10"/>
        <v>0</v>
      </c>
      <c r="BG185" s="156">
        <f t="shared" si="11"/>
        <v>0</v>
      </c>
      <c r="BH185" s="156">
        <f t="shared" si="12"/>
        <v>0</v>
      </c>
      <c r="BI185" s="156">
        <f t="shared" si="13"/>
        <v>0</v>
      </c>
      <c r="BJ185" s="15" t="s">
        <v>82</v>
      </c>
      <c r="BK185" s="156">
        <f t="shared" si="14"/>
        <v>0</v>
      </c>
      <c r="BL185" s="15" t="s">
        <v>268</v>
      </c>
      <c r="BM185" s="155" t="s">
        <v>3393</v>
      </c>
    </row>
    <row r="186" spans="2:65" s="1" customFormat="1" ht="16.5" customHeight="1">
      <c r="B186" s="114"/>
      <c r="C186" s="157" t="s">
        <v>7</v>
      </c>
      <c r="D186" s="157" t="s">
        <v>207</v>
      </c>
      <c r="E186" s="158" t="s">
        <v>3394</v>
      </c>
      <c r="F186" s="159" t="s">
        <v>3395</v>
      </c>
      <c r="G186" s="160" t="s">
        <v>199</v>
      </c>
      <c r="H186" s="161">
        <v>4</v>
      </c>
      <c r="I186" s="162"/>
      <c r="J186" s="163">
        <f t="shared" si="5"/>
        <v>0</v>
      </c>
      <c r="K186" s="159" t="s">
        <v>1</v>
      </c>
      <c r="L186" s="30"/>
      <c r="M186" s="164" t="s">
        <v>1</v>
      </c>
      <c r="N186" s="113" t="s">
        <v>39</v>
      </c>
      <c r="P186" s="153">
        <f t="shared" si="6"/>
        <v>0</v>
      </c>
      <c r="Q186" s="153">
        <v>0</v>
      </c>
      <c r="R186" s="153">
        <f t="shared" si="7"/>
        <v>0</v>
      </c>
      <c r="S186" s="153">
        <v>0</v>
      </c>
      <c r="T186" s="154">
        <f t="shared" si="8"/>
        <v>0</v>
      </c>
      <c r="AR186" s="155" t="s">
        <v>268</v>
      </c>
      <c r="AT186" s="155" t="s">
        <v>207</v>
      </c>
      <c r="AU186" s="155" t="s">
        <v>84</v>
      </c>
      <c r="AY186" s="15" t="s">
        <v>193</v>
      </c>
      <c r="BE186" s="156">
        <f t="shared" si="9"/>
        <v>0</v>
      </c>
      <c r="BF186" s="156">
        <f t="shared" si="10"/>
        <v>0</v>
      </c>
      <c r="BG186" s="156">
        <f t="shared" si="11"/>
        <v>0</v>
      </c>
      <c r="BH186" s="156">
        <f t="shared" si="12"/>
        <v>0</v>
      </c>
      <c r="BI186" s="156">
        <f t="shared" si="13"/>
        <v>0</v>
      </c>
      <c r="BJ186" s="15" t="s">
        <v>82</v>
      </c>
      <c r="BK186" s="156">
        <f t="shared" si="14"/>
        <v>0</v>
      </c>
      <c r="BL186" s="15" t="s">
        <v>268</v>
      </c>
      <c r="BM186" s="155" t="s">
        <v>3396</v>
      </c>
    </row>
    <row r="187" spans="2:65" s="1" customFormat="1" ht="16.5" customHeight="1">
      <c r="B187" s="114"/>
      <c r="C187" s="143" t="s">
        <v>247</v>
      </c>
      <c r="D187" s="143" t="s">
        <v>196</v>
      </c>
      <c r="E187" s="144" t="s">
        <v>3397</v>
      </c>
      <c r="F187" s="145" t="s">
        <v>3398</v>
      </c>
      <c r="G187" s="146" t="s">
        <v>199</v>
      </c>
      <c r="H187" s="147">
        <v>1</v>
      </c>
      <c r="I187" s="148"/>
      <c r="J187" s="149">
        <f t="shared" si="5"/>
        <v>0</v>
      </c>
      <c r="K187" s="145" t="s">
        <v>1</v>
      </c>
      <c r="L187" s="150"/>
      <c r="M187" s="151" t="s">
        <v>1</v>
      </c>
      <c r="N187" s="152" t="s">
        <v>39</v>
      </c>
      <c r="P187" s="153">
        <f t="shared" si="6"/>
        <v>0</v>
      </c>
      <c r="Q187" s="153">
        <v>0</v>
      </c>
      <c r="R187" s="153">
        <f t="shared" si="7"/>
        <v>0</v>
      </c>
      <c r="S187" s="153">
        <v>0</v>
      </c>
      <c r="T187" s="154">
        <f t="shared" si="8"/>
        <v>0</v>
      </c>
      <c r="AR187" s="155" t="s">
        <v>273</v>
      </c>
      <c r="AT187" s="155" t="s">
        <v>196</v>
      </c>
      <c r="AU187" s="155" t="s">
        <v>84</v>
      </c>
      <c r="AY187" s="15" t="s">
        <v>193</v>
      </c>
      <c r="BE187" s="156">
        <f t="shared" si="9"/>
        <v>0</v>
      </c>
      <c r="BF187" s="156">
        <f t="shared" si="10"/>
        <v>0</v>
      </c>
      <c r="BG187" s="156">
        <f t="shared" si="11"/>
        <v>0</v>
      </c>
      <c r="BH187" s="156">
        <f t="shared" si="12"/>
        <v>0</v>
      </c>
      <c r="BI187" s="156">
        <f t="shared" si="13"/>
        <v>0</v>
      </c>
      <c r="BJ187" s="15" t="s">
        <v>82</v>
      </c>
      <c r="BK187" s="156">
        <f t="shared" si="14"/>
        <v>0</v>
      </c>
      <c r="BL187" s="15" t="s">
        <v>268</v>
      </c>
      <c r="BM187" s="155" t="s">
        <v>3399</v>
      </c>
    </row>
    <row r="188" spans="2:65" s="1" customFormat="1" ht="16.5" customHeight="1">
      <c r="B188" s="114"/>
      <c r="C188" s="143" t="s">
        <v>295</v>
      </c>
      <c r="D188" s="143" t="s">
        <v>196</v>
      </c>
      <c r="E188" s="144" t="s">
        <v>3400</v>
      </c>
      <c r="F188" s="145" t="s">
        <v>3401</v>
      </c>
      <c r="G188" s="146" t="s">
        <v>199</v>
      </c>
      <c r="H188" s="147">
        <v>2</v>
      </c>
      <c r="I188" s="148"/>
      <c r="J188" s="149">
        <f t="shared" si="5"/>
        <v>0</v>
      </c>
      <c r="K188" s="145" t="s">
        <v>1</v>
      </c>
      <c r="L188" s="150"/>
      <c r="M188" s="151" t="s">
        <v>1</v>
      </c>
      <c r="N188" s="152" t="s">
        <v>39</v>
      </c>
      <c r="P188" s="153">
        <f t="shared" si="6"/>
        <v>0</v>
      </c>
      <c r="Q188" s="153">
        <v>0</v>
      </c>
      <c r="R188" s="153">
        <f t="shared" si="7"/>
        <v>0</v>
      </c>
      <c r="S188" s="153">
        <v>0</v>
      </c>
      <c r="T188" s="154">
        <f t="shared" si="8"/>
        <v>0</v>
      </c>
      <c r="AR188" s="155" t="s">
        <v>273</v>
      </c>
      <c r="AT188" s="155" t="s">
        <v>196</v>
      </c>
      <c r="AU188" s="155" t="s">
        <v>84</v>
      </c>
      <c r="AY188" s="15" t="s">
        <v>193</v>
      </c>
      <c r="BE188" s="156">
        <f t="shared" si="9"/>
        <v>0</v>
      </c>
      <c r="BF188" s="156">
        <f t="shared" si="10"/>
        <v>0</v>
      </c>
      <c r="BG188" s="156">
        <f t="shared" si="11"/>
        <v>0</v>
      </c>
      <c r="BH188" s="156">
        <f t="shared" si="12"/>
        <v>0</v>
      </c>
      <c r="BI188" s="156">
        <f t="shared" si="13"/>
        <v>0</v>
      </c>
      <c r="BJ188" s="15" t="s">
        <v>82</v>
      </c>
      <c r="BK188" s="156">
        <f t="shared" si="14"/>
        <v>0</v>
      </c>
      <c r="BL188" s="15" t="s">
        <v>268</v>
      </c>
      <c r="BM188" s="155" t="s">
        <v>3402</v>
      </c>
    </row>
    <row r="189" spans="2:65" s="1" customFormat="1" ht="16.5" customHeight="1">
      <c r="B189" s="114"/>
      <c r="C189" s="143" t="s">
        <v>251</v>
      </c>
      <c r="D189" s="143" t="s">
        <v>196</v>
      </c>
      <c r="E189" s="144" t="s">
        <v>3403</v>
      </c>
      <c r="F189" s="145" t="s">
        <v>3404</v>
      </c>
      <c r="G189" s="146" t="s">
        <v>199</v>
      </c>
      <c r="H189" s="147">
        <v>1</v>
      </c>
      <c r="I189" s="148"/>
      <c r="J189" s="149">
        <f t="shared" si="5"/>
        <v>0</v>
      </c>
      <c r="K189" s="145" t="s">
        <v>1</v>
      </c>
      <c r="L189" s="150"/>
      <c r="M189" s="151" t="s">
        <v>1</v>
      </c>
      <c r="N189" s="152" t="s">
        <v>39</v>
      </c>
      <c r="P189" s="153">
        <f t="shared" si="6"/>
        <v>0</v>
      </c>
      <c r="Q189" s="153">
        <v>0</v>
      </c>
      <c r="R189" s="153">
        <f t="shared" si="7"/>
        <v>0</v>
      </c>
      <c r="S189" s="153">
        <v>0</v>
      </c>
      <c r="T189" s="154">
        <f t="shared" si="8"/>
        <v>0</v>
      </c>
      <c r="AR189" s="155" t="s">
        <v>273</v>
      </c>
      <c r="AT189" s="155" t="s">
        <v>196</v>
      </c>
      <c r="AU189" s="155" t="s">
        <v>84</v>
      </c>
      <c r="AY189" s="15" t="s">
        <v>193</v>
      </c>
      <c r="BE189" s="156">
        <f t="shared" si="9"/>
        <v>0</v>
      </c>
      <c r="BF189" s="156">
        <f t="shared" si="10"/>
        <v>0</v>
      </c>
      <c r="BG189" s="156">
        <f t="shared" si="11"/>
        <v>0</v>
      </c>
      <c r="BH189" s="156">
        <f t="shared" si="12"/>
        <v>0</v>
      </c>
      <c r="BI189" s="156">
        <f t="shared" si="13"/>
        <v>0</v>
      </c>
      <c r="BJ189" s="15" t="s">
        <v>82</v>
      </c>
      <c r="BK189" s="156">
        <f t="shared" si="14"/>
        <v>0</v>
      </c>
      <c r="BL189" s="15" t="s">
        <v>268</v>
      </c>
      <c r="BM189" s="155" t="s">
        <v>3405</v>
      </c>
    </row>
    <row r="190" spans="2:65" s="1" customFormat="1" ht="16.5" customHeight="1">
      <c r="B190" s="114"/>
      <c r="C190" s="157" t="s">
        <v>302</v>
      </c>
      <c r="D190" s="157" t="s">
        <v>207</v>
      </c>
      <c r="E190" s="158" t="s">
        <v>3406</v>
      </c>
      <c r="F190" s="159" t="s">
        <v>3407</v>
      </c>
      <c r="G190" s="160" t="s">
        <v>199</v>
      </c>
      <c r="H190" s="161">
        <v>30</v>
      </c>
      <c r="I190" s="162"/>
      <c r="J190" s="163">
        <f t="shared" si="5"/>
        <v>0</v>
      </c>
      <c r="K190" s="159" t="s">
        <v>1</v>
      </c>
      <c r="L190" s="30"/>
      <c r="M190" s="164" t="s">
        <v>1</v>
      </c>
      <c r="N190" s="113" t="s">
        <v>39</v>
      </c>
      <c r="P190" s="153">
        <f t="shared" si="6"/>
        <v>0</v>
      </c>
      <c r="Q190" s="153">
        <v>0</v>
      </c>
      <c r="R190" s="153">
        <f t="shared" si="7"/>
        <v>0</v>
      </c>
      <c r="S190" s="153">
        <v>0</v>
      </c>
      <c r="T190" s="154">
        <f t="shared" si="8"/>
        <v>0</v>
      </c>
      <c r="AR190" s="155" t="s">
        <v>268</v>
      </c>
      <c r="AT190" s="155" t="s">
        <v>207</v>
      </c>
      <c r="AU190" s="155" t="s">
        <v>84</v>
      </c>
      <c r="AY190" s="15" t="s">
        <v>193</v>
      </c>
      <c r="BE190" s="156">
        <f t="shared" si="9"/>
        <v>0</v>
      </c>
      <c r="BF190" s="156">
        <f t="shared" si="10"/>
        <v>0</v>
      </c>
      <c r="BG190" s="156">
        <f t="shared" si="11"/>
        <v>0</v>
      </c>
      <c r="BH190" s="156">
        <f t="shared" si="12"/>
        <v>0</v>
      </c>
      <c r="BI190" s="156">
        <f t="shared" si="13"/>
        <v>0</v>
      </c>
      <c r="BJ190" s="15" t="s">
        <v>82</v>
      </c>
      <c r="BK190" s="156">
        <f t="shared" si="14"/>
        <v>0</v>
      </c>
      <c r="BL190" s="15" t="s">
        <v>268</v>
      </c>
      <c r="BM190" s="155" t="s">
        <v>3408</v>
      </c>
    </row>
    <row r="191" spans="2:65" s="1" customFormat="1" ht="16.5" customHeight="1">
      <c r="B191" s="114"/>
      <c r="C191" s="143" t="s">
        <v>255</v>
      </c>
      <c r="D191" s="143" t="s">
        <v>196</v>
      </c>
      <c r="E191" s="144" t="s">
        <v>3409</v>
      </c>
      <c r="F191" s="145" t="s">
        <v>3410</v>
      </c>
      <c r="G191" s="146" t="s">
        <v>199</v>
      </c>
      <c r="H191" s="147">
        <v>30</v>
      </c>
      <c r="I191" s="148"/>
      <c r="J191" s="149">
        <f t="shared" si="5"/>
        <v>0</v>
      </c>
      <c r="K191" s="145" t="s">
        <v>1</v>
      </c>
      <c r="L191" s="150"/>
      <c r="M191" s="151" t="s">
        <v>1</v>
      </c>
      <c r="N191" s="152" t="s">
        <v>39</v>
      </c>
      <c r="P191" s="153">
        <f t="shared" si="6"/>
        <v>0</v>
      </c>
      <c r="Q191" s="153">
        <v>0</v>
      </c>
      <c r="R191" s="153">
        <f t="shared" si="7"/>
        <v>0</v>
      </c>
      <c r="S191" s="153">
        <v>0</v>
      </c>
      <c r="T191" s="154">
        <f t="shared" si="8"/>
        <v>0</v>
      </c>
      <c r="AR191" s="155" t="s">
        <v>273</v>
      </c>
      <c r="AT191" s="155" t="s">
        <v>196</v>
      </c>
      <c r="AU191" s="155" t="s">
        <v>84</v>
      </c>
      <c r="AY191" s="15" t="s">
        <v>193</v>
      </c>
      <c r="BE191" s="156">
        <f t="shared" si="9"/>
        <v>0</v>
      </c>
      <c r="BF191" s="156">
        <f t="shared" si="10"/>
        <v>0</v>
      </c>
      <c r="BG191" s="156">
        <f t="shared" si="11"/>
        <v>0</v>
      </c>
      <c r="BH191" s="156">
        <f t="shared" si="12"/>
        <v>0</v>
      </c>
      <c r="BI191" s="156">
        <f t="shared" si="13"/>
        <v>0</v>
      </c>
      <c r="BJ191" s="15" t="s">
        <v>82</v>
      </c>
      <c r="BK191" s="156">
        <f t="shared" si="14"/>
        <v>0</v>
      </c>
      <c r="BL191" s="15" t="s">
        <v>268</v>
      </c>
      <c r="BM191" s="155" t="s">
        <v>3411</v>
      </c>
    </row>
    <row r="192" spans="2:65" s="1" customFormat="1" ht="19.5">
      <c r="B192" s="30"/>
      <c r="D192" s="166" t="s">
        <v>1116</v>
      </c>
      <c r="F192" s="192" t="s">
        <v>3412</v>
      </c>
      <c r="I192" s="115"/>
      <c r="L192" s="30"/>
      <c r="M192" s="182"/>
      <c r="T192" s="54"/>
      <c r="AT192" s="15" t="s">
        <v>1116</v>
      </c>
      <c r="AU192" s="15" t="s">
        <v>84</v>
      </c>
    </row>
    <row r="193" spans="2:65" s="1" customFormat="1" ht="24.2" customHeight="1">
      <c r="B193" s="114"/>
      <c r="C193" s="157" t="s">
        <v>310</v>
      </c>
      <c r="D193" s="157" t="s">
        <v>207</v>
      </c>
      <c r="E193" s="158" t="s">
        <v>3413</v>
      </c>
      <c r="F193" s="159" t="s">
        <v>3414</v>
      </c>
      <c r="G193" s="160" t="s">
        <v>199</v>
      </c>
      <c r="H193" s="161">
        <v>8</v>
      </c>
      <c r="I193" s="162"/>
      <c r="J193" s="163">
        <f>ROUND(I193*H193,2)</f>
        <v>0</v>
      </c>
      <c r="K193" s="159" t="s">
        <v>1</v>
      </c>
      <c r="L193" s="30"/>
      <c r="M193" s="164" t="s">
        <v>1</v>
      </c>
      <c r="N193" s="113" t="s">
        <v>39</v>
      </c>
      <c r="P193" s="153">
        <f>O193*H193</f>
        <v>0</v>
      </c>
      <c r="Q193" s="153">
        <v>0</v>
      </c>
      <c r="R193" s="153">
        <f>Q193*H193</f>
        <v>0</v>
      </c>
      <c r="S193" s="153">
        <v>0</v>
      </c>
      <c r="T193" s="154">
        <f>S193*H193</f>
        <v>0</v>
      </c>
      <c r="AR193" s="155" t="s">
        <v>268</v>
      </c>
      <c r="AT193" s="155" t="s">
        <v>207</v>
      </c>
      <c r="AU193" s="155" t="s">
        <v>84</v>
      </c>
      <c r="AY193" s="15" t="s">
        <v>193</v>
      </c>
      <c r="BE193" s="156">
        <f>IF(N193="základní",J193,0)</f>
        <v>0</v>
      </c>
      <c r="BF193" s="156">
        <f>IF(N193="snížená",J193,0)</f>
        <v>0</v>
      </c>
      <c r="BG193" s="156">
        <f>IF(N193="zákl. přenesená",J193,0)</f>
        <v>0</v>
      </c>
      <c r="BH193" s="156">
        <f>IF(N193="sníž. přenesená",J193,0)</f>
        <v>0</v>
      </c>
      <c r="BI193" s="156">
        <f>IF(N193="nulová",J193,0)</f>
        <v>0</v>
      </c>
      <c r="BJ193" s="15" t="s">
        <v>82</v>
      </c>
      <c r="BK193" s="156">
        <f>ROUND(I193*H193,2)</f>
        <v>0</v>
      </c>
      <c r="BL193" s="15" t="s">
        <v>268</v>
      </c>
      <c r="BM193" s="155" t="s">
        <v>3415</v>
      </c>
    </row>
    <row r="194" spans="2:65" s="1" customFormat="1" ht="24.2" customHeight="1">
      <c r="B194" s="114"/>
      <c r="C194" s="143" t="s">
        <v>259</v>
      </c>
      <c r="D194" s="143" t="s">
        <v>196</v>
      </c>
      <c r="E194" s="144" t="s">
        <v>3416</v>
      </c>
      <c r="F194" s="145" t="s">
        <v>3417</v>
      </c>
      <c r="G194" s="146" t="s">
        <v>199</v>
      </c>
      <c r="H194" s="147">
        <v>8</v>
      </c>
      <c r="I194" s="148"/>
      <c r="J194" s="149">
        <f>ROUND(I194*H194,2)</f>
        <v>0</v>
      </c>
      <c r="K194" s="145" t="s">
        <v>1</v>
      </c>
      <c r="L194" s="150"/>
      <c r="M194" s="151" t="s">
        <v>1</v>
      </c>
      <c r="N194" s="152" t="s">
        <v>39</v>
      </c>
      <c r="P194" s="153">
        <f>O194*H194</f>
        <v>0</v>
      </c>
      <c r="Q194" s="153">
        <v>0</v>
      </c>
      <c r="R194" s="153">
        <f>Q194*H194</f>
        <v>0</v>
      </c>
      <c r="S194" s="153">
        <v>0</v>
      </c>
      <c r="T194" s="154">
        <f>S194*H194</f>
        <v>0</v>
      </c>
      <c r="AR194" s="155" t="s">
        <v>273</v>
      </c>
      <c r="AT194" s="155" t="s">
        <v>196</v>
      </c>
      <c r="AU194" s="155" t="s">
        <v>84</v>
      </c>
      <c r="AY194" s="15" t="s">
        <v>193</v>
      </c>
      <c r="BE194" s="156">
        <f>IF(N194="základní",J194,0)</f>
        <v>0</v>
      </c>
      <c r="BF194" s="156">
        <f>IF(N194="snížená",J194,0)</f>
        <v>0</v>
      </c>
      <c r="BG194" s="156">
        <f>IF(N194="zákl. přenesená",J194,0)</f>
        <v>0</v>
      </c>
      <c r="BH194" s="156">
        <f>IF(N194="sníž. přenesená",J194,0)</f>
        <v>0</v>
      </c>
      <c r="BI194" s="156">
        <f>IF(N194="nulová",J194,0)</f>
        <v>0</v>
      </c>
      <c r="BJ194" s="15" t="s">
        <v>82</v>
      </c>
      <c r="BK194" s="156">
        <f>ROUND(I194*H194,2)</f>
        <v>0</v>
      </c>
      <c r="BL194" s="15" t="s">
        <v>268</v>
      </c>
      <c r="BM194" s="155" t="s">
        <v>3418</v>
      </c>
    </row>
    <row r="195" spans="2:65" s="1" customFormat="1" ht="24.2" customHeight="1">
      <c r="B195" s="114"/>
      <c r="C195" s="157" t="s">
        <v>318</v>
      </c>
      <c r="D195" s="157" t="s">
        <v>207</v>
      </c>
      <c r="E195" s="158" t="s">
        <v>3419</v>
      </c>
      <c r="F195" s="159" t="s">
        <v>3420</v>
      </c>
      <c r="G195" s="160" t="s">
        <v>199</v>
      </c>
      <c r="H195" s="161">
        <v>50</v>
      </c>
      <c r="I195" s="162"/>
      <c r="J195" s="163">
        <f>ROUND(I195*H195,2)</f>
        <v>0</v>
      </c>
      <c r="K195" s="159" t="s">
        <v>1</v>
      </c>
      <c r="L195" s="30"/>
      <c r="M195" s="164" t="s">
        <v>1</v>
      </c>
      <c r="N195" s="113" t="s">
        <v>39</v>
      </c>
      <c r="P195" s="153">
        <f>O195*H195</f>
        <v>0</v>
      </c>
      <c r="Q195" s="153">
        <v>0</v>
      </c>
      <c r="R195" s="153">
        <f>Q195*H195</f>
        <v>0</v>
      </c>
      <c r="S195" s="153">
        <v>0</v>
      </c>
      <c r="T195" s="154">
        <f>S195*H195</f>
        <v>0</v>
      </c>
      <c r="AR195" s="155" t="s">
        <v>268</v>
      </c>
      <c r="AT195" s="155" t="s">
        <v>207</v>
      </c>
      <c r="AU195" s="155" t="s">
        <v>84</v>
      </c>
      <c r="AY195" s="15" t="s">
        <v>193</v>
      </c>
      <c r="BE195" s="156">
        <f>IF(N195="základní",J195,0)</f>
        <v>0</v>
      </c>
      <c r="BF195" s="156">
        <f>IF(N195="snížená",J195,0)</f>
        <v>0</v>
      </c>
      <c r="BG195" s="156">
        <f>IF(N195="zákl. přenesená",J195,0)</f>
        <v>0</v>
      </c>
      <c r="BH195" s="156">
        <f>IF(N195="sníž. přenesená",J195,0)</f>
        <v>0</v>
      </c>
      <c r="BI195" s="156">
        <f>IF(N195="nulová",J195,0)</f>
        <v>0</v>
      </c>
      <c r="BJ195" s="15" t="s">
        <v>82</v>
      </c>
      <c r="BK195" s="156">
        <f>ROUND(I195*H195,2)</f>
        <v>0</v>
      </c>
      <c r="BL195" s="15" t="s">
        <v>268</v>
      </c>
      <c r="BM195" s="155" t="s">
        <v>3421</v>
      </c>
    </row>
    <row r="196" spans="2:65" s="12" customFormat="1" ht="11.25">
      <c r="B196" s="165"/>
      <c r="D196" s="166" t="s">
        <v>224</v>
      </c>
      <c r="E196" s="167" t="s">
        <v>1</v>
      </c>
      <c r="F196" s="168" t="s">
        <v>3422</v>
      </c>
      <c r="H196" s="169">
        <v>50</v>
      </c>
      <c r="I196" s="170"/>
      <c r="L196" s="165"/>
      <c r="M196" s="171"/>
      <c r="T196" s="172"/>
      <c r="AT196" s="167" t="s">
        <v>224</v>
      </c>
      <c r="AU196" s="167" t="s">
        <v>84</v>
      </c>
      <c r="AV196" s="12" t="s">
        <v>84</v>
      </c>
      <c r="AW196" s="12" t="s">
        <v>226</v>
      </c>
      <c r="AX196" s="12" t="s">
        <v>82</v>
      </c>
      <c r="AY196" s="167" t="s">
        <v>193</v>
      </c>
    </row>
    <row r="197" spans="2:65" s="1" customFormat="1" ht="24.2" customHeight="1">
      <c r="B197" s="114"/>
      <c r="C197" s="143" t="s">
        <v>262</v>
      </c>
      <c r="D197" s="143" t="s">
        <v>196</v>
      </c>
      <c r="E197" s="144" t="s">
        <v>3423</v>
      </c>
      <c r="F197" s="145" t="s">
        <v>3424</v>
      </c>
      <c r="G197" s="146" t="s">
        <v>199</v>
      </c>
      <c r="H197" s="147">
        <v>31</v>
      </c>
      <c r="I197" s="148"/>
      <c r="J197" s="149">
        <f>ROUND(I197*H197,2)</f>
        <v>0</v>
      </c>
      <c r="K197" s="145" t="s">
        <v>1</v>
      </c>
      <c r="L197" s="150"/>
      <c r="M197" s="151" t="s">
        <v>1</v>
      </c>
      <c r="N197" s="152" t="s">
        <v>39</v>
      </c>
      <c r="P197" s="153">
        <f>O197*H197</f>
        <v>0</v>
      </c>
      <c r="Q197" s="153">
        <v>0</v>
      </c>
      <c r="R197" s="153">
        <f>Q197*H197</f>
        <v>0</v>
      </c>
      <c r="S197" s="153">
        <v>0</v>
      </c>
      <c r="T197" s="154">
        <f>S197*H197</f>
        <v>0</v>
      </c>
      <c r="AR197" s="155" t="s">
        <v>273</v>
      </c>
      <c r="AT197" s="155" t="s">
        <v>196</v>
      </c>
      <c r="AU197" s="155" t="s">
        <v>84</v>
      </c>
      <c r="AY197" s="15" t="s">
        <v>193</v>
      </c>
      <c r="BE197" s="156">
        <f>IF(N197="základní",J197,0)</f>
        <v>0</v>
      </c>
      <c r="BF197" s="156">
        <f>IF(N197="snížená",J197,0)</f>
        <v>0</v>
      </c>
      <c r="BG197" s="156">
        <f>IF(N197="zákl. přenesená",J197,0)</f>
        <v>0</v>
      </c>
      <c r="BH197" s="156">
        <f>IF(N197="sníž. přenesená",J197,0)</f>
        <v>0</v>
      </c>
      <c r="BI197" s="156">
        <f>IF(N197="nulová",J197,0)</f>
        <v>0</v>
      </c>
      <c r="BJ197" s="15" t="s">
        <v>82</v>
      </c>
      <c r="BK197" s="156">
        <f>ROUND(I197*H197,2)</f>
        <v>0</v>
      </c>
      <c r="BL197" s="15" t="s">
        <v>268</v>
      </c>
      <c r="BM197" s="155" t="s">
        <v>3425</v>
      </c>
    </row>
    <row r="198" spans="2:65" s="1" customFormat="1" ht="24.2" customHeight="1">
      <c r="B198" s="114"/>
      <c r="C198" s="143" t="s">
        <v>326</v>
      </c>
      <c r="D198" s="143" t="s">
        <v>196</v>
      </c>
      <c r="E198" s="144" t="s">
        <v>3426</v>
      </c>
      <c r="F198" s="145" t="s">
        <v>3427</v>
      </c>
      <c r="G198" s="146" t="s">
        <v>199</v>
      </c>
      <c r="H198" s="147">
        <v>19</v>
      </c>
      <c r="I198" s="148"/>
      <c r="J198" s="149">
        <f>ROUND(I198*H198,2)</f>
        <v>0</v>
      </c>
      <c r="K198" s="145" t="s">
        <v>1</v>
      </c>
      <c r="L198" s="150"/>
      <c r="M198" s="151" t="s">
        <v>1</v>
      </c>
      <c r="N198" s="152" t="s">
        <v>39</v>
      </c>
      <c r="P198" s="153">
        <f>O198*H198</f>
        <v>0</v>
      </c>
      <c r="Q198" s="153">
        <v>0</v>
      </c>
      <c r="R198" s="153">
        <f>Q198*H198</f>
        <v>0</v>
      </c>
      <c r="S198" s="153">
        <v>0</v>
      </c>
      <c r="T198" s="154">
        <f>S198*H198</f>
        <v>0</v>
      </c>
      <c r="AR198" s="155" t="s">
        <v>273</v>
      </c>
      <c r="AT198" s="155" t="s">
        <v>196</v>
      </c>
      <c r="AU198" s="155" t="s">
        <v>84</v>
      </c>
      <c r="AY198" s="15" t="s">
        <v>193</v>
      </c>
      <c r="BE198" s="156">
        <f>IF(N198="základní",J198,0)</f>
        <v>0</v>
      </c>
      <c r="BF198" s="156">
        <f>IF(N198="snížená",J198,0)</f>
        <v>0</v>
      </c>
      <c r="BG198" s="156">
        <f>IF(N198="zákl. přenesená",J198,0)</f>
        <v>0</v>
      </c>
      <c r="BH198" s="156">
        <f>IF(N198="sníž. přenesená",J198,0)</f>
        <v>0</v>
      </c>
      <c r="BI198" s="156">
        <f>IF(N198="nulová",J198,0)</f>
        <v>0</v>
      </c>
      <c r="BJ198" s="15" t="s">
        <v>82</v>
      </c>
      <c r="BK198" s="156">
        <f>ROUND(I198*H198,2)</f>
        <v>0</v>
      </c>
      <c r="BL198" s="15" t="s">
        <v>268</v>
      </c>
      <c r="BM198" s="155" t="s">
        <v>3428</v>
      </c>
    </row>
    <row r="199" spans="2:65" s="1" customFormat="1" ht="24.2" customHeight="1">
      <c r="B199" s="114"/>
      <c r="C199" s="157" t="s">
        <v>231</v>
      </c>
      <c r="D199" s="157" t="s">
        <v>207</v>
      </c>
      <c r="E199" s="158" t="s">
        <v>3429</v>
      </c>
      <c r="F199" s="159" t="s">
        <v>3430</v>
      </c>
      <c r="G199" s="160" t="s">
        <v>199</v>
      </c>
      <c r="H199" s="161">
        <v>34</v>
      </c>
      <c r="I199" s="162"/>
      <c r="J199" s="163">
        <f>ROUND(I199*H199,2)</f>
        <v>0</v>
      </c>
      <c r="K199" s="159" t="s">
        <v>1</v>
      </c>
      <c r="L199" s="30"/>
      <c r="M199" s="164" t="s">
        <v>1</v>
      </c>
      <c r="N199" s="113" t="s">
        <v>39</v>
      </c>
      <c r="P199" s="153">
        <f>O199*H199</f>
        <v>0</v>
      </c>
      <c r="Q199" s="153">
        <v>0</v>
      </c>
      <c r="R199" s="153">
        <f>Q199*H199</f>
        <v>0</v>
      </c>
      <c r="S199" s="153">
        <v>0</v>
      </c>
      <c r="T199" s="154">
        <f>S199*H199</f>
        <v>0</v>
      </c>
      <c r="AR199" s="155" t="s">
        <v>268</v>
      </c>
      <c r="AT199" s="155" t="s">
        <v>207</v>
      </c>
      <c r="AU199" s="155" t="s">
        <v>84</v>
      </c>
      <c r="AY199" s="15" t="s">
        <v>193</v>
      </c>
      <c r="BE199" s="156">
        <f>IF(N199="základní",J199,0)</f>
        <v>0</v>
      </c>
      <c r="BF199" s="156">
        <f>IF(N199="snížená",J199,0)</f>
        <v>0</v>
      </c>
      <c r="BG199" s="156">
        <f>IF(N199="zákl. přenesená",J199,0)</f>
        <v>0</v>
      </c>
      <c r="BH199" s="156">
        <f>IF(N199="sníž. přenesená",J199,0)</f>
        <v>0</v>
      </c>
      <c r="BI199" s="156">
        <f>IF(N199="nulová",J199,0)</f>
        <v>0</v>
      </c>
      <c r="BJ199" s="15" t="s">
        <v>82</v>
      </c>
      <c r="BK199" s="156">
        <f>ROUND(I199*H199,2)</f>
        <v>0</v>
      </c>
      <c r="BL199" s="15" t="s">
        <v>268</v>
      </c>
      <c r="BM199" s="155" t="s">
        <v>3431</v>
      </c>
    </row>
    <row r="200" spans="2:65" s="12" customFormat="1" ht="11.25">
      <c r="B200" s="165"/>
      <c r="D200" s="166" t="s">
        <v>224</v>
      </c>
      <c r="E200" s="167" t="s">
        <v>1</v>
      </c>
      <c r="F200" s="168" t="s">
        <v>3432</v>
      </c>
      <c r="H200" s="169">
        <v>34</v>
      </c>
      <c r="I200" s="170"/>
      <c r="L200" s="165"/>
      <c r="M200" s="171"/>
      <c r="T200" s="172"/>
      <c r="AT200" s="167" t="s">
        <v>224</v>
      </c>
      <c r="AU200" s="167" t="s">
        <v>84</v>
      </c>
      <c r="AV200" s="12" t="s">
        <v>84</v>
      </c>
      <c r="AW200" s="12" t="s">
        <v>226</v>
      </c>
      <c r="AX200" s="12" t="s">
        <v>82</v>
      </c>
      <c r="AY200" s="167" t="s">
        <v>193</v>
      </c>
    </row>
    <row r="201" spans="2:65" s="1" customFormat="1" ht="49.15" customHeight="1">
      <c r="B201" s="114"/>
      <c r="C201" s="157" t="s">
        <v>337</v>
      </c>
      <c r="D201" s="157" t="s">
        <v>207</v>
      </c>
      <c r="E201" s="158" t="s">
        <v>3433</v>
      </c>
      <c r="F201" s="159" t="s">
        <v>3434</v>
      </c>
      <c r="G201" s="160" t="s">
        <v>258</v>
      </c>
      <c r="H201" s="161">
        <v>4</v>
      </c>
      <c r="I201" s="162"/>
      <c r="J201" s="163">
        <f>ROUND(I201*H201,2)</f>
        <v>0</v>
      </c>
      <c r="K201" s="159" t="s">
        <v>239</v>
      </c>
      <c r="L201" s="30"/>
      <c r="M201" s="164" t="s">
        <v>1</v>
      </c>
      <c r="N201" s="113" t="s">
        <v>39</v>
      </c>
      <c r="P201" s="153">
        <f>O201*H201</f>
        <v>0</v>
      </c>
      <c r="Q201" s="153">
        <v>4.6800000000000001E-3</v>
      </c>
      <c r="R201" s="153">
        <f>Q201*H201</f>
        <v>1.8720000000000001E-2</v>
      </c>
      <c r="S201" s="153">
        <v>0</v>
      </c>
      <c r="T201" s="154">
        <f>S201*H201</f>
        <v>0</v>
      </c>
      <c r="AR201" s="155" t="s">
        <v>268</v>
      </c>
      <c r="AT201" s="155" t="s">
        <v>207</v>
      </c>
      <c r="AU201" s="155" t="s">
        <v>84</v>
      </c>
      <c r="AY201" s="15" t="s">
        <v>193</v>
      </c>
      <c r="BE201" s="156">
        <f>IF(N201="základní",J201,0)</f>
        <v>0</v>
      </c>
      <c r="BF201" s="156">
        <f>IF(N201="snížená",J201,0)</f>
        <v>0</v>
      </c>
      <c r="BG201" s="156">
        <f>IF(N201="zákl. přenesená",J201,0)</f>
        <v>0</v>
      </c>
      <c r="BH201" s="156">
        <f>IF(N201="sníž. přenesená",J201,0)</f>
        <v>0</v>
      </c>
      <c r="BI201" s="156">
        <f>IF(N201="nulová",J201,0)</f>
        <v>0</v>
      </c>
      <c r="BJ201" s="15" t="s">
        <v>82</v>
      </c>
      <c r="BK201" s="156">
        <f>ROUND(I201*H201,2)</f>
        <v>0</v>
      </c>
      <c r="BL201" s="15" t="s">
        <v>268</v>
      </c>
      <c r="BM201" s="155" t="s">
        <v>3435</v>
      </c>
    </row>
    <row r="202" spans="2:65" s="1" customFormat="1" ht="11.25">
      <c r="B202" s="30"/>
      <c r="D202" s="180" t="s">
        <v>286</v>
      </c>
      <c r="F202" s="181" t="s">
        <v>3436</v>
      </c>
      <c r="I202" s="115"/>
      <c r="L202" s="30"/>
      <c r="M202" s="182"/>
      <c r="T202" s="54"/>
      <c r="AT202" s="15" t="s">
        <v>286</v>
      </c>
      <c r="AU202" s="15" t="s">
        <v>84</v>
      </c>
    </row>
    <row r="203" spans="2:65" s="1" customFormat="1" ht="16.5" customHeight="1">
      <c r="B203" s="114"/>
      <c r="C203" s="143" t="s">
        <v>274</v>
      </c>
      <c r="D203" s="143" t="s">
        <v>196</v>
      </c>
      <c r="E203" s="144" t="s">
        <v>3437</v>
      </c>
      <c r="F203" s="145" t="s">
        <v>3438</v>
      </c>
      <c r="G203" s="146" t="s">
        <v>199</v>
      </c>
      <c r="H203" s="147">
        <v>4</v>
      </c>
      <c r="I203" s="148"/>
      <c r="J203" s="149">
        <f>ROUND(I203*H203,2)</f>
        <v>0</v>
      </c>
      <c r="K203" s="145" t="s">
        <v>1</v>
      </c>
      <c r="L203" s="150"/>
      <c r="M203" s="151" t="s">
        <v>1</v>
      </c>
      <c r="N203" s="152" t="s">
        <v>39</v>
      </c>
      <c r="P203" s="153">
        <f>O203*H203</f>
        <v>0</v>
      </c>
      <c r="Q203" s="153">
        <v>0</v>
      </c>
      <c r="R203" s="153">
        <f>Q203*H203</f>
        <v>0</v>
      </c>
      <c r="S203" s="153">
        <v>0</v>
      </c>
      <c r="T203" s="154">
        <f>S203*H203</f>
        <v>0</v>
      </c>
      <c r="AR203" s="155" t="s">
        <v>273</v>
      </c>
      <c r="AT203" s="155" t="s">
        <v>196</v>
      </c>
      <c r="AU203" s="155" t="s">
        <v>84</v>
      </c>
      <c r="AY203" s="15" t="s">
        <v>193</v>
      </c>
      <c r="BE203" s="156">
        <f>IF(N203="základní",J203,0)</f>
        <v>0</v>
      </c>
      <c r="BF203" s="156">
        <f>IF(N203="snížená",J203,0)</f>
        <v>0</v>
      </c>
      <c r="BG203" s="156">
        <f>IF(N203="zákl. přenesená",J203,0)</f>
        <v>0</v>
      </c>
      <c r="BH203" s="156">
        <f>IF(N203="sníž. přenesená",J203,0)</f>
        <v>0</v>
      </c>
      <c r="BI203" s="156">
        <f>IF(N203="nulová",J203,0)</f>
        <v>0</v>
      </c>
      <c r="BJ203" s="15" t="s">
        <v>82</v>
      </c>
      <c r="BK203" s="156">
        <f>ROUND(I203*H203,2)</f>
        <v>0</v>
      </c>
      <c r="BL203" s="15" t="s">
        <v>268</v>
      </c>
      <c r="BM203" s="155" t="s">
        <v>3439</v>
      </c>
    </row>
    <row r="204" spans="2:65" s="1" customFormat="1" ht="19.5">
      <c r="B204" s="30"/>
      <c r="D204" s="166" t="s">
        <v>1116</v>
      </c>
      <c r="F204" s="192" t="s">
        <v>3440</v>
      </c>
      <c r="I204" s="115"/>
      <c r="L204" s="30"/>
      <c r="M204" s="182"/>
      <c r="T204" s="54"/>
      <c r="AT204" s="15" t="s">
        <v>1116</v>
      </c>
      <c r="AU204" s="15" t="s">
        <v>84</v>
      </c>
    </row>
    <row r="205" spans="2:65" s="11" customFormat="1" ht="25.9" customHeight="1">
      <c r="B205" s="131"/>
      <c r="D205" s="132" t="s">
        <v>73</v>
      </c>
      <c r="E205" s="133" t="s">
        <v>1867</v>
      </c>
      <c r="F205" s="133" t="s">
        <v>3441</v>
      </c>
      <c r="I205" s="134"/>
      <c r="J205" s="135">
        <f>BK205</f>
        <v>0</v>
      </c>
      <c r="L205" s="131"/>
      <c r="M205" s="136"/>
      <c r="P205" s="137">
        <f>SUM(P206:P345)</f>
        <v>0</v>
      </c>
      <c r="R205" s="137">
        <f>SUM(R206:R345)</f>
        <v>229.97994500000004</v>
      </c>
      <c r="T205" s="138">
        <f>SUM(T206:T345)</f>
        <v>2.9508900000000002</v>
      </c>
      <c r="AR205" s="132" t="s">
        <v>203</v>
      </c>
      <c r="AT205" s="139" t="s">
        <v>73</v>
      </c>
      <c r="AU205" s="139" t="s">
        <v>74</v>
      </c>
      <c r="AY205" s="132" t="s">
        <v>193</v>
      </c>
      <c r="BK205" s="140">
        <f>SUM(BK206:BK345)</f>
        <v>0</v>
      </c>
    </row>
    <row r="206" spans="2:65" s="1" customFormat="1" ht="24.2" customHeight="1">
      <c r="B206" s="114"/>
      <c r="C206" s="157" t="s">
        <v>346</v>
      </c>
      <c r="D206" s="157" t="s">
        <v>207</v>
      </c>
      <c r="E206" s="158" t="s">
        <v>3442</v>
      </c>
      <c r="F206" s="159" t="s">
        <v>3443</v>
      </c>
      <c r="G206" s="160" t="s">
        <v>221</v>
      </c>
      <c r="H206" s="161">
        <v>83.5</v>
      </c>
      <c r="I206" s="162"/>
      <c r="J206" s="163">
        <f>ROUND(I206*H206,2)</f>
        <v>0</v>
      </c>
      <c r="K206" s="159" t="s">
        <v>239</v>
      </c>
      <c r="L206" s="30"/>
      <c r="M206" s="164" t="s">
        <v>1</v>
      </c>
      <c r="N206" s="113" t="s">
        <v>39</v>
      </c>
      <c r="P206" s="153">
        <f>O206*H206</f>
        <v>0</v>
      </c>
      <c r="Q206" s="153">
        <v>7.3999999999999999E-4</v>
      </c>
      <c r="R206" s="153">
        <f>Q206*H206</f>
        <v>6.1789999999999998E-2</v>
      </c>
      <c r="S206" s="153">
        <v>3.5340000000000003E-2</v>
      </c>
      <c r="T206" s="154">
        <f>S206*H206</f>
        <v>2.9508900000000002</v>
      </c>
      <c r="AR206" s="155" t="s">
        <v>1004</v>
      </c>
      <c r="AT206" s="155" t="s">
        <v>207</v>
      </c>
      <c r="AU206" s="155" t="s">
        <v>82</v>
      </c>
      <c r="AY206" s="15" t="s">
        <v>193</v>
      </c>
      <c r="BE206" s="156">
        <f>IF(N206="základní",J206,0)</f>
        <v>0</v>
      </c>
      <c r="BF206" s="156">
        <f>IF(N206="snížená",J206,0)</f>
        <v>0</v>
      </c>
      <c r="BG206" s="156">
        <f>IF(N206="zákl. přenesená",J206,0)</f>
        <v>0</v>
      </c>
      <c r="BH206" s="156">
        <f>IF(N206="sníž. přenesená",J206,0)</f>
        <v>0</v>
      </c>
      <c r="BI206" s="156">
        <f>IF(N206="nulová",J206,0)</f>
        <v>0</v>
      </c>
      <c r="BJ206" s="15" t="s">
        <v>82</v>
      </c>
      <c r="BK206" s="156">
        <f>ROUND(I206*H206,2)</f>
        <v>0</v>
      </c>
      <c r="BL206" s="15" t="s">
        <v>1004</v>
      </c>
      <c r="BM206" s="155" t="s">
        <v>3444</v>
      </c>
    </row>
    <row r="207" spans="2:65" s="1" customFormat="1" ht="11.25">
      <c r="B207" s="30"/>
      <c r="D207" s="180" t="s">
        <v>286</v>
      </c>
      <c r="F207" s="181" t="s">
        <v>3445</v>
      </c>
      <c r="I207" s="115"/>
      <c r="L207" s="30"/>
      <c r="M207" s="182"/>
      <c r="T207" s="54"/>
      <c r="AT207" s="15" t="s">
        <v>286</v>
      </c>
      <c r="AU207" s="15" t="s">
        <v>82</v>
      </c>
    </row>
    <row r="208" spans="2:65" s="1" customFormat="1" ht="19.5">
      <c r="B208" s="30"/>
      <c r="D208" s="166" t="s">
        <v>1116</v>
      </c>
      <c r="F208" s="192" t="s">
        <v>3446</v>
      </c>
      <c r="I208" s="115"/>
      <c r="L208" s="30"/>
      <c r="M208" s="182"/>
      <c r="T208" s="54"/>
      <c r="AT208" s="15" t="s">
        <v>1116</v>
      </c>
      <c r="AU208" s="15" t="s">
        <v>82</v>
      </c>
    </row>
    <row r="209" spans="2:65" s="1" customFormat="1" ht="21.75" customHeight="1">
      <c r="B209" s="114"/>
      <c r="C209" s="157" t="s">
        <v>278</v>
      </c>
      <c r="D209" s="157" t="s">
        <v>207</v>
      </c>
      <c r="E209" s="158" t="s">
        <v>731</v>
      </c>
      <c r="F209" s="159" t="s">
        <v>1870</v>
      </c>
      <c r="G209" s="160" t="s">
        <v>733</v>
      </c>
      <c r="H209" s="161">
        <v>0.5</v>
      </c>
      <c r="I209" s="162"/>
      <c r="J209" s="163">
        <f>ROUND(I209*H209,2)</f>
        <v>0</v>
      </c>
      <c r="K209" s="159" t="s">
        <v>1871</v>
      </c>
      <c r="L209" s="30"/>
      <c r="M209" s="164" t="s">
        <v>1</v>
      </c>
      <c r="N209" s="113" t="s">
        <v>39</v>
      </c>
      <c r="P209" s="153">
        <f>O209*H209</f>
        <v>0</v>
      </c>
      <c r="Q209" s="153">
        <v>9.9000000000000008E-3</v>
      </c>
      <c r="R209" s="153">
        <f>Q209*H209</f>
        <v>4.9500000000000004E-3</v>
      </c>
      <c r="S209" s="153">
        <v>0</v>
      </c>
      <c r="T209" s="154">
        <f>S209*H209</f>
        <v>0</v>
      </c>
      <c r="AR209" s="155" t="s">
        <v>268</v>
      </c>
      <c r="AT209" s="155" t="s">
        <v>207</v>
      </c>
      <c r="AU209" s="155" t="s">
        <v>82</v>
      </c>
      <c r="AY209" s="15" t="s">
        <v>193</v>
      </c>
      <c r="BE209" s="156">
        <f>IF(N209="základní",J209,0)</f>
        <v>0</v>
      </c>
      <c r="BF209" s="156">
        <f>IF(N209="snížená",J209,0)</f>
        <v>0</v>
      </c>
      <c r="BG209" s="156">
        <f>IF(N209="zákl. přenesená",J209,0)</f>
        <v>0</v>
      </c>
      <c r="BH209" s="156">
        <f>IF(N209="sníž. přenesená",J209,0)</f>
        <v>0</v>
      </c>
      <c r="BI209" s="156">
        <f>IF(N209="nulová",J209,0)</f>
        <v>0</v>
      </c>
      <c r="BJ209" s="15" t="s">
        <v>82</v>
      </c>
      <c r="BK209" s="156">
        <f>ROUND(I209*H209,2)</f>
        <v>0</v>
      </c>
      <c r="BL209" s="15" t="s">
        <v>268</v>
      </c>
      <c r="BM209" s="155" t="s">
        <v>3447</v>
      </c>
    </row>
    <row r="210" spans="2:65" s="1" customFormat="1" ht="55.5" customHeight="1">
      <c r="B210" s="114"/>
      <c r="C210" s="157" t="s">
        <v>451</v>
      </c>
      <c r="D210" s="157" t="s">
        <v>207</v>
      </c>
      <c r="E210" s="158" t="s">
        <v>1884</v>
      </c>
      <c r="F210" s="159" t="s">
        <v>1885</v>
      </c>
      <c r="G210" s="160" t="s">
        <v>857</v>
      </c>
      <c r="H210" s="161">
        <v>66.197999999999993</v>
      </c>
      <c r="I210" s="162"/>
      <c r="J210" s="163">
        <f>ROUND(I210*H210,2)</f>
        <v>0</v>
      </c>
      <c r="K210" s="159" t="s">
        <v>239</v>
      </c>
      <c r="L210" s="30"/>
      <c r="M210" s="164" t="s">
        <v>1</v>
      </c>
      <c r="N210" s="113" t="s">
        <v>39</v>
      </c>
      <c r="P210" s="153">
        <f>O210*H210</f>
        <v>0</v>
      </c>
      <c r="Q210" s="153">
        <v>0</v>
      </c>
      <c r="R210" s="153">
        <f>Q210*H210</f>
        <v>0</v>
      </c>
      <c r="S210" s="153">
        <v>0</v>
      </c>
      <c r="T210" s="154">
        <f>S210*H210</f>
        <v>0</v>
      </c>
      <c r="AR210" s="155" t="s">
        <v>268</v>
      </c>
      <c r="AT210" s="155" t="s">
        <v>207</v>
      </c>
      <c r="AU210" s="155" t="s">
        <v>82</v>
      </c>
      <c r="AY210" s="15" t="s">
        <v>193</v>
      </c>
      <c r="BE210" s="156">
        <f>IF(N210="základní",J210,0)</f>
        <v>0</v>
      </c>
      <c r="BF210" s="156">
        <f>IF(N210="snížená",J210,0)</f>
        <v>0</v>
      </c>
      <c r="BG210" s="156">
        <f>IF(N210="zákl. přenesená",J210,0)</f>
        <v>0</v>
      </c>
      <c r="BH210" s="156">
        <f>IF(N210="sníž. přenesená",J210,0)</f>
        <v>0</v>
      </c>
      <c r="BI210" s="156">
        <f>IF(N210="nulová",J210,0)</f>
        <v>0</v>
      </c>
      <c r="BJ210" s="15" t="s">
        <v>82</v>
      </c>
      <c r="BK210" s="156">
        <f>ROUND(I210*H210,2)</f>
        <v>0</v>
      </c>
      <c r="BL210" s="15" t="s">
        <v>268</v>
      </c>
      <c r="BM210" s="155" t="s">
        <v>3448</v>
      </c>
    </row>
    <row r="211" spans="2:65" s="1" customFormat="1" ht="11.25">
      <c r="B211" s="30"/>
      <c r="D211" s="180" t="s">
        <v>286</v>
      </c>
      <c r="F211" s="181" t="s">
        <v>1887</v>
      </c>
      <c r="I211" s="115"/>
      <c r="L211" s="30"/>
      <c r="M211" s="182"/>
      <c r="T211" s="54"/>
      <c r="AT211" s="15" t="s">
        <v>286</v>
      </c>
      <c r="AU211" s="15" t="s">
        <v>82</v>
      </c>
    </row>
    <row r="212" spans="2:65" s="12" customFormat="1" ht="11.25">
      <c r="B212" s="165"/>
      <c r="D212" s="166" t="s">
        <v>224</v>
      </c>
      <c r="E212" s="167" t="s">
        <v>1</v>
      </c>
      <c r="F212" s="168" t="s">
        <v>3449</v>
      </c>
      <c r="H212" s="169">
        <v>14</v>
      </c>
      <c r="I212" s="170"/>
      <c r="L212" s="165"/>
      <c r="M212" s="171"/>
      <c r="T212" s="172"/>
      <c r="AT212" s="167" t="s">
        <v>224</v>
      </c>
      <c r="AU212" s="167" t="s">
        <v>82</v>
      </c>
      <c r="AV212" s="12" t="s">
        <v>84</v>
      </c>
      <c r="AW212" s="12" t="s">
        <v>226</v>
      </c>
      <c r="AX212" s="12" t="s">
        <v>74</v>
      </c>
      <c r="AY212" s="167" t="s">
        <v>193</v>
      </c>
    </row>
    <row r="213" spans="2:65" s="12" customFormat="1" ht="11.25">
      <c r="B213" s="165"/>
      <c r="D213" s="166" t="s">
        <v>224</v>
      </c>
      <c r="E213" s="167" t="s">
        <v>1</v>
      </c>
      <c r="F213" s="168" t="s">
        <v>3450</v>
      </c>
      <c r="H213" s="169">
        <v>2.5264799999999998</v>
      </c>
      <c r="I213" s="170"/>
      <c r="L213" s="165"/>
      <c r="M213" s="171"/>
      <c r="T213" s="172"/>
      <c r="AT213" s="167" t="s">
        <v>224</v>
      </c>
      <c r="AU213" s="167" t="s">
        <v>82</v>
      </c>
      <c r="AV213" s="12" t="s">
        <v>84</v>
      </c>
      <c r="AW213" s="12" t="s">
        <v>226</v>
      </c>
      <c r="AX213" s="12" t="s">
        <v>74</v>
      </c>
      <c r="AY213" s="167" t="s">
        <v>193</v>
      </c>
    </row>
    <row r="214" spans="2:65" s="12" customFormat="1" ht="11.25">
      <c r="B214" s="165"/>
      <c r="D214" s="166" t="s">
        <v>224</v>
      </c>
      <c r="E214" s="167" t="s">
        <v>1</v>
      </c>
      <c r="F214" s="168" t="s">
        <v>3451</v>
      </c>
      <c r="H214" s="169">
        <v>33.967332499999998</v>
      </c>
      <c r="I214" s="170"/>
      <c r="L214" s="165"/>
      <c r="M214" s="171"/>
      <c r="T214" s="172"/>
      <c r="AT214" s="167" t="s">
        <v>224</v>
      </c>
      <c r="AU214" s="167" t="s">
        <v>82</v>
      </c>
      <c r="AV214" s="12" t="s">
        <v>84</v>
      </c>
      <c r="AW214" s="12" t="s">
        <v>226</v>
      </c>
      <c r="AX214" s="12" t="s">
        <v>74</v>
      </c>
      <c r="AY214" s="167" t="s">
        <v>193</v>
      </c>
    </row>
    <row r="215" spans="2:65" s="12" customFormat="1" ht="11.25">
      <c r="B215" s="165"/>
      <c r="D215" s="166" t="s">
        <v>224</v>
      </c>
      <c r="E215" s="167" t="s">
        <v>1</v>
      </c>
      <c r="F215" s="168" t="s">
        <v>3452</v>
      </c>
      <c r="H215" s="169">
        <v>15.7037175</v>
      </c>
      <c r="I215" s="170"/>
      <c r="L215" s="165"/>
      <c r="M215" s="171"/>
      <c r="T215" s="172"/>
      <c r="AT215" s="167" t="s">
        <v>224</v>
      </c>
      <c r="AU215" s="167" t="s">
        <v>82</v>
      </c>
      <c r="AV215" s="12" t="s">
        <v>84</v>
      </c>
      <c r="AW215" s="12" t="s">
        <v>226</v>
      </c>
      <c r="AX215" s="12" t="s">
        <v>74</v>
      </c>
      <c r="AY215" s="167" t="s">
        <v>193</v>
      </c>
    </row>
    <row r="216" spans="2:65" s="13" customFormat="1" ht="11.25">
      <c r="B216" s="173"/>
      <c r="D216" s="166" t="s">
        <v>224</v>
      </c>
      <c r="E216" s="174" t="s">
        <v>1</v>
      </c>
      <c r="F216" s="175" t="s">
        <v>227</v>
      </c>
      <c r="H216" s="176">
        <v>66.19753</v>
      </c>
      <c r="I216" s="177"/>
      <c r="L216" s="173"/>
      <c r="M216" s="178"/>
      <c r="T216" s="179"/>
      <c r="AT216" s="174" t="s">
        <v>224</v>
      </c>
      <c r="AU216" s="174" t="s">
        <v>82</v>
      </c>
      <c r="AV216" s="13" t="s">
        <v>192</v>
      </c>
      <c r="AW216" s="13" t="s">
        <v>226</v>
      </c>
      <c r="AX216" s="13" t="s">
        <v>82</v>
      </c>
      <c r="AY216" s="174" t="s">
        <v>193</v>
      </c>
    </row>
    <row r="217" spans="2:65" s="1" customFormat="1" ht="66.75" customHeight="1">
      <c r="B217" s="114"/>
      <c r="C217" s="157" t="s">
        <v>282</v>
      </c>
      <c r="D217" s="157" t="s">
        <v>207</v>
      </c>
      <c r="E217" s="158" t="s">
        <v>3453</v>
      </c>
      <c r="F217" s="159" t="s">
        <v>3454</v>
      </c>
      <c r="G217" s="160" t="s">
        <v>857</v>
      </c>
      <c r="H217" s="161">
        <v>399.56799999999998</v>
      </c>
      <c r="I217" s="162"/>
      <c r="J217" s="163">
        <f>ROUND(I217*H217,2)</f>
        <v>0</v>
      </c>
      <c r="K217" s="159" t="s">
        <v>239</v>
      </c>
      <c r="L217" s="30"/>
      <c r="M217" s="164" t="s">
        <v>1</v>
      </c>
      <c r="N217" s="113" t="s">
        <v>39</v>
      </c>
      <c r="P217" s="153">
        <f>O217*H217</f>
        <v>0</v>
      </c>
      <c r="Q217" s="153">
        <v>0</v>
      </c>
      <c r="R217" s="153">
        <f>Q217*H217</f>
        <v>0</v>
      </c>
      <c r="S217" s="153">
        <v>0</v>
      </c>
      <c r="T217" s="154">
        <f>S217*H217</f>
        <v>0</v>
      </c>
      <c r="AR217" s="155" t="s">
        <v>268</v>
      </c>
      <c r="AT217" s="155" t="s">
        <v>207</v>
      </c>
      <c r="AU217" s="155" t="s">
        <v>82</v>
      </c>
      <c r="AY217" s="15" t="s">
        <v>193</v>
      </c>
      <c r="BE217" s="156">
        <f>IF(N217="základní",J217,0)</f>
        <v>0</v>
      </c>
      <c r="BF217" s="156">
        <f>IF(N217="snížená",J217,0)</f>
        <v>0</v>
      </c>
      <c r="BG217" s="156">
        <f>IF(N217="zákl. přenesená",J217,0)</f>
        <v>0</v>
      </c>
      <c r="BH217" s="156">
        <f>IF(N217="sníž. přenesená",J217,0)</f>
        <v>0</v>
      </c>
      <c r="BI217" s="156">
        <f>IF(N217="nulová",J217,0)</f>
        <v>0</v>
      </c>
      <c r="BJ217" s="15" t="s">
        <v>82</v>
      </c>
      <c r="BK217" s="156">
        <f>ROUND(I217*H217,2)</f>
        <v>0</v>
      </c>
      <c r="BL217" s="15" t="s">
        <v>268</v>
      </c>
      <c r="BM217" s="155" t="s">
        <v>3455</v>
      </c>
    </row>
    <row r="218" spans="2:65" s="1" customFormat="1" ht="11.25">
      <c r="B218" s="30"/>
      <c r="D218" s="180" t="s">
        <v>286</v>
      </c>
      <c r="F218" s="181" t="s">
        <v>3456</v>
      </c>
      <c r="I218" s="115"/>
      <c r="L218" s="30"/>
      <c r="M218" s="182"/>
      <c r="T218" s="54"/>
      <c r="AT218" s="15" t="s">
        <v>286</v>
      </c>
      <c r="AU218" s="15" t="s">
        <v>82</v>
      </c>
    </row>
    <row r="219" spans="2:65" s="12" customFormat="1" ht="22.5">
      <c r="B219" s="165"/>
      <c r="D219" s="166" t="s">
        <v>224</v>
      </c>
      <c r="E219" s="167" t="s">
        <v>1</v>
      </c>
      <c r="F219" s="168" t="s">
        <v>3457</v>
      </c>
      <c r="H219" s="169">
        <v>399.56799999999998</v>
      </c>
      <c r="I219" s="170"/>
      <c r="L219" s="165"/>
      <c r="M219" s="171"/>
      <c r="T219" s="172"/>
      <c r="AT219" s="167" t="s">
        <v>224</v>
      </c>
      <c r="AU219" s="167" t="s">
        <v>82</v>
      </c>
      <c r="AV219" s="12" t="s">
        <v>84</v>
      </c>
      <c r="AW219" s="12" t="s">
        <v>226</v>
      </c>
      <c r="AX219" s="12" t="s">
        <v>82</v>
      </c>
      <c r="AY219" s="167" t="s">
        <v>193</v>
      </c>
    </row>
    <row r="220" spans="2:65" s="1" customFormat="1" ht="37.9" customHeight="1">
      <c r="B220" s="114"/>
      <c r="C220" s="157" t="s">
        <v>458</v>
      </c>
      <c r="D220" s="157" t="s">
        <v>207</v>
      </c>
      <c r="E220" s="158" t="s">
        <v>1891</v>
      </c>
      <c r="F220" s="159" t="s">
        <v>1892</v>
      </c>
      <c r="G220" s="160" t="s">
        <v>857</v>
      </c>
      <c r="H220" s="161">
        <v>541.14800000000002</v>
      </c>
      <c r="I220" s="162"/>
      <c r="J220" s="163">
        <f>ROUND(I220*H220,2)</f>
        <v>0</v>
      </c>
      <c r="K220" s="159" t="s">
        <v>1003</v>
      </c>
      <c r="L220" s="30"/>
      <c r="M220" s="164" t="s">
        <v>1</v>
      </c>
      <c r="N220" s="113" t="s">
        <v>39</v>
      </c>
      <c r="P220" s="153">
        <f>O220*H220</f>
        <v>0</v>
      </c>
      <c r="Q220" s="153">
        <v>0</v>
      </c>
      <c r="R220" s="153">
        <f>Q220*H220</f>
        <v>0</v>
      </c>
      <c r="S220" s="153">
        <v>0</v>
      </c>
      <c r="T220" s="154">
        <f>S220*H220</f>
        <v>0</v>
      </c>
      <c r="AR220" s="155" t="s">
        <v>192</v>
      </c>
      <c r="AT220" s="155" t="s">
        <v>207</v>
      </c>
      <c r="AU220" s="155" t="s">
        <v>82</v>
      </c>
      <c r="AY220" s="15" t="s">
        <v>193</v>
      </c>
      <c r="BE220" s="156">
        <f>IF(N220="základní",J220,0)</f>
        <v>0</v>
      </c>
      <c r="BF220" s="156">
        <f>IF(N220="snížená",J220,0)</f>
        <v>0</v>
      </c>
      <c r="BG220" s="156">
        <f>IF(N220="zákl. přenesená",J220,0)</f>
        <v>0</v>
      </c>
      <c r="BH220" s="156">
        <f>IF(N220="sníž. přenesená",J220,0)</f>
        <v>0</v>
      </c>
      <c r="BI220" s="156">
        <f>IF(N220="nulová",J220,0)</f>
        <v>0</v>
      </c>
      <c r="BJ220" s="15" t="s">
        <v>82</v>
      </c>
      <c r="BK220" s="156">
        <f>ROUND(I220*H220,2)</f>
        <v>0</v>
      </c>
      <c r="BL220" s="15" t="s">
        <v>192</v>
      </c>
      <c r="BM220" s="155" t="s">
        <v>3458</v>
      </c>
    </row>
    <row r="221" spans="2:65" s="1" customFormat="1" ht="11.25">
      <c r="B221" s="30"/>
      <c r="D221" s="180" t="s">
        <v>286</v>
      </c>
      <c r="F221" s="181" t="s">
        <v>1894</v>
      </c>
      <c r="I221" s="115"/>
      <c r="L221" s="30"/>
      <c r="M221" s="182"/>
      <c r="T221" s="54"/>
      <c r="AT221" s="15" t="s">
        <v>286</v>
      </c>
      <c r="AU221" s="15" t="s">
        <v>82</v>
      </c>
    </row>
    <row r="222" spans="2:65" s="12" customFormat="1" ht="11.25">
      <c r="B222" s="165"/>
      <c r="D222" s="166" t="s">
        <v>224</v>
      </c>
      <c r="E222" s="167" t="s">
        <v>1</v>
      </c>
      <c r="F222" s="168" t="s">
        <v>3459</v>
      </c>
      <c r="H222" s="169">
        <v>399.57</v>
      </c>
      <c r="I222" s="170"/>
      <c r="L222" s="165"/>
      <c r="M222" s="171"/>
      <c r="T222" s="172"/>
      <c r="AT222" s="167" t="s">
        <v>224</v>
      </c>
      <c r="AU222" s="167" t="s">
        <v>82</v>
      </c>
      <c r="AV222" s="12" t="s">
        <v>84</v>
      </c>
      <c r="AW222" s="12" t="s">
        <v>226</v>
      </c>
      <c r="AX222" s="12" t="s">
        <v>74</v>
      </c>
      <c r="AY222" s="167" t="s">
        <v>193</v>
      </c>
    </row>
    <row r="223" spans="2:65" s="12" customFormat="1" ht="11.25">
      <c r="B223" s="165"/>
      <c r="D223" s="166" t="s">
        <v>224</v>
      </c>
      <c r="E223" s="167" t="s">
        <v>1</v>
      </c>
      <c r="F223" s="168" t="s">
        <v>3460</v>
      </c>
      <c r="H223" s="169">
        <v>66.197999999999993</v>
      </c>
      <c r="I223" s="170"/>
      <c r="L223" s="165"/>
      <c r="M223" s="171"/>
      <c r="T223" s="172"/>
      <c r="AT223" s="167" t="s">
        <v>224</v>
      </c>
      <c r="AU223" s="167" t="s">
        <v>82</v>
      </c>
      <c r="AV223" s="12" t="s">
        <v>84</v>
      </c>
      <c r="AW223" s="12" t="s">
        <v>226</v>
      </c>
      <c r="AX223" s="12" t="s">
        <v>74</v>
      </c>
      <c r="AY223" s="167" t="s">
        <v>193</v>
      </c>
    </row>
    <row r="224" spans="2:65" s="12" customFormat="1" ht="11.25">
      <c r="B224" s="165"/>
      <c r="D224" s="166" t="s">
        <v>224</v>
      </c>
      <c r="E224" s="167" t="s">
        <v>1</v>
      </c>
      <c r="F224" s="168" t="s">
        <v>3461</v>
      </c>
      <c r="H224" s="169">
        <v>75.38</v>
      </c>
      <c r="I224" s="170"/>
      <c r="L224" s="165"/>
      <c r="M224" s="171"/>
      <c r="T224" s="172"/>
      <c r="AT224" s="167" t="s">
        <v>224</v>
      </c>
      <c r="AU224" s="167" t="s">
        <v>82</v>
      </c>
      <c r="AV224" s="12" t="s">
        <v>84</v>
      </c>
      <c r="AW224" s="12" t="s">
        <v>226</v>
      </c>
      <c r="AX224" s="12" t="s">
        <v>74</v>
      </c>
      <c r="AY224" s="167" t="s">
        <v>193</v>
      </c>
    </row>
    <row r="225" spans="2:65" s="13" customFormat="1" ht="11.25">
      <c r="B225" s="173"/>
      <c r="D225" s="166" t="s">
        <v>224</v>
      </c>
      <c r="E225" s="174" t="s">
        <v>1</v>
      </c>
      <c r="F225" s="175" t="s">
        <v>227</v>
      </c>
      <c r="H225" s="176">
        <v>541.14800000000002</v>
      </c>
      <c r="I225" s="177"/>
      <c r="L225" s="173"/>
      <c r="M225" s="178"/>
      <c r="T225" s="179"/>
      <c r="AT225" s="174" t="s">
        <v>224</v>
      </c>
      <c r="AU225" s="174" t="s">
        <v>82</v>
      </c>
      <c r="AV225" s="13" t="s">
        <v>192</v>
      </c>
      <c r="AW225" s="13" t="s">
        <v>226</v>
      </c>
      <c r="AX225" s="13" t="s">
        <v>82</v>
      </c>
      <c r="AY225" s="174" t="s">
        <v>193</v>
      </c>
    </row>
    <row r="226" spans="2:65" s="1" customFormat="1" ht="49.15" customHeight="1">
      <c r="B226" s="114"/>
      <c r="C226" s="157" t="s">
        <v>285</v>
      </c>
      <c r="D226" s="157" t="s">
        <v>207</v>
      </c>
      <c r="E226" s="158" t="s">
        <v>3462</v>
      </c>
      <c r="F226" s="159" t="s">
        <v>3463</v>
      </c>
      <c r="G226" s="160" t="s">
        <v>221</v>
      </c>
      <c r="H226" s="161">
        <v>67.5</v>
      </c>
      <c r="I226" s="162"/>
      <c r="J226" s="163">
        <f>ROUND(I226*H226,2)</f>
        <v>0</v>
      </c>
      <c r="K226" s="159" t="s">
        <v>239</v>
      </c>
      <c r="L226" s="30"/>
      <c r="M226" s="164" t="s">
        <v>1</v>
      </c>
      <c r="N226" s="113" t="s">
        <v>39</v>
      </c>
      <c r="P226" s="153">
        <f>O226*H226</f>
        <v>0</v>
      </c>
      <c r="Q226" s="153">
        <v>1.116E-2</v>
      </c>
      <c r="R226" s="153">
        <f>Q226*H226</f>
        <v>0.75329999999999997</v>
      </c>
      <c r="S226" s="153">
        <v>0</v>
      </c>
      <c r="T226" s="154">
        <f>S226*H226</f>
        <v>0</v>
      </c>
      <c r="AR226" s="155" t="s">
        <v>268</v>
      </c>
      <c r="AT226" s="155" t="s">
        <v>207</v>
      </c>
      <c r="AU226" s="155" t="s">
        <v>82</v>
      </c>
      <c r="AY226" s="15" t="s">
        <v>193</v>
      </c>
      <c r="BE226" s="156">
        <f>IF(N226="základní",J226,0)</f>
        <v>0</v>
      </c>
      <c r="BF226" s="156">
        <f>IF(N226="snížená",J226,0)</f>
        <v>0</v>
      </c>
      <c r="BG226" s="156">
        <f>IF(N226="zákl. přenesená",J226,0)</f>
        <v>0</v>
      </c>
      <c r="BH226" s="156">
        <f>IF(N226="sníž. přenesená",J226,0)</f>
        <v>0</v>
      </c>
      <c r="BI226" s="156">
        <f>IF(N226="nulová",J226,0)</f>
        <v>0</v>
      </c>
      <c r="BJ226" s="15" t="s">
        <v>82</v>
      </c>
      <c r="BK226" s="156">
        <f>ROUND(I226*H226,2)</f>
        <v>0</v>
      </c>
      <c r="BL226" s="15" t="s">
        <v>268</v>
      </c>
      <c r="BM226" s="155" t="s">
        <v>3464</v>
      </c>
    </row>
    <row r="227" spans="2:65" s="1" customFormat="1" ht="11.25">
      <c r="B227" s="30"/>
      <c r="D227" s="180" t="s">
        <v>286</v>
      </c>
      <c r="F227" s="181" t="s">
        <v>3465</v>
      </c>
      <c r="I227" s="115"/>
      <c r="L227" s="30"/>
      <c r="M227" s="182"/>
      <c r="T227" s="54"/>
      <c r="AT227" s="15" t="s">
        <v>286</v>
      </c>
      <c r="AU227" s="15" t="s">
        <v>82</v>
      </c>
    </row>
    <row r="228" spans="2:65" s="1" customFormat="1" ht="24.2" customHeight="1">
      <c r="B228" s="114"/>
      <c r="C228" s="143" t="s">
        <v>467</v>
      </c>
      <c r="D228" s="143" t="s">
        <v>196</v>
      </c>
      <c r="E228" s="144" t="s">
        <v>3466</v>
      </c>
      <c r="F228" s="145" t="s">
        <v>3467</v>
      </c>
      <c r="G228" s="146" t="s">
        <v>221</v>
      </c>
      <c r="H228" s="147">
        <v>67.5</v>
      </c>
      <c r="I228" s="148"/>
      <c r="J228" s="149">
        <f>ROUND(I228*H228,2)</f>
        <v>0</v>
      </c>
      <c r="K228" s="145" t="s">
        <v>239</v>
      </c>
      <c r="L228" s="150"/>
      <c r="M228" s="151" t="s">
        <v>1</v>
      </c>
      <c r="N228" s="152" t="s">
        <v>39</v>
      </c>
      <c r="P228" s="153">
        <f>O228*H228</f>
        <v>0</v>
      </c>
      <c r="Q228" s="153">
        <v>6.2399999999999997E-2</v>
      </c>
      <c r="R228" s="153">
        <f>Q228*H228</f>
        <v>4.2119999999999997</v>
      </c>
      <c r="S228" s="153">
        <v>0</v>
      </c>
      <c r="T228" s="154">
        <f>S228*H228</f>
        <v>0</v>
      </c>
      <c r="AR228" s="155" t="s">
        <v>550</v>
      </c>
      <c r="AT228" s="155" t="s">
        <v>196</v>
      </c>
      <c r="AU228" s="155" t="s">
        <v>82</v>
      </c>
      <c r="AY228" s="15" t="s">
        <v>193</v>
      </c>
      <c r="BE228" s="156">
        <f>IF(N228="základní",J228,0)</f>
        <v>0</v>
      </c>
      <c r="BF228" s="156">
        <f>IF(N228="snížená",J228,0)</f>
        <v>0</v>
      </c>
      <c r="BG228" s="156">
        <f>IF(N228="zákl. přenesená",J228,0)</f>
        <v>0</v>
      </c>
      <c r="BH228" s="156">
        <f>IF(N228="sníž. přenesená",J228,0)</f>
        <v>0</v>
      </c>
      <c r="BI228" s="156">
        <f>IF(N228="nulová",J228,0)</f>
        <v>0</v>
      </c>
      <c r="BJ228" s="15" t="s">
        <v>82</v>
      </c>
      <c r="BK228" s="156">
        <f>ROUND(I228*H228,2)</f>
        <v>0</v>
      </c>
      <c r="BL228" s="15" t="s">
        <v>550</v>
      </c>
      <c r="BM228" s="155" t="s">
        <v>3468</v>
      </c>
    </row>
    <row r="229" spans="2:65" s="12" customFormat="1" ht="11.25">
      <c r="B229" s="165"/>
      <c r="D229" s="166" t="s">
        <v>224</v>
      </c>
      <c r="F229" s="168" t="s">
        <v>3469</v>
      </c>
      <c r="H229" s="169">
        <v>67.5</v>
      </c>
      <c r="I229" s="170"/>
      <c r="L229" s="165"/>
      <c r="M229" s="171"/>
      <c r="T229" s="172"/>
      <c r="AT229" s="167" t="s">
        <v>224</v>
      </c>
      <c r="AU229" s="167" t="s">
        <v>82</v>
      </c>
      <c r="AV229" s="12" t="s">
        <v>84</v>
      </c>
      <c r="AW229" s="12" t="s">
        <v>3</v>
      </c>
      <c r="AX229" s="12" t="s">
        <v>82</v>
      </c>
      <c r="AY229" s="167" t="s">
        <v>193</v>
      </c>
    </row>
    <row r="230" spans="2:65" s="1" customFormat="1" ht="49.15" customHeight="1">
      <c r="B230" s="114"/>
      <c r="C230" s="157" t="s">
        <v>290</v>
      </c>
      <c r="D230" s="157" t="s">
        <v>207</v>
      </c>
      <c r="E230" s="158" t="s">
        <v>3470</v>
      </c>
      <c r="F230" s="159" t="s">
        <v>3471</v>
      </c>
      <c r="G230" s="160" t="s">
        <v>221</v>
      </c>
      <c r="H230" s="161">
        <v>39</v>
      </c>
      <c r="I230" s="162"/>
      <c r="J230" s="163">
        <f>ROUND(I230*H230,2)</f>
        <v>0</v>
      </c>
      <c r="K230" s="159" t="s">
        <v>239</v>
      </c>
      <c r="L230" s="30"/>
      <c r="M230" s="164" t="s">
        <v>1</v>
      </c>
      <c r="N230" s="113" t="s">
        <v>39</v>
      </c>
      <c r="P230" s="153">
        <f>O230*H230</f>
        <v>0</v>
      </c>
      <c r="Q230" s="153">
        <v>1.6240000000000001E-2</v>
      </c>
      <c r="R230" s="153">
        <f>Q230*H230</f>
        <v>0.63336000000000003</v>
      </c>
      <c r="S230" s="153">
        <v>0</v>
      </c>
      <c r="T230" s="154">
        <f>S230*H230</f>
        <v>0</v>
      </c>
      <c r="AR230" s="155" t="s">
        <v>268</v>
      </c>
      <c r="AT230" s="155" t="s">
        <v>207</v>
      </c>
      <c r="AU230" s="155" t="s">
        <v>82</v>
      </c>
      <c r="AY230" s="15" t="s">
        <v>193</v>
      </c>
      <c r="BE230" s="156">
        <f>IF(N230="základní",J230,0)</f>
        <v>0</v>
      </c>
      <c r="BF230" s="156">
        <f>IF(N230="snížená",J230,0)</f>
        <v>0</v>
      </c>
      <c r="BG230" s="156">
        <f>IF(N230="zákl. přenesená",J230,0)</f>
        <v>0</v>
      </c>
      <c r="BH230" s="156">
        <f>IF(N230="sníž. přenesená",J230,0)</f>
        <v>0</v>
      </c>
      <c r="BI230" s="156">
        <f>IF(N230="nulová",J230,0)</f>
        <v>0</v>
      </c>
      <c r="BJ230" s="15" t="s">
        <v>82</v>
      </c>
      <c r="BK230" s="156">
        <f>ROUND(I230*H230,2)</f>
        <v>0</v>
      </c>
      <c r="BL230" s="15" t="s">
        <v>268</v>
      </c>
      <c r="BM230" s="155" t="s">
        <v>3472</v>
      </c>
    </row>
    <row r="231" spans="2:65" s="1" customFormat="1" ht="11.25">
      <c r="B231" s="30"/>
      <c r="D231" s="180" t="s">
        <v>286</v>
      </c>
      <c r="F231" s="181" t="s">
        <v>3473</v>
      </c>
      <c r="I231" s="115"/>
      <c r="L231" s="30"/>
      <c r="M231" s="182"/>
      <c r="T231" s="54"/>
      <c r="AT231" s="15" t="s">
        <v>286</v>
      </c>
      <c r="AU231" s="15" t="s">
        <v>82</v>
      </c>
    </row>
    <row r="232" spans="2:65" s="1" customFormat="1" ht="24.2" customHeight="1">
      <c r="B232" s="114"/>
      <c r="C232" s="143" t="s">
        <v>477</v>
      </c>
      <c r="D232" s="143" t="s">
        <v>196</v>
      </c>
      <c r="E232" s="144" t="s">
        <v>3474</v>
      </c>
      <c r="F232" s="145" t="s">
        <v>3475</v>
      </c>
      <c r="G232" s="146" t="s">
        <v>221</v>
      </c>
      <c r="H232" s="147">
        <v>39</v>
      </c>
      <c r="I232" s="148"/>
      <c r="J232" s="149">
        <f>ROUND(I232*H232,2)</f>
        <v>0</v>
      </c>
      <c r="K232" s="145" t="s">
        <v>239</v>
      </c>
      <c r="L232" s="150"/>
      <c r="M232" s="151" t="s">
        <v>1</v>
      </c>
      <c r="N232" s="152" t="s">
        <v>39</v>
      </c>
      <c r="P232" s="153">
        <f>O232*H232</f>
        <v>0</v>
      </c>
      <c r="Q232" s="153">
        <v>0.12776999999999999</v>
      </c>
      <c r="R232" s="153">
        <f>Q232*H232</f>
        <v>4.9830299999999994</v>
      </c>
      <c r="S232" s="153">
        <v>0</v>
      </c>
      <c r="T232" s="154">
        <f>S232*H232</f>
        <v>0</v>
      </c>
      <c r="AR232" s="155" t="s">
        <v>550</v>
      </c>
      <c r="AT232" s="155" t="s">
        <v>196</v>
      </c>
      <c r="AU232" s="155" t="s">
        <v>82</v>
      </c>
      <c r="AY232" s="15" t="s">
        <v>193</v>
      </c>
      <c r="BE232" s="156">
        <f>IF(N232="základní",J232,0)</f>
        <v>0</v>
      </c>
      <c r="BF232" s="156">
        <f>IF(N232="snížená",J232,0)</f>
        <v>0</v>
      </c>
      <c r="BG232" s="156">
        <f>IF(N232="zákl. přenesená",J232,0)</f>
        <v>0</v>
      </c>
      <c r="BH232" s="156">
        <f>IF(N232="sníž. přenesená",J232,0)</f>
        <v>0</v>
      </c>
      <c r="BI232" s="156">
        <f>IF(N232="nulová",J232,0)</f>
        <v>0</v>
      </c>
      <c r="BJ232" s="15" t="s">
        <v>82</v>
      </c>
      <c r="BK232" s="156">
        <f>ROUND(I232*H232,2)</f>
        <v>0</v>
      </c>
      <c r="BL232" s="15" t="s">
        <v>550</v>
      </c>
      <c r="BM232" s="155" t="s">
        <v>3476</v>
      </c>
    </row>
    <row r="233" spans="2:65" s="1" customFormat="1" ht="37.9" customHeight="1">
      <c r="B233" s="114"/>
      <c r="C233" s="157" t="s">
        <v>294</v>
      </c>
      <c r="D233" s="157" t="s">
        <v>207</v>
      </c>
      <c r="E233" s="158" t="s">
        <v>3477</v>
      </c>
      <c r="F233" s="159" t="s">
        <v>3478</v>
      </c>
      <c r="G233" s="160" t="s">
        <v>221</v>
      </c>
      <c r="H233" s="161">
        <v>465</v>
      </c>
      <c r="I233" s="162"/>
      <c r="J233" s="163">
        <f>ROUND(I233*H233,2)</f>
        <v>0</v>
      </c>
      <c r="K233" s="159" t="s">
        <v>239</v>
      </c>
      <c r="L233" s="30"/>
      <c r="M233" s="164" t="s">
        <v>1</v>
      </c>
      <c r="N233" s="113" t="s">
        <v>39</v>
      </c>
      <c r="P233" s="153">
        <f>O233*H233</f>
        <v>0</v>
      </c>
      <c r="Q233" s="153">
        <v>1.3999999999999999E-4</v>
      </c>
      <c r="R233" s="153">
        <f>Q233*H233</f>
        <v>6.5099999999999991E-2</v>
      </c>
      <c r="S233" s="153">
        <v>0</v>
      </c>
      <c r="T233" s="154">
        <f>S233*H233</f>
        <v>0</v>
      </c>
      <c r="AR233" s="155" t="s">
        <v>268</v>
      </c>
      <c r="AT233" s="155" t="s">
        <v>207</v>
      </c>
      <c r="AU233" s="155" t="s">
        <v>82</v>
      </c>
      <c r="AY233" s="15" t="s">
        <v>193</v>
      </c>
      <c r="BE233" s="156">
        <f>IF(N233="základní",J233,0)</f>
        <v>0</v>
      </c>
      <c r="BF233" s="156">
        <f>IF(N233="snížená",J233,0)</f>
        <v>0</v>
      </c>
      <c r="BG233" s="156">
        <f>IF(N233="zákl. přenesená",J233,0)</f>
        <v>0</v>
      </c>
      <c r="BH233" s="156">
        <f>IF(N233="sníž. přenesená",J233,0)</f>
        <v>0</v>
      </c>
      <c r="BI233" s="156">
        <f>IF(N233="nulová",J233,0)</f>
        <v>0</v>
      </c>
      <c r="BJ233" s="15" t="s">
        <v>82</v>
      </c>
      <c r="BK233" s="156">
        <f>ROUND(I233*H233,2)</f>
        <v>0</v>
      </c>
      <c r="BL233" s="15" t="s">
        <v>268</v>
      </c>
      <c r="BM233" s="155" t="s">
        <v>3479</v>
      </c>
    </row>
    <row r="234" spans="2:65" s="1" customFormat="1" ht="11.25">
      <c r="B234" s="30"/>
      <c r="D234" s="180" t="s">
        <v>286</v>
      </c>
      <c r="F234" s="181" t="s">
        <v>3480</v>
      </c>
      <c r="I234" s="115"/>
      <c r="L234" s="30"/>
      <c r="M234" s="182"/>
      <c r="T234" s="54"/>
      <c r="AT234" s="15" t="s">
        <v>286</v>
      </c>
      <c r="AU234" s="15" t="s">
        <v>82</v>
      </c>
    </row>
    <row r="235" spans="2:65" s="1" customFormat="1" ht="44.25" customHeight="1">
      <c r="B235" s="114"/>
      <c r="C235" s="157" t="s">
        <v>484</v>
      </c>
      <c r="D235" s="157" t="s">
        <v>207</v>
      </c>
      <c r="E235" s="158" t="s">
        <v>3481</v>
      </c>
      <c r="F235" s="159" t="s">
        <v>3482</v>
      </c>
      <c r="G235" s="160" t="s">
        <v>221</v>
      </c>
      <c r="H235" s="161">
        <v>465</v>
      </c>
      <c r="I235" s="162"/>
      <c r="J235" s="163">
        <f>ROUND(I235*H235,2)</f>
        <v>0</v>
      </c>
      <c r="K235" s="159" t="s">
        <v>239</v>
      </c>
      <c r="L235" s="30"/>
      <c r="M235" s="164" t="s">
        <v>1</v>
      </c>
      <c r="N235" s="113" t="s">
        <v>39</v>
      </c>
      <c r="P235" s="153">
        <f>O235*H235</f>
        <v>0</v>
      </c>
      <c r="Q235" s="153">
        <v>0</v>
      </c>
      <c r="R235" s="153">
        <f>Q235*H235</f>
        <v>0</v>
      </c>
      <c r="S235" s="153">
        <v>0</v>
      </c>
      <c r="T235" s="154">
        <f>S235*H235</f>
        <v>0</v>
      </c>
      <c r="AR235" s="155" t="s">
        <v>268</v>
      </c>
      <c r="AT235" s="155" t="s">
        <v>207</v>
      </c>
      <c r="AU235" s="155" t="s">
        <v>82</v>
      </c>
      <c r="AY235" s="15" t="s">
        <v>193</v>
      </c>
      <c r="BE235" s="156">
        <f>IF(N235="základní",J235,0)</f>
        <v>0</v>
      </c>
      <c r="BF235" s="156">
        <f>IF(N235="snížená",J235,0)</f>
        <v>0</v>
      </c>
      <c r="BG235" s="156">
        <f>IF(N235="zákl. přenesená",J235,0)</f>
        <v>0</v>
      </c>
      <c r="BH235" s="156">
        <f>IF(N235="sníž. přenesená",J235,0)</f>
        <v>0</v>
      </c>
      <c r="BI235" s="156">
        <f>IF(N235="nulová",J235,0)</f>
        <v>0</v>
      </c>
      <c r="BJ235" s="15" t="s">
        <v>82</v>
      </c>
      <c r="BK235" s="156">
        <f>ROUND(I235*H235,2)</f>
        <v>0</v>
      </c>
      <c r="BL235" s="15" t="s">
        <v>268</v>
      </c>
      <c r="BM235" s="155" t="s">
        <v>3483</v>
      </c>
    </row>
    <row r="236" spans="2:65" s="1" customFormat="1" ht="11.25">
      <c r="B236" s="30"/>
      <c r="D236" s="180" t="s">
        <v>286</v>
      </c>
      <c r="F236" s="181" t="s">
        <v>3484</v>
      </c>
      <c r="I236" s="115"/>
      <c r="L236" s="30"/>
      <c r="M236" s="182"/>
      <c r="T236" s="54"/>
      <c r="AT236" s="15" t="s">
        <v>286</v>
      </c>
      <c r="AU236" s="15" t="s">
        <v>82</v>
      </c>
    </row>
    <row r="237" spans="2:65" s="1" customFormat="1" ht="37.9" customHeight="1">
      <c r="B237" s="114"/>
      <c r="C237" s="157" t="s">
        <v>298</v>
      </c>
      <c r="D237" s="157" t="s">
        <v>207</v>
      </c>
      <c r="E237" s="158" t="s">
        <v>3485</v>
      </c>
      <c r="F237" s="159" t="s">
        <v>3486</v>
      </c>
      <c r="G237" s="160" t="s">
        <v>258</v>
      </c>
      <c r="H237" s="161">
        <v>6</v>
      </c>
      <c r="I237" s="162"/>
      <c r="J237" s="163">
        <f>ROUND(I237*H237,2)</f>
        <v>0</v>
      </c>
      <c r="K237" s="159" t="s">
        <v>239</v>
      </c>
      <c r="L237" s="30"/>
      <c r="M237" s="164" t="s">
        <v>1</v>
      </c>
      <c r="N237" s="113" t="s">
        <v>39</v>
      </c>
      <c r="P237" s="153">
        <f>O237*H237</f>
        <v>0</v>
      </c>
      <c r="Q237" s="153">
        <v>6.4999999999999997E-4</v>
      </c>
      <c r="R237" s="153">
        <f>Q237*H237</f>
        <v>3.8999999999999998E-3</v>
      </c>
      <c r="S237" s="153">
        <v>0</v>
      </c>
      <c r="T237" s="154">
        <f>S237*H237</f>
        <v>0</v>
      </c>
      <c r="AR237" s="155" t="s">
        <v>268</v>
      </c>
      <c r="AT237" s="155" t="s">
        <v>207</v>
      </c>
      <c r="AU237" s="155" t="s">
        <v>82</v>
      </c>
      <c r="AY237" s="15" t="s">
        <v>193</v>
      </c>
      <c r="BE237" s="156">
        <f>IF(N237="základní",J237,0)</f>
        <v>0</v>
      </c>
      <c r="BF237" s="156">
        <f>IF(N237="snížená",J237,0)</f>
        <v>0</v>
      </c>
      <c r="BG237" s="156">
        <f>IF(N237="zákl. přenesená",J237,0)</f>
        <v>0</v>
      </c>
      <c r="BH237" s="156">
        <f>IF(N237="sníž. přenesená",J237,0)</f>
        <v>0</v>
      </c>
      <c r="BI237" s="156">
        <f>IF(N237="nulová",J237,0)</f>
        <v>0</v>
      </c>
      <c r="BJ237" s="15" t="s">
        <v>82</v>
      </c>
      <c r="BK237" s="156">
        <f>ROUND(I237*H237,2)</f>
        <v>0</v>
      </c>
      <c r="BL237" s="15" t="s">
        <v>268</v>
      </c>
      <c r="BM237" s="155" t="s">
        <v>3487</v>
      </c>
    </row>
    <row r="238" spans="2:65" s="1" customFormat="1" ht="11.25">
      <c r="B238" s="30"/>
      <c r="D238" s="180" t="s">
        <v>286</v>
      </c>
      <c r="F238" s="181" t="s">
        <v>3488</v>
      </c>
      <c r="I238" s="115"/>
      <c r="L238" s="30"/>
      <c r="M238" s="182"/>
      <c r="T238" s="54"/>
      <c r="AT238" s="15" t="s">
        <v>286</v>
      </c>
      <c r="AU238" s="15" t="s">
        <v>82</v>
      </c>
    </row>
    <row r="239" spans="2:65" s="1" customFormat="1" ht="37.9" customHeight="1">
      <c r="B239" s="114"/>
      <c r="C239" s="157" t="s">
        <v>491</v>
      </c>
      <c r="D239" s="157" t="s">
        <v>207</v>
      </c>
      <c r="E239" s="158" t="s">
        <v>3489</v>
      </c>
      <c r="F239" s="159" t="s">
        <v>3490</v>
      </c>
      <c r="G239" s="160" t="s">
        <v>258</v>
      </c>
      <c r="H239" s="161">
        <v>6</v>
      </c>
      <c r="I239" s="162"/>
      <c r="J239" s="163">
        <f>ROUND(I239*H239,2)</f>
        <v>0</v>
      </c>
      <c r="K239" s="159" t="s">
        <v>239</v>
      </c>
      <c r="L239" s="30"/>
      <c r="M239" s="164" t="s">
        <v>1</v>
      </c>
      <c r="N239" s="113" t="s">
        <v>39</v>
      </c>
      <c r="P239" s="153">
        <f>O239*H239</f>
        <v>0</v>
      </c>
      <c r="Q239" s="153">
        <v>0</v>
      </c>
      <c r="R239" s="153">
        <f>Q239*H239</f>
        <v>0</v>
      </c>
      <c r="S239" s="153">
        <v>0</v>
      </c>
      <c r="T239" s="154">
        <f>S239*H239</f>
        <v>0</v>
      </c>
      <c r="AR239" s="155" t="s">
        <v>268</v>
      </c>
      <c r="AT239" s="155" t="s">
        <v>207</v>
      </c>
      <c r="AU239" s="155" t="s">
        <v>82</v>
      </c>
      <c r="AY239" s="15" t="s">
        <v>193</v>
      </c>
      <c r="BE239" s="156">
        <f>IF(N239="základní",J239,0)</f>
        <v>0</v>
      </c>
      <c r="BF239" s="156">
        <f>IF(N239="snížená",J239,0)</f>
        <v>0</v>
      </c>
      <c r="BG239" s="156">
        <f>IF(N239="zákl. přenesená",J239,0)</f>
        <v>0</v>
      </c>
      <c r="BH239" s="156">
        <f>IF(N239="sníž. přenesená",J239,0)</f>
        <v>0</v>
      </c>
      <c r="BI239" s="156">
        <f>IF(N239="nulová",J239,0)</f>
        <v>0</v>
      </c>
      <c r="BJ239" s="15" t="s">
        <v>82</v>
      </c>
      <c r="BK239" s="156">
        <f>ROUND(I239*H239,2)</f>
        <v>0</v>
      </c>
      <c r="BL239" s="15" t="s">
        <v>268</v>
      </c>
      <c r="BM239" s="155" t="s">
        <v>3491</v>
      </c>
    </row>
    <row r="240" spans="2:65" s="1" customFormat="1" ht="11.25">
      <c r="B240" s="30"/>
      <c r="D240" s="180" t="s">
        <v>286</v>
      </c>
      <c r="F240" s="181" t="s">
        <v>3492</v>
      </c>
      <c r="I240" s="115"/>
      <c r="L240" s="30"/>
      <c r="M240" s="182"/>
      <c r="T240" s="54"/>
      <c r="AT240" s="15" t="s">
        <v>286</v>
      </c>
      <c r="AU240" s="15" t="s">
        <v>82</v>
      </c>
    </row>
    <row r="241" spans="2:65" s="1" customFormat="1" ht="37.9" customHeight="1">
      <c r="B241" s="114"/>
      <c r="C241" s="157" t="s">
        <v>301</v>
      </c>
      <c r="D241" s="157" t="s">
        <v>207</v>
      </c>
      <c r="E241" s="158" t="s">
        <v>3493</v>
      </c>
      <c r="F241" s="159" t="s">
        <v>3494</v>
      </c>
      <c r="G241" s="160" t="s">
        <v>258</v>
      </c>
      <c r="H241" s="161">
        <v>3</v>
      </c>
      <c r="I241" s="162"/>
      <c r="J241" s="163">
        <f>ROUND(I241*H241,2)</f>
        <v>0</v>
      </c>
      <c r="K241" s="159" t="s">
        <v>239</v>
      </c>
      <c r="L241" s="30"/>
      <c r="M241" s="164" t="s">
        <v>1</v>
      </c>
      <c r="N241" s="113" t="s">
        <v>39</v>
      </c>
      <c r="P241" s="153">
        <f>O241*H241</f>
        <v>0</v>
      </c>
      <c r="Q241" s="153">
        <v>0</v>
      </c>
      <c r="R241" s="153">
        <f>Q241*H241</f>
        <v>0</v>
      </c>
      <c r="S241" s="153">
        <v>0</v>
      </c>
      <c r="T241" s="154">
        <f>S241*H241</f>
        <v>0</v>
      </c>
      <c r="AR241" s="155" t="s">
        <v>268</v>
      </c>
      <c r="AT241" s="155" t="s">
        <v>207</v>
      </c>
      <c r="AU241" s="155" t="s">
        <v>82</v>
      </c>
      <c r="AY241" s="15" t="s">
        <v>193</v>
      </c>
      <c r="BE241" s="156">
        <f>IF(N241="základní",J241,0)</f>
        <v>0</v>
      </c>
      <c r="BF241" s="156">
        <f>IF(N241="snížená",J241,0)</f>
        <v>0</v>
      </c>
      <c r="BG241" s="156">
        <f>IF(N241="zákl. přenesená",J241,0)</f>
        <v>0</v>
      </c>
      <c r="BH241" s="156">
        <f>IF(N241="sníž. přenesená",J241,0)</f>
        <v>0</v>
      </c>
      <c r="BI241" s="156">
        <f>IF(N241="nulová",J241,0)</f>
        <v>0</v>
      </c>
      <c r="BJ241" s="15" t="s">
        <v>82</v>
      </c>
      <c r="BK241" s="156">
        <f>ROUND(I241*H241,2)</f>
        <v>0</v>
      </c>
      <c r="BL241" s="15" t="s">
        <v>268</v>
      </c>
      <c r="BM241" s="155" t="s">
        <v>3495</v>
      </c>
    </row>
    <row r="242" spans="2:65" s="1" customFormat="1" ht="11.25">
      <c r="B242" s="30"/>
      <c r="D242" s="180" t="s">
        <v>286</v>
      </c>
      <c r="F242" s="181" t="s">
        <v>3496</v>
      </c>
      <c r="I242" s="115"/>
      <c r="L242" s="30"/>
      <c r="M242" s="182"/>
      <c r="T242" s="54"/>
      <c r="AT242" s="15" t="s">
        <v>286</v>
      </c>
      <c r="AU242" s="15" t="s">
        <v>82</v>
      </c>
    </row>
    <row r="243" spans="2:65" s="1" customFormat="1" ht="37.9" customHeight="1">
      <c r="B243" s="114"/>
      <c r="C243" s="157" t="s">
        <v>500</v>
      </c>
      <c r="D243" s="157" t="s">
        <v>207</v>
      </c>
      <c r="E243" s="158" t="s">
        <v>3497</v>
      </c>
      <c r="F243" s="159" t="s">
        <v>3498</v>
      </c>
      <c r="G243" s="160" t="s">
        <v>258</v>
      </c>
      <c r="H243" s="161">
        <v>3</v>
      </c>
      <c r="I243" s="162"/>
      <c r="J243" s="163">
        <f>ROUND(I243*H243,2)</f>
        <v>0</v>
      </c>
      <c r="K243" s="159" t="s">
        <v>239</v>
      </c>
      <c r="L243" s="30"/>
      <c r="M243" s="164" t="s">
        <v>1</v>
      </c>
      <c r="N243" s="113" t="s">
        <v>39</v>
      </c>
      <c r="P243" s="153">
        <f>O243*H243</f>
        <v>0</v>
      </c>
      <c r="Q243" s="153">
        <v>0</v>
      </c>
      <c r="R243" s="153">
        <f>Q243*H243</f>
        <v>0</v>
      </c>
      <c r="S243" s="153">
        <v>0</v>
      </c>
      <c r="T243" s="154">
        <f>S243*H243</f>
        <v>0</v>
      </c>
      <c r="AR243" s="155" t="s">
        <v>268</v>
      </c>
      <c r="AT243" s="155" t="s">
        <v>207</v>
      </c>
      <c r="AU243" s="155" t="s">
        <v>82</v>
      </c>
      <c r="AY243" s="15" t="s">
        <v>193</v>
      </c>
      <c r="BE243" s="156">
        <f>IF(N243="základní",J243,0)</f>
        <v>0</v>
      </c>
      <c r="BF243" s="156">
        <f>IF(N243="snížená",J243,0)</f>
        <v>0</v>
      </c>
      <c r="BG243" s="156">
        <f>IF(N243="zákl. přenesená",J243,0)</f>
        <v>0</v>
      </c>
      <c r="BH243" s="156">
        <f>IF(N243="sníž. přenesená",J243,0)</f>
        <v>0</v>
      </c>
      <c r="BI243" s="156">
        <f>IF(N243="nulová",J243,0)</f>
        <v>0</v>
      </c>
      <c r="BJ243" s="15" t="s">
        <v>82</v>
      </c>
      <c r="BK243" s="156">
        <f>ROUND(I243*H243,2)</f>
        <v>0</v>
      </c>
      <c r="BL243" s="15" t="s">
        <v>268</v>
      </c>
      <c r="BM243" s="155" t="s">
        <v>3499</v>
      </c>
    </row>
    <row r="244" spans="2:65" s="1" customFormat="1" ht="11.25">
      <c r="B244" s="30"/>
      <c r="D244" s="180" t="s">
        <v>286</v>
      </c>
      <c r="F244" s="181" t="s">
        <v>3500</v>
      </c>
      <c r="I244" s="115"/>
      <c r="L244" s="30"/>
      <c r="M244" s="182"/>
      <c r="T244" s="54"/>
      <c r="AT244" s="15" t="s">
        <v>286</v>
      </c>
      <c r="AU244" s="15" t="s">
        <v>82</v>
      </c>
    </row>
    <row r="245" spans="2:65" s="1" customFormat="1" ht="49.15" customHeight="1">
      <c r="B245" s="114"/>
      <c r="C245" s="157" t="s">
        <v>306</v>
      </c>
      <c r="D245" s="157" t="s">
        <v>207</v>
      </c>
      <c r="E245" s="158" t="s">
        <v>1897</v>
      </c>
      <c r="F245" s="159" t="s">
        <v>1898</v>
      </c>
      <c r="G245" s="160" t="s">
        <v>857</v>
      </c>
      <c r="H245" s="161">
        <v>110.97</v>
      </c>
      <c r="I245" s="162"/>
      <c r="J245" s="163">
        <f>ROUND(I245*H245,2)</f>
        <v>0</v>
      </c>
      <c r="K245" s="159" t="s">
        <v>905</v>
      </c>
      <c r="L245" s="30"/>
      <c r="M245" s="164" t="s">
        <v>1</v>
      </c>
      <c r="N245" s="113" t="s">
        <v>39</v>
      </c>
      <c r="P245" s="153">
        <f>O245*H245</f>
        <v>0</v>
      </c>
      <c r="Q245" s="153">
        <v>0</v>
      </c>
      <c r="R245" s="153">
        <f>Q245*H245</f>
        <v>0</v>
      </c>
      <c r="S245" s="153">
        <v>0</v>
      </c>
      <c r="T245" s="154">
        <f>S245*H245</f>
        <v>0</v>
      </c>
      <c r="AR245" s="155" t="s">
        <v>268</v>
      </c>
      <c r="AT245" s="155" t="s">
        <v>207</v>
      </c>
      <c r="AU245" s="155" t="s">
        <v>82</v>
      </c>
      <c r="AY245" s="15" t="s">
        <v>193</v>
      </c>
      <c r="BE245" s="156">
        <f>IF(N245="základní",J245,0)</f>
        <v>0</v>
      </c>
      <c r="BF245" s="156">
        <f>IF(N245="snížená",J245,0)</f>
        <v>0</v>
      </c>
      <c r="BG245" s="156">
        <f>IF(N245="zákl. přenesená",J245,0)</f>
        <v>0</v>
      </c>
      <c r="BH245" s="156">
        <f>IF(N245="sníž. přenesená",J245,0)</f>
        <v>0</v>
      </c>
      <c r="BI245" s="156">
        <f>IF(N245="nulová",J245,0)</f>
        <v>0</v>
      </c>
      <c r="BJ245" s="15" t="s">
        <v>82</v>
      </c>
      <c r="BK245" s="156">
        <f>ROUND(I245*H245,2)</f>
        <v>0</v>
      </c>
      <c r="BL245" s="15" t="s">
        <v>268</v>
      </c>
      <c r="BM245" s="155" t="s">
        <v>3501</v>
      </c>
    </row>
    <row r="246" spans="2:65" s="1" customFormat="1" ht="11.25">
      <c r="B246" s="30"/>
      <c r="D246" s="180" t="s">
        <v>286</v>
      </c>
      <c r="F246" s="181" t="s">
        <v>1900</v>
      </c>
      <c r="I246" s="115"/>
      <c r="L246" s="30"/>
      <c r="M246" s="182"/>
      <c r="T246" s="54"/>
      <c r="AT246" s="15" t="s">
        <v>286</v>
      </c>
      <c r="AU246" s="15" t="s">
        <v>82</v>
      </c>
    </row>
    <row r="247" spans="2:65" s="12" customFormat="1" ht="11.25">
      <c r="B247" s="165"/>
      <c r="D247" s="166" t="s">
        <v>224</v>
      </c>
      <c r="E247" s="167" t="s">
        <v>1</v>
      </c>
      <c r="F247" s="168" t="s">
        <v>3502</v>
      </c>
      <c r="H247" s="169">
        <v>12.6</v>
      </c>
      <c r="I247" s="170"/>
      <c r="L247" s="165"/>
      <c r="M247" s="171"/>
      <c r="T247" s="172"/>
      <c r="AT247" s="167" t="s">
        <v>224</v>
      </c>
      <c r="AU247" s="167" t="s">
        <v>82</v>
      </c>
      <c r="AV247" s="12" t="s">
        <v>84</v>
      </c>
      <c r="AW247" s="12" t="s">
        <v>226</v>
      </c>
      <c r="AX247" s="12" t="s">
        <v>74</v>
      </c>
      <c r="AY247" s="167" t="s">
        <v>193</v>
      </c>
    </row>
    <row r="248" spans="2:65" s="12" customFormat="1" ht="11.25">
      <c r="B248" s="165"/>
      <c r="D248" s="166" t="s">
        <v>224</v>
      </c>
      <c r="E248" s="167" t="s">
        <v>1</v>
      </c>
      <c r="F248" s="168" t="s">
        <v>3503</v>
      </c>
      <c r="H248" s="169">
        <v>47.4</v>
      </c>
      <c r="I248" s="170"/>
      <c r="L248" s="165"/>
      <c r="M248" s="171"/>
      <c r="T248" s="172"/>
      <c r="AT248" s="167" t="s">
        <v>224</v>
      </c>
      <c r="AU248" s="167" t="s">
        <v>82</v>
      </c>
      <c r="AV248" s="12" t="s">
        <v>84</v>
      </c>
      <c r="AW248" s="12" t="s">
        <v>226</v>
      </c>
      <c r="AX248" s="12" t="s">
        <v>74</v>
      </c>
      <c r="AY248" s="167" t="s">
        <v>193</v>
      </c>
    </row>
    <row r="249" spans="2:65" s="12" customFormat="1" ht="11.25">
      <c r="B249" s="165"/>
      <c r="D249" s="166" t="s">
        <v>224</v>
      </c>
      <c r="E249" s="167" t="s">
        <v>1</v>
      </c>
      <c r="F249" s="168" t="s">
        <v>3504</v>
      </c>
      <c r="H249" s="169">
        <v>50.97</v>
      </c>
      <c r="I249" s="170"/>
      <c r="L249" s="165"/>
      <c r="M249" s="171"/>
      <c r="T249" s="172"/>
      <c r="AT249" s="167" t="s">
        <v>224</v>
      </c>
      <c r="AU249" s="167" t="s">
        <v>82</v>
      </c>
      <c r="AV249" s="12" t="s">
        <v>84</v>
      </c>
      <c r="AW249" s="12" t="s">
        <v>226</v>
      </c>
      <c r="AX249" s="12" t="s">
        <v>74</v>
      </c>
      <c r="AY249" s="167" t="s">
        <v>193</v>
      </c>
    </row>
    <row r="250" spans="2:65" s="13" customFormat="1" ht="11.25">
      <c r="B250" s="173"/>
      <c r="D250" s="166" t="s">
        <v>224</v>
      </c>
      <c r="E250" s="174" t="s">
        <v>1</v>
      </c>
      <c r="F250" s="175" t="s">
        <v>227</v>
      </c>
      <c r="H250" s="176">
        <v>110.97</v>
      </c>
      <c r="I250" s="177"/>
      <c r="L250" s="173"/>
      <c r="M250" s="178"/>
      <c r="T250" s="179"/>
      <c r="AT250" s="174" t="s">
        <v>224</v>
      </c>
      <c r="AU250" s="174" t="s">
        <v>82</v>
      </c>
      <c r="AV250" s="13" t="s">
        <v>192</v>
      </c>
      <c r="AW250" s="13" t="s">
        <v>226</v>
      </c>
      <c r="AX250" s="13" t="s">
        <v>82</v>
      </c>
      <c r="AY250" s="174" t="s">
        <v>193</v>
      </c>
    </row>
    <row r="251" spans="2:65" s="1" customFormat="1" ht="55.5" customHeight="1">
      <c r="B251" s="114"/>
      <c r="C251" s="157" t="s">
        <v>507</v>
      </c>
      <c r="D251" s="157" t="s">
        <v>207</v>
      </c>
      <c r="E251" s="158" t="s">
        <v>3505</v>
      </c>
      <c r="F251" s="159" t="s">
        <v>3506</v>
      </c>
      <c r="G251" s="160" t="s">
        <v>857</v>
      </c>
      <c r="H251" s="161">
        <v>124.6</v>
      </c>
      <c r="I251" s="162"/>
      <c r="J251" s="163">
        <f>ROUND(I251*H251,2)</f>
        <v>0</v>
      </c>
      <c r="K251" s="159" t="s">
        <v>239</v>
      </c>
      <c r="L251" s="30"/>
      <c r="M251" s="164" t="s">
        <v>1</v>
      </c>
      <c r="N251" s="113" t="s">
        <v>39</v>
      </c>
      <c r="P251" s="153">
        <f>O251*H251</f>
        <v>0</v>
      </c>
      <c r="Q251" s="153">
        <v>0</v>
      </c>
      <c r="R251" s="153">
        <f>Q251*H251</f>
        <v>0</v>
      </c>
      <c r="S251" s="153">
        <v>0</v>
      </c>
      <c r="T251" s="154">
        <f>S251*H251</f>
        <v>0</v>
      </c>
      <c r="AR251" s="155" t="s">
        <v>268</v>
      </c>
      <c r="AT251" s="155" t="s">
        <v>207</v>
      </c>
      <c r="AU251" s="155" t="s">
        <v>82</v>
      </c>
      <c r="AY251" s="15" t="s">
        <v>193</v>
      </c>
      <c r="BE251" s="156">
        <f>IF(N251="základní",J251,0)</f>
        <v>0</v>
      </c>
      <c r="BF251" s="156">
        <f>IF(N251="snížená",J251,0)</f>
        <v>0</v>
      </c>
      <c r="BG251" s="156">
        <f>IF(N251="zákl. přenesená",J251,0)</f>
        <v>0</v>
      </c>
      <c r="BH251" s="156">
        <f>IF(N251="sníž. přenesená",J251,0)</f>
        <v>0</v>
      </c>
      <c r="BI251" s="156">
        <f>IF(N251="nulová",J251,0)</f>
        <v>0</v>
      </c>
      <c r="BJ251" s="15" t="s">
        <v>82</v>
      </c>
      <c r="BK251" s="156">
        <f>ROUND(I251*H251,2)</f>
        <v>0</v>
      </c>
      <c r="BL251" s="15" t="s">
        <v>268</v>
      </c>
      <c r="BM251" s="155" t="s">
        <v>3507</v>
      </c>
    </row>
    <row r="252" spans="2:65" s="1" customFormat="1" ht="11.25">
      <c r="B252" s="30"/>
      <c r="D252" s="180" t="s">
        <v>286</v>
      </c>
      <c r="F252" s="181" t="s">
        <v>3508</v>
      </c>
      <c r="I252" s="115"/>
      <c r="L252" s="30"/>
      <c r="M252" s="182"/>
      <c r="T252" s="54"/>
      <c r="AT252" s="15" t="s">
        <v>286</v>
      </c>
      <c r="AU252" s="15" t="s">
        <v>82</v>
      </c>
    </row>
    <row r="253" spans="2:65" s="12" customFormat="1" ht="33.75">
      <c r="B253" s="165"/>
      <c r="D253" s="166" t="s">
        <v>224</v>
      </c>
      <c r="E253" s="167" t="s">
        <v>1</v>
      </c>
      <c r="F253" s="168" t="s">
        <v>3509</v>
      </c>
      <c r="H253" s="169">
        <v>124.6</v>
      </c>
      <c r="I253" s="170"/>
      <c r="L253" s="165"/>
      <c r="M253" s="171"/>
      <c r="T253" s="172"/>
      <c r="AT253" s="167" t="s">
        <v>224</v>
      </c>
      <c r="AU253" s="167" t="s">
        <v>82</v>
      </c>
      <c r="AV253" s="12" t="s">
        <v>84</v>
      </c>
      <c r="AW253" s="12" t="s">
        <v>226</v>
      </c>
      <c r="AX253" s="12" t="s">
        <v>74</v>
      </c>
      <c r="AY253" s="167" t="s">
        <v>193</v>
      </c>
    </row>
    <row r="254" spans="2:65" s="13" customFormat="1" ht="11.25">
      <c r="B254" s="173"/>
      <c r="D254" s="166" t="s">
        <v>224</v>
      </c>
      <c r="E254" s="174" t="s">
        <v>1</v>
      </c>
      <c r="F254" s="175" t="s">
        <v>227</v>
      </c>
      <c r="H254" s="176">
        <v>124.6</v>
      </c>
      <c r="I254" s="177"/>
      <c r="L254" s="173"/>
      <c r="M254" s="178"/>
      <c r="T254" s="179"/>
      <c r="AT254" s="174" t="s">
        <v>224</v>
      </c>
      <c r="AU254" s="174" t="s">
        <v>82</v>
      </c>
      <c r="AV254" s="13" t="s">
        <v>192</v>
      </c>
      <c r="AW254" s="13" t="s">
        <v>226</v>
      </c>
      <c r="AX254" s="13" t="s">
        <v>82</v>
      </c>
      <c r="AY254" s="174" t="s">
        <v>193</v>
      </c>
    </row>
    <row r="255" spans="2:65" s="1" customFormat="1" ht="24.2" customHeight="1">
      <c r="B255" s="114"/>
      <c r="C255" s="157" t="s">
        <v>309</v>
      </c>
      <c r="D255" s="157" t="s">
        <v>207</v>
      </c>
      <c r="E255" s="158" t="s">
        <v>1904</v>
      </c>
      <c r="F255" s="159" t="s">
        <v>1905</v>
      </c>
      <c r="G255" s="160" t="s">
        <v>857</v>
      </c>
      <c r="H255" s="161">
        <v>305.58</v>
      </c>
      <c r="I255" s="162"/>
      <c r="J255" s="163">
        <f>ROUND(I255*H255,2)</f>
        <v>0</v>
      </c>
      <c r="K255" s="159" t="s">
        <v>1003</v>
      </c>
      <c r="L255" s="30"/>
      <c r="M255" s="164" t="s">
        <v>1</v>
      </c>
      <c r="N255" s="113" t="s">
        <v>39</v>
      </c>
      <c r="P255" s="153">
        <f>O255*H255</f>
        <v>0</v>
      </c>
      <c r="Q255" s="153">
        <v>0</v>
      </c>
      <c r="R255" s="153">
        <f>Q255*H255</f>
        <v>0</v>
      </c>
      <c r="S255" s="153">
        <v>0</v>
      </c>
      <c r="T255" s="154">
        <f>S255*H255</f>
        <v>0</v>
      </c>
      <c r="AR255" s="155" t="s">
        <v>268</v>
      </c>
      <c r="AT255" s="155" t="s">
        <v>207</v>
      </c>
      <c r="AU255" s="155" t="s">
        <v>82</v>
      </c>
      <c r="AY255" s="15" t="s">
        <v>193</v>
      </c>
      <c r="BE255" s="156">
        <f>IF(N255="základní",J255,0)</f>
        <v>0</v>
      </c>
      <c r="BF255" s="156">
        <f>IF(N255="snížená",J255,0)</f>
        <v>0</v>
      </c>
      <c r="BG255" s="156">
        <f>IF(N255="zákl. přenesená",J255,0)</f>
        <v>0</v>
      </c>
      <c r="BH255" s="156">
        <f>IF(N255="sníž. přenesená",J255,0)</f>
        <v>0</v>
      </c>
      <c r="BI255" s="156">
        <f>IF(N255="nulová",J255,0)</f>
        <v>0</v>
      </c>
      <c r="BJ255" s="15" t="s">
        <v>82</v>
      </c>
      <c r="BK255" s="156">
        <f>ROUND(I255*H255,2)</f>
        <v>0</v>
      </c>
      <c r="BL255" s="15" t="s">
        <v>268</v>
      </c>
      <c r="BM255" s="155" t="s">
        <v>3510</v>
      </c>
    </row>
    <row r="256" spans="2:65" s="1" customFormat="1" ht="11.25">
      <c r="B256" s="30"/>
      <c r="D256" s="180" t="s">
        <v>286</v>
      </c>
      <c r="F256" s="181" t="s">
        <v>1907</v>
      </c>
      <c r="I256" s="115"/>
      <c r="L256" s="30"/>
      <c r="M256" s="182"/>
      <c r="T256" s="54"/>
      <c r="AT256" s="15" t="s">
        <v>286</v>
      </c>
      <c r="AU256" s="15" t="s">
        <v>82</v>
      </c>
    </row>
    <row r="257" spans="2:65" s="12" customFormat="1" ht="11.25">
      <c r="B257" s="165"/>
      <c r="D257" s="166" t="s">
        <v>224</v>
      </c>
      <c r="E257" s="167" t="s">
        <v>1</v>
      </c>
      <c r="F257" s="168" t="s">
        <v>3511</v>
      </c>
      <c r="H257" s="169">
        <v>305.58</v>
      </c>
      <c r="I257" s="170"/>
      <c r="L257" s="165"/>
      <c r="M257" s="171"/>
      <c r="T257" s="172"/>
      <c r="AT257" s="167" t="s">
        <v>224</v>
      </c>
      <c r="AU257" s="167" t="s">
        <v>82</v>
      </c>
      <c r="AV257" s="12" t="s">
        <v>84</v>
      </c>
      <c r="AW257" s="12" t="s">
        <v>226</v>
      </c>
      <c r="AX257" s="12" t="s">
        <v>82</v>
      </c>
      <c r="AY257" s="167" t="s">
        <v>193</v>
      </c>
    </row>
    <row r="258" spans="2:65" s="1" customFormat="1" ht="24.2" customHeight="1">
      <c r="B258" s="114"/>
      <c r="C258" s="157" t="s">
        <v>514</v>
      </c>
      <c r="D258" s="157" t="s">
        <v>207</v>
      </c>
      <c r="E258" s="158" t="s">
        <v>1982</v>
      </c>
      <c r="F258" s="159" t="s">
        <v>1983</v>
      </c>
      <c r="G258" s="160" t="s">
        <v>864</v>
      </c>
      <c r="H258" s="161">
        <v>599.72799999999995</v>
      </c>
      <c r="I258" s="162"/>
      <c r="J258" s="163">
        <f>ROUND(I258*H258,2)</f>
        <v>0</v>
      </c>
      <c r="K258" s="159" t="s">
        <v>1003</v>
      </c>
      <c r="L258" s="30"/>
      <c r="M258" s="164" t="s">
        <v>1</v>
      </c>
      <c r="N258" s="113" t="s">
        <v>39</v>
      </c>
      <c r="P258" s="153">
        <f>O258*H258</f>
        <v>0</v>
      </c>
      <c r="Q258" s="153">
        <v>0</v>
      </c>
      <c r="R258" s="153">
        <f>Q258*H258</f>
        <v>0</v>
      </c>
      <c r="S258" s="153">
        <v>0</v>
      </c>
      <c r="T258" s="154">
        <f>S258*H258</f>
        <v>0</v>
      </c>
      <c r="AR258" s="155" t="s">
        <v>268</v>
      </c>
      <c r="AT258" s="155" t="s">
        <v>207</v>
      </c>
      <c r="AU258" s="155" t="s">
        <v>82</v>
      </c>
      <c r="AY258" s="15" t="s">
        <v>193</v>
      </c>
      <c r="BE258" s="156">
        <f>IF(N258="základní",J258,0)</f>
        <v>0</v>
      </c>
      <c r="BF258" s="156">
        <f>IF(N258="snížená",J258,0)</f>
        <v>0</v>
      </c>
      <c r="BG258" s="156">
        <f>IF(N258="zákl. přenesená",J258,0)</f>
        <v>0</v>
      </c>
      <c r="BH258" s="156">
        <f>IF(N258="sníž. přenesená",J258,0)</f>
        <v>0</v>
      </c>
      <c r="BI258" s="156">
        <f>IF(N258="nulová",J258,0)</f>
        <v>0</v>
      </c>
      <c r="BJ258" s="15" t="s">
        <v>82</v>
      </c>
      <c r="BK258" s="156">
        <f>ROUND(I258*H258,2)</f>
        <v>0</v>
      </c>
      <c r="BL258" s="15" t="s">
        <v>268</v>
      </c>
      <c r="BM258" s="155" t="s">
        <v>3512</v>
      </c>
    </row>
    <row r="259" spans="2:65" s="1" customFormat="1" ht="11.25">
      <c r="B259" s="30"/>
      <c r="D259" s="180" t="s">
        <v>286</v>
      </c>
      <c r="F259" s="181" t="s">
        <v>1985</v>
      </c>
      <c r="I259" s="115"/>
      <c r="L259" s="30"/>
      <c r="M259" s="182"/>
      <c r="T259" s="54"/>
      <c r="AT259" s="15" t="s">
        <v>286</v>
      </c>
      <c r="AU259" s="15" t="s">
        <v>82</v>
      </c>
    </row>
    <row r="260" spans="2:65" s="12" customFormat="1" ht="11.25">
      <c r="B260" s="165"/>
      <c r="D260" s="166" t="s">
        <v>224</v>
      </c>
      <c r="E260" s="167" t="s">
        <v>1</v>
      </c>
      <c r="F260" s="168" t="s">
        <v>3513</v>
      </c>
      <c r="H260" s="169">
        <v>519.48599999999999</v>
      </c>
      <c r="I260" s="170"/>
      <c r="L260" s="165"/>
      <c r="M260" s="171"/>
      <c r="T260" s="172"/>
      <c r="AT260" s="167" t="s">
        <v>224</v>
      </c>
      <c r="AU260" s="167" t="s">
        <v>82</v>
      </c>
      <c r="AV260" s="12" t="s">
        <v>84</v>
      </c>
      <c r="AW260" s="12" t="s">
        <v>226</v>
      </c>
      <c r="AX260" s="12" t="s">
        <v>74</v>
      </c>
      <c r="AY260" s="167" t="s">
        <v>193</v>
      </c>
    </row>
    <row r="261" spans="2:65" s="12" customFormat="1" ht="11.25">
      <c r="B261" s="165"/>
      <c r="D261" s="166" t="s">
        <v>224</v>
      </c>
      <c r="E261" s="167" t="s">
        <v>1</v>
      </c>
      <c r="F261" s="168" t="s">
        <v>3514</v>
      </c>
      <c r="H261" s="169">
        <v>24.641999999999999</v>
      </c>
      <c r="I261" s="170"/>
      <c r="L261" s="165"/>
      <c r="M261" s="171"/>
      <c r="T261" s="172"/>
      <c r="AT261" s="167" t="s">
        <v>224</v>
      </c>
      <c r="AU261" s="167" t="s">
        <v>82</v>
      </c>
      <c r="AV261" s="12" t="s">
        <v>84</v>
      </c>
      <c r="AW261" s="12" t="s">
        <v>226</v>
      </c>
      <c r="AX261" s="12" t="s">
        <v>74</v>
      </c>
      <c r="AY261" s="167" t="s">
        <v>193</v>
      </c>
    </row>
    <row r="262" spans="2:65" s="12" customFormat="1" ht="11.25">
      <c r="B262" s="165"/>
      <c r="D262" s="166" t="s">
        <v>224</v>
      </c>
      <c r="E262" s="167" t="s">
        <v>1</v>
      </c>
      <c r="F262" s="168" t="s">
        <v>3515</v>
      </c>
      <c r="H262" s="169">
        <v>49.6</v>
      </c>
      <c r="I262" s="170"/>
      <c r="L262" s="165"/>
      <c r="M262" s="171"/>
      <c r="T262" s="172"/>
      <c r="AT262" s="167" t="s">
        <v>224</v>
      </c>
      <c r="AU262" s="167" t="s">
        <v>82</v>
      </c>
      <c r="AV262" s="12" t="s">
        <v>84</v>
      </c>
      <c r="AW262" s="12" t="s">
        <v>226</v>
      </c>
      <c r="AX262" s="12" t="s">
        <v>74</v>
      </c>
      <c r="AY262" s="167" t="s">
        <v>193</v>
      </c>
    </row>
    <row r="263" spans="2:65" s="12" customFormat="1" ht="11.25">
      <c r="B263" s="165"/>
      <c r="D263" s="166" t="s">
        <v>224</v>
      </c>
      <c r="E263" s="167" t="s">
        <v>1</v>
      </c>
      <c r="F263" s="168" t="s">
        <v>3516</v>
      </c>
      <c r="H263" s="169">
        <v>6</v>
      </c>
      <c r="I263" s="170"/>
      <c r="L263" s="165"/>
      <c r="M263" s="171"/>
      <c r="T263" s="172"/>
      <c r="AT263" s="167" t="s">
        <v>224</v>
      </c>
      <c r="AU263" s="167" t="s">
        <v>82</v>
      </c>
      <c r="AV263" s="12" t="s">
        <v>84</v>
      </c>
      <c r="AW263" s="12" t="s">
        <v>226</v>
      </c>
      <c r="AX263" s="12" t="s">
        <v>74</v>
      </c>
      <c r="AY263" s="167" t="s">
        <v>193</v>
      </c>
    </row>
    <row r="264" spans="2:65" s="13" customFormat="1" ht="11.25">
      <c r="B264" s="173"/>
      <c r="D264" s="166" t="s">
        <v>224</v>
      </c>
      <c r="E264" s="174" t="s">
        <v>1</v>
      </c>
      <c r="F264" s="175" t="s">
        <v>227</v>
      </c>
      <c r="H264" s="176">
        <v>599.72799999999995</v>
      </c>
      <c r="I264" s="177"/>
      <c r="L264" s="173"/>
      <c r="M264" s="178"/>
      <c r="T264" s="179"/>
      <c r="AT264" s="174" t="s">
        <v>224</v>
      </c>
      <c r="AU264" s="174" t="s">
        <v>82</v>
      </c>
      <c r="AV264" s="13" t="s">
        <v>192</v>
      </c>
      <c r="AW264" s="13" t="s">
        <v>226</v>
      </c>
      <c r="AX264" s="13" t="s">
        <v>82</v>
      </c>
      <c r="AY264" s="174" t="s">
        <v>193</v>
      </c>
    </row>
    <row r="265" spans="2:65" s="1" customFormat="1" ht="37.9" customHeight="1">
      <c r="B265" s="114"/>
      <c r="C265" s="157" t="s">
        <v>313</v>
      </c>
      <c r="D265" s="157" t="s">
        <v>207</v>
      </c>
      <c r="E265" s="158" t="s">
        <v>1992</v>
      </c>
      <c r="F265" s="159" t="s">
        <v>1993</v>
      </c>
      <c r="G265" s="160" t="s">
        <v>864</v>
      </c>
      <c r="H265" s="161">
        <v>3598.3679999999999</v>
      </c>
      <c r="I265" s="162"/>
      <c r="J265" s="163">
        <f>ROUND(I265*H265,2)</f>
        <v>0</v>
      </c>
      <c r="K265" s="159" t="s">
        <v>1003</v>
      </c>
      <c r="L265" s="30"/>
      <c r="M265" s="164" t="s">
        <v>1</v>
      </c>
      <c r="N265" s="113" t="s">
        <v>39</v>
      </c>
      <c r="P265" s="153">
        <f>O265*H265</f>
        <v>0</v>
      </c>
      <c r="Q265" s="153">
        <v>0</v>
      </c>
      <c r="R265" s="153">
        <f>Q265*H265</f>
        <v>0</v>
      </c>
      <c r="S265" s="153">
        <v>0</v>
      </c>
      <c r="T265" s="154">
        <f>S265*H265</f>
        <v>0</v>
      </c>
      <c r="AR265" s="155" t="s">
        <v>268</v>
      </c>
      <c r="AT265" s="155" t="s">
        <v>207</v>
      </c>
      <c r="AU265" s="155" t="s">
        <v>82</v>
      </c>
      <c r="AY265" s="15" t="s">
        <v>193</v>
      </c>
      <c r="BE265" s="156">
        <f>IF(N265="základní",J265,0)</f>
        <v>0</v>
      </c>
      <c r="BF265" s="156">
        <f>IF(N265="snížená",J265,0)</f>
        <v>0</v>
      </c>
      <c r="BG265" s="156">
        <f>IF(N265="zákl. přenesená",J265,0)</f>
        <v>0</v>
      </c>
      <c r="BH265" s="156">
        <f>IF(N265="sníž. přenesená",J265,0)</f>
        <v>0</v>
      </c>
      <c r="BI265" s="156">
        <f>IF(N265="nulová",J265,0)</f>
        <v>0</v>
      </c>
      <c r="BJ265" s="15" t="s">
        <v>82</v>
      </c>
      <c r="BK265" s="156">
        <f>ROUND(I265*H265,2)</f>
        <v>0</v>
      </c>
      <c r="BL265" s="15" t="s">
        <v>268</v>
      </c>
      <c r="BM265" s="155" t="s">
        <v>3517</v>
      </c>
    </row>
    <row r="266" spans="2:65" s="1" customFormat="1" ht="11.25">
      <c r="B266" s="30"/>
      <c r="D266" s="180" t="s">
        <v>286</v>
      </c>
      <c r="F266" s="181" t="s">
        <v>1995</v>
      </c>
      <c r="I266" s="115"/>
      <c r="L266" s="30"/>
      <c r="M266" s="182"/>
      <c r="T266" s="54"/>
      <c r="AT266" s="15" t="s">
        <v>286</v>
      </c>
      <c r="AU266" s="15" t="s">
        <v>82</v>
      </c>
    </row>
    <row r="267" spans="2:65" s="12" customFormat="1" ht="11.25">
      <c r="B267" s="165"/>
      <c r="D267" s="166" t="s">
        <v>224</v>
      </c>
      <c r="E267" s="167" t="s">
        <v>1</v>
      </c>
      <c r="F267" s="168" t="s">
        <v>3513</v>
      </c>
      <c r="H267" s="169">
        <v>519.48599999999999</v>
      </c>
      <c r="I267" s="170"/>
      <c r="L267" s="165"/>
      <c r="M267" s="171"/>
      <c r="T267" s="172"/>
      <c r="AT267" s="167" t="s">
        <v>224</v>
      </c>
      <c r="AU267" s="167" t="s">
        <v>82</v>
      </c>
      <c r="AV267" s="12" t="s">
        <v>84</v>
      </c>
      <c r="AW267" s="12" t="s">
        <v>226</v>
      </c>
      <c r="AX267" s="12" t="s">
        <v>74</v>
      </c>
      <c r="AY267" s="167" t="s">
        <v>193</v>
      </c>
    </row>
    <row r="268" spans="2:65" s="12" customFormat="1" ht="11.25">
      <c r="B268" s="165"/>
      <c r="D268" s="166" t="s">
        <v>224</v>
      </c>
      <c r="E268" s="167" t="s">
        <v>1</v>
      </c>
      <c r="F268" s="168" t="s">
        <v>3514</v>
      </c>
      <c r="H268" s="169">
        <v>24.641999999999999</v>
      </c>
      <c r="I268" s="170"/>
      <c r="L268" s="165"/>
      <c r="M268" s="171"/>
      <c r="T268" s="172"/>
      <c r="AT268" s="167" t="s">
        <v>224</v>
      </c>
      <c r="AU268" s="167" t="s">
        <v>82</v>
      </c>
      <c r="AV268" s="12" t="s">
        <v>84</v>
      </c>
      <c r="AW268" s="12" t="s">
        <v>226</v>
      </c>
      <c r="AX268" s="12" t="s">
        <v>74</v>
      </c>
      <c r="AY268" s="167" t="s">
        <v>193</v>
      </c>
    </row>
    <row r="269" spans="2:65" s="12" customFormat="1" ht="11.25">
      <c r="B269" s="165"/>
      <c r="D269" s="166" t="s">
        <v>224</v>
      </c>
      <c r="E269" s="167" t="s">
        <v>1</v>
      </c>
      <c r="F269" s="168" t="s">
        <v>3515</v>
      </c>
      <c r="H269" s="169">
        <v>49.6</v>
      </c>
      <c r="I269" s="170"/>
      <c r="L269" s="165"/>
      <c r="M269" s="171"/>
      <c r="T269" s="172"/>
      <c r="AT269" s="167" t="s">
        <v>224</v>
      </c>
      <c r="AU269" s="167" t="s">
        <v>82</v>
      </c>
      <c r="AV269" s="12" t="s">
        <v>84</v>
      </c>
      <c r="AW269" s="12" t="s">
        <v>226</v>
      </c>
      <c r="AX269" s="12" t="s">
        <v>74</v>
      </c>
      <c r="AY269" s="167" t="s">
        <v>193</v>
      </c>
    </row>
    <row r="270" spans="2:65" s="12" customFormat="1" ht="11.25">
      <c r="B270" s="165"/>
      <c r="D270" s="166" t="s">
        <v>224</v>
      </c>
      <c r="E270" s="167" t="s">
        <v>1</v>
      </c>
      <c r="F270" s="168" t="s">
        <v>3516</v>
      </c>
      <c r="H270" s="169">
        <v>6</v>
      </c>
      <c r="I270" s="170"/>
      <c r="L270" s="165"/>
      <c r="M270" s="171"/>
      <c r="T270" s="172"/>
      <c r="AT270" s="167" t="s">
        <v>224</v>
      </c>
      <c r="AU270" s="167" t="s">
        <v>82</v>
      </c>
      <c r="AV270" s="12" t="s">
        <v>84</v>
      </c>
      <c r="AW270" s="12" t="s">
        <v>226</v>
      </c>
      <c r="AX270" s="12" t="s">
        <v>74</v>
      </c>
      <c r="AY270" s="167" t="s">
        <v>193</v>
      </c>
    </row>
    <row r="271" spans="2:65" s="13" customFormat="1" ht="11.25">
      <c r="B271" s="173"/>
      <c r="D271" s="166" t="s">
        <v>224</v>
      </c>
      <c r="E271" s="174" t="s">
        <v>1</v>
      </c>
      <c r="F271" s="175" t="s">
        <v>227</v>
      </c>
      <c r="H271" s="176">
        <v>599.72799999999995</v>
      </c>
      <c r="I271" s="177"/>
      <c r="L271" s="173"/>
      <c r="M271" s="178"/>
      <c r="T271" s="179"/>
      <c r="AT271" s="174" t="s">
        <v>224</v>
      </c>
      <c r="AU271" s="174" t="s">
        <v>82</v>
      </c>
      <c r="AV271" s="13" t="s">
        <v>192</v>
      </c>
      <c r="AW271" s="13" t="s">
        <v>226</v>
      </c>
      <c r="AX271" s="13" t="s">
        <v>82</v>
      </c>
      <c r="AY271" s="174" t="s">
        <v>193</v>
      </c>
    </row>
    <row r="272" spans="2:65" s="12" customFormat="1" ht="11.25">
      <c r="B272" s="165"/>
      <c r="D272" s="166" t="s">
        <v>224</v>
      </c>
      <c r="F272" s="168" t="s">
        <v>3518</v>
      </c>
      <c r="H272" s="169">
        <v>3598.3679999999999</v>
      </c>
      <c r="I272" s="170"/>
      <c r="L272" s="165"/>
      <c r="M272" s="171"/>
      <c r="T272" s="172"/>
      <c r="AT272" s="167" t="s">
        <v>224</v>
      </c>
      <c r="AU272" s="167" t="s">
        <v>82</v>
      </c>
      <c r="AV272" s="12" t="s">
        <v>84</v>
      </c>
      <c r="AW272" s="12" t="s">
        <v>3</v>
      </c>
      <c r="AX272" s="12" t="s">
        <v>82</v>
      </c>
      <c r="AY272" s="167" t="s">
        <v>193</v>
      </c>
    </row>
    <row r="273" spans="2:65" s="1" customFormat="1" ht="44.25" customHeight="1">
      <c r="B273" s="114"/>
      <c r="C273" s="157" t="s">
        <v>519</v>
      </c>
      <c r="D273" s="157" t="s">
        <v>207</v>
      </c>
      <c r="E273" s="158" t="s">
        <v>2004</v>
      </c>
      <c r="F273" s="159" t="s">
        <v>2005</v>
      </c>
      <c r="G273" s="160" t="s">
        <v>864</v>
      </c>
      <c r="H273" s="161">
        <v>575.08600000000001</v>
      </c>
      <c r="I273" s="162"/>
      <c r="J273" s="163">
        <f>ROUND(I273*H273,2)</f>
        <v>0</v>
      </c>
      <c r="K273" s="159" t="s">
        <v>1085</v>
      </c>
      <c r="L273" s="30"/>
      <c r="M273" s="164" t="s">
        <v>1</v>
      </c>
      <c r="N273" s="113" t="s">
        <v>39</v>
      </c>
      <c r="P273" s="153">
        <f>O273*H273</f>
        <v>0</v>
      </c>
      <c r="Q273" s="153">
        <v>0</v>
      </c>
      <c r="R273" s="153">
        <f>Q273*H273</f>
        <v>0</v>
      </c>
      <c r="S273" s="153">
        <v>0</v>
      </c>
      <c r="T273" s="154">
        <f>S273*H273</f>
        <v>0</v>
      </c>
      <c r="AR273" s="155" t="s">
        <v>268</v>
      </c>
      <c r="AT273" s="155" t="s">
        <v>207</v>
      </c>
      <c r="AU273" s="155" t="s">
        <v>82</v>
      </c>
      <c r="AY273" s="15" t="s">
        <v>193</v>
      </c>
      <c r="BE273" s="156">
        <f>IF(N273="základní",J273,0)</f>
        <v>0</v>
      </c>
      <c r="BF273" s="156">
        <f>IF(N273="snížená",J273,0)</f>
        <v>0</v>
      </c>
      <c r="BG273" s="156">
        <f>IF(N273="zákl. přenesená",J273,0)</f>
        <v>0</v>
      </c>
      <c r="BH273" s="156">
        <f>IF(N273="sníž. přenesená",J273,0)</f>
        <v>0</v>
      </c>
      <c r="BI273" s="156">
        <f>IF(N273="nulová",J273,0)</f>
        <v>0</v>
      </c>
      <c r="BJ273" s="15" t="s">
        <v>82</v>
      </c>
      <c r="BK273" s="156">
        <f>ROUND(I273*H273,2)</f>
        <v>0</v>
      </c>
      <c r="BL273" s="15" t="s">
        <v>268</v>
      </c>
      <c r="BM273" s="155" t="s">
        <v>3519</v>
      </c>
    </row>
    <row r="274" spans="2:65" s="1" customFormat="1" ht="11.25">
      <c r="B274" s="30"/>
      <c r="D274" s="180" t="s">
        <v>286</v>
      </c>
      <c r="F274" s="181" t="s">
        <v>2007</v>
      </c>
      <c r="I274" s="115"/>
      <c r="L274" s="30"/>
      <c r="M274" s="182"/>
      <c r="T274" s="54"/>
      <c r="AT274" s="15" t="s">
        <v>286</v>
      </c>
      <c r="AU274" s="15" t="s">
        <v>82</v>
      </c>
    </row>
    <row r="275" spans="2:65" s="12" customFormat="1" ht="11.25">
      <c r="B275" s="165"/>
      <c r="D275" s="166" t="s">
        <v>224</v>
      </c>
      <c r="E275" s="167" t="s">
        <v>1</v>
      </c>
      <c r="F275" s="168" t="s">
        <v>3520</v>
      </c>
      <c r="H275" s="169">
        <v>519.48599999999999</v>
      </c>
      <c r="I275" s="170"/>
      <c r="L275" s="165"/>
      <c r="M275" s="171"/>
      <c r="T275" s="172"/>
      <c r="AT275" s="167" t="s">
        <v>224</v>
      </c>
      <c r="AU275" s="167" t="s">
        <v>82</v>
      </c>
      <c r="AV275" s="12" t="s">
        <v>84</v>
      </c>
      <c r="AW275" s="12" t="s">
        <v>226</v>
      </c>
      <c r="AX275" s="12" t="s">
        <v>74</v>
      </c>
      <c r="AY275" s="167" t="s">
        <v>193</v>
      </c>
    </row>
    <row r="276" spans="2:65" s="12" customFormat="1" ht="11.25">
      <c r="B276" s="165"/>
      <c r="D276" s="166" t="s">
        <v>224</v>
      </c>
      <c r="E276" s="167" t="s">
        <v>1</v>
      </c>
      <c r="F276" s="168" t="s">
        <v>3521</v>
      </c>
      <c r="H276" s="169">
        <v>49.6</v>
      </c>
      <c r="I276" s="170"/>
      <c r="L276" s="165"/>
      <c r="M276" s="171"/>
      <c r="T276" s="172"/>
      <c r="AT276" s="167" t="s">
        <v>224</v>
      </c>
      <c r="AU276" s="167" t="s">
        <v>82</v>
      </c>
      <c r="AV276" s="12" t="s">
        <v>84</v>
      </c>
      <c r="AW276" s="12" t="s">
        <v>226</v>
      </c>
      <c r="AX276" s="12" t="s">
        <v>74</v>
      </c>
      <c r="AY276" s="167" t="s">
        <v>193</v>
      </c>
    </row>
    <row r="277" spans="2:65" s="12" customFormat="1" ht="11.25">
      <c r="B277" s="165"/>
      <c r="D277" s="166" t="s">
        <v>224</v>
      </c>
      <c r="E277" s="167" t="s">
        <v>1</v>
      </c>
      <c r="F277" s="168" t="s">
        <v>3522</v>
      </c>
      <c r="H277" s="169">
        <v>6</v>
      </c>
      <c r="I277" s="170"/>
      <c r="L277" s="165"/>
      <c r="M277" s="171"/>
      <c r="T277" s="172"/>
      <c r="AT277" s="167" t="s">
        <v>224</v>
      </c>
      <c r="AU277" s="167" t="s">
        <v>82</v>
      </c>
      <c r="AV277" s="12" t="s">
        <v>84</v>
      </c>
      <c r="AW277" s="12" t="s">
        <v>226</v>
      </c>
      <c r="AX277" s="12" t="s">
        <v>74</v>
      </c>
      <c r="AY277" s="167" t="s">
        <v>193</v>
      </c>
    </row>
    <row r="278" spans="2:65" s="13" customFormat="1" ht="11.25">
      <c r="B278" s="173"/>
      <c r="D278" s="166" t="s">
        <v>224</v>
      </c>
      <c r="E278" s="174" t="s">
        <v>1</v>
      </c>
      <c r="F278" s="175" t="s">
        <v>227</v>
      </c>
      <c r="H278" s="176">
        <v>575.08600000000001</v>
      </c>
      <c r="I278" s="177"/>
      <c r="L278" s="173"/>
      <c r="M278" s="178"/>
      <c r="T278" s="179"/>
      <c r="AT278" s="174" t="s">
        <v>224</v>
      </c>
      <c r="AU278" s="174" t="s">
        <v>82</v>
      </c>
      <c r="AV278" s="13" t="s">
        <v>192</v>
      </c>
      <c r="AW278" s="13" t="s">
        <v>226</v>
      </c>
      <c r="AX278" s="13" t="s">
        <v>82</v>
      </c>
      <c r="AY278" s="174" t="s">
        <v>193</v>
      </c>
    </row>
    <row r="279" spans="2:65" s="1" customFormat="1" ht="44.25" customHeight="1">
      <c r="B279" s="114"/>
      <c r="C279" s="157" t="s">
        <v>316</v>
      </c>
      <c r="D279" s="157" t="s">
        <v>207</v>
      </c>
      <c r="E279" s="158" t="s">
        <v>3523</v>
      </c>
      <c r="F279" s="159" t="s">
        <v>3524</v>
      </c>
      <c r="G279" s="160" t="s">
        <v>864</v>
      </c>
      <c r="H279" s="161">
        <v>24.641999999999999</v>
      </c>
      <c r="I279" s="162"/>
      <c r="J279" s="163">
        <f>ROUND(I279*H279,2)</f>
        <v>0</v>
      </c>
      <c r="K279" s="159" t="s">
        <v>1085</v>
      </c>
      <c r="L279" s="30"/>
      <c r="M279" s="164" t="s">
        <v>1</v>
      </c>
      <c r="N279" s="113" t="s">
        <v>39</v>
      </c>
      <c r="P279" s="153">
        <f>O279*H279</f>
        <v>0</v>
      </c>
      <c r="Q279" s="153">
        <v>0</v>
      </c>
      <c r="R279" s="153">
        <f>Q279*H279</f>
        <v>0</v>
      </c>
      <c r="S279" s="153">
        <v>0</v>
      </c>
      <c r="T279" s="154">
        <f>S279*H279</f>
        <v>0</v>
      </c>
      <c r="AR279" s="155" t="s">
        <v>268</v>
      </c>
      <c r="AT279" s="155" t="s">
        <v>207</v>
      </c>
      <c r="AU279" s="155" t="s">
        <v>82</v>
      </c>
      <c r="AY279" s="15" t="s">
        <v>193</v>
      </c>
      <c r="BE279" s="156">
        <f>IF(N279="základní",J279,0)</f>
        <v>0</v>
      </c>
      <c r="BF279" s="156">
        <f>IF(N279="snížená",J279,0)</f>
        <v>0</v>
      </c>
      <c r="BG279" s="156">
        <f>IF(N279="zákl. přenesená",J279,0)</f>
        <v>0</v>
      </c>
      <c r="BH279" s="156">
        <f>IF(N279="sníž. přenesená",J279,0)</f>
        <v>0</v>
      </c>
      <c r="BI279" s="156">
        <f>IF(N279="nulová",J279,0)</f>
        <v>0</v>
      </c>
      <c r="BJ279" s="15" t="s">
        <v>82</v>
      </c>
      <c r="BK279" s="156">
        <f>ROUND(I279*H279,2)</f>
        <v>0</v>
      </c>
      <c r="BL279" s="15" t="s">
        <v>268</v>
      </c>
      <c r="BM279" s="155" t="s">
        <v>3525</v>
      </c>
    </row>
    <row r="280" spans="2:65" s="1" customFormat="1" ht="11.25">
      <c r="B280" s="30"/>
      <c r="D280" s="180" t="s">
        <v>286</v>
      </c>
      <c r="F280" s="181" t="s">
        <v>3526</v>
      </c>
      <c r="I280" s="115"/>
      <c r="L280" s="30"/>
      <c r="M280" s="182"/>
      <c r="T280" s="54"/>
      <c r="AT280" s="15" t="s">
        <v>286</v>
      </c>
      <c r="AU280" s="15" t="s">
        <v>82</v>
      </c>
    </row>
    <row r="281" spans="2:65" s="12" customFormat="1" ht="11.25">
      <c r="B281" s="165"/>
      <c r="D281" s="166" t="s">
        <v>224</v>
      </c>
      <c r="E281" s="167" t="s">
        <v>1</v>
      </c>
      <c r="F281" s="168" t="s">
        <v>3527</v>
      </c>
      <c r="H281" s="169">
        <v>24.641999999999999</v>
      </c>
      <c r="I281" s="170"/>
      <c r="L281" s="165"/>
      <c r="M281" s="171"/>
      <c r="T281" s="172"/>
      <c r="AT281" s="167" t="s">
        <v>224</v>
      </c>
      <c r="AU281" s="167" t="s">
        <v>82</v>
      </c>
      <c r="AV281" s="12" t="s">
        <v>84</v>
      </c>
      <c r="AW281" s="12" t="s">
        <v>226</v>
      </c>
      <c r="AX281" s="12" t="s">
        <v>82</v>
      </c>
      <c r="AY281" s="167" t="s">
        <v>193</v>
      </c>
    </row>
    <row r="282" spans="2:65" s="1" customFormat="1" ht="24.2" customHeight="1">
      <c r="B282" s="114"/>
      <c r="C282" s="157" t="s">
        <v>526</v>
      </c>
      <c r="D282" s="157" t="s">
        <v>207</v>
      </c>
      <c r="E282" s="158" t="s">
        <v>929</v>
      </c>
      <c r="F282" s="159" t="s">
        <v>930</v>
      </c>
      <c r="G282" s="160" t="s">
        <v>864</v>
      </c>
      <c r="H282" s="161">
        <v>465.59399999999999</v>
      </c>
      <c r="I282" s="162"/>
      <c r="J282" s="163">
        <f>ROUND(I282*H282,2)</f>
        <v>0</v>
      </c>
      <c r="K282" s="159" t="s">
        <v>1003</v>
      </c>
      <c r="L282" s="30"/>
      <c r="M282" s="164" t="s">
        <v>1</v>
      </c>
      <c r="N282" s="113" t="s">
        <v>39</v>
      </c>
      <c r="P282" s="153">
        <f>O282*H282</f>
        <v>0</v>
      </c>
      <c r="Q282" s="153">
        <v>0</v>
      </c>
      <c r="R282" s="153">
        <f>Q282*H282</f>
        <v>0</v>
      </c>
      <c r="S282" s="153">
        <v>0</v>
      </c>
      <c r="T282" s="154">
        <f>S282*H282</f>
        <v>0</v>
      </c>
      <c r="AR282" s="155" t="s">
        <v>268</v>
      </c>
      <c r="AT282" s="155" t="s">
        <v>207</v>
      </c>
      <c r="AU282" s="155" t="s">
        <v>82</v>
      </c>
      <c r="AY282" s="15" t="s">
        <v>193</v>
      </c>
      <c r="BE282" s="156">
        <f>IF(N282="základní",J282,0)</f>
        <v>0</v>
      </c>
      <c r="BF282" s="156">
        <f>IF(N282="snížená",J282,0)</f>
        <v>0</v>
      </c>
      <c r="BG282" s="156">
        <f>IF(N282="zákl. přenesená",J282,0)</f>
        <v>0</v>
      </c>
      <c r="BH282" s="156">
        <f>IF(N282="sníž. přenesená",J282,0)</f>
        <v>0</v>
      </c>
      <c r="BI282" s="156">
        <f>IF(N282="nulová",J282,0)</f>
        <v>0</v>
      </c>
      <c r="BJ282" s="15" t="s">
        <v>82</v>
      </c>
      <c r="BK282" s="156">
        <f>ROUND(I282*H282,2)</f>
        <v>0</v>
      </c>
      <c r="BL282" s="15" t="s">
        <v>268</v>
      </c>
      <c r="BM282" s="155" t="s">
        <v>3528</v>
      </c>
    </row>
    <row r="283" spans="2:65" s="1" customFormat="1" ht="11.25">
      <c r="B283" s="30"/>
      <c r="D283" s="180" t="s">
        <v>286</v>
      </c>
      <c r="F283" s="181" t="s">
        <v>2011</v>
      </c>
      <c r="I283" s="115"/>
      <c r="L283" s="30"/>
      <c r="M283" s="182"/>
      <c r="T283" s="54"/>
      <c r="AT283" s="15" t="s">
        <v>286</v>
      </c>
      <c r="AU283" s="15" t="s">
        <v>82</v>
      </c>
    </row>
    <row r="284" spans="2:65" s="12" customFormat="1" ht="11.25">
      <c r="B284" s="165"/>
      <c r="D284" s="166" t="s">
        <v>224</v>
      </c>
      <c r="E284" s="167" t="s">
        <v>1</v>
      </c>
      <c r="F284" s="168" t="s">
        <v>3529</v>
      </c>
      <c r="H284" s="169">
        <v>178.64</v>
      </c>
      <c r="I284" s="170"/>
      <c r="L284" s="165"/>
      <c r="M284" s="171"/>
      <c r="T284" s="172"/>
      <c r="AT284" s="167" t="s">
        <v>224</v>
      </c>
      <c r="AU284" s="167" t="s">
        <v>82</v>
      </c>
      <c r="AV284" s="12" t="s">
        <v>84</v>
      </c>
      <c r="AW284" s="12" t="s">
        <v>226</v>
      </c>
      <c r="AX284" s="12" t="s">
        <v>74</v>
      </c>
      <c r="AY284" s="167" t="s">
        <v>193</v>
      </c>
    </row>
    <row r="285" spans="2:65" s="12" customFormat="1" ht="11.25">
      <c r="B285" s="165"/>
      <c r="D285" s="166" t="s">
        <v>224</v>
      </c>
      <c r="E285" s="167" t="s">
        <v>1</v>
      </c>
      <c r="F285" s="168" t="s">
        <v>3530</v>
      </c>
      <c r="H285" s="169">
        <v>100.032</v>
      </c>
      <c r="I285" s="170"/>
      <c r="L285" s="165"/>
      <c r="M285" s="171"/>
      <c r="T285" s="172"/>
      <c r="AT285" s="167" t="s">
        <v>224</v>
      </c>
      <c r="AU285" s="167" t="s">
        <v>82</v>
      </c>
      <c r="AV285" s="12" t="s">
        <v>84</v>
      </c>
      <c r="AW285" s="12" t="s">
        <v>226</v>
      </c>
      <c r="AX285" s="12" t="s">
        <v>74</v>
      </c>
      <c r="AY285" s="167" t="s">
        <v>193</v>
      </c>
    </row>
    <row r="286" spans="2:65" s="12" customFormat="1" ht="11.25">
      <c r="B286" s="165"/>
      <c r="D286" s="166" t="s">
        <v>224</v>
      </c>
      <c r="E286" s="167" t="s">
        <v>1</v>
      </c>
      <c r="F286" s="168" t="s">
        <v>3531</v>
      </c>
      <c r="H286" s="169">
        <v>1.3708800000000001</v>
      </c>
      <c r="I286" s="170"/>
      <c r="L286" s="165"/>
      <c r="M286" s="171"/>
      <c r="T286" s="172"/>
      <c r="AT286" s="167" t="s">
        <v>224</v>
      </c>
      <c r="AU286" s="167" t="s">
        <v>82</v>
      </c>
      <c r="AV286" s="12" t="s">
        <v>84</v>
      </c>
      <c r="AW286" s="12" t="s">
        <v>226</v>
      </c>
      <c r="AX286" s="12" t="s">
        <v>74</v>
      </c>
      <c r="AY286" s="167" t="s">
        <v>193</v>
      </c>
    </row>
    <row r="287" spans="2:65" s="12" customFormat="1" ht="11.25">
      <c r="B287" s="165"/>
      <c r="D287" s="166" t="s">
        <v>224</v>
      </c>
      <c r="E287" s="167" t="s">
        <v>1</v>
      </c>
      <c r="F287" s="168" t="s">
        <v>3532</v>
      </c>
      <c r="H287" s="169">
        <v>42.311279999999996</v>
      </c>
      <c r="I287" s="170"/>
      <c r="L287" s="165"/>
      <c r="M287" s="171"/>
      <c r="T287" s="172"/>
      <c r="AT287" s="167" t="s">
        <v>224</v>
      </c>
      <c r="AU287" s="167" t="s">
        <v>82</v>
      </c>
      <c r="AV287" s="12" t="s">
        <v>84</v>
      </c>
      <c r="AW287" s="12" t="s">
        <v>226</v>
      </c>
      <c r="AX287" s="12" t="s">
        <v>74</v>
      </c>
      <c r="AY287" s="167" t="s">
        <v>193</v>
      </c>
    </row>
    <row r="288" spans="2:65" s="12" customFormat="1" ht="11.25">
      <c r="B288" s="165"/>
      <c r="D288" s="166" t="s">
        <v>224</v>
      </c>
      <c r="E288" s="167" t="s">
        <v>1</v>
      </c>
      <c r="F288" s="168" t="s">
        <v>3533</v>
      </c>
      <c r="H288" s="169">
        <v>0.59616000000000002</v>
      </c>
      <c r="I288" s="170"/>
      <c r="L288" s="165"/>
      <c r="M288" s="171"/>
      <c r="T288" s="172"/>
      <c r="AT288" s="167" t="s">
        <v>224</v>
      </c>
      <c r="AU288" s="167" t="s">
        <v>82</v>
      </c>
      <c r="AV288" s="12" t="s">
        <v>84</v>
      </c>
      <c r="AW288" s="12" t="s">
        <v>226</v>
      </c>
      <c r="AX288" s="12" t="s">
        <v>74</v>
      </c>
      <c r="AY288" s="167" t="s">
        <v>193</v>
      </c>
    </row>
    <row r="289" spans="2:65" s="12" customFormat="1" ht="11.25">
      <c r="B289" s="165"/>
      <c r="D289" s="166" t="s">
        <v>224</v>
      </c>
      <c r="E289" s="167" t="s">
        <v>1</v>
      </c>
      <c r="F289" s="168" t="s">
        <v>3534</v>
      </c>
      <c r="H289" s="169">
        <v>98.4</v>
      </c>
      <c r="I289" s="170"/>
      <c r="L289" s="165"/>
      <c r="M289" s="171"/>
      <c r="T289" s="172"/>
      <c r="AT289" s="167" t="s">
        <v>224</v>
      </c>
      <c r="AU289" s="167" t="s">
        <v>82</v>
      </c>
      <c r="AV289" s="12" t="s">
        <v>84</v>
      </c>
      <c r="AW289" s="12" t="s">
        <v>226</v>
      </c>
      <c r="AX289" s="12" t="s">
        <v>74</v>
      </c>
      <c r="AY289" s="167" t="s">
        <v>193</v>
      </c>
    </row>
    <row r="290" spans="2:65" s="12" customFormat="1" ht="11.25">
      <c r="B290" s="165"/>
      <c r="D290" s="166" t="s">
        <v>224</v>
      </c>
      <c r="E290" s="167" t="s">
        <v>1</v>
      </c>
      <c r="F290" s="168" t="s">
        <v>3535</v>
      </c>
      <c r="H290" s="169">
        <v>22.8</v>
      </c>
      <c r="I290" s="170"/>
      <c r="L290" s="165"/>
      <c r="M290" s="171"/>
      <c r="T290" s="172"/>
      <c r="AT290" s="167" t="s">
        <v>224</v>
      </c>
      <c r="AU290" s="167" t="s">
        <v>82</v>
      </c>
      <c r="AV290" s="12" t="s">
        <v>84</v>
      </c>
      <c r="AW290" s="12" t="s">
        <v>226</v>
      </c>
      <c r="AX290" s="12" t="s">
        <v>74</v>
      </c>
      <c r="AY290" s="167" t="s">
        <v>193</v>
      </c>
    </row>
    <row r="291" spans="2:65" s="12" customFormat="1" ht="11.25">
      <c r="B291" s="165"/>
      <c r="D291" s="166" t="s">
        <v>224</v>
      </c>
      <c r="E291" s="167" t="s">
        <v>1</v>
      </c>
      <c r="F291" s="168" t="s">
        <v>3536</v>
      </c>
      <c r="H291" s="169">
        <v>10.824</v>
      </c>
      <c r="I291" s="170"/>
      <c r="L291" s="165"/>
      <c r="M291" s="171"/>
      <c r="T291" s="172"/>
      <c r="AT291" s="167" t="s">
        <v>224</v>
      </c>
      <c r="AU291" s="167" t="s">
        <v>82</v>
      </c>
      <c r="AV291" s="12" t="s">
        <v>84</v>
      </c>
      <c r="AW291" s="12" t="s">
        <v>226</v>
      </c>
      <c r="AX291" s="12" t="s">
        <v>74</v>
      </c>
      <c r="AY291" s="167" t="s">
        <v>193</v>
      </c>
    </row>
    <row r="292" spans="2:65" s="12" customFormat="1" ht="11.25">
      <c r="B292" s="165"/>
      <c r="D292" s="166" t="s">
        <v>224</v>
      </c>
      <c r="E292" s="167" t="s">
        <v>1</v>
      </c>
      <c r="F292" s="168" t="s">
        <v>3537</v>
      </c>
      <c r="H292" s="169">
        <v>10.62</v>
      </c>
      <c r="I292" s="170"/>
      <c r="L292" s="165"/>
      <c r="M292" s="171"/>
      <c r="T292" s="172"/>
      <c r="AT292" s="167" t="s">
        <v>224</v>
      </c>
      <c r="AU292" s="167" t="s">
        <v>82</v>
      </c>
      <c r="AV292" s="12" t="s">
        <v>84</v>
      </c>
      <c r="AW292" s="12" t="s">
        <v>226</v>
      </c>
      <c r="AX292" s="12" t="s">
        <v>74</v>
      </c>
      <c r="AY292" s="167" t="s">
        <v>193</v>
      </c>
    </row>
    <row r="293" spans="2:65" s="13" customFormat="1" ht="11.25">
      <c r="B293" s="173"/>
      <c r="D293" s="166" t="s">
        <v>224</v>
      </c>
      <c r="E293" s="174" t="s">
        <v>1</v>
      </c>
      <c r="F293" s="175" t="s">
        <v>227</v>
      </c>
      <c r="H293" s="176">
        <v>465.59431999999998</v>
      </c>
      <c r="I293" s="177"/>
      <c r="L293" s="173"/>
      <c r="M293" s="178"/>
      <c r="T293" s="179"/>
      <c r="AT293" s="174" t="s">
        <v>224</v>
      </c>
      <c r="AU293" s="174" t="s">
        <v>82</v>
      </c>
      <c r="AV293" s="13" t="s">
        <v>192</v>
      </c>
      <c r="AW293" s="13" t="s">
        <v>226</v>
      </c>
      <c r="AX293" s="13" t="s">
        <v>82</v>
      </c>
      <c r="AY293" s="174" t="s">
        <v>193</v>
      </c>
    </row>
    <row r="294" spans="2:65" s="1" customFormat="1" ht="37.9" customHeight="1">
      <c r="B294" s="114"/>
      <c r="C294" s="157" t="s">
        <v>321</v>
      </c>
      <c r="D294" s="157" t="s">
        <v>207</v>
      </c>
      <c r="E294" s="158" t="s">
        <v>3538</v>
      </c>
      <c r="F294" s="159" t="s">
        <v>3539</v>
      </c>
      <c r="G294" s="160" t="s">
        <v>221</v>
      </c>
      <c r="H294" s="161">
        <v>120</v>
      </c>
      <c r="I294" s="162"/>
      <c r="J294" s="163">
        <f>ROUND(I294*H294,2)</f>
        <v>0</v>
      </c>
      <c r="K294" s="159" t="s">
        <v>239</v>
      </c>
      <c r="L294" s="30"/>
      <c r="M294" s="164" t="s">
        <v>1</v>
      </c>
      <c r="N294" s="113" t="s">
        <v>39</v>
      </c>
      <c r="P294" s="153">
        <f>O294*H294</f>
        <v>0</v>
      </c>
      <c r="Q294" s="153">
        <v>0</v>
      </c>
      <c r="R294" s="153">
        <f>Q294*H294</f>
        <v>0</v>
      </c>
      <c r="S294" s="153">
        <v>0</v>
      </c>
      <c r="T294" s="154">
        <f>S294*H294</f>
        <v>0</v>
      </c>
      <c r="AR294" s="155" t="s">
        <v>1004</v>
      </c>
      <c r="AT294" s="155" t="s">
        <v>207</v>
      </c>
      <c r="AU294" s="155" t="s">
        <v>82</v>
      </c>
      <c r="AY294" s="15" t="s">
        <v>193</v>
      </c>
      <c r="BE294" s="156">
        <f>IF(N294="základní",J294,0)</f>
        <v>0</v>
      </c>
      <c r="BF294" s="156">
        <f>IF(N294="snížená",J294,0)</f>
        <v>0</v>
      </c>
      <c r="BG294" s="156">
        <f>IF(N294="zákl. přenesená",J294,0)</f>
        <v>0</v>
      </c>
      <c r="BH294" s="156">
        <f>IF(N294="sníž. přenesená",J294,0)</f>
        <v>0</v>
      </c>
      <c r="BI294" s="156">
        <f>IF(N294="nulová",J294,0)</f>
        <v>0</v>
      </c>
      <c r="BJ294" s="15" t="s">
        <v>82</v>
      </c>
      <c r="BK294" s="156">
        <f>ROUND(I294*H294,2)</f>
        <v>0</v>
      </c>
      <c r="BL294" s="15" t="s">
        <v>1004</v>
      </c>
      <c r="BM294" s="155" t="s">
        <v>3540</v>
      </c>
    </row>
    <row r="295" spans="2:65" s="1" customFormat="1" ht="11.25">
      <c r="B295" s="30"/>
      <c r="D295" s="180" t="s">
        <v>286</v>
      </c>
      <c r="F295" s="181" t="s">
        <v>3541</v>
      </c>
      <c r="I295" s="115"/>
      <c r="L295" s="30"/>
      <c r="M295" s="182"/>
      <c r="T295" s="54"/>
      <c r="AT295" s="15" t="s">
        <v>286</v>
      </c>
      <c r="AU295" s="15" t="s">
        <v>82</v>
      </c>
    </row>
    <row r="296" spans="2:65" s="12" customFormat="1" ht="11.25">
      <c r="B296" s="165"/>
      <c r="D296" s="166" t="s">
        <v>224</v>
      </c>
      <c r="E296" s="167" t="s">
        <v>1</v>
      </c>
      <c r="F296" s="168" t="s">
        <v>3542</v>
      </c>
      <c r="H296" s="169">
        <v>120</v>
      </c>
      <c r="I296" s="170"/>
      <c r="L296" s="165"/>
      <c r="M296" s="171"/>
      <c r="T296" s="172"/>
      <c r="AT296" s="167" t="s">
        <v>224</v>
      </c>
      <c r="AU296" s="167" t="s">
        <v>82</v>
      </c>
      <c r="AV296" s="12" t="s">
        <v>84</v>
      </c>
      <c r="AW296" s="12" t="s">
        <v>226</v>
      </c>
      <c r="AX296" s="12" t="s">
        <v>82</v>
      </c>
      <c r="AY296" s="167" t="s">
        <v>193</v>
      </c>
    </row>
    <row r="297" spans="2:65" s="1" customFormat="1" ht="37.9" customHeight="1">
      <c r="B297" s="114"/>
      <c r="C297" s="157" t="s">
        <v>533</v>
      </c>
      <c r="D297" s="157" t="s">
        <v>207</v>
      </c>
      <c r="E297" s="158" t="s">
        <v>3543</v>
      </c>
      <c r="F297" s="159" t="s">
        <v>3544</v>
      </c>
      <c r="G297" s="160" t="s">
        <v>221</v>
      </c>
      <c r="H297" s="161">
        <v>14.5</v>
      </c>
      <c r="I297" s="162"/>
      <c r="J297" s="163">
        <f>ROUND(I297*H297,2)</f>
        <v>0</v>
      </c>
      <c r="K297" s="159" t="s">
        <v>239</v>
      </c>
      <c r="L297" s="30"/>
      <c r="M297" s="164" t="s">
        <v>1</v>
      </c>
      <c r="N297" s="113" t="s">
        <v>39</v>
      </c>
      <c r="P297" s="153">
        <f>O297*H297</f>
        <v>0</v>
      </c>
      <c r="Q297" s="153">
        <v>0</v>
      </c>
      <c r="R297" s="153">
        <f>Q297*H297</f>
        <v>0</v>
      </c>
      <c r="S297" s="153">
        <v>0</v>
      </c>
      <c r="T297" s="154">
        <f>S297*H297</f>
        <v>0</v>
      </c>
      <c r="AR297" s="155" t="s">
        <v>1004</v>
      </c>
      <c r="AT297" s="155" t="s">
        <v>207</v>
      </c>
      <c r="AU297" s="155" t="s">
        <v>82</v>
      </c>
      <c r="AY297" s="15" t="s">
        <v>193</v>
      </c>
      <c r="BE297" s="156">
        <f>IF(N297="základní",J297,0)</f>
        <v>0</v>
      </c>
      <c r="BF297" s="156">
        <f>IF(N297="snížená",J297,0)</f>
        <v>0</v>
      </c>
      <c r="BG297" s="156">
        <f>IF(N297="zákl. přenesená",J297,0)</f>
        <v>0</v>
      </c>
      <c r="BH297" s="156">
        <f>IF(N297="sníž. přenesená",J297,0)</f>
        <v>0</v>
      </c>
      <c r="BI297" s="156">
        <f>IF(N297="nulová",J297,0)</f>
        <v>0</v>
      </c>
      <c r="BJ297" s="15" t="s">
        <v>82</v>
      </c>
      <c r="BK297" s="156">
        <f>ROUND(I297*H297,2)</f>
        <v>0</v>
      </c>
      <c r="BL297" s="15" t="s">
        <v>1004</v>
      </c>
      <c r="BM297" s="155" t="s">
        <v>3545</v>
      </c>
    </row>
    <row r="298" spans="2:65" s="1" customFormat="1" ht="11.25">
      <c r="B298" s="30"/>
      <c r="D298" s="180" t="s">
        <v>286</v>
      </c>
      <c r="F298" s="181" t="s">
        <v>3546</v>
      </c>
      <c r="I298" s="115"/>
      <c r="L298" s="30"/>
      <c r="M298" s="182"/>
      <c r="T298" s="54"/>
      <c r="AT298" s="15" t="s">
        <v>286</v>
      </c>
      <c r="AU298" s="15" t="s">
        <v>82</v>
      </c>
    </row>
    <row r="299" spans="2:65" s="1" customFormat="1" ht="37.9" customHeight="1">
      <c r="B299" s="114"/>
      <c r="C299" s="157" t="s">
        <v>325</v>
      </c>
      <c r="D299" s="157" t="s">
        <v>207</v>
      </c>
      <c r="E299" s="158" t="s">
        <v>3547</v>
      </c>
      <c r="F299" s="159" t="s">
        <v>3548</v>
      </c>
      <c r="G299" s="160" t="s">
        <v>221</v>
      </c>
      <c r="H299" s="161">
        <v>5.5</v>
      </c>
      <c r="I299" s="162"/>
      <c r="J299" s="163">
        <f>ROUND(I299*H299,2)</f>
        <v>0</v>
      </c>
      <c r="K299" s="159" t="s">
        <v>239</v>
      </c>
      <c r="L299" s="30"/>
      <c r="M299" s="164" t="s">
        <v>1</v>
      </c>
      <c r="N299" s="113" t="s">
        <v>39</v>
      </c>
      <c r="P299" s="153">
        <f>O299*H299</f>
        <v>0</v>
      </c>
      <c r="Q299" s="153">
        <v>0</v>
      </c>
      <c r="R299" s="153">
        <f>Q299*H299</f>
        <v>0</v>
      </c>
      <c r="S299" s="153">
        <v>0</v>
      </c>
      <c r="T299" s="154">
        <f>S299*H299</f>
        <v>0</v>
      </c>
      <c r="AR299" s="155" t="s">
        <v>1004</v>
      </c>
      <c r="AT299" s="155" t="s">
        <v>207</v>
      </c>
      <c r="AU299" s="155" t="s">
        <v>82</v>
      </c>
      <c r="AY299" s="15" t="s">
        <v>193</v>
      </c>
      <c r="BE299" s="156">
        <f>IF(N299="základní",J299,0)</f>
        <v>0</v>
      </c>
      <c r="BF299" s="156">
        <f>IF(N299="snížená",J299,0)</f>
        <v>0</v>
      </c>
      <c r="BG299" s="156">
        <f>IF(N299="zákl. přenesená",J299,0)</f>
        <v>0</v>
      </c>
      <c r="BH299" s="156">
        <f>IF(N299="sníž. přenesená",J299,0)</f>
        <v>0</v>
      </c>
      <c r="BI299" s="156">
        <f>IF(N299="nulová",J299,0)</f>
        <v>0</v>
      </c>
      <c r="BJ299" s="15" t="s">
        <v>82</v>
      </c>
      <c r="BK299" s="156">
        <f>ROUND(I299*H299,2)</f>
        <v>0</v>
      </c>
      <c r="BL299" s="15" t="s">
        <v>1004</v>
      </c>
      <c r="BM299" s="155" t="s">
        <v>3549</v>
      </c>
    </row>
    <row r="300" spans="2:65" s="1" customFormat="1" ht="11.25">
      <c r="B300" s="30"/>
      <c r="D300" s="180" t="s">
        <v>286</v>
      </c>
      <c r="F300" s="181" t="s">
        <v>3550</v>
      </c>
      <c r="I300" s="115"/>
      <c r="L300" s="30"/>
      <c r="M300" s="182"/>
      <c r="T300" s="54"/>
      <c r="AT300" s="15" t="s">
        <v>286</v>
      </c>
      <c r="AU300" s="15" t="s">
        <v>82</v>
      </c>
    </row>
    <row r="301" spans="2:65" s="1" customFormat="1" ht="49.15" customHeight="1">
      <c r="B301" s="114"/>
      <c r="C301" s="157" t="s">
        <v>539</v>
      </c>
      <c r="D301" s="157" t="s">
        <v>207</v>
      </c>
      <c r="E301" s="158" t="s">
        <v>3551</v>
      </c>
      <c r="F301" s="159" t="s">
        <v>3552</v>
      </c>
      <c r="G301" s="160" t="s">
        <v>221</v>
      </c>
      <c r="H301" s="161">
        <v>288</v>
      </c>
      <c r="I301" s="162"/>
      <c r="J301" s="163">
        <f>ROUND(I301*H301,2)</f>
        <v>0</v>
      </c>
      <c r="K301" s="159" t="s">
        <v>239</v>
      </c>
      <c r="L301" s="30"/>
      <c r="M301" s="164" t="s">
        <v>1</v>
      </c>
      <c r="N301" s="113" t="s">
        <v>39</v>
      </c>
      <c r="P301" s="153">
        <f>O301*H301</f>
        <v>0</v>
      </c>
      <c r="Q301" s="153">
        <v>0</v>
      </c>
      <c r="R301" s="153">
        <f>Q301*H301</f>
        <v>0</v>
      </c>
      <c r="S301" s="153">
        <v>0</v>
      </c>
      <c r="T301" s="154">
        <f>S301*H301</f>
        <v>0</v>
      </c>
      <c r="AR301" s="155" t="s">
        <v>1004</v>
      </c>
      <c r="AT301" s="155" t="s">
        <v>207</v>
      </c>
      <c r="AU301" s="155" t="s">
        <v>82</v>
      </c>
      <c r="AY301" s="15" t="s">
        <v>193</v>
      </c>
      <c r="BE301" s="156">
        <f>IF(N301="základní",J301,0)</f>
        <v>0</v>
      </c>
      <c r="BF301" s="156">
        <f>IF(N301="snížená",J301,0)</f>
        <v>0</v>
      </c>
      <c r="BG301" s="156">
        <f>IF(N301="zákl. přenesená",J301,0)</f>
        <v>0</v>
      </c>
      <c r="BH301" s="156">
        <f>IF(N301="sníž. přenesená",J301,0)</f>
        <v>0</v>
      </c>
      <c r="BI301" s="156">
        <f>IF(N301="nulová",J301,0)</f>
        <v>0</v>
      </c>
      <c r="BJ301" s="15" t="s">
        <v>82</v>
      </c>
      <c r="BK301" s="156">
        <f>ROUND(I301*H301,2)</f>
        <v>0</v>
      </c>
      <c r="BL301" s="15" t="s">
        <v>1004</v>
      </c>
      <c r="BM301" s="155" t="s">
        <v>3553</v>
      </c>
    </row>
    <row r="302" spans="2:65" s="1" customFormat="1" ht="11.25">
      <c r="B302" s="30"/>
      <c r="D302" s="180" t="s">
        <v>286</v>
      </c>
      <c r="F302" s="181" t="s">
        <v>3554</v>
      </c>
      <c r="I302" s="115"/>
      <c r="L302" s="30"/>
      <c r="M302" s="182"/>
      <c r="T302" s="54"/>
      <c r="AT302" s="15" t="s">
        <v>286</v>
      </c>
      <c r="AU302" s="15" t="s">
        <v>82</v>
      </c>
    </row>
    <row r="303" spans="2:65" s="12" customFormat="1" ht="11.25">
      <c r="B303" s="165"/>
      <c r="D303" s="166" t="s">
        <v>224</v>
      </c>
      <c r="E303" s="167" t="s">
        <v>1</v>
      </c>
      <c r="F303" s="168" t="s">
        <v>3555</v>
      </c>
      <c r="H303" s="169">
        <v>288</v>
      </c>
      <c r="I303" s="170"/>
      <c r="L303" s="165"/>
      <c r="M303" s="171"/>
      <c r="T303" s="172"/>
      <c r="AT303" s="167" t="s">
        <v>224</v>
      </c>
      <c r="AU303" s="167" t="s">
        <v>82</v>
      </c>
      <c r="AV303" s="12" t="s">
        <v>84</v>
      </c>
      <c r="AW303" s="12" t="s">
        <v>226</v>
      </c>
      <c r="AX303" s="12" t="s">
        <v>82</v>
      </c>
      <c r="AY303" s="167" t="s">
        <v>193</v>
      </c>
    </row>
    <row r="304" spans="2:65" s="1" customFormat="1" ht="49.15" customHeight="1">
      <c r="B304" s="114"/>
      <c r="C304" s="157" t="s">
        <v>329</v>
      </c>
      <c r="D304" s="157" t="s">
        <v>207</v>
      </c>
      <c r="E304" s="158" t="s">
        <v>3556</v>
      </c>
      <c r="F304" s="159" t="s">
        <v>3557</v>
      </c>
      <c r="G304" s="160" t="s">
        <v>221</v>
      </c>
      <c r="H304" s="161">
        <v>6</v>
      </c>
      <c r="I304" s="162"/>
      <c r="J304" s="163">
        <f>ROUND(I304*H304,2)</f>
        <v>0</v>
      </c>
      <c r="K304" s="159" t="s">
        <v>239</v>
      </c>
      <c r="L304" s="30"/>
      <c r="M304" s="164" t="s">
        <v>1</v>
      </c>
      <c r="N304" s="113" t="s">
        <v>39</v>
      </c>
      <c r="P304" s="153">
        <f>O304*H304</f>
        <v>0</v>
      </c>
      <c r="Q304" s="153">
        <v>0</v>
      </c>
      <c r="R304" s="153">
        <f>Q304*H304</f>
        <v>0</v>
      </c>
      <c r="S304" s="153">
        <v>0</v>
      </c>
      <c r="T304" s="154">
        <f>S304*H304</f>
        <v>0</v>
      </c>
      <c r="AR304" s="155" t="s">
        <v>1004</v>
      </c>
      <c r="AT304" s="155" t="s">
        <v>207</v>
      </c>
      <c r="AU304" s="155" t="s">
        <v>82</v>
      </c>
      <c r="AY304" s="15" t="s">
        <v>193</v>
      </c>
      <c r="BE304" s="156">
        <f>IF(N304="základní",J304,0)</f>
        <v>0</v>
      </c>
      <c r="BF304" s="156">
        <f>IF(N304="snížená",J304,0)</f>
        <v>0</v>
      </c>
      <c r="BG304" s="156">
        <f>IF(N304="zákl. přenesená",J304,0)</f>
        <v>0</v>
      </c>
      <c r="BH304" s="156">
        <f>IF(N304="sníž. přenesená",J304,0)</f>
        <v>0</v>
      </c>
      <c r="BI304" s="156">
        <f>IF(N304="nulová",J304,0)</f>
        <v>0</v>
      </c>
      <c r="BJ304" s="15" t="s">
        <v>82</v>
      </c>
      <c r="BK304" s="156">
        <f>ROUND(I304*H304,2)</f>
        <v>0</v>
      </c>
      <c r="BL304" s="15" t="s">
        <v>1004</v>
      </c>
      <c r="BM304" s="155" t="s">
        <v>3558</v>
      </c>
    </row>
    <row r="305" spans="2:65" s="1" customFormat="1" ht="11.25">
      <c r="B305" s="30"/>
      <c r="D305" s="180" t="s">
        <v>286</v>
      </c>
      <c r="F305" s="181" t="s">
        <v>3559</v>
      </c>
      <c r="I305" s="115"/>
      <c r="L305" s="30"/>
      <c r="M305" s="182"/>
      <c r="T305" s="54"/>
      <c r="AT305" s="15" t="s">
        <v>286</v>
      </c>
      <c r="AU305" s="15" t="s">
        <v>82</v>
      </c>
    </row>
    <row r="306" spans="2:65" s="12" customFormat="1" ht="11.25">
      <c r="B306" s="165"/>
      <c r="D306" s="166" t="s">
        <v>224</v>
      </c>
      <c r="E306" s="167" t="s">
        <v>1</v>
      </c>
      <c r="F306" s="168" t="s">
        <v>3560</v>
      </c>
      <c r="H306" s="169">
        <v>6</v>
      </c>
      <c r="I306" s="170"/>
      <c r="L306" s="165"/>
      <c r="M306" s="171"/>
      <c r="T306" s="172"/>
      <c r="AT306" s="167" t="s">
        <v>224</v>
      </c>
      <c r="AU306" s="167" t="s">
        <v>82</v>
      </c>
      <c r="AV306" s="12" t="s">
        <v>84</v>
      </c>
      <c r="AW306" s="12" t="s">
        <v>226</v>
      </c>
      <c r="AX306" s="12" t="s">
        <v>82</v>
      </c>
      <c r="AY306" s="167" t="s">
        <v>193</v>
      </c>
    </row>
    <row r="307" spans="2:65" s="1" customFormat="1" ht="49.15" customHeight="1">
      <c r="B307" s="114"/>
      <c r="C307" s="157" t="s">
        <v>546</v>
      </c>
      <c r="D307" s="157" t="s">
        <v>207</v>
      </c>
      <c r="E307" s="158" t="s">
        <v>3561</v>
      </c>
      <c r="F307" s="159" t="s">
        <v>3562</v>
      </c>
      <c r="G307" s="160" t="s">
        <v>221</v>
      </c>
      <c r="H307" s="161">
        <v>105.5</v>
      </c>
      <c r="I307" s="162"/>
      <c r="J307" s="163">
        <f>ROUND(I307*H307,2)</f>
        <v>0</v>
      </c>
      <c r="K307" s="159" t="s">
        <v>239</v>
      </c>
      <c r="L307" s="30"/>
      <c r="M307" s="164" t="s">
        <v>1</v>
      </c>
      <c r="N307" s="113" t="s">
        <v>39</v>
      </c>
      <c r="P307" s="153">
        <f>O307*H307</f>
        <v>0</v>
      </c>
      <c r="Q307" s="153">
        <v>0</v>
      </c>
      <c r="R307" s="153">
        <f>Q307*H307</f>
        <v>0</v>
      </c>
      <c r="S307" s="153">
        <v>0</v>
      </c>
      <c r="T307" s="154">
        <f>S307*H307</f>
        <v>0</v>
      </c>
      <c r="AR307" s="155" t="s">
        <v>1004</v>
      </c>
      <c r="AT307" s="155" t="s">
        <v>207</v>
      </c>
      <c r="AU307" s="155" t="s">
        <v>82</v>
      </c>
      <c r="AY307" s="15" t="s">
        <v>193</v>
      </c>
      <c r="BE307" s="156">
        <f>IF(N307="základní",J307,0)</f>
        <v>0</v>
      </c>
      <c r="BF307" s="156">
        <f>IF(N307="snížená",J307,0)</f>
        <v>0</v>
      </c>
      <c r="BG307" s="156">
        <f>IF(N307="zákl. přenesená",J307,0)</f>
        <v>0</v>
      </c>
      <c r="BH307" s="156">
        <f>IF(N307="sníž. přenesená",J307,0)</f>
        <v>0</v>
      </c>
      <c r="BI307" s="156">
        <f>IF(N307="nulová",J307,0)</f>
        <v>0</v>
      </c>
      <c r="BJ307" s="15" t="s">
        <v>82</v>
      </c>
      <c r="BK307" s="156">
        <f>ROUND(I307*H307,2)</f>
        <v>0</v>
      </c>
      <c r="BL307" s="15" t="s">
        <v>1004</v>
      </c>
      <c r="BM307" s="155" t="s">
        <v>3563</v>
      </c>
    </row>
    <row r="308" spans="2:65" s="1" customFormat="1" ht="11.25">
      <c r="B308" s="30"/>
      <c r="D308" s="180" t="s">
        <v>286</v>
      </c>
      <c r="F308" s="181" t="s">
        <v>3564</v>
      </c>
      <c r="I308" s="115"/>
      <c r="L308" s="30"/>
      <c r="M308" s="182"/>
      <c r="T308" s="54"/>
      <c r="AT308" s="15" t="s">
        <v>286</v>
      </c>
      <c r="AU308" s="15" t="s">
        <v>82</v>
      </c>
    </row>
    <row r="309" spans="2:65" s="12" customFormat="1" ht="11.25">
      <c r="B309" s="165"/>
      <c r="D309" s="166" t="s">
        <v>224</v>
      </c>
      <c r="E309" s="167" t="s">
        <v>1</v>
      </c>
      <c r="F309" s="168" t="s">
        <v>3565</v>
      </c>
      <c r="H309" s="169">
        <v>105.5</v>
      </c>
      <c r="I309" s="170"/>
      <c r="L309" s="165"/>
      <c r="M309" s="171"/>
      <c r="T309" s="172"/>
      <c r="AT309" s="167" t="s">
        <v>224</v>
      </c>
      <c r="AU309" s="167" t="s">
        <v>82</v>
      </c>
      <c r="AV309" s="12" t="s">
        <v>84</v>
      </c>
      <c r="AW309" s="12" t="s">
        <v>226</v>
      </c>
      <c r="AX309" s="12" t="s">
        <v>82</v>
      </c>
      <c r="AY309" s="167" t="s">
        <v>193</v>
      </c>
    </row>
    <row r="310" spans="2:65" s="1" customFormat="1" ht="16.5" customHeight="1">
      <c r="B310" s="114"/>
      <c r="C310" s="143" t="s">
        <v>268</v>
      </c>
      <c r="D310" s="143" t="s">
        <v>196</v>
      </c>
      <c r="E310" s="144" t="s">
        <v>3566</v>
      </c>
      <c r="F310" s="145" t="s">
        <v>3567</v>
      </c>
      <c r="G310" s="146" t="s">
        <v>221</v>
      </c>
      <c r="H310" s="147">
        <v>1047.9000000000001</v>
      </c>
      <c r="I310" s="148"/>
      <c r="J310" s="149">
        <f>ROUND(I310*H310,2)</f>
        <v>0</v>
      </c>
      <c r="K310" s="145" t="s">
        <v>239</v>
      </c>
      <c r="L310" s="150"/>
      <c r="M310" s="151" t="s">
        <v>1</v>
      </c>
      <c r="N310" s="152" t="s">
        <v>39</v>
      </c>
      <c r="P310" s="153">
        <f>O310*H310</f>
        <v>0</v>
      </c>
      <c r="Q310" s="153">
        <v>3.7999999999999999E-2</v>
      </c>
      <c r="R310" s="153">
        <f>Q310*H310</f>
        <v>39.8202</v>
      </c>
      <c r="S310" s="153">
        <v>0</v>
      </c>
      <c r="T310" s="154">
        <f>S310*H310</f>
        <v>0</v>
      </c>
      <c r="AR310" s="155" t="s">
        <v>1004</v>
      </c>
      <c r="AT310" s="155" t="s">
        <v>196</v>
      </c>
      <c r="AU310" s="155" t="s">
        <v>82</v>
      </c>
      <c r="AY310" s="15" t="s">
        <v>193</v>
      </c>
      <c r="BE310" s="156">
        <f>IF(N310="základní",J310,0)</f>
        <v>0</v>
      </c>
      <c r="BF310" s="156">
        <f>IF(N310="snížená",J310,0)</f>
        <v>0</v>
      </c>
      <c r="BG310" s="156">
        <f>IF(N310="zákl. přenesená",J310,0)</f>
        <v>0</v>
      </c>
      <c r="BH310" s="156">
        <f>IF(N310="sníž. přenesená",J310,0)</f>
        <v>0</v>
      </c>
      <c r="BI310" s="156">
        <f>IF(N310="nulová",J310,0)</f>
        <v>0</v>
      </c>
      <c r="BJ310" s="15" t="s">
        <v>82</v>
      </c>
      <c r="BK310" s="156">
        <f>ROUND(I310*H310,2)</f>
        <v>0</v>
      </c>
      <c r="BL310" s="15" t="s">
        <v>1004</v>
      </c>
      <c r="BM310" s="155" t="s">
        <v>3568</v>
      </c>
    </row>
    <row r="311" spans="2:65" s="12" customFormat="1" ht="11.25">
      <c r="B311" s="165"/>
      <c r="D311" s="166" t="s">
        <v>224</v>
      </c>
      <c r="E311" s="167" t="s">
        <v>1</v>
      </c>
      <c r="F311" s="168" t="s">
        <v>3569</v>
      </c>
      <c r="H311" s="169">
        <v>998</v>
      </c>
      <c r="I311" s="170"/>
      <c r="L311" s="165"/>
      <c r="M311" s="171"/>
      <c r="T311" s="172"/>
      <c r="AT311" s="167" t="s">
        <v>224</v>
      </c>
      <c r="AU311" s="167" t="s">
        <v>82</v>
      </c>
      <c r="AV311" s="12" t="s">
        <v>84</v>
      </c>
      <c r="AW311" s="12" t="s">
        <v>226</v>
      </c>
      <c r="AX311" s="12" t="s">
        <v>82</v>
      </c>
      <c r="AY311" s="167" t="s">
        <v>193</v>
      </c>
    </row>
    <row r="312" spans="2:65" s="12" customFormat="1" ht="11.25">
      <c r="B312" s="165"/>
      <c r="D312" s="166" t="s">
        <v>224</v>
      </c>
      <c r="F312" s="168" t="s">
        <v>3570</v>
      </c>
      <c r="H312" s="169">
        <v>1047.9000000000001</v>
      </c>
      <c r="I312" s="170"/>
      <c r="L312" s="165"/>
      <c r="M312" s="171"/>
      <c r="T312" s="172"/>
      <c r="AT312" s="167" t="s">
        <v>224</v>
      </c>
      <c r="AU312" s="167" t="s">
        <v>82</v>
      </c>
      <c r="AV312" s="12" t="s">
        <v>84</v>
      </c>
      <c r="AW312" s="12" t="s">
        <v>3</v>
      </c>
      <c r="AX312" s="12" t="s">
        <v>82</v>
      </c>
      <c r="AY312" s="167" t="s">
        <v>193</v>
      </c>
    </row>
    <row r="313" spans="2:65" s="1" customFormat="1" ht="16.5" customHeight="1">
      <c r="B313" s="114"/>
      <c r="C313" s="143" t="s">
        <v>551</v>
      </c>
      <c r="D313" s="143" t="s">
        <v>196</v>
      </c>
      <c r="E313" s="144" t="s">
        <v>3571</v>
      </c>
      <c r="F313" s="145" t="s">
        <v>3572</v>
      </c>
      <c r="G313" s="146" t="s">
        <v>221</v>
      </c>
      <c r="H313" s="147">
        <v>24</v>
      </c>
      <c r="I313" s="148"/>
      <c r="J313" s="149">
        <f>ROUND(I313*H313,2)</f>
        <v>0</v>
      </c>
      <c r="K313" s="145" t="s">
        <v>239</v>
      </c>
      <c r="L313" s="150"/>
      <c r="M313" s="151" t="s">
        <v>1</v>
      </c>
      <c r="N313" s="152" t="s">
        <v>39</v>
      </c>
      <c r="P313" s="153">
        <f>O313*H313</f>
        <v>0</v>
      </c>
      <c r="Q313" s="153">
        <v>2.24E-2</v>
      </c>
      <c r="R313" s="153">
        <f>Q313*H313</f>
        <v>0.53759999999999997</v>
      </c>
      <c r="S313" s="153">
        <v>0</v>
      </c>
      <c r="T313" s="154">
        <f>S313*H313</f>
        <v>0</v>
      </c>
      <c r="AR313" s="155" t="s">
        <v>1004</v>
      </c>
      <c r="AT313" s="155" t="s">
        <v>196</v>
      </c>
      <c r="AU313" s="155" t="s">
        <v>82</v>
      </c>
      <c r="AY313" s="15" t="s">
        <v>193</v>
      </c>
      <c r="BE313" s="156">
        <f>IF(N313="základní",J313,0)</f>
        <v>0</v>
      </c>
      <c r="BF313" s="156">
        <f>IF(N313="snížená",J313,0)</f>
        <v>0</v>
      </c>
      <c r="BG313" s="156">
        <f>IF(N313="zákl. přenesená",J313,0)</f>
        <v>0</v>
      </c>
      <c r="BH313" s="156">
        <f>IF(N313="sníž. přenesená",J313,0)</f>
        <v>0</v>
      </c>
      <c r="BI313" s="156">
        <f>IF(N313="nulová",J313,0)</f>
        <v>0</v>
      </c>
      <c r="BJ313" s="15" t="s">
        <v>82</v>
      </c>
      <c r="BK313" s="156">
        <f>ROUND(I313*H313,2)</f>
        <v>0</v>
      </c>
      <c r="BL313" s="15" t="s">
        <v>1004</v>
      </c>
      <c r="BM313" s="155" t="s">
        <v>3573</v>
      </c>
    </row>
    <row r="314" spans="2:65" s="12" customFormat="1" ht="11.25">
      <c r="B314" s="165"/>
      <c r="D314" s="166" t="s">
        <v>224</v>
      </c>
      <c r="E314" s="167" t="s">
        <v>1</v>
      </c>
      <c r="F314" s="168" t="s">
        <v>3574</v>
      </c>
      <c r="H314" s="169">
        <v>24</v>
      </c>
      <c r="I314" s="170"/>
      <c r="L314" s="165"/>
      <c r="M314" s="171"/>
      <c r="T314" s="172"/>
      <c r="AT314" s="167" t="s">
        <v>224</v>
      </c>
      <c r="AU314" s="167" t="s">
        <v>82</v>
      </c>
      <c r="AV314" s="12" t="s">
        <v>84</v>
      </c>
      <c r="AW314" s="12" t="s">
        <v>226</v>
      </c>
      <c r="AX314" s="12" t="s">
        <v>82</v>
      </c>
      <c r="AY314" s="167" t="s">
        <v>193</v>
      </c>
    </row>
    <row r="315" spans="2:65" s="1" customFormat="1" ht="16.5" customHeight="1">
      <c r="B315" s="114"/>
      <c r="C315" s="143" t="s">
        <v>340</v>
      </c>
      <c r="D315" s="143" t="s">
        <v>196</v>
      </c>
      <c r="E315" s="144" t="s">
        <v>2028</v>
      </c>
      <c r="F315" s="145" t="s">
        <v>2029</v>
      </c>
      <c r="G315" s="146" t="s">
        <v>864</v>
      </c>
      <c r="H315" s="147">
        <v>178.636</v>
      </c>
      <c r="I315" s="148"/>
      <c r="J315" s="149">
        <f>ROUND(I315*H315,2)</f>
        <v>0</v>
      </c>
      <c r="K315" s="145" t="s">
        <v>1003</v>
      </c>
      <c r="L315" s="150"/>
      <c r="M315" s="151" t="s">
        <v>1</v>
      </c>
      <c r="N315" s="152" t="s">
        <v>39</v>
      </c>
      <c r="P315" s="153">
        <f>O315*H315</f>
        <v>0</v>
      </c>
      <c r="Q315" s="153">
        <v>1</v>
      </c>
      <c r="R315" s="153">
        <f>Q315*H315</f>
        <v>178.636</v>
      </c>
      <c r="S315" s="153">
        <v>0</v>
      </c>
      <c r="T315" s="154">
        <f>S315*H315</f>
        <v>0</v>
      </c>
      <c r="AR315" s="155" t="s">
        <v>200</v>
      </c>
      <c r="AT315" s="155" t="s">
        <v>196</v>
      </c>
      <c r="AU315" s="155" t="s">
        <v>82</v>
      </c>
      <c r="AY315" s="15" t="s">
        <v>193</v>
      </c>
      <c r="BE315" s="156">
        <f>IF(N315="základní",J315,0)</f>
        <v>0</v>
      </c>
      <c r="BF315" s="156">
        <f>IF(N315="snížená",J315,0)</f>
        <v>0</v>
      </c>
      <c r="BG315" s="156">
        <f>IF(N315="zákl. přenesená",J315,0)</f>
        <v>0</v>
      </c>
      <c r="BH315" s="156">
        <f>IF(N315="sníž. přenesená",J315,0)</f>
        <v>0</v>
      </c>
      <c r="BI315" s="156">
        <f>IF(N315="nulová",J315,0)</f>
        <v>0</v>
      </c>
      <c r="BJ315" s="15" t="s">
        <v>82</v>
      </c>
      <c r="BK315" s="156">
        <f>ROUND(I315*H315,2)</f>
        <v>0</v>
      </c>
      <c r="BL315" s="15" t="s">
        <v>192</v>
      </c>
      <c r="BM315" s="155" t="s">
        <v>3575</v>
      </c>
    </row>
    <row r="316" spans="2:65" s="12" customFormat="1" ht="11.25">
      <c r="B316" s="165"/>
      <c r="D316" s="166" t="s">
        <v>224</v>
      </c>
      <c r="E316" s="167" t="s">
        <v>1</v>
      </c>
      <c r="F316" s="168" t="s">
        <v>3576</v>
      </c>
      <c r="H316" s="169">
        <v>25.2</v>
      </c>
      <c r="I316" s="170"/>
      <c r="L316" s="165"/>
      <c r="M316" s="171"/>
      <c r="T316" s="172"/>
      <c r="AT316" s="167" t="s">
        <v>224</v>
      </c>
      <c r="AU316" s="167" t="s">
        <v>82</v>
      </c>
      <c r="AV316" s="12" t="s">
        <v>84</v>
      </c>
      <c r="AW316" s="12" t="s">
        <v>226</v>
      </c>
      <c r="AX316" s="12" t="s">
        <v>74</v>
      </c>
      <c r="AY316" s="167" t="s">
        <v>193</v>
      </c>
    </row>
    <row r="317" spans="2:65" s="12" customFormat="1" ht="11.25">
      <c r="B317" s="165"/>
      <c r="D317" s="166" t="s">
        <v>224</v>
      </c>
      <c r="E317" s="167" t="s">
        <v>1</v>
      </c>
      <c r="F317" s="168" t="s">
        <v>3577</v>
      </c>
      <c r="H317" s="169">
        <v>27.267199999999999</v>
      </c>
      <c r="I317" s="170"/>
      <c r="L317" s="165"/>
      <c r="M317" s="171"/>
      <c r="T317" s="172"/>
      <c r="AT317" s="167" t="s">
        <v>224</v>
      </c>
      <c r="AU317" s="167" t="s">
        <v>82</v>
      </c>
      <c r="AV317" s="12" t="s">
        <v>84</v>
      </c>
      <c r="AW317" s="12" t="s">
        <v>226</v>
      </c>
      <c r="AX317" s="12" t="s">
        <v>74</v>
      </c>
      <c r="AY317" s="167" t="s">
        <v>193</v>
      </c>
    </row>
    <row r="318" spans="2:65" s="12" customFormat="1" ht="33.75">
      <c r="B318" s="165"/>
      <c r="D318" s="166" t="s">
        <v>224</v>
      </c>
      <c r="E318" s="167" t="s">
        <v>1</v>
      </c>
      <c r="F318" s="168" t="s">
        <v>3578</v>
      </c>
      <c r="H318" s="169">
        <v>126.16840000000001</v>
      </c>
      <c r="I318" s="170"/>
      <c r="L318" s="165"/>
      <c r="M318" s="171"/>
      <c r="T318" s="172"/>
      <c r="AT318" s="167" t="s">
        <v>224</v>
      </c>
      <c r="AU318" s="167" t="s">
        <v>82</v>
      </c>
      <c r="AV318" s="12" t="s">
        <v>84</v>
      </c>
      <c r="AW318" s="12" t="s">
        <v>226</v>
      </c>
      <c r="AX318" s="12" t="s">
        <v>74</v>
      </c>
      <c r="AY318" s="167" t="s">
        <v>193</v>
      </c>
    </row>
    <row r="319" spans="2:65" s="13" customFormat="1" ht="11.25">
      <c r="B319" s="173"/>
      <c r="D319" s="166" t="s">
        <v>224</v>
      </c>
      <c r="E319" s="174" t="s">
        <v>1</v>
      </c>
      <c r="F319" s="175" t="s">
        <v>227</v>
      </c>
      <c r="H319" s="176">
        <v>178.63560000000001</v>
      </c>
      <c r="I319" s="177"/>
      <c r="L319" s="173"/>
      <c r="M319" s="178"/>
      <c r="T319" s="179"/>
      <c r="AT319" s="174" t="s">
        <v>224</v>
      </c>
      <c r="AU319" s="174" t="s">
        <v>82</v>
      </c>
      <c r="AV319" s="13" t="s">
        <v>192</v>
      </c>
      <c r="AW319" s="13" t="s">
        <v>226</v>
      </c>
      <c r="AX319" s="13" t="s">
        <v>82</v>
      </c>
      <c r="AY319" s="174" t="s">
        <v>193</v>
      </c>
    </row>
    <row r="320" spans="2:65" s="1" customFormat="1" ht="49.15" customHeight="1">
      <c r="B320" s="114"/>
      <c r="C320" s="157" t="s">
        <v>1352</v>
      </c>
      <c r="D320" s="157" t="s">
        <v>207</v>
      </c>
      <c r="E320" s="158" t="s">
        <v>3579</v>
      </c>
      <c r="F320" s="159" t="s">
        <v>3580</v>
      </c>
      <c r="G320" s="160" t="s">
        <v>221</v>
      </c>
      <c r="H320" s="161">
        <v>3.5</v>
      </c>
      <c r="I320" s="162"/>
      <c r="J320" s="163">
        <f>ROUND(I320*H320,2)</f>
        <v>0</v>
      </c>
      <c r="K320" s="159" t="s">
        <v>239</v>
      </c>
      <c r="L320" s="30"/>
      <c r="M320" s="164" t="s">
        <v>1</v>
      </c>
      <c r="N320" s="113" t="s">
        <v>39</v>
      </c>
      <c r="P320" s="153">
        <f>O320*H320</f>
        <v>0</v>
      </c>
      <c r="Q320" s="153">
        <v>0</v>
      </c>
      <c r="R320" s="153">
        <f>Q320*H320</f>
        <v>0</v>
      </c>
      <c r="S320" s="153">
        <v>0</v>
      </c>
      <c r="T320" s="154">
        <f>S320*H320</f>
        <v>0</v>
      </c>
      <c r="AR320" s="155" t="s">
        <v>1004</v>
      </c>
      <c r="AT320" s="155" t="s">
        <v>207</v>
      </c>
      <c r="AU320" s="155" t="s">
        <v>82</v>
      </c>
      <c r="AY320" s="15" t="s">
        <v>193</v>
      </c>
      <c r="BE320" s="156">
        <f>IF(N320="základní",J320,0)</f>
        <v>0</v>
      </c>
      <c r="BF320" s="156">
        <f>IF(N320="snížená",J320,0)</f>
        <v>0</v>
      </c>
      <c r="BG320" s="156">
        <f>IF(N320="zákl. přenesená",J320,0)</f>
        <v>0</v>
      </c>
      <c r="BH320" s="156">
        <f>IF(N320="sníž. přenesená",J320,0)</f>
        <v>0</v>
      </c>
      <c r="BI320" s="156">
        <f>IF(N320="nulová",J320,0)</f>
        <v>0</v>
      </c>
      <c r="BJ320" s="15" t="s">
        <v>82</v>
      </c>
      <c r="BK320" s="156">
        <f>ROUND(I320*H320,2)</f>
        <v>0</v>
      </c>
      <c r="BL320" s="15" t="s">
        <v>1004</v>
      </c>
      <c r="BM320" s="155" t="s">
        <v>3581</v>
      </c>
    </row>
    <row r="321" spans="2:65" s="1" customFormat="1" ht="11.25">
      <c r="B321" s="30"/>
      <c r="D321" s="180" t="s">
        <v>286</v>
      </c>
      <c r="F321" s="181" t="s">
        <v>3582</v>
      </c>
      <c r="I321" s="115"/>
      <c r="L321" s="30"/>
      <c r="M321" s="182"/>
      <c r="T321" s="54"/>
      <c r="AT321" s="15" t="s">
        <v>286</v>
      </c>
      <c r="AU321" s="15" t="s">
        <v>82</v>
      </c>
    </row>
    <row r="322" spans="2:65" s="1" customFormat="1" ht="16.5" customHeight="1">
      <c r="B322" s="114"/>
      <c r="C322" s="143" t="s">
        <v>345</v>
      </c>
      <c r="D322" s="143" t="s">
        <v>196</v>
      </c>
      <c r="E322" s="144" t="s">
        <v>3566</v>
      </c>
      <c r="F322" s="145" t="s">
        <v>3567</v>
      </c>
      <c r="G322" s="146" t="s">
        <v>221</v>
      </c>
      <c r="H322" s="147">
        <v>3.2549999999999999</v>
      </c>
      <c r="I322" s="148"/>
      <c r="J322" s="149">
        <f>ROUND(I322*H322,2)</f>
        <v>0</v>
      </c>
      <c r="K322" s="145" t="s">
        <v>239</v>
      </c>
      <c r="L322" s="150"/>
      <c r="M322" s="151" t="s">
        <v>1</v>
      </c>
      <c r="N322" s="152" t="s">
        <v>39</v>
      </c>
      <c r="P322" s="153">
        <f>O322*H322</f>
        <v>0</v>
      </c>
      <c r="Q322" s="153">
        <v>3.7999999999999999E-2</v>
      </c>
      <c r="R322" s="153">
        <f>Q322*H322</f>
        <v>0.12368999999999999</v>
      </c>
      <c r="S322" s="153">
        <v>0</v>
      </c>
      <c r="T322" s="154">
        <f>S322*H322</f>
        <v>0</v>
      </c>
      <c r="AR322" s="155" t="s">
        <v>1004</v>
      </c>
      <c r="AT322" s="155" t="s">
        <v>196</v>
      </c>
      <c r="AU322" s="155" t="s">
        <v>82</v>
      </c>
      <c r="AY322" s="15" t="s">
        <v>193</v>
      </c>
      <c r="BE322" s="156">
        <f>IF(N322="základní",J322,0)</f>
        <v>0</v>
      </c>
      <c r="BF322" s="156">
        <f>IF(N322="snížená",J322,0)</f>
        <v>0</v>
      </c>
      <c r="BG322" s="156">
        <f>IF(N322="zákl. přenesená",J322,0)</f>
        <v>0</v>
      </c>
      <c r="BH322" s="156">
        <f>IF(N322="sníž. přenesená",J322,0)</f>
        <v>0</v>
      </c>
      <c r="BI322" s="156">
        <f>IF(N322="nulová",J322,0)</f>
        <v>0</v>
      </c>
      <c r="BJ322" s="15" t="s">
        <v>82</v>
      </c>
      <c r="BK322" s="156">
        <f>ROUND(I322*H322,2)</f>
        <v>0</v>
      </c>
      <c r="BL322" s="15" t="s">
        <v>1004</v>
      </c>
      <c r="BM322" s="155" t="s">
        <v>3583</v>
      </c>
    </row>
    <row r="323" spans="2:65" s="12" customFormat="1" ht="11.25">
      <c r="B323" s="165"/>
      <c r="D323" s="166" t="s">
        <v>224</v>
      </c>
      <c r="E323" s="167" t="s">
        <v>1</v>
      </c>
      <c r="F323" s="168" t="s">
        <v>3584</v>
      </c>
      <c r="H323" s="169">
        <v>3.1</v>
      </c>
      <c r="I323" s="170"/>
      <c r="L323" s="165"/>
      <c r="M323" s="171"/>
      <c r="T323" s="172"/>
      <c r="AT323" s="167" t="s">
        <v>224</v>
      </c>
      <c r="AU323" s="167" t="s">
        <v>82</v>
      </c>
      <c r="AV323" s="12" t="s">
        <v>84</v>
      </c>
      <c r="AW323" s="12" t="s">
        <v>226</v>
      </c>
      <c r="AX323" s="12" t="s">
        <v>82</v>
      </c>
      <c r="AY323" s="167" t="s">
        <v>193</v>
      </c>
    </row>
    <row r="324" spans="2:65" s="12" customFormat="1" ht="11.25">
      <c r="B324" s="165"/>
      <c r="D324" s="166" t="s">
        <v>224</v>
      </c>
      <c r="F324" s="168" t="s">
        <v>3585</v>
      </c>
      <c r="H324" s="169">
        <v>3.2549999999999999</v>
      </c>
      <c r="I324" s="170"/>
      <c r="L324" s="165"/>
      <c r="M324" s="171"/>
      <c r="T324" s="172"/>
      <c r="AT324" s="167" t="s">
        <v>224</v>
      </c>
      <c r="AU324" s="167" t="s">
        <v>82</v>
      </c>
      <c r="AV324" s="12" t="s">
        <v>84</v>
      </c>
      <c r="AW324" s="12" t="s">
        <v>3</v>
      </c>
      <c r="AX324" s="12" t="s">
        <v>82</v>
      </c>
      <c r="AY324" s="167" t="s">
        <v>193</v>
      </c>
    </row>
    <row r="325" spans="2:65" s="1" customFormat="1" ht="21.75" customHeight="1">
      <c r="B325" s="114"/>
      <c r="C325" s="157" t="s">
        <v>1359</v>
      </c>
      <c r="D325" s="157" t="s">
        <v>207</v>
      </c>
      <c r="E325" s="158" t="s">
        <v>2014</v>
      </c>
      <c r="F325" s="159" t="s">
        <v>2015</v>
      </c>
      <c r="G325" s="160" t="s">
        <v>199</v>
      </c>
      <c r="H325" s="161">
        <v>3</v>
      </c>
      <c r="I325" s="162"/>
      <c r="J325" s="163">
        <f>ROUND(I325*H325,2)</f>
        <v>0</v>
      </c>
      <c r="K325" s="159" t="s">
        <v>1</v>
      </c>
      <c r="L325" s="30"/>
      <c r="M325" s="164" t="s">
        <v>1</v>
      </c>
      <c r="N325" s="113" t="s">
        <v>39</v>
      </c>
      <c r="P325" s="153">
        <f>O325*H325</f>
        <v>0</v>
      </c>
      <c r="Q325" s="153">
        <v>0</v>
      </c>
      <c r="R325" s="153">
        <f>Q325*H325</f>
        <v>0</v>
      </c>
      <c r="S325" s="153">
        <v>0</v>
      </c>
      <c r="T325" s="154">
        <f>S325*H325</f>
        <v>0</v>
      </c>
      <c r="AR325" s="155" t="s">
        <v>192</v>
      </c>
      <c r="AT325" s="155" t="s">
        <v>207</v>
      </c>
      <c r="AU325" s="155" t="s">
        <v>82</v>
      </c>
      <c r="AY325" s="15" t="s">
        <v>193</v>
      </c>
      <c r="BE325" s="156">
        <f>IF(N325="základní",J325,0)</f>
        <v>0</v>
      </c>
      <c r="BF325" s="156">
        <f>IF(N325="snížená",J325,0)</f>
        <v>0</v>
      </c>
      <c r="BG325" s="156">
        <f>IF(N325="zákl. přenesená",J325,0)</f>
        <v>0</v>
      </c>
      <c r="BH325" s="156">
        <f>IF(N325="sníž. přenesená",J325,0)</f>
        <v>0</v>
      </c>
      <c r="BI325" s="156">
        <f>IF(N325="nulová",J325,0)</f>
        <v>0</v>
      </c>
      <c r="BJ325" s="15" t="s">
        <v>82</v>
      </c>
      <c r="BK325" s="156">
        <f>ROUND(I325*H325,2)</f>
        <v>0</v>
      </c>
      <c r="BL325" s="15" t="s">
        <v>192</v>
      </c>
      <c r="BM325" s="155" t="s">
        <v>3586</v>
      </c>
    </row>
    <row r="326" spans="2:65" s="1" customFormat="1" ht="16.5" customHeight="1">
      <c r="B326" s="114"/>
      <c r="C326" s="157" t="s">
        <v>349</v>
      </c>
      <c r="D326" s="157" t="s">
        <v>207</v>
      </c>
      <c r="E326" s="158" t="s">
        <v>2080</v>
      </c>
      <c r="F326" s="159" t="s">
        <v>2081</v>
      </c>
      <c r="G326" s="160" t="s">
        <v>857</v>
      </c>
      <c r="H326" s="161">
        <v>41.656999999999996</v>
      </c>
      <c r="I326" s="162"/>
      <c r="J326" s="163">
        <f>ROUND(I326*H326,2)</f>
        <v>0</v>
      </c>
      <c r="K326" s="159" t="s">
        <v>1</v>
      </c>
      <c r="L326" s="30"/>
      <c r="M326" s="164" t="s">
        <v>1</v>
      </c>
      <c r="N326" s="113" t="s">
        <v>39</v>
      </c>
      <c r="P326" s="153">
        <f>O326*H326</f>
        <v>0</v>
      </c>
      <c r="Q326" s="153">
        <v>0</v>
      </c>
      <c r="R326" s="153">
        <f>Q326*H326</f>
        <v>0</v>
      </c>
      <c r="S326" s="153">
        <v>0</v>
      </c>
      <c r="T326" s="154">
        <f>S326*H326</f>
        <v>0</v>
      </c>
      <c r="AR326" s="155" t="s">
        <v>1004</v>
      </c>
      <c r="AT326" s="155" t="s">
        <v>207</v>
      </c>
      <c r="AU326" s="155" t="s">
        <v>82</v>
      </c>
      <c r="AY326" s="15" t="s">
        <v>193</v>
      </c>
      <c r="BE326" s="156">
        <f>IF(N326="základní",J326,0)</f>
        <v>0</v>
      </c>
      <c r="BF326" s="156">
        <f>IF(N326="snížená",J326,0)</f>
        <v>0</v>
      </c>
      <c r="BG326" s="156">
        <f>IF(N326="zákl. přenesená",J326,0)</f>
        <v>0</v>
      </c>
      <c r="BH326" s="156">
        <f>IF(N326="sníž. přenesená",J326,0)</f>
        <v>0</v>
      </c>
      <c r="BI326" s="156">
        <f>IF(N326="nulová",J326,0)</f>
        <v>0</v>
      </c>
      <c r="BJ326" s="15" t="s">
        <v>82</v>
      </c>
      <c r="BK326" s="156">
        <f>ROUND(I326*H326,2)</f>
        <v>0</v>
      </c>
      <c r="BL326" s="15" t="s">
        <v>1004</v>
      </c>
      <c r="BM326" s="155" t="s">
        <v>3587</v>
      </c>
    </row>
    <row r="327" spans="2:65" s="12" customFormat="1" ht="11.25">
      <c r="B327" s="165"/>
      <c r="D327" s="166" t="s">
        <v>224</v>
      </c>
      <c r="E327" s="167" t="s">
        <v>1</v>
      </c>
      <c r="F327" s="168" t="s">
        <v>3588</v>
      </c>
      <c r="H327" s="169">
        <v>5.069</v>
      </c>
      <c r="I327" s="170"/>
      <c r="L327" s="165"/>
      <c r="M327" s="171"/>
      <c r="T327" s="172"/>
      <c r="AT327" s="167" t="s">
        <v>224</v>
      </c>
      <c r="AU327" s="167" t="s">
        <v>82</v>
      </c>
      <c r="AV327" s="12" t="s">
        <v>84</v>
      </c>
      <c r="AW327" s="12" t="s">
        <v>226</v>
      </c>
      <c r="AX327" s="12" t="s">
        <v>74</v>
      </c>
      <c r="AY327" s="167" t="s">
        <v>193</v>
      </c>
    </row>
    <row r="328" spans="2:65" s="12" customFormat="1" ht="11.25">
      <c r="B328" s="165"/>
      <c r="D328" s="166" t="s">
        <v>224</v>
      </c>
      <c r="E328" s="167" t="s">
        <v>1</v>
      </c>
      <c r="F328" s="168" t="s">
        <v>3589</v>
      </c>
      <c r="H328" s="169">
        <v>2.97</v>
      </c>
      <c r="I328" s="170"/>
      <c r="L328" s="165"/>
      <c r="M328" s="171"/>
      <c r="T328" s="172"/>
      <c r="AT328" s="167" t="s">
        <v>224</v>
      </c>
      <c r="AU328" s="167" t="s">
        <v>82</v>
      </c>
      <c r="AV328" s="12" t="s">
        <v>84</v>
      </c>
      <c r="AW328" s="12" t="s">
        <v>226</v>
      </c>
      <c r="AX328" s="12" t="s">
        <v>74</v>
      </c>
      <c r="AY328" s="167" t="s">
        <v>193</v>
      </c>
    </row>
    <row r="329" spans="2:65" s="12" customFormat="1" ht="11.25">
      <c r="B329" s="165"/>
      <c r="D329" s="166" t="s">
        <v>224</v>
      </c>
      <c r="E329" s="167" t="s">
        <v>1</v>
      </c>
      <c r="F329" s="168" t="s">
        <v>3590</v>
      </c>
      <c r="H329" s="169">
        <v>33.617600000000003</v>
      </c>
      <c r="I329" s="170"/>
      <c r="L329" s="165"/>
      <c r="M329" s="171"/>
      <c r="T329" s="172"/>
      <c r="AT329" s="167" t="s">
        <v>224</v>
      </c>
      <c r="AU329" s="167" t="s">
        <v>82</v>
      </c>
      <c r="AV329" s="12" t="s">
        <v>84</v>
      </c>
      <c r="AW329" s="12" t="s">
        <v>226</v>
      </c>
      <c r="AX329" s="12" t="s">
        <v>74</v>
      </c>
      <c r="AY329" s="167" t="s">
        <v>193</v>
      </c>
    </row>
    <row r="330" spans="2:65" s="13" customFormat="1" ht="11.25">
      <c r="B330" s="173"/>
      <c r="D330" s="166" t="s">
        <v>224</v>
      </c>
      <c r="E330" s="174" t="s">
        <v>1</v>
      </c>
      <c r="F330" s="175" t="s">
        <v>227</v>
      </c>
      <c r="H330" s="176">
        <v>41.656599999999997</v>
      </c>
      <c r="I330" s="177"/>
      <c r="L330" s="173"/>
      <c r="M330" s="178"/>
      <c r="T330" s="179"/>
      <c r="AT330" s="174" t="s">
        <v>224</v>
      </c>
      <c r="AU330" s="174" t="s">
        <v>82</v>
      </c>
      <c r="AV330" s="13" t="s">
        <v>192</v>
      </c>
      <c r="AW330" s="13" t="s">
        <v>226</v>
      </c>
      <c r="AX330" s="13" t="s">
        <v>82</v>
      </c>
      <c r="AY330" s="174" t="s">
        <v>193</v>
      </c>
    </row>
    <row r="331" spans="2:65" s="1" customFormat="1" ht="16.5" customHeight="1">
      <c r="B331" s="114"/>
      <c r="C331" s="143" t="s">
        <v>1367</v>
      </c>
      <c r="D331" s="143" t="s">
        <v>196</v>
      </c>
      <c r="E331" s="144" t="s">
        <v>2087</v>
      </c>
      <c r="F331" s="145" t="s">
        <v>1008</v>
      </c>
      <c r="G331" s="146" t="s">
        <v>857</v>
      </c>
      <c r="H331" s="147">
        <v>41.656999999999996</v>
      </c>
      <c r="I331" s="148"/>
      <c r="J331" s="149">
        <f>ROUND(I331*H331,2)</f>
        <v>0</v>
      </c>
      <c r="K331" s="145" t="s">
        <v>1</v>
      </c>
      <c r="L331" s="150"/>
      <c r="M331" s="151" t="s">
        <v>1</v>
      </c>
      <c r="N331" s="152" t="s">
        <v>39</v>
      </c>
      <c r="P331" s="153">
        <f>O331*H331</f>
        <v>0</v>
      </c>
      <c r="Q331" s="153">
        <v>0</v>
      </c>
      <c r="R331" s="153">
        <f>Q331*H331</f>
        <v>0</v>
      </c>
      <c r="S331" s="153">
        <v>0</v>
      </c>
      <c r="T331" s="154">
        <f>S331*H331</f>
        <v>0</v>
      </c>
      <c r="AR331" s="155" t="s">
        <v>1004</v>
      </c>
      <c r="AT331" s="155" t="s">
        <v>196</v>
      </c>
      <c r="AU331" s="155" t="s">
        <v>82</v>
      </c>
      <c r="AY331" s="15" t="s">
        <v>193</v>
      </c>
      <c r="BE331" s="156">
        <f>IF(N331="základní",J331,0)</f>
        <v>0</v>
      </c>
      <c r="BF331" s="156">
        <f>IF(N331="snížená",J331,0)</f>
        <v>0</v>
      </c>
      <c r="BG331" s="156">
        <f>IF(N331="zákl. přenesená",J331,0)</f>
        <v>0</v>
      </c>
      <c r="BH331" s="156">
        <f>IF(N331="sníž. přenesená",J331,0)</f>
        <v>0</v>
      </c>
      <c r="BI331" s="156">
        <f>IF(N331="nulová",J331,0)</f>
        <v>0</v>
      </c>
      <c r="BJ331" s="15" t="s">
        <v>82</v>
      </c>
      <c r="BK331" s="156">
        <f>ROUND(I331*H331,2)</f>
        <v>0</v>
      </c>
      <c r="BL331" s="15" t="s">
        <v>1004</v>
      </c>
      <c r="BM331" s="155" t="s">
        <v>3591</v>
      </c>
    </row>
    <row r="332" spans="2:65" s="12" customFormat="1" ht="11.25">
      <c r="B332" s="165"/>
      <c r="D332" s="166" t="s">
        <v>224</v>
      </c>
      <c r="E332" s="167" t="s">
        <v>1</v>
      </c>
      <c r="F332" s="168" t="s">
        <v>3588</v>
      </c>
      <c r="H332" s="169">
        <v>5.069</v>
      </c>
      <c r="I332" s="170"/>
      <c r="L332" s="165"/>
      <c r="M332" s="171"/>
      <c r="T332" s="172"/>
      <c r="AT332" s="167" t="s">
        <v>224</v>
      </c>
      <c r="AU332" s="167" t="s">
        <v>82</v>
      </c>
      <c r="AV332" s="12" t="s">
        <v>84</v>
      </c>
      <c r="AW332" s="12" t="s">
        <v>226</v>
      </c>
      <c r="AX332" s="12" t="s">
        <v>74</v>
      </c>
      <c r="AY332" s="167" t="s">
        <v>193</v>
      </c>
    </row>
    <row r="333" spans="2:65" s="12" customFormat="1" ht="11.25">
      <c r="B333" s="165"/>
      <c r="D333" s="166" t="s">
        <v>224</v>
      </c>
      <c r="E333" s="167" t="s">
        <v>1</v>
      </c>
      <c r="F333" s="168" t="s">
        <v>3589</v>
      </c>
      <c r="H333" s="169">
        <v>2.97</v>
      </c>
      <c r="I333" s="170"/>
      <c r="L333" s="165"/>
      <c r="M333" s="171"/>
      <c r="T333" s="172"/>
      <c r="AT333" s="167" t="s">
        <v>224</v>
      </c>
      <c r="AU333" s="167" t="s">
        <v>82</v>
      </c>
      <c r="AV333" s="12" t="s">
        <v>84</v>
      </c>
      <c r="AW333" s="12" t="s">
        <v>226</v>
      </c>
      <c r="AX333" s="12" t="s">
        <v>74</v>
      </c>
      <c r="AY333" s="167" t="s">
        <v>193</v>
      </c>
    </row>
    <row r="334" spans="2:65" s="12" customFormat="1" ht="22.5">
      <c r="B334" s="165"/>
      <c r="D334" s="166" t="s">
        <v>224</v>
      </c>
      <c r="E334" s="167" t="s">
        <v>1</v>
      </c>
      <c r="F334" s="168" t="s">
        <v>3592</v>
      </c>
      <c r="H334" s="169">
        <v>33.617600000000003</v>
      </c>
      <c r="I334" s="170"/>
      <c r="L334" s="165"/>
      <c r="M334" s="171"/>
      <c r="T334" s="172"/>
      <c r="AT334" s="167" t="s">
        <v>224</v>
      </c>
      <c r="AU334" s="167" t="s">
        <v>82</v>
      </c>
      <c r="AV334" s="12" t="s">
        <v>84</v>
      </c>
      <c r="AW334" s="12" t="s">
        <v>226</v>
      </c>
      <c r="AX334" s="12" t="s">
        <v>74</v>
      </c>
      <c r="AY334" s="167" t="s">
        <v>193</v>
      </c>
    </row>
    <row r="335" spans="2:65" s="13" customFormat="1" ht="11.25">
      <c r="B335" s="173"/>
      <c r="D335" s="166" t="s">
        <v>224</v>
      </c>
      <c r="E335" s="174" t="s">
        <v>1</v>
      </c>
      <c r="F335" s="175" t="s">
        <v>227</v>
      </c>
      <c r="H335" s="176">
        <v>41.656599999999997</v>
      </c>
      <c r="I335" s="177"/>
      <c r="L335" s="173"/>
      <c r="M335" s="178"/>
      <c r="T335" s="179"/>
      <c r="AT335" s="174" t="s">
        <v>224</v>
      </c>
      <c r="AU335" s="174" t="s">
        <v>82</v>
      </c>
      <c r="AV335" s="13" t="s">
        <v>192</v>
      </c>
      <c r="AW335" s="13" t="s">
        <v>226</v>
      </c>
      <c r="AX335" s="13" t="s">
        <v>82</v>
      </c>
      <c r="AY335" s="174" t="s">
        <v>193</v>
      </c>
    </row>
    <row r="336" spans="2:65" s="1" customFormat="1" ht="37.9" customHeight="1">
      <c r="B336" s="114"/>
      <c r="C336" s="157" t="s">
        <v>354</v>
      </c>
      <c r="D336" s="157" t="s">
        <v>207</v>
      </c>
      <c r="E336" s="158" t="s">
        <v>3593</v>
      </c>
      <c r="F336" s="159" t="s">
        <v>3594</v>
      </c>
      <c r="G336" s="160" t="s">
        <v>221</v>
      </c>
      <c r="H336" s="161">
        <v>680.5</v>
      </c>
      <c r="I336" s="162"/>
      <c r="J336" s="163">
        <f>ROUND(I336*H336,2)</f>
        <v>0</v>
      </c>
      <c r="K336" s="159" t="s">
        <v>239</v>
      </c>
      <c r="L336" s="30"/>
      <c r="M336" s="164" t="s">
        <v>1</v>
      </c>
      <c r="N336" s="113" t="s">
        <v>39</v>
      </c>
      <c r="P336" s="153">
        <f>O336*H336</f>
        <v>0</v>
      </c>
      <c r="Q336" s="153">
        <v>1.2E-4</v>
      </c>
      <c r="R336" s="153">
        <f>Q336*H336</f>
        <v>8.1659999999999996E-2</v>
      </c>
      <c r="S336" s="153">
        <v>0</v>
      </c>
      <c r="T336" s="154">
        <f>S336*H336</f>
        <v>0</v>
      </c>
      <c r="AR336" s="155" t="s">
        <v>268</v>
      </c>
      <c r="AT336" s="155" t="s">
        <v>207</v>
      </c>
      <c r="AU336" s="155" t="s">
        <v>82</v>
      </c>
      <c r="AY336" s="15" t="s">
        <v>193</v>
      </c>
      <c r="BE336" s="156">
        <f>IF(N336="základní",J336,0)</f>
        <v>0</v>
      </c>
      <c r="BF336" s="156">
        <f>IF(N336="snížená",J336,0)</f>
        <v>0</v>
      </c>
      <c r="BG336" s="156">
        <f>IF(N336="zákl. přenesená",J336,0)</f>
        <v>0</v>
      </c>
      <c r="BH336" s="156">
        <f>IF(N336="sníž. přenesená",J336,0)</f>
        <v>0</v>
      </c>
      <c r="BI336" s="156">
        <f>IF(N336="nulová",J336,0)</f>
        <v>0</v>
      </c>
      <c r="BJ336" s="15" t="s">
        <v>82</v>
      </c>
      <c r="BK336" s="156">
        <f>ROUND(I336*H336,2)</f>
        <v>0</v>
      </c>
      <c r="BL336" s="15" t="s">
        <v>268</v>
      </c>
      <c r="BM336" s="155" t="s">
        <v>3595</v>
      </c>
    </row>
    <row r="337" spans="2:65" s="1" customFormat="1" ht="11.25">
      <c r="B337" s="30"/>
      <c r="D337" s="180" t="s">
        <v>286</v>
      </c>
      <c r="F337" s="181" t="s">
        <v>3596</v>
      </c>
      <c r="I337" s="115"/>
      <c r="L337" s="30"/>
      <c r="M337" s="182"/>
      <c r="T337" s="54"/>
      <c r="AT337" s="15" t="s">
        <v>286</v>
      </c>
      <c r="AU337" s="15" t="s">
        <v>82</v>
      </c>
    </row>
    <row r="338" spans="2:65" s="1" customFormat="1" ht="24.2" customHeight="1">
      <c r="B338" s="114"/>
      <c r="C338" s="143" t="s">
        <v>1374</v>
      </c>
      <c r="D338" s="143" t="s">
        <v>196</v>
      </c>
      <c r="E338" s="144" t="s">
        <v>3597</v>
      </c>
      <c r="F338" s="145" t="s">
        <v>3598</v>
      </c>
      <c r="G338" s="146" t="s">
        <v>221</v>
      </c>
      <c r="H338" s="147">
        <v>680.5</v>
      </c>
      <c r="I338" s="148"/>
      <c r="J338" s="149">
        <f>ROUND(I338*H338,2)</f>
        <v>0</v>
      </c>
      <c r="K338" s="145" t="s">
        <v>1</v>
      </c>
      <c r="L338" s="150"/>
      <c r="M338" s="151" t="s">
        <v>1</v>
      </c>
      <c r="N338" s="152" t="s">
        <v>39</v>
      </c>
      <c r="P338" s="153">
        <f>O338*H338</f>
        <v>0</v>
      </c>
      <c r="Q338" s="153">
        <v>9.0000000000000006E-5</v>
      </c>
      <c r="R338" s="153">
        <f>Q338*H338</f>
        <v>6.1245000000000001E-2</v>
      </c>
      <c r="S338" s="153">
        <v>0</v>
      </c>
      <c r="T338" s="154">
        <f>S338*H338</f>
        <v>0</v>
      </c>
      <c r="AR338" s="155" t="s">
        <v>550</v>
      </c>
      <c r="AT338" s="155" t="s">
        <v>196</v>
      </c>
      <c r="AU338" s="155" t="s">
        <v>82</v>
      </c>
      <c r="AY338" s="15" t="s">
        <v>193</v>
      </c>
      <c r="BE338" s="156">
        <f>IF(N338="základní",J338,0)</f>
        <v>0</v>
      </c>
      <c r="BF338" s="156">
        <f>IF(N338="snížená",J338,0)</f>
        <v>0</v>
      </c>
      <c r="BG338" s="156">
        <f>IF(N338="zákl. přenesená",J338,0)</f>
        <v>0</v>
      </c>
      <c r="BH338" s="156">
        <f>IF(N338="sníž. přenesená",J338,0)</f>
        <v>0</v>
      </c>
      <c r="BI338" s="156">
        <f>IF(N338="nulová",J338,0)</f>
        <v>0</v>
      </c>
      <c r="BJ338" s="15" t="s">
        <v>82</v>
      </c>
      <c r="BK338" s="156">
        <f>ROUND(I338*H338,2)</f>
        <v>0</v>
      </c>
      <c r="BL338" s="15" t="s">
        <v>550</v>
      </c>
      <c r="BM338" s="155" t="s">
        <v>3599</v>
      </c>
    </row>
    <row r="339" spans="2:65" s="12" customFormat="1" ht="11.25">
      <c r="B339" s="165"/>
      <c r="D339" s="166" t="s">
        <v>224</v>
      </c>
      <c r="E339" s="167" t="s">
        <v>1</v>
      </c>
      <c r="F339" s="168" t="s">
        <v>3600</v>
      </c>
      <c r="H339" s="169">
        <v>680.5</v>
      </c>
      <c r="I339" s="170"/>
      <c r="L339" s="165"/>
      <c r="M339" s="171"/>
      <c r="T339" s="172"/>
      <c r="AT339" s="167" t="s">
        <v>224</v>
      </c>
      <c r="AU339" s="167" t="s">
        <v>82</v>
      </c>
      <c r="AV339" s="12" t="s">
        <v>84</v>
      </c>
      <c r="AW339" s="12" t="s">
        <v>226</v>
      </c>
      <c r="AX339" s="12" t="s">
        <v>82</v>
      </c>
      <c r="AY339" s="167" t="s">
        <v>193</v>
      </c>
    </row>
    <row r="340" spans="2:65" s="1" customFormat="1" ht="37.9" customHeight="1">
      <c r="B340" s="114"/>
      <c r="C340" s="157" t="s">
        <v>454</v>
      </c>
      <c r="D340" s="157" t="s">
        <v>207</v>
      </c>
      <c r="E340" s="158" t="s">
        <v>727</v>
      </c>
      <c r="F340" s="159" t="s">
        <v>728</v>
      </c>
      <c r="G340" s="160" t="s">
        <v>221</v>
      </c>
      <c r="H340" s="161">
        <v>26.5</v>
      </c>
      <c r="I340" s="162"/>
      <c r="J340" s="163">
        <f>ROUND(I340*H340,2)</f>
        <v>0</v>
      </c>
      <c r="K340" s="159" t="s">
        <v>239</v>
      </c>
      <c r="L340" s="30"/>
      <c r="M340" s="164" t="s">
        <v>1</v>
      </c>
      <c r="N340" s="113" t="s">
        <v>39</v>
      </c>
      <c r="P340" s="153">
        <f>O340*H340</f>
        <v>0</v>
      </c>
      <c r="Q340" s="153">
        <v>6.9999999999999994E-5</v>
      </c>
      <c r="R340" s="153">
        <f>Q340*H340</f>
        <v>1.8549999999999999E-3</v>
      </c>
      <c r="S340" s="153">
        <v>0</v>
      </c>
      <c r="T340" s="154">
        <f>S340*H340</f>
        <v>0</v>
      </c>
      <c r="AR340" s="155" t="s">
        <v>268</v>
      </c>
      <c r="AT340" s="155" t="s">
        <v>207</v>
      </c>
      <c r="AU340" s="155" t="s">
        <v>82</v>
      </c>
      <c r="AY340" s="15" t="s">
        <v>193</v>
      </c>
      <c r="BE340" s="156">
        <f>IF(N340="základní",J340,0)</f>
        <v>0</v>
      </c>
      <c r="BF340" s="156">
        <f>IF(N340="snížená",J340,0)</f>
        <v>0</v>
      </c>
      <c r="BG340" s="156">
        <f>IF(N340="zákl. přenesená",J340,0)</f>
        <v>0</v>
      </c>
      <c r="BH340" s="156">
        <f>IF(N340="sníž. přenesená",J340,0)</f>
        <v>0</v>
      </c>
      <c r="BI340" s="156">
        <f>IF(N340="nulová",J340,0)</f>
        <v>0</v>
      </c>
      <c r="BJ340" s="15" t="s">
        <v>82</v>
      </c>
      <c r="BK340" s="156">
        <f>ROUND(I340*H340,2)</f>
        <v>0</v>
      </c>
      <c r="BL340" s="15" t="s">
        <v>268</v>
      </c>
      <c r="BM340" s="155" t="s">
        <v>3601</v>
      </c>
    </row>
    <row r="341" spans="2:65" s="1" customFormat="1" ht="11.25">
      <c r="B341" s="30"/>
      <c r="D341" s="180" t="s">
        <v>286</v>
      </c>
      <c r="F341" s="181" t="s">
        <v>3602</v>
      </c>
      <c r="I341" s="115"/>
      <c r="L341" s="30"/>
      <c r="M341" s="182"/>
      <c r="T341" s="54"/>
      <c r="AT341" s="15" t="s">
        <v>286</v>
      </c>
      <c r="AU341" s="15" t="s">
        <v>82</v>
      </c>
    </row>
    <row r="342" spans="2:65" s="1" customFormat="1" ht="24.2" customHeight="1">
      <c r="B342" s="114"/>
      <c r="C342" s="143" t="s">
        <v>1381</v>
      </c>
      <c r="D342" s="143" t="s">
        <v>196</v>
      </c>
      <c r="E342" s="144" t="s">
        <v>3603</v>
      </c>
      <c r="F342" s="145" t="s">
        <v>3604</v>
      </c>
      <c r="G342" s="146" t="s">
        <v>221</v>
      </c>
      <c r="H342" s="147">
        <v>26.5</v>
      </c>
      <c r="I342" s="148"/>
      <c r="J342" s="149">
        <f>ROUND(I342*H342,2)</f>
        <v>0</v>
      </c>
      <c r="K342" s="145" t="s">
        <v>1</v>
      </c>
      <c r="L342" s="150"/>
      <c r="M342" s="151" t="s">
        <v>1</v>
      </c>
      <c r="N342" s="152" t="s">
        <v>39</v>
      </c>
      <c r="P342" s="153">
        <f>O342*H342</f>
        <v>0</v>
      </c>
      <c r="Q342" s="153">
        <v>1.0000000000000001E-5</v>
      </c>
      <c r="R342" s="153">
        <f>Q342*H342</f>
        <v>2.6500000000000004E-4</v>
      </c>
      <c r="S342" s="153">
        <v>0</v>
      </c>
      <c r="T342" s="154">
        <f>S342*H342</f>
        <v>0</v>
      </c>
      <c r="AR342" s="155" t="s">
        <v>550</v>
      </c>
      <c r="AT342" s="155" t="s">
        <v>196</v>
      </c>
      <c r="AU342" s="155" t="s">
        <v>82</v>
      </c>
      <c r="AY342" s="15" t="s">
        <v>193</v>
      </c>
      <c r="BE342" s="156">
        <f>IF(N342="základní",J342,0)</f>
        <v>0</v>
      </c>
      <c r="BF342" s="156">
        <f>IF(N342="snížená",J342,0)</f>
        <v>0</v>
      </c>
      <c r="BG342" s="156">
        <f>IF(N342="zákl. přenesená",J342,0)</f>
        <v>0</v>
      </c>
      <c r="BH342" s="156">
        <f>IF(N342="sníž. přenesená",J342,0)</f>
        <v>0</v>
      </c>
      <c r="BI342" s="156">
        <f>IF(N342="nulová",J342,0)</f>
        <v>0</v>
      </c>
      <c r="BJ342" s="15" t="s">
        <v>82</v>
      </c>
      <c r="BK342" s="156">
        <f>ROUND(I342*H342,2)</f>
        <v>0</v>
      </c>
      <c r="BL342" s="15" t="s">
        <v>550</v>
      </c>
      <c r="BM342" s="155" t="s">
        <v>3605</v>
      </c>
    </row>
    <row r="343" spans="2:65" s="1" customFormat="1" ht="24.2" customHeight="1">
      <c r="B343" s="114"/>
      <c r="C343" s="157" t="s">
        <v>457</v>
      </c>
      <c r="D343" s="157" t="s">
        <v>207</v>
      </c>
      <c r="E343" s="158" t="s">
        <v>3606</v>
      </c>
      <c r="F343" s="159" t="s">
        <v>3607</v>
      </c>
      <c r="G343" s="160" t="s">
        <v>221</v>
      </c>
      <c r="H343" s="161">
        <v>24</v>
      </c>
      <c r="I343" s="162"/>
      <c r="J343" s="163">
        <f>ROUND(I343*H343,2)</f>
        <v>0</v>
      </c>
      <c r="K343" s="159" t="s">
        <v>239</v>
      </c>
      <c r="L343" s="30"/>
      <c r="M343" s="164" t="s">
        <v>1</v>
      </c>
      <c r="N343" s="113" t="s">
        <v>39</v>
      </c>
      <c r="P343" s="153">
        <f>O343*H343</f>
        <v>0</v>
      </c>
      <c r="Q343" s="153">
        <v>0</v>
      </c>
      <c r="R343" s="153">
        <f>Q343*H343</f>
        <v>0</v>
      </c>
      <c r="S343" s="153">
        <v>0</v>
      </c>
      <c r="T343" s="154">
        <f>S343*H343</f>
        <v>0</v>
      </c>
      <c r="AR343" s="155" t="s">
        <v>268</v>
      </c>
      <c r="AT343" s="155" t="s">
        <v>207</v>
      </c>
      <c r="AU343" s="155" t="s">
        <v>82</v>
      </c>
      <c r="AY343" s="15" t="s">
        <v>193</v>
      </c>
      <c r="BE343" s="156">
        <f>IF(N343="základní",J343,0)</f>
        <v>0</v>
      </c>
      <c r="BF343" s="156">
        <f>IF(N343="snížená",J343,0)</f>
        <v>0</v>
      </c>
      <c r="BG343" s="156">
        <f>IF(N343="zákl. přenesená",J343,0)</f>
        <v>0</v>
      </c>
      <c r="BH343" s="156">
        <f>IF(N343="sníž. přenesená",J343,0)</f>
        <v>0</v>
      </c>
      <c r="BI343" s="156">
        <f>IF(N343="nulová",J343,0)</f>
        <v>0</v>
      </c>
      <c r="BJ343" s="15" t="s">
        <v>82</v>
      </c>
      <c r="BK343" s="156">
        <f>ROUND(I343*H343,2)</f>
        <v>0</v>
      </c>
      <c r="BL343" s="15" t="s">
        <v>268</v>
      </c>
      <c r="BM343" s="155" t="s">
        <v>3608</v>
      </c>
    </row>
    <row r="344" spans="2:65" s="1" customFormat="1" ht="11.25">
      <c r="B344" s="30"/>
      <c r="D344" s="180" t="s">
        <v>286</v>
      </c>
      <c r="F344" s="181" t="s">
        <v>3609</v>
      </c>
      <c r="I344" s="115"/>
      <c r="L344" s="30"/>
      <c r="M344" s="182"/>
      <c r="T344" s="54"/>
      <c r="AT344" s="15" t="s">
        <v>286</v>
      </c>
      <c r="AU344" s="15" t="s">
        <v>82</v>
      </c>
    </row>
    <row r="345" spans="2:65" s="1" customFormat="1" ht="16.5" customHeight="1">
      <c r="B345" s="114"/>
      <c r="C345" s="143" t="s">
        <v>1388</v>
      </c>
      <c r="D345" s="143" t="s">
        <v>196</v>
      </c>
      <c r="E345" s="144" t="s">
        <v>3610</v>
      </c>
      <c r="F345" s="145" t="s">
        <v>3611</v>
      </c>
      <c r="G345" s="146" t="s">
        <v>199</v>
      </c>
      <c r="H345" s="147">
        <v>24</v>
      </c>
      <c r="I345" s="148"/>
      <c r="J345" s="149">
        <f>ROUND(I345*H345,2)</f>
        <v>0</v>
      </c>
      <c r="K345" s="145" t="s">
        <v>1</v>
      </c>
      <c r="L345" s="150"/>
      <c r="M345" s="151" t="s">
        <v>1</v>
      </c>
      <c r="N345" s="152" t="s">
        <v>39</v>
      </c>
      <c r="P345" s="153">
        <f>O345*H345</f>
        <v>0</v>
      </c>
      <c r="Q345" s="153">
        <v>0</v>
      </c>
      <c r="R345" s="153">
        <f>Q345*H345</f>
        <v>0</v>
      </c>
      <c r="S345" s="153">
        <v>0</v>
      </c>
      <c r="T345" s="154">
        <f>S345*H345</f>
        <v>0</v>
      </c>
      <c r="AR345" s="155" t="s">
        <v>273</v>
      </c>
      <c r="AT345" s="155" t="s">
        <v>196</v>
      </c>
      <c r="AU345" s="155" t="s">
        <v>82</v>
      </c>
      <c r="AY345" s="15" t="s">
        <v>193</v>
      </c>
      <c r="BE345" s="156">
        <f>IF(N345="základní",J345,0)</f>
        <v>0</v>
      </c>
      <c r="BF345" s="156">
        <f>IF(N345="snížená",J345,0)</f>
        <v>0</v>
      </c>
      <c r="BG345" s="156">
        <f>IF(N345="zákl. přenesená",J345,0)</f>
        <v>0</v>
      </c>
      <c r="BH345" s="156">
        <f>IF(N345="sníž. přenesená",J345,0)</f>
        <v>0</v>
      </c>
      <c r="BI345" s="156">
        <f>IF(N345="nulová",J345,0)</f>
        <v>0</v>
      </c>
      <c r="BJ345" s="15" t="s">
        <v>82</v>
      </c>
      <c r="BK345" s="156">
        <f>ROUND(I345*H345,2)</f>
        <v>0</v>
      </c>
      <c r="BL345" s="15" t="s">
        <v>268</v>
      </c>
      <c r="BM345" s="155" t="s">
        <v>3612</v>
      </c>
    </row>
    <row r="346" spans="2:65" s="11" customFormat="1" ht="25.9" customHeight="1">
      <c r="B346" s="131"/>
      <c r="D346" s="132" t="s">
        <v>73</v>
      </c>
      <c r="E346" s="133" t="s">
        <v>993</v>
      </c>
      <c r="F346" s="133" t="s">
        <v>994</v>
      </c>
      <c r="I346" s="134"/>
      <c r="J346" s="135">
        <f>BK346</f>
        <v>0</v>
      </c>
      <c r="L346" s="131"/>
      <c r="M346" s="136"/>
      <c r="P346" s="137">
        <f>SUM(P347:P428)</f>
        <v>0</v>
      </c>
      <c r="R346" s="137">
        <f>SUM(R347:R428)</f>
        <v>96.979744749999995</v>
      </c>
      <c r="T346" s="138">
        <f>SUM(T347:T428)</f>
        <v>373.82709999999997</v>
      </c>
      <c r="AR346" s="132" t="s">
        <v>203</v>
      </c>
      <c r="AT346" s="139" t="s">
        <v>73</v>
      </c>
      <c r="AU346" s="139" t="s">
        <v>74</v>
      </c>
      <c r="AY346" s="132" t="s">
        <v>193</v>
      </c>
      <c r="BK346" s="140">
        <f>SUM(BK347:BK428)</f>
        <v>0</v>
      </c>
    </row>
    <row r="347" spans="2:65" s="1" customFormat="1" ht="44.25" customHeight="1">
      <c r="B347" s="114"/>
      <c r="C347" s="157" t="s">
        <v>461</v>
      </c>
      <c r="D347" s="157" t="s">
        <v>207</v>
      </c>
      <c r="E347" s="158" t="s">
        <v>734</v>
      </c>
      <c r="F347" s="159" t="s">
        <v>735</v>
      </c>
      <c r="G347" s="160" t="s">
        <v>736</v>
      </c>
      <c r="H347" s="161">
        <v>195.5</v>
      </c>
      <c r="I347" s="162"/>
      <c r="J347" s="163">
        <f>ROUND(I347*H347,2)</f>
        <v>0</v>
      </c>
      <c r="K347" s="159" t="s">
        <v>1003</v>
      </c>
      <c r="L347" s="30"/>
      <c r="M347" s="164" t="s">
        <v>1</v>
      </c>
      <c r="N347" s="113" t="s">
        <v>39</v>
      </c>
      <c r="P347" s="153">
        <f>O347*H347</f>
        <v>0</v>
      </c>
      <c r="Q347" s="153">
        <v>0</v>
      </c>
      <c r="R347" s="153">
        <f>Q347*H347</f>
        <v>0</v>
      </c>
      <c r="S347" s="153">
        <v>0</v>
      </c>
      <c r="T347" s="154">
        <f>S347*H347</f>
        <v>0</v>
      </c>
      <c r="AR347" s="155" t="s">
        <v>268</v>
      </c>
      <c r="AT347" s="155" t="s">
        <v>207</v>
      </c>
      <c r="AU347" s="155" t="s">
        <v>82</v>
      </c>
      <c r="AY347" s="15" t="s">
        <v>193</v>
      </c>
      <c r="BE347" s="156">
        <f>IF(N347="základní",J347,0)</f>
        <v>0</v>
      </c>
      <c r="BF347" s="156">
        <f>IF(N347="snížená",J347,0)</f>
        <v>0</v>
      </c>
      <c r="BG347" s="156">
        <f>IF(N347="zákl. přenesená",J347,0)</f>
        <v>0</v>
      </c>
      <c r="BH347" s="156">
        <f>IF(N347="sníž. přenesená",J347,0)</f>
        <v>0</v>
      </c>
      <c r="BI347" s="156">
        <f>IF(N347="nulová",J347,0)</f>
        <v>0</v>
      </c>
      <c r="BJ347" s="15" t="s">
        <v>82</v>
      </c>
      <c r="BK347" s="156">
        <f>ROUND(I347*H347,2)</f>
        <v>0</v>
      </c>
      <c r="BL347" s="15" t="s">
        <v>268</v>
      </c>
      <c r="BM347" s="155" t="s">
        <v>3613</v>
      </c>
    </row>
    <row r="348" spans="2:65" s="1" customFormat="1" ht="11.25">
      <c r="B348" s="30"/>
      <c r="D348" s="180" t="s">
        <v>286</v>
      </c>
      <c r="F348" s="181" t="s">
        <v>2144</v>
      </c>
      <c r="I348" s="115"/>
      <c r="L348" s="30"/>
      <c r="M348" s="182"/>
      <c r="T348" s="54"/>
      <c r="AT348" s="15" t="s">
        <v>286</v>
      </c>
      <c r="AU348" s="15" t="s">
        <v>82</v>
      </c>
    </row>
    <row r="349" spans="2:65" s="12" customFormat="1" ht="11.25">
      <c r="B349" s="165"/>
      <c r="D349" s="166" t="s">
        <v>224</v>
      </c>
      <c r="E349" s="167" t="s">
        <v>1</v>
      </c>
      <c r="F349" s="168" t="s">
        <v>3614</v>
      </c>
      <c r="H349" s="169">
        <v>195.5</v>
      </c>
      <c r="I349" s="170"/>
      <c r="L349" s="165"/>
      <c r="M349" s="171"/>
      <c r="T349" s="172"/>
      <c r="AT349" s="167" t="s">
        <v>224</v>
      </c>
      <c r="AU349" s="167" t="s">
        <v>82</v>
      </c>
      <c r="AV349" s="12" t="s">
        <v>84</v>
      </c>
      <c r="AW349" s="12" t="s">
        <v>226</v>
      </c>
      <c r="AX349" s="12" t="s">
        <v>82</v>
      </c>
      <c r="AY349" s="167" t="s">
        <v>193</v>
      </c>
    </row>
    <row r="350" spans="2:65" s="1" customFormat="1" ht="24.2" customHeight="1">
      <c r="B350" s="114"/>
      <c r="C350" s="157" t="s">
        <v>1395</v>
      </c>
      <c r="D350" s="157" t="s">
        <v>207</v>
      </c>
      <c r="E350" s="158" t="s">
        <v>2147</v>
      </c>
      <c r="F350" s="159" t="s">
        <v>745</v>
      </c>
      <c r="G350" s="160" t="s">
        <v>736</v>
      </c>
      <c r="H350" s="161">
        <v>224.82499999999999</v>
      </c>
      <c r="I350" s="162"/>
      <c r="J350" s="163">
        <f>ROUND(I350*H350,2)</f>
        <v>0</v>
      </c>
      <c r="K350" s="159" t="s">
        <v>1003</v>
      </c>
      <c r="L350" s="30"/>
      <c r="M350" s="164" t="s">
        <v>1</v>
      </c>
      <c r="N350" s="113" t="s">
        <v>39</v>
      </c>
      <c r="P350" s="153">
        <f>O350*H350</f>
        <v>0</v>
      </c>
      <c r="Q350" s="153">
        <v>3.0000000000000001E-5</v>
      </c>
      <c r="R350" s="153">
        <f>Q350*H350</f>
        <v>6.7447499999999999E-3</v>
      </c>
      <c r="S350" s="153">
        <v>0</v>
      </c>
      <c r="T350" s="154">
        <f>S350*H350</f>
        <v>0</v>
      </c>
      <c r="AR350" s="155" t="s">
        <v>268</v>
      </c>
      <c r="AT350" s="155" t="s">
        <v>207</v>
      </c>
      <c r="AU350" s="155" t="s">
        <v>82</v>
      </c>
      <c r="AY350" s="15" t="s">
        <v>193</v>
      </c>
      <c r="BE350" s="156">
        <f>IF(N350="základní",J350,0)</f>
        <v>0</v>
      </c>
      <c r="BF350" s="156">
        <f>IF(N350="snížená",J350,0)</f>
        <v>0</v>
      </c>
      <c r="BG350" s="156">
        <f>IF(N350="zákl. přenesená",J350,0)</f>
        <v>0</v>
      </c>
      <c r="BH350" s="156">
        <f>IF(N350="sníž. přenesená",J350,0)</f>
        <v>0</v>
      </c>
      <c r="BI350" s="156">
        <f>IF(N350="nulová",J350,0)</f>
        <v>0</v>
      </c>
      <c r="BJ350" s="15" t="s">
        <v>82</v>
      </c>
      <c r="BK350" s="156">
        <f>ROUND(I350*H350,2)</f>
        <v>0</v>
      </c>
      <c r="BL350" s="15" t="s">
        <v>268</v>
      </c>
      <c r="BM350" s="155" t="s">
        <v>3615</v>
      </c>
    </row>
    <row r="351" spans="2:65" s="1" customFormat="1" ht="11.25">
      <c r="B351" s="30"/>
      <c r="D351" s="180" t="s">
        <v>286</v>
      </c>
      <c r="F351" s="181" t="s">
        <v>2149</v>
      </c>
      <c r="I351" s="115"/>
      <c r="L351" s="30"/>
      <c r="M351" s="182"/>
      <c r="T351" s="54"/>
      <c r="AT351" s="15" t="s">
        <v>286</v>
      </c>
      <c r="AU351" s="15" t="s">
        <v>82</v>
      </c>
    </row>
    <row r="352" spans="2:65" s="12" customFormat="1" ht="11.25">
      <c r="B352" s="165"/>
      <c r="D352" s="166" t="s">
        <v>224</v>
      </c>
      <c r="E352" s="167" t="s">
        <v>1</v>
      </c>
      <c r="F352" s="168" t="s">
        <v>3614</v>
      </c>
      <c r="H352" s="169">
        <v>195.5</v>
      </c>
      <c r="I352" s="170"/>
      <c r="L352" s="165"/>
      <c r="M352" s="171"/>
      <c r="T352" s="172"/>
      <c r="AT352" s="167" t="s">
        <v>224</v>
      </c>
      <c r="AU352" s="167" t="s">
        <v>82</v>
      </c>
      <c r="AV352" s="12" t="s">
        <v>84</v>
      </c>
      <c r="AW352" s="12" t="s">
        <v>226</v>
      </c>
      <c r="AX352" s="12" t="s">
        <v>82</v>
      </c>
      <c r="AY352" s="167" t="s">
        <v>193</v>
      </c>
    </row>
    <row r="353" spans="2:65" s="12" customFormat="1" ht="11.25">
      <c r="B353" s="165"/>
      <c r="D353" s="166" t="s">
        <v>224</v>
      </c>
      <c r="F353" s="168" t="s">
        <v>3616</v>
      </c>
      <c r="H353" s="169">
        <v>224.82499999999999</v>
      </c>
      <c r="I353" s="170"/>
      <c r="L353" s="165"/>
      <c r="M353" s="171"/>
      <c r="T353" s="172"/>
      <c r="AT353" s="167" t="s">
        <v>224</v>
      </c>
      <c r="AU353" s="167" t="s">
        <v>82</v>
      </c>
      <c r="AV353" s="12" t="s">
        <v>84</v>
      </c>
      <c r="AW353" s="12" t="s">
        <v>3</v>
      </c>
      <c r="AX353" s="12" t="s">
        <v>82</v>
      </c>
      <c r="AY353" s="167" t="s">
        <v>193</v>
      </c>
    </row>
    <row r="354" spans="2:65" s="1" customFormat="1" ht="16.5" customHeight="1">
      <c r="B354" s="114"/>
      <c r="C354" s="143" t="s">
        <v>464</v>
      </c>
      <c r="D354" s="143" t="s">
        <v>196</v>
      </c>
      <c r="E354" s="144" t="s">
        <v>3617</v>
      </c>
      <c r="F354" s="145" t="s">
        <v>3618</v>
      </c>
      <c r="G354" s="146" t="s">
        <v>857</v>
      </c>
      <c r="H354" s="147">
        <v>19.55</v>
      </c>
      <c r="I354" s="148"/>
      <c r="J354" s="149">
        <f>ROUND(I354*H354,2)</f>
        <v>0</v>
      </c>
      <c r="K354" s="145" t="s">
        <v>239</v>
      </c>
      <c r="L354" s="150"/>
      <c r="M354" s="151" t="s">
        <v>1</v>
      </c>
      <c r="N354" s="152" t="s">
        <v>39</v>
      </c>
      <c r="P354" s="153">
        <f>O354*H354</f>
        <v>0</v>
      </c>
      <c r="Q354" s="153">
        <v>0.21</v>
      </c>
      <c r="R354" s="153">
        <f>Q354*H354</f>
        <v>4.1055000000000001</v>
      </c>
      <c r="S354" s="153">
        <v>0</v>
      </c>
      <c r="T354" s="154">
        <f>S354*H354</f>
        <v>0</v>
      </c>
      <c r="AR354" s="155" t="s">
        <v>273</v>
      </c>
      <c r="AT354" s="155" t="s">
        <v>196</v>
      </c>
      <c r="AU354" s="155" t="s">
        <v>82</v>
      </c>
      <c r="AY354" s="15" t="s">
        <v>193</v>
      </c>
      <c r="BE354" s="156">
        <f>IF(N354="základní",J354,0)</f>
        <v>0</v>
      </c>
      <c r="BF354" s="156">
        <f>IF(N354="snížená",J354,0)</f>
        <v>0</v>
      </c>
      <c r="BG354" s="156">
        <f>IF(N354="zákl. přenesená",J354,0)</f>
        <v>0</v>
      </c>
      <c r="BH354" s="156">
        <f>IF(N354="sníž. přenesená",J354,0)</f>
        <v>0</v>
      </c>
      <c r="BI354" s="156">
        <f>IF(N354="nulová",J354,0)</f>
        <v>0</v>
      </c>
      <c r="BJ354" s="15" t="s">
        <v>82</v>
      </c>
      <c r="BK354" s="156">
        <f>ROUND(I354*H354,2)</f>
        <v>0</v>
      </c>
      <c r="BL354" s="15" t="s">
        <v>268</v>
      </c>
      <c r="BM354" s="155" t="s">
        <v>3619</v>
      </c>
    </row>
    <row r="355" spans="2:65" s="12" customFormat="1" ht="11.25">
      <c r="B355" s="165"/>
      <c r="D355" s="166" t="s">
        <v>224</v>
      </c>
      <c r="E355" s="167" t="s">
        <v>1</v>
      </c>
      <c r="F355" s="168" t="s">
        <v>3620</v>
      </c>
      <c r="H355" s="169">
        <v>19.55</v>
      </c>
      <c r="I355" s="170"/>
      <c r="L355" s="165"/>
      <c r="M355" s="171"/>
      <c r="T355" s="172"/>
      <c r="AT355" s="167" t="s">
        <v>224</v>
      </c>
      <c r="AU355" s="167" t="s">
        <v>82</v>
      </c>
      <c r="AV355" s="12" t="s">
        <v>84</v>
      </c>
      <c r="AW355" s="12" t="s">
        <v>226</v>
      </c>
      <c r="AX355" s="12" t="s">
        <v>82</v>
      </c>
      <c r="AY355" s="167" t="s">
        <v>193</v>
      </c>
    </row>
    <row r="356" spans="2:65" s="1" customFormat="1" ht="62.65" customHeight="1">
      <c r="B356" s="114"/>
      <c r="C356" s="157" t="s">
        <v>1402</v>
      </c>
      <c r="D356" s="157" t="s">
        <v>207</v>
      </c>
      <c r="E356" s="158" t="s">
        <v>3621</v>
      </c>
      <c r="F356" s="159" t="s">
        <v>3622</v>
      </c>
      <c r="G356" s="160" t="s">
        <v>736</v>
      </c>
      <c r="H356" s="161">
        <v>704</v>
      </c>
      <c r="I356" s="162"/>
      <c r="J356" s="163">
        <f>ROUND(I356*H356,2)</f>
        <v>0</v>
      </c>
      <c r="K356" s="159" t="s">
        <v>239</v>
      </c>
      <c r="L356" s="30"/>
      <c r="M356" s="164" t="s">
        <v>1</v>
      </c>
      <c r="N356" s="113" t="s">
        <v>39</v>
      </c>
      <c r="P356" s="153">
        <f>O356*H356</f>
        <v>0</v>
      </c>
      <c r="Q356" s="153">
        <v>0</v>
      </c>
      <c r="R356" s="153">
        <f>Q356*H356</f>
        <v>0</v>
      </c>
      <c r="S356" s="153">
        <v>0.28299999999999997</v>
      </c>
      <c r="T356" s="154">
        <f>S356*H356</f>
        <v>199.23199999999997</v>
      </c>
      <c r="AR356" s="155" t="s">
        <v>268</v>
      </c>
      <c r="AT356" s="155" t="s">
        <v>207</v>
      </c>
      <c r="AU356" s="155" t="s">
        <v>82</v>
      </c>
      <c r="AY356" s="15" t="s">
        <v>193</v>
      </c>
      <c r="BE356" s="156">
        <f>IF(N356="základní",J356,0)</f>
        <v>0</v>
      </c>
      <c r="BF356" s="156">
        <f>IF(N356="snížená",J356,0)</f>
        <v>0</v>
      </c>
      <c r="BG356" s="156">
        <f>IF(N356="zákl. přenesená",J356,0)</f>
        <v>0</v>
      </c>
      <c r="BH356" s="156">
        <f>IF(N356="sníž. přenesená",J356,0)</f>
        <v>0</v>
      </c>
      <c r="BI356" s="156">
        <f>IF(N356="nulová",J356,0)</f>
        <v>0</v>
      </c>
      <c r="BJ356" s="15" t="s">
        <v>82</v>
      </c>
      <c r="BK356" s="156">
        <f>ROUND(I356*H356,2)</f>
        <v>0</v>
      </c>
      <c r="BL356" s="15" t="s">
        <v>268</v>
      </c>
      <c r="BM356" s="155" t="s">
        <v>3623</v>
      </c>
    </row>
    <row r="357" spans="2:65" s="1" customFormat="1" ht="11.25">
      <c r="B357" s="30"/>
      <c r="D357" s="180" t="s">
        <v>286</v>
      </c>
      <c r="F357" s="181" t="s">
        <v>3624</v>
      </c>
      <c r="I357" s="115"/>
      <c r="L357" s="30"/>
      <c r="M357" s="182"/>
      <c r="T357" s="54"/>
      <c r="AT357" s="15" t="s">
        <v>286</v>
      </c>
      <c r="AU357" s="15" t="s">
        <v>82</v>
      </c>
    </row>
    <row r="358" spans="2:65" s="1" customFormat="1" ht="55.5" customHeight="1">
      <c r="B358" s="114"/>
      <c r="C358" s="157" t="s">
        <v>471</v>
      </c>
      <c r="D358" s="157" t="s">
        <v>207</v>
      </c>
      <c r="E358" s="158" t="s">
        <v>2168</v>
      </c>
      <c r="F358" s="159" t="s">
        <v>2169</v>
      </c>
      <c r="G358" s="160" t="s">
        <v>736</v>
      </c>
      <c r="H358" s="161">
        <v>120.8</v>
      </c>
      <c r="I358" s="162"/>
      <c r="J358" s="163">
        <f>ROUND(I358*H358,2)</f>
        <v>0</v>
      </c>
      <c r="K358" s="159" t="s">
        <v>2170</v>
      </c>
      <c r="L358" s="30"/>
      <c r="M358" s="164" t="s">
        <v>1</v>
      </c>
      <c r="N358" s="113" t="s">
        <v>39</v>
      </c>
      <c r="P358" s="153">
        <f>O358*H358</f>
        <v>0</v>
      </c>
      <c r="Q358" s="153">
        <v>0</v>
      </c>
      <c r="R358" s="153">
        <f>Q358*H358</f>
        <v>0</v>
      </c>
      <c r="S358" s="153">
        <v>0.29499999999999998</v>
      </c>
      <c r="T358" s="154">
        <f>S358*H358</f>
        <v>35.635999999999996</v>
      </c>
      <c r="AR358" s="155" t="s">
        <v>268</v>
      </c>
      <c r="AT358" s="155" t="s">
        <v>207</v>
      </c>
      <c r="AU358" s="155" t="s">
        <v>82</v>
      </c>
      <c r="AY358" s="15" t="s">
        <v>193</v>
      </c>
      <c r="BE358" s="156">
        <f>IF(N358="základní",J358,0)</f>
        <v>0</v>
      </c>
      <c r="BF358" s="156">
        <f>IF(N358="snížená",J358,0)</f>
        <v>0</v>
      </c>
      <c r="BG358" s="156">
        <f>IF(N358="zákl. přenesená",J358,0)</f>
        <v>0</v>
      </c>
      <c r="BH358" s="156">
        <f>IF(N358="sníž. přenesená",J358,0)</f>
        <v>0</v>
      </c>
      <c r="BI358" s="156">
        <f>IF(N358="nulová",J358,0)</f>
        <v>0</v>
      </c>
      <c r="BJ358" s="15" t="s">
        <v>82</v>
      </c>
      <c r="BK358" s="156">
        <f>ROUND(I358*H358,2)</f>
        <v>0</v>
      </c>
      <c r="BL358" s="15" t="s">
        <v>268</v>
      </c>
      <c r="BM358" s="155" t="s">
        <v>3625</v>
      </c>
    </row>
    <row r="359" spans="2:65" s="1" customFormat="1" ht="11.25">
      <c r="B359" s="30"/>
      <c r="D359" s="180" t="s">
        <v>286</v>
      </c>
      <c r="F359" s="181" t="s">
        <v>2172</v>
      </c>
      <c r="I359" s="115"/>
      <c r="L359" s="30"/>
      <c r="M359" s="182"/>
      <c r="T359" s="54"/>
      <c r="AT359" s="15" t="s">
        <v>286</v>
      </c>
      <c r="AU359" s="15" t="s">
        <v>82</v>
      </c>
    </row>
    <row r="360" spans="2:65" s="12" customFormat="1" ht="11.25">
      <c r="B360" s="165"/>
      <c r="D360" s="166" t="s">
        <v>224</v>
      </c>
      <c r="E360" s="167" t="s">
        <v>1</v>
      </c>
      <c r="F360" s="168" t="s">
        <v>3626</v>
      </c>
      <c r="H360" s="169">
        <v>120.8</v>
      </c>
      <c r="I360" s="170"/>
      <c r="L360" s="165"/>
      <c r="M360" s="171"/>
      <c r="T360" s="172"/>
      <c r="AT360" s="167" t="s">
        <v>224</v>
      </c>
      <c r="AU360" s="167" t="s">
        <v>82</v>
      </c>
      <c r="AV360" s="12" t="s">
        <v>84</v>
      </c>
      <c r="AW360" s="12" t="s">
        <v>226</v>
      </c>
      <c r="AX360" s="12" t="s">
        <v>82</v>
      </c>
      <c r="AY360" s="167" t="s">
        <v>193</v>
      </c>
    </row>
    <row r="361" spans="2:65" s="1" customFormat="1" ht="37.9" customHeight="1">
      <c r="B361" s="114"/>
      <c r="C361" s="157" t="s">
        <v>1409</v>
      </c>
      <c r="D361" s="157" t="s">
        <v>207</v>
      </c>
      <c r="E361" s="158" t="s">
        <v>3627</v>
      </c>
      <c r="F361" s="159" t="s">
        <v>3628</v>
      </c>
      <c r="G361" s="160" t="s">
        <v>736</v>
      </c>
      <c r="H361" s="161">
        <v>171.8</v>
      </c>
      <c r="I361" s="162"/>
      <c r="J361" s="163">
        <f>ROUND(I361*H361,2)</f>
        <v>0</v>
      </c>
      <c r="K361" s="159" t="s">
        <v>239</v>
      </c>
      <c r="L361" s="30"/>
      <c r="M361" s="164" t="s">
        <v>1</v>
      </c>
      <c r="N361" s="113" t="s">
        <v>39</v>
      </c>
      <c r="P361" s="153">
        <f>O361*H361</f>
        <v>0</v>
      </c>
      <c r="Q361" s="153">
        <v>0</v>
      </c>
      <c r="R361" s="153">
        <f>Q361*H361</f>
        <v>0</v>
      </c>
      <c r="S361" s="153">
        <v>0</v>
      </c>
      <c r="T361" s="154">
        <f>S361*H361</f>
        <v>0</v>
      </c>
      <c r="AR361" s="155" t="s">
        <v>268</v>
      </c>
      <c r="AT361" s="155" t="s">
        <v>207</v>
      </c>
      <c r="AU361" s="155" t="s">
        <v>82</v>
      </c>
      <c r="AY361" s="15" t="s">
        <v>193</v>
      </c>
      <c r="BE361" s="156">
        <f>IF(N361="základní",J361,0)</f>
        <v>0</v>
      </c>
      <c r="BF361" s="156">
        <f>IF(N361="snížená",J361,0)</f>
        <v>0</v>
      </c>
      <c r="BG361" s="156">
        <f>IF(N361="zákl. přenesená",J361,0)</f>
        <v>0</v>
      </c>
      <c r="BH361" s="156">
        <f>IF(N361="sníž. přenesená",J361,0)</f>
        <v>0</v>
      </c>
      <c r="BI361" s="156">
        <f>IF(N361="nulová",J361,0)</f>
        <v>0</v>
      </c>
      <c r="BJ361" s="15" t="s">
        <v>82</v>
      </c>
      <c r="BK361" s="156">
        <f>ROUND(I361*H361,2)</f>
        <v>0</v>
      </c>
      <c r="BL361" s="15" t="s">
        <v>268</v>
      </c>
      <c r="BM361" s="155" t="s">
        <v>3629</v>
      </c>
    </row>
    <row r="362" spans="2:65" s="1" customFormat="1" ht="11.25">
      <c r="B362" s="30"/>
      <c r="D362" s="180" t="s">
        <v>286</v>
      </c>
      <c r="F362" s="181" t="s">
        <v>3630</v>
      </c>
      <c r="I362" s="115"/>
      <c r="L362" s="30"/>
      <c r="M362" s="182"/>
      <c r="T362" s="54"/>
      <c r="AT362" s="15" t="s">
        <v>286</v>
      </c>
      <c r="AU362" s="15" t="s">
        <v>82</v>
      </c>
    </row>
    <row r="363" spans="2:65" s="12" customFormat="1" ht="11.25">
      <c r="B363" s="165"/>
      <c r="D363" s="166" t="s">
        <v>224</v>
      </c>
      <c r="E363" s="167" t="s">
        <v>1</v>
      </c>
      <c r="F363" s="168" t="s">
        <v>3631</v>
      </c>
      <c r="H363" s="169">
        <v>171.8</v>
      </c>
      <c r="I363" s="170"/>
      <c r="L363" s="165"/>
      <c r="M363" s="171"/>
      <c r="T363" s="172"/>
      <c r="AT363" s="167" t="s">
        <v>224</v>
      </c>
      <c r="AU363" s="167" t="s">
        <v>82</v>
      </c>
      <c r="AV363" s="12" t="s">
        <v>84</v>
      </c>
      <c r="AW363" s="12" t="s">
        <v>226</v>
      </c>
      <c r="AX363" s="12" t="s">
        <v>82</v>
      </c>
      <c r="AY363" s="167" t="s">
        <v>193</v>
      </c>
    </row>
    <row r="364" spans="2:65" s="1" customFormat="1" ht="37.9" customHeight="1">
      <c r="B364" s="114"/>
      <c r="C364" s="157" t="s">
        <v>476</v>
      </c>
      <c r="D364" s="157" t="s">
        <v>207</v>
      </c>
      <c r="E364" s="158" t="s">
        <v>3632</v>
      </c>
      <c r="F364" s="159" t="s">
        <v>3633</v>
      </c>
      <c r="G364" s="160" t="s">
        <v>736</v>
      </c>
      <c r="H364" s="161">
        <v>39.369999999999997</v>
      </c>
      <c r="I364" s="162"/>
      <c r="J364" s="163">
        <f>ROUND(I364*H364,2)</f>
        <v>0</v>
      </c>
      <c r="K364" s="159" t="s">
        <v>239</v>
      </c>
      <c r="L364" s="30"/>
      <c r="M364" s="164" t="s">
        <v>1</v>
      </c>
      <c r="N364" s="113" t="s">
        <v>39</v>
      </c>
      <c r="P364" s="153">
        <f>O364*H364</f>
        <v>0</v>
      </c>
      <c r="Q364" s="153">
        <v>0</v>
      </c>
      <c r="R364" s="153">
        <f>Q364*H364</f>
        <v>0</v>
      </c>
      <c r="S364" s="153">
        <v>0</v>
      </c>
      <c r="T364" s="154">
        <f>S364*H364</f>
        <v>0</v>
      </c>
      <c r="AR364" s="155" t="s">
        <v>268</v>
      </c>
      <c r="AT364" s="155" t="s">
        <v>207</v>
      </c>
      <c r="AU364" s="155" t="s">
        <v>82</v>
      </c>
      <c r="AY364" s="15" t="s">
        <v>193</v>
      </c>
      <c r="BE364" s="156">
        <f>IF(N364="základní",J364,0)</f>
        <v>0</v>
      </c>
      <c r="BF364" s="156">
        <f>IF(N364="snížená",J364,0)</f>
        <v>0</v>
      </c>
      <c r="BG364" s="156">
        <f>IF(N364="zákl. přenesená",J364,0)</f>
        <v>0</v>
      </c>
      <c r="BH364" s="156">
        <f>IF(N364="sníž. přenesená",J364,0)</f>
        <v>0</v>
      </c>
      <c r="BI364" s="156">
        <f>IF(N364="nulová",J364,0)</f>
        <v>0</v>
      </c>
      <c r="BJ364" s="15" t="s">
        <v>82</v>
      </c>
      <c r="BK364" s="156">
        <f>ROUND(I364*H364,2)</f>
        <v>0</v>
      </c>
      <c r="BL364" s="15" t="s">
        <v>268</v>
      </c>
      <c r="BM364" s="155" t="s">
        <v>3634</v>
      </c>
    </row>
    <row r="365" spans="2:65" s="1" customFormat="1" ht="11.25">
      <c r="B365" s="30"/>
      <c r="D365" s="180" t="s">
        <v>286</v>
      </c>
      <c r="F365" s="181" t="s">
        <v>3635</v>
      </c>
      <c r="I365" s="115"/>
      <c r="L365" s="30"/>
      <c r="M365" s="182"/>
      <c r="T365" s="54"/>
      <c r="AT365" s="15" t="s">
        <v>286</v>
      </c>
      <c r="AU365" s="15" t="s">
        <v>82</v>
      </c>
    </row>
    <row r="366" spans="2:65" s="12" customFormat="1" ht="11.25">
      <c r="B366" s="165"/>
      <c r="D366" s="166" t="s">
        <v>224</v>
      </c>
      <c r="E366" s="167" t="s">
        <v>1</v>
      </c>
      <c r="F366" s="168" t="s">
        <v>3636</v>
      </c>
      <c r="H366" s="169">
        <v>35.200000000000003</v>
      </c>
      <c r="I366" s="170"/>
      <c r="L366" s="165"/>
      <c r="M366" s="171"/>
      <c r="T366" s="172"/>
      <c r="AT366" s="167" t="s">
        <v>224</v>
      </c>
      <c r="AU366" s="167" t="s">
        <v>82</v>
      </c>
      <c r="AV366" s="12" t="s">
        <v>84</v>
      </c>
      <c r="AW366" s="12" t="s">
        <v>226</v>
      </c>
      <c r="AX366" s="12" t="s">
        <v>74</v>
      </c>
      <c r="AY366" s="167" t="s">
        <v>193</v>
      </c>
    </row>
    <row r="367" spans="2:65" s="12" customFormat="1" ht="11.25">
      <c r="B367" s="165"/>
      <c r="D367" s="166" t="s">
        <v>224</v>
      </c>
      <c r="E367" s="167" t="s">
        <v>1</v>
      </c>
      <c r="F367" s="168" t="s">
        <v>3637</v>
      </c>
      <c r="H367" s="169">
        <v>4.17</v>
      </c>
      <c r="I367" s="170"/>
      <c r="L367" s="165"/>
      <c r="M367" s="171"/>
      <c r="T367" s="172"/>
      <c r="AT367" s="167" t="s">
        <v>224</v>
      </c>
      <c r="AU367" s="167" t="s">
        <v>82</v>
      </c>
      <c r="AV367" s="12" t="s">
        <v>84</v>
      </c>
      <c r="AW367" s="12" t="s">
        <v>226</v>
      </c>
      <c r="AX367" s="12" t="s">
        <v>74</v>
      </c>
      <c r="AY367" s="167" t="s">
        <v>193</v>
      </c>
    </row>
    <row r="368" spans="2:65" s="13" customFormat="1" ht="11.25">
      <c r="B368" s="173"/>
      <c r="D368" s="166" t="s">
        <v>224</v>
      </c>
      <c r="E368" s="174" t="s">
        <v>1</v>
      </c>
      <c r="F368" s="175" t="s">
        <v>227</v>
      </c>
      <c r="H368" s="176">
        <v>39.369999999999997</v>
      </c>
      <c r="I368" s="177"/>
      <c r="L368" s="173"/>
      <c r="M368" s="178"/>
      <c r="T368" s="179"/>
      <c r="AT368" s="174" t="s">
        <v>224</v>
      </c>
      <c r="AU368" s="174" t="s">
        <v>82</v>
      </c>
      <c r="AV368" s="13" t="s">
        <v>192</v>
      </c>
      <c r="AW368" s="13" t="s">
        <v>226</v>
      </c>
      <c r="AX368" s="13" t="s">
        <v>82</v>
      </c>
      <c r="AY368" s="174" t="s">
        <v>193</v>
      </c>
    </row>
    <row r="369" spans="2:65" s="1" customFormat="1" ht="37.9" customHeight="1">
      <c r="B369" s="114"/>
      <c r="C369" s="157" t="s">
        <v>1417</v>
      </c>
      <c r="D369" s="157" t="s">
        <v>207</v>
      </c>
      <c r="E369" s="158" t="s">
        <v>3638</v>
      </c>
      <c r="F369" s="159" t="s">
        <v>3639</v>
      </c>
      <c r="G369" s="160" t="s">
        <v>736</v>
      </c>
      <c r="H369" s="161">
        <v>171.8</v>
      </c>
      <c r="I369" s="162"/>
      <c r="J369" s="163">
        <f>ROUND(I369*H369,2)</f>
        <v>0</v>
      </c>
      <c r="K369" s="159" t="s">
        <v>239</v>
      </c>
      <c r="L369" s="30"/>
      <c r="M369" s="164" t="s">
        <v>1</v>
      </c>
      <c r="N369" s="113" t="s">
        <v>39</v>
      </c>
      <c r="P369" s="153">
        <f>O369*H369</f>
        <v>0</v>
      </c>
      <c r="Q369" s="153">
        <v>0</v>
      </c>
      <c r="R369" s="153">
        <f>Q369*H369</f>
        <v>0</v>
      </c>
      <c r="S369" s="153">
        <v>0</v>
      </c>
      <c r="T369" s="154">
        <f>S369*H369</f>
        <v>0</v>
      </c>
      <c r="AR369" s="155" t="s">
        <v>268</v>
      </c>
      <c r="AT369" s="155" t="s">
        <v>207</v>
      </c>
      <c r="AU369" s="155" t="s">
        <v>82</v>
      </c>
      <c r="AY369" s="15" t="s">
        <v>193</v>
      </c>
      <c r="BE369" s="156">
        <f>IF(N369="základní",J369,0)</f>
        <v>0</v>
      </c>
      <c r="BF369" s="156">
        <f>IF(N369="snížená",J369,0)</f>
        <v>0</v>
      </c>
      <c r="BG369" s="156">
        <f>IF(N369="zákl. přenesená",J369,0)</f>
        <v>0</v>
      </c>
      <c r="BH369" s="156">
        <f>IF(N369="sníž. přenesená",J369,0)</f>
        <v>0</v>
      </c>
      <c r="BI369" s="156">
        <f>IF(N369="nulová",J369,0)</f>
        <v>0</v>
      </c>
      <c r="BJ369" s="15" t="s">
        <v>82</v>
      </c>
      <c r="BK369" s="156">
        <f>ROUND(I369*H369,2)</f>
        <v>0</v>
      </c>
      <c r="BL369" s="15" t="s">
        <v>268</v>
      </c>
      <c r="BM369" s="155" t="s">
        <v>3640</v>
      </c>
    </row>
    <row r="370" spans="2:65" s="1" customFormat="1" ht="11.25">
      <c r="B370" s="30"/>
      <c r="D370" s="180" t="s">
        <v>286</v>
      </c>
      <c r="F370" s="181" t="s">
        <v>3641</v>
      </c>
      <c r="I370" s="115"/>
      <c r="L370" s="30"/>
      <c r="M370" s="182"/>
      <c r="T370" s="54"/>
      <c r="AT370" s="15" t="s">
        <v>286</v>
      </c>
      <c r="AU370" s="15" t="s">
        <v>82</v>
      </c>
    </row>
    <row r="371" spans="2:65" s="12" customFormat="1" ht="11.25">
      <c r="B371" s="165"/>
      <c r="D371" s="166" t="s">
        <v>224</v>
      </c>
      <c r="E371" s="167" t="s">
        <v>1</v>
      </c>
      <c r="F371" s="168" t="s">
        <v>3631</v>
      </c>
      <c r="H371" s="169">
        <v>171.8</v>
      </c>
      <c r="I371" s="170"/>
      <c r="L371" s="165"/>
      <c r="M371" s="171"/>
      <c r="T371" s="172"/>
      <c r="AT371" s="167" t="s">
        <v>224</v>
      </c>
      <c r="AU371" s="167" t="s">
        <v>82</v>
      </c>
      <c r="AV371" s="12" t="s">
        <v>84</v>
      </c>
      <c r="AW371" s="12" t="s">
        <v>226</v>
      </c>
      <c r="AX371" s="12" t="s">
        <v>82</v>
      </c>
      <c r="AY371" s="167" t="s">
        <v>193</v>
      </c>
    </row>
    <row r="372" spans="2:65" s="1" customFormat="1" ht="37.9" customHeight="1">
      <c r="B372" s="114"/>
      <c r="C372" s="157" t="s">
        <v>480</v>
      </c>
      <c r="D372" s="157" t="s">
        <v>207</v>
      </c>
      <c r="E372" s="158" t="s">
        <v>3642</v>
      </c>
      <c r="F372" s="159" t="s">
        <v>3643</v>
      </c>
      <c r="G372" s="160" t="s">
        <v>736</v>
      </c>
      <c r="H372" s="161">
        <v>35.200000000000003</v>
      </c>
      <c r="I372" s="162"/>
      <c r="J372" s="163">
        <f>ROUND(I372*H372,2)</f>
        <v>0</v>
      </c>
      <c r="K372" s="159" t="s">
        <v>239</v>
      </c>
      <c r="L372" s="30"/>
      <c r="M372" s="164" t="s">
        <v>1</v>
      </c>
      <c r="N372" s="113" t="s">
        <v>39</v>
      </c>
      <c r="P372" s="153">
        <f>O372*H372</f>
        <v>0</v>
      </c>
      <c r="Q372" s="153">
        <v>0</v>
      </c>
      <c r="R372" s="153">
        <f>Q372*H372</f>
        <v>0</v>
      </c>
      <c r="S372" s="153">
        <v>0</v>
      </c>
      <c r="T372" s="154">
        <f>S372*H372</f>
        <v>0</v>
      </c>
      <c r="AR372" s="155" t="s">
        <v>268</v>
      </c>
      <c r="AT372" s="155" t="s">
        <v>207</v>
      </c>
      <c r="AU372" s="155" t="s">
        <v>82</v>
      </c>
      <c r="AY372" s="15" t="s">
        <v>193</v>
      </c>
      <c r="BE372" s="156">
        <f>IF(N372="základní",J372,0)</f>
        <v>0</v>
      </c>
      <c r="BF372" s="156">
        <f>IF(N372="snížená",J372,0)</f>
        <v>0</v>
      </c>
      <c r="BG372" s="156">
        <f>IF(N372="zákl. přenesená",J372,0)</f>
        <v>0</v>
      </c>
      <c r="BH372" s="156">
        <f>IF(N372="sníž. přenesená",J372,0)</f>
        <v>0</v>
      </c>
      <c r="BI372" s="156">
        <f>IF(N372="nulová",J372,0)</f>
        <v>0</v>
      </c>
      <c r="BJ372" s="15" t="s">
        <v>82</v>
      </c>
      <c r="BK372" s="156">
        <f>ROUND(I372*H372,2)</f>
        <v>0</v>
      </c>
      <c r="BL372" s="15" t="s">
        <v>268</v>
      </c>
      <c r="BM372" s="155" t="s">
        <v>3644</v>
      </c>
    </row>
    <row r="373" spans="2:65" s="1" customFormat="1" ht="11.25">
      <c r="B373" s="30"/>
      <c r="D373" s="180" t="s">
        <v>286</v>
      </c>
      <c r="F373" s="181" t="s">
        <v>3645</v>
      </c>
      <c r="I373" s="115"/>
      <c r="L373" s="30"/>
      <c r="M373" s="182"/>
      <c r="T373" s="54"/>
      <c r="AT373" s="15" t="s">
        <v>286</v>
      </c>
      <c r="AU373" s="15" t="s">
        <v>82</v>
      </c>
    </row>
    <row r="374" spans="2:65" s="12" customFormat="1" ht="11.25">
      <c r="B374" s="165"/>
      <c r="D374" s="166" t="s">
        <v>224</v>
      </c>
      <c r="E374" s="167" t="s">
        <v>1</v>
      </c>
      <c r="F374" s="168" t="s">
        <v>3636</v>
      </c>
      <c r="H374" s="169">
        <v>35.200000000000003</v>
      </c>
      <c r="I374" s="170"/>
      <c r="L374" s="165"/>
      <c r="M374" s="171"/>
      <c r="T374" s="172"/>
      <c r="AT374" s="167" t="s">
        <v>224</v>
      </c>
      <c r="AU374" s="167" t="s">
        <v>82</v>
      </c>
      <c r="AV374" s="12" t="s">
        <v>84</v>
      </c>
      <c r="AW374" s="12" t="s">
        <v>226</v>
      </c>
      <c r="AX374" s="12" t="s">
        <v>82</v>
      </c>
      <c r="AY374" s="167" t="s">
        <v>193</v>
      </c>
    </row>
    <row r="375" spans="2:65" s="1" customFormat="1" ht="37.9" customHeight="1">
      <c r="B375" s="114"/>
      <c r="C375" s="157" t="s">
        <v>1425</v>
      </c>
      <c r="D375" s="157" t="s">
        <v>207</v>
      </c>
      <c r="E375" s="158" t="s">
        <v>1045</v>
      </c>
      <c r="F375" s="159" t="s">
        <v>1046</v>
      </c>
      <c r="G375" s="160" t="s">
        <v>736</v>
      </c>
      <c r="H375" s="161">
        <v>53.49</v>
      </c>
      <c r="I375" s="162"/>
      <c r="J375" s="163">
        <f>ROUND(I375*H375,2)</f>
        <v>0</v>
      </c>
      <c r="K375" s="159" t="s">
        <v>239</v>
      </c>
      <c r="L375" s="30"/>
      <c r="M375" s="164" t="s">
        <v>1</v>
      </c>
      <c r="N375" s="113" t="s">
        <v>39</v>
      </c>
      <c r="P375" s="153">
        <f>O375*H375</f>
        <v>0</v>
      </c>
      <c r="Q375" s="153">
        <v>0</v>
      </c>
      <c r="R375" s="153">
        <f>Q375*H375</f>
        <v>0</v>
      </c>
      <c r="S375" s="153">
        <v>0</v>
      </c>
      <c r="T375" s="154">
        <f>S375*H375</f>
        <v>0</v>
      </c>
      <c r="AR375" s="155" t="s">
        <v>268</v>
      </c>
      <c r="AT375" s="155" t="s">
        <v>207</v>
      </c>
      <c r="AU375" s="155" t="s">
        <v>82</v>
      </c>
      <c r="AY375" s="15" t="s">
        <v>193</v>
      </c>
      <c r="BE375" s="156">
        <f>IF(N375="základní",J375,0)</f>
        <v>0</v>
      </c>
      <c r="BF375" s="156">
        <f>IF(N375="snížená",J375,0)</f>
        <v>0</v>
      </c>
      <c r="BG375" s="156">
        <f>IF(N375="zákl. přenesená",J375,0)</f>
        <v>0</v>
      </c>
      <c r="BH375" s="156">
        <f>IF(N375="sníž. přenesená",J375,0)</f>
        <v>0</v>
      </c>
      <c r="BI375" s="156">
        <f>IF(N375="nulová",J375,0)</f>
        <v>0</v>
      </c>
      <c r="BJ375" s="15" t="s">
        <v>82</v>
      </c>
      <c r="BK375" s="156">
        <f>ROUND(I375*H375,2)</f>
        <v>0</v>
      </c>
      <c r="BL375" s="15" t="s">
        <v>268</v>
      </c>
      <c r="BM375" s="155" t="s">
        <v>3646</v>
      </c>
    </row>
    <row r="376" spans="2:65" s="1" customFormat="1" ht="11.25">
      <c r="B376" s="30"/>
      <c r="D376" s="180" t="s">
        <v>286</v>
      </c>
      <c r="F376" s="181" t="s">
        <v>1048</v>
      </c>
      <c r="I376" s="115"/>
      <c r="L376" s="30"/>
      <c r="M376" s="182"/>
      <c r="T376" s="54"/>
      <c r="AT376" s="15" t="s">
        <v>286</v>
      </c>
      <c r="AU376" s="15" t="s">
        <v>82</v>
      </c>
    </row>
    <row r="377" spans="2:65" s="12" customFormat="1" ht="11.25">
      <c r="B377" s="165"/>
      <c r="D377" s="166" t="s">
        <v>224</v>
      </c>
      <c r="E377" s="167" t="s">
        <v>1</v>
      </c>
      <c r="F377" s="168" t="s">
        <v>3647</v>
      </c>
      <c r="H377" s="169">
        <v>53.49</v>
      </c>
      <c r="I377" s="170"/>
      <c r="L377" s="165"/>
      <c r="M377" s="171"/>
      <c r="T377" s="172"/>
      <c r="AT377" s="167" t="s">
        <v>224</v>
      </c>
      <c r="AU377" s="167" t="s">
        <v>82</v>
      </c>
      <c r="AV377" s="12" t="s">
        <v>84</v>
      </c>
      <c r="AW377" s="12" t="s">
        <v>226</v>
      </c>
      <c r="AX377" s="12" t="s">
        <v>82</v>
      </c>
      <c r="AY377" s="167" t="s">
        <v>193</v>
      </c>
    </row>
    <row r="378" spans="2:65" s="1" customFormat="1" ht="37.9" customHeight="1">
      <c r="B378" s="114"/>
      <c r="C378" s="157" t="s">
        <v>483</v>
      </c>
      <c r="D378" s="157" t="s">
        <v>207</v>
      </c>
      <c r="E378" s="158" t="s">
        <v>3648</v>
      </c>
      <c r="F378" s="159" t="s">
        <v>3649</v>
      </c>
      <c r="G378" s="160" t="s">
        <v>736</v>
      </c>
      <c r="H378" s="161">
        <v>221.3</v>
      </c>
      <c r="I378" s="162"/>
      <c r="J378" s="163">
        <f>ROUND(I378*H378,2)</f>
        <v>0</v>
      </c>
      <c r="K378" s="159" t="s">
        <v>239</v>
      </c>
      <c r="L378" s="30"/>
      <c r="M378" s="164" t="s">
        <v>1</v>
      </c>
      <c r="N378" s="113" t="s">
        <v>39</v>
      </c>
      <c r="P378" s="153">
        <f>O378*H378</f>
        <v>0</v>
      </c>
      <c r="Q378" s="153">
        <v>0</v>
      </c>
      <c r="R378" s="153">
        <f>Q378*H378</f>
        <v>0</v>
      </c>
      <c r="S378" s="153">
        <v>0.17</v>
      </c>
      <c r="T378" s="154">
        <f>S378*H378</f>
        <v>37.621000000000002</v>
      </c>
      <c r="AR378" s="155" t="s">
        <v>268</v>
      </c>
      <c r="AT378" s="155" t="s">
        <v>207</v>
      </c>
      <c r="AU378" s="155" t="s">
        <v>82</v>
      </c>
      <c r="AY378" s="15" t="s">
        <v>193</v>
      </c>
      <c r="BE378" s="156">
        <f>IF(N378="základní",J378,0)</f>
        <v>0</v>
      </c>
      <c r="BF378" s="156">
        <f>IF(N378="snížená",J378,0)</f>
        <v>0</v>
      </c>
      <c r="BG378" s="156">
        <f>IF(N378="zákl. přenesená",J378,0)</f>
        <v>0</v>
      </c>
      <c r="BH378" s="156">
        <f>IF(N378="sníž. přenesená",J378,0)</f>
        <v>0</v>
      </c>
      <c r="BI378" s="156">
        <f>IF(N378="nulová",J378,0)</f>
        <v>0</v>
      </c>
      <c r="BJ378" s="15" t="s">
        <v>82</v>
      </c>
      <c r="BK378" s="156">
        <f>ROUND(I378*H378,2)</f>
        <v>0</v>
      </c>
      <c r="BL378" s="15" t="s">
        <v>268</v>
      </c>
      <c r="BM378" s="155" t="s">
        <v>3650</v>
      </c>
    </row>
    <row r="379" spans="2:65" s="1" customFormat="1" ht="11.25">
      <c r="B379" s="30"/>
      <c r="D379" s="180" t="s">
        <v>286</v>
      </c>
      <c r="F379" s="181" t="s">
        <v>3651</v>
      </c>
      <c r="I379" s="115"/>
      <c r="L379" s="30"/>
      <c r="M379" s="182"/>
      <c r="T379" s="54"/>
      <c r="AT379" s="15" t="s">
        <v>286</v>
      </c>
      <c r="AU379" s="15" t="s">
        <v>82</v>
      </c>
    </row>
    <row r="380" spans="2:65" s="12" customFormat="1" ht="11.25">
      <c r="B380" s="165"/>
      <c r="D380" s="166" t="s">
        <v>224</v>
      </c>
      <c r="E380" s="167" t="s">
        <v>1</v>
      </c>
      <c r="F380" s="168" t="s">
        <v>3652</v>
      </c>
      <c r="H380" s="169">
        <v>49.5</v>
      </c>
      <c r="I380" s="170"/>
      <c r="L380" s="165"/>
      <c r="M380" s="171"/>
      <c r="T380" s="172"/>
      <c r="AT380" s="167" t="s">
        <v>224</v>
      </c>
      <c r="AU380" s="167" t="s">
        <v>82</v>
      </c>
      <c r="AV380" s="12" t="s">
        <v>84</v>
      </c>
      <c r="AW380" s="12" t="s">
        <v>226</v>
      </c>
      <c r="AX380" s="12" t="s">
        <v>74</v>
      </c>
      <c r="AY380" s="167" t="s">
        <v>193</v>
      </c>
    </row>
    <row r="381" spans="2:65" s="12" customFormat="1" ht="11.25">
      <c r="B381" s="165"/>
      <c r="D381" s="166" t="s">
        <v>224</v>
      </c>
      <c r="E381" s="167" t="s">
        <v>1</v>
      </c>
      <c r="F381" s="168" t="s">
        <v>3653</v>
      </c>
      <c r="H381" s="169">
        <v>171.8</v>
      </c>
      <c r="I381" s="170"/>
      <c r="L381" s="165"/>
      <c r="M381" s="171"/>
      <c r="T381" s="172"/>
      <c r="AT381" s="167" t="s">
        <v>224</v>
      </c>
      <c r="AU381" s="167" t="s">
        <v>82</v>
      </c>
      <c r="AV381" s="12" t="s">
        <v>84</v>
      </c>
      <c r="AW381" s="12" t="s">
        <v>226</v>
      </c>
      <c r="AX381" s="12" t="s">
        <v>74</v>
      </c>
      <c r="AY381" s="167" t="s">
        <v>193</v>
      </c>
    </row>
    <row r="382" spans="2:65" s="13" customFormat="1" ht="11.25">
      <c r="B382" s="173"/>
      <c r="D382" s="166" t="s">
        <v>224</v>
      </c>
      <c r="E382" s="174" t="s">
        <v>1</v>
      </c>
      <c r="F382" s="175" t="s">
        <v>227</v>
      </c>
      <c r="H382" s="176">
        <v>221.3</v>
      </c>
      <c r="I382" s="177"/>
      <c r="L382" s="173"/>
      <c r="M382" s="178"/>
      <c r="T382" s="179"/>
      <c r="AT382" s="174" t="s">
        <v>224</v>
      </c>
      <c r="AU382" s="174" t="s">
        <v>82</v>
      </c>
      <c r="AV382" s="13" t="s">
        <v>192</v>
      </c>
      <c r="AW382" s="13" t="s">
        <v>226</v>
      </c>
      <c r="AX382" s="13" t="s">
        <v>82</v>
      </c>
      <c r="AY382" s="174" t="s">
        <v>193</v>
      </c>
    </row>
    <row r="383" spans="2:65" s="1" customFormat="1" ht="44.25" customHeight="1">
      <c r="B383" s="114"/>
      <c r="C383" s="157" t="s">
        <v>1432</v>
      </c>
      <c r="D383" s="157" t="s">
        <v>207</v>
      </c>
      <c r="E383" s="158" t="s">
        <v>3654</v>
      </c>
      <c r="F383" s="159" t="s">
        <v>3655</v>
      </c>
      <c r="G383" s="160" t="s">
        <v>736</v>
      </c>
      <c r="H383" s="161">
        <v>39.369999999999997</v>
      </c>
      <c r="I383" s="162"/>
      <c r="J383" s="163">
        <f>ROUND(I383*H383,2)</f>
        <v>0</v>
      </c>
      <c r="K383" s="159" t="s">
        <v>239</v>
      </c>
      <c r="L383" s="30"/>
      <c r="M383" s="164" t="s">
        <v>1</v>
      </c>
      <c r="N383" s="113" t="s">
        <v>39</v>
      </c>
      <c r="P383" s="153">
        <f>O383*H383</f>
        <v>0</v>
      </c>
      <c r="Q383" s="153">
        <v>0</v>
      </c>
      <c r="R383" s="153">
        <f>Q383*H383</f>
        <v>0</v>
      </c>
      <c r="S383" s="153">
        <v>0.28999999999999998</v>
      </c>
      <c r="T383" s="154">
        <f>S383*H383</f>
        <v>11.417299999999999</v>
      </c>
      <c r="AR383" s="155" t="s">
        <v>268</v>
      </c>
      <c r="AT383" s="155" t="s">
        <v>207</v>
      </c>
      <c r="AU383" s="155" t="s">
        <v>82</v>
      </c>
      <c r="AY383" s="15" t="s">
        <v>193</v>
      </c>
      <c r="BE383" s="156">
        <f>IF(N383="základní",J383,0)</f>
        <v>0</v>
      </c>
      <c r="BF383" s="156">
        <f>IF(N383="snížená",J383,0)</f>
        <v>0</v>
      </c>
      <c r="BG383" s="156">
        <f>IF(N383="zákl. přenesená",J383,0)</f>
        <v>0</v>
      </c>
      <c r="BH383" s="156">
        <f>IF(N383="sníž. přenesená",J383,0)</f>
        <v>0</v>
      </c>
      <c r="BI383" s="156">
        <f>IF(N383="nulová",J383,0)</f>
        <v>0</v>
      </c>
      <c r="BJ383" s="15" t="s">
        <v>82</v>
      </c>
      <c r="BK383" s="156">
        <f>ROUND(I383*H383,2)</f>
        <v>0</v>
      </c>
      <c r="BL383" s="15" t="s">
        <v>268</v>
      </c>
      <c r="BM383" s="155" t="s">
        <v>3656</v>
      </c>
    </row>
    <row r="384" spans="2:65" s="1" customFormat="1" ht="11.25">
      <c r="B384" s="30"/>
      <c r="D384" s="180" t="s">
        <v>286</v>
      </c>
      <c r="F384" s="181" t="s">
        <v>3657</v>
      </c>
      <c r="I384" s="115"/>
      <c r="L384" s="30"/>
      <c r="M384" s="182"/>
      <c r="T384" s="54"/>
      <c r="AT384" s="15" t="s">
        <v>286</v>
      </c>
      <c r="AU384" s="15" t="s">
        <v>82</v>
      </c>
    </row>
    <row r="385" spans="2:65" s="12" customFormat="1" ht="11.25">
      <c r="B385" s="165"/>
      <c r="D385" s="166" t="s">
        <v>224</v>
      </c>
      <c r="E385" s="167" t="s">
        <v>1</v>
      </c>
      <c r="F385" s="168" t="s">
        <v>3636</v>
      </c>
      <c r="H385" s="169">
        <v>35.200000000000003</v>
      </c>
      <c r="I385" s="170"/>
      <c r="L385" s="165"/>
      <c r="M385" s="171"/>
      <c r="T385" s="172"/>
      <c r="AT385" s="167" t="s">
        <v>224</v>
      </c>
      <c r="AU385" s="167" t="s">
        <v>82</v>
      </c>
      <c r="AV385" s="12" t="s">
        <v>84</v>
      </c>
      <c r="AW385" s="12" t="s">
        <v>226</v>
      </c>
      <c r="AX385" s="12" t="s">
        <v>74</v>
      </c>
      <c r="AY385" s="167" t="s">
        <v>193</v>
      </c>
    </row>
    <row r="386" spans="2:65" s="12" customFormat="1" ht="11.25">
      <c r="B386" s="165"/>
      <c r="D386" s="166" t="s">
        <v>224</v>
      </c>
      <c r="E386" s="167" t="s">
        <v>1</v>
      </c>
      <c r="F386" s="168" t="s">
        <v>3637</v>
      </c>
      <c r="H386" s="169">
        <v>4.17</v>
      </c>
      <c r="I386" s="170"/>
      <c r="L386" s="165"/>
      <c r="M386" s="171"/>
      <c r="T386" s="172"/>
      <c r="AT386" s="167" t="s">
        <v>224</v>
      </c>
      <c r="AU386" s="167" t="s">
        <v>82</v>
      </c>
      <c r="AV386" s="12" t="s">
        <v>84</v>
      </c>
      <c r="AW386" s="12" t="s">
        <v>226</v>
      </c>
      <c r="AX386" s="12" t="s">
        <v>74</v>
      </c>
      <c r="AY386" s="167" t="s">
        <v>193</v>
      </c>
    </row>
    <row r="387" spans="2:65" s="13" customFormat="1" ht="11.25">
      <c r="B387" s="173"/>
      <c r="D387" s="166" t="s">
        <v>224</v>
      </c>
      <c r="E387" s="174" t="s">
        <v>1</v>
      </c>
      <c r="F387" s="175" t="s">
        <v>227</v>
      </c>
      <c r="H387" s="176">
        <v>39.369999999999997</v>
      </c>
      <c r="I387" s="177"/>
      <c r="L387" s="173"/>
      <c r="M387" s="178"/>
      <c r="T387" s="179"/>
      <c r="AT387" s="174" t="s">
        <v>224</v>
      </c>
      <c r="AU387" s="174" t="s">
        <v>82</v>
      </c>
      <c r="AV387" s="13" t="s">
        <v>192</v>
      </c>
      <c r="AW387" s="13" t="s">
        <v>226</v>
      </c>
      <c r="AX387" s="13" t="s">
        <v>82</v>
      </c>
      <c r="AY387" s="174" t="s">
        <v>193</v>
      </c>
    </row>
    <row r="388" spans="2:65" s="1" customFormat="1" ht="24.2" customHeight="1">
      <c r="B388" s="114"/>
      <c r="C388" s="157" t="s">
        <v>487</v>
      </c>
      <c r="D388" s="157" t="s">
        <v>207</v>
      </c>
      <c r="E388" s="158" t="s">
        <v>3658</v>
      </c>
      <c r="F388" s="159" t="s">
        <v>3659</v>
      </c>
      <c r="G388" s="160" t="s">
        <v>736</v>
      </c>
      <c r="H388" s="161">
        <v>49.32</v>
      </c>
      <c r="I388" s="162"/>
      <c r="J388" s="163">
        <f>ROUND(I388*H388,2)</f>
        <v>0</v>
      </c>
      <c r="K388" s="159" t="s">
        <v>239</v>
      </c>
      <c r="L388" s="30"/>
      <c r="M388" s="164" t="s">
        <v>1</v>
      </c>
      <c r="N388" s="113" t="s">
        <v>39</v>
      </c>
      <c r="P388" s="153">
        <f>O388*H388</f>
        <v>0</v>
      </c>
      <c r="Q388" s="153">
        <v>0</v>
      </c>
      <c r="R388" s="153">
        <f>Q388*H388</f>
        <v>0</v>
      </c>
      <c r="S388" s="153">
        <v>0</v>
      </c>
      <c r="T388" s="154">
        <f>S388*H388</f>
        <v>0</v>
      </c>
      <c r="AR388" s="155" t="s">
        <v>268</v>
      </c>
      <c r="AT388" s="155" t="s">
        <v>207</v>
      </c>
      <c r="AU388" s="155" t="s">
        <v>82</v>
      </c>
      <c r="AY388" s="15" t="s">
        <v>193</v>
      </c>
      <c r="BE388" s="156">
        <f>IF(N388="základní",J388,0)</f>
        <v>0</v>
      </c>
      <c r="BF388" s="156">
        <f>IF(N388="snížená",J388,0)</f>
        <v>0</v>
      </c>
      <c r="BG388" s="156">
        <f>IF(N388="zákl. přenesená",J388,0)</f>
        <v>0</v>
      </c>
      <c r="BH388" s="156">
        <f>IF(N388="sníž. přenesená",J388,0)</f>
        <v>0</v>
      </c>
      <c r="BI388" s="156">
        <f>IF(N388="nulová",J388,0)</f>
        <v>0</v>
      </c>
      <c r="BJ388" s="15" t="s">
        <v>82</v>
      </c>
      <c r="BK388" s="156">
        <f>ROUND(I388*H388,2)</f>
        <v>0</v>
      </c>
      <c r="BL388" s="15" t="s">
        <v>268</v>
      </c>
      <c r="BM388" s="155" t="s">
        <v>3660</v>
      </c>
    </row>
    <row r="389" spans="2:65" s="1" customFormat="1" ht="11.25">
      <c r="B389" s="30"/>
      <c r="D389" s="180" t="s">
        <v>286</v>
      </c>
      <c r="F389" s="181" t="s">
        <v>3661</v>
      </c>
      <c r="I389" s="115"/>
      <c r="L389" s="30"/>
      <c r="M389" s="182"/>
      <c r="T389" s="54"/>
      <c r="AT389" s="15" t="s">
        <v>286</v>
      </c>
      <c r="AU389" s="15" t="s">
        <v>82</v>
      </c>
    </row>
    <row r="390" spans="2:65" s="12" customFormat="1" ht="11.25">
      <c r="B390" s="165"/>
      <c r="D390" s="166" t="s">
        <v>224</v>
      </c>
      <c r="E390" s="167" t="s">
        <v>1</v>
      </c>
      <c r="F390" s="168" t="s">
        <v>3662</v>
      </c>
      <c r="H390" s="169">
        <v>49.32</v>
      </c>
      <c r="I390" s="170"/>
      <c r="L390" s="165"/>
      <c r="M390" s="171"/>
      <c r="T390" s="172"/>
      <c r="AT390" s="167" t="s">
        <v>224</v>
      </c>
      <c r="AU390" s="167" t="s">
        <v>82</v>
      </c>
      <c r="AV390" s="12" t="s">
        <v>84</v>
      </c>
      <c r="AW390" s="12" t="s">
        <v>226</v>
      </c>
      <c r="AX390" s="12" t="s">
        <v>82</v>
      </c>
      <c r="AY390" s="167" t="s">
        <v>193</v>
      </c>
    </row>
    <row r="391" spans="2:65" s="1" customFormat="1" ht="33" customHeight="1">
      <c r="B391" s="114"/>
      <c r="C391" s="157" t="s">
        <v>1439</v>
      </c>
      <c r="D391" s="157" t="s">
        <v>207</v>
      </c>
      <c r="E391" s="158" t="s">
        <v>3663</v>
      </c>
      <c r="F391" s="159" t="s">
        <v>3664</v>
      </c>
      <c r="G391" s="160" t="s">
        <v>736</v>
      </c>
      <c r="H391" s="161">
        <v>176.1</v>
      </c>
      <c r="I391" s="162"/>
      <c r="J391" s="163">
        <f>ROUND(I391*H391,2)</f>
        <v>0</v>
      </c>
      <c r="K391" s="159" t="s">
        <v>239</v>
      </c>
      <c r="L391" s="30"/>
      <c r="M391" s="164" t="s">
        <v>1</v>
      </c>
      <c r="N391" s="113" t="s">
        <v>39</v>
      </c>
      <c r="P391" s="153">
        <f>O391*H391</f>
        <v>0</v>
      </c>
      <c r="Q391" s="153">
        <v>0</v>
      </c>
      <c r="R391" s="153">
        <f>Q391*H391</f>
        <v>0</v>
      </c>
      <c r="S391" s="153">
        <v>0</v>
      </c>
      <c r="T391" s="154">
        <f>S391*H391</f>
        <v>0</v>
      </c>
      <c r="AR391" s="155" t="s">
        <v>268</v>
      </c>
      <c r="AT391" s="155" t="s">
        <v>207</v>
      </c>
      <c r="AU391" s="155" t="s">
        <v>82</v>
      </c>
      <c r="AY391" s="15" t="s">
        <v>193</v>
      </c>
      <c r="BE391" s="156">
        <f>IF(N391="základní",J391,0)</f>
        <v>0</v>
      </c>
      <c r="BF391" s="156">
        <f>IF(N391="snížená",J391,0)</f>
        <v>0</v>
      </c>
      <c r="BG391" s="156">
        <f>IF(N391="zákl. přenesená",J391,0)</f>
        <v>0</v>
      </c>
      <c r="BH391" s="156">
        <f>IF(N391="sníž. přenesená",J391,0)</f>
        <v>0</v>
      </c>
      <c r="BI391" s="156">
        <f>IF(N391="nulová",J391,0)</f>
        <v>0</v>
      </c>
      <c r="BJ391" s="15" t="s">
        <v>82</v>
      </c>
      <c r="BK391" s="156">
        <f>ROUND(I391*H391,2)</f>
        <v>0</v>
      </c>
      <c r="BL391" s="15" t="s">
        <v>268</v>
      </c>
      <c r="BM391" s="155" t="s">
        <v>3665</v>
      </c>
    </row>
    <row r="392" spans="2:65" s="1" customFormat="1" ht="11.25">
      <c r="B392" s="30"/>
      <c r="D392" s="180" t="s">
        <v>286</v>
      </c>
      <c r="F392" s="181" t="s">
        <v>3666</v>
      </c>
      <c r="I392" s="115"/>
      <c r="L392" s="30"/>
      <c r="M392" s="182"/>
      <c r="T392" s="54"/>
      <c r="AT392" s="15" t="s">
        <v>286</v>
      </c>
      <c r="AU392" s="15" t="s">
        <v>82</v>
      </c>
    </row>
    <row r="393" spans="2:65" s="12" customFormat="1" ht="11.25">
      <c r="B393" s="165"/>
      <c r="D393" s="166" t="s">
        <v>224</v>
      </c>
      <c r="E393" s="167" t="s">
        <v>1</v>
      </c>
      <c r="F393" s="168" t="s">
        <v>3667</v>
      </c>
      <c r="H393" s="169">
        <v>173.3</v>
      </c>
      <c r="I393" s="170"/>
      <c r="L393" s="165"/>
      <c r="M393" s="171"/>
      <c r="T393" s="172"/>
      <c r="AT393" s="167" t="s">
        <v>224</v>
      </c>
      <c r="AU393" s="167" t="s">
        <v>82</v>
      </c>
      <c r="AV393" s="12" t="s">
        <v>84</v>
      </c>
      <c r="AW393" s="12" t="s">
        <v>226</v>
      </c>
      <c r="AX393" s="12" t="s">
        <v>74</v>
      </c>
      <c r="AY393" s="167" t="s">
        <v>193</v>
      </c>
    </row>
    <row r="394" spans="2:65" s="12" customFormat="1" ht="11.25">
      <c r="B394" s="165"/>
      <c r="D394" s="166" t="s">
        <v>224</v>
      </c>
      <c r="E394" s="167" t="s">
        <v>1</v>
      </c>
      <c r="F394" s="168" t="s">
        <v>3668</v>
      </c>
      <c r="H394" s="169">
        <v>2.8</v>
      </c>
      <c r="I394" s="170"/>
      <c r="L394" s="165"/>
      <c r="M394" s="171"/>
      <c r="T394" s="172"/>
      <c r="AT394" s="167" t="s">
        <v>224</v>
      </c>
      <c r="AU394" s="167" t="s">
        <v>82</v>
      </c>
      <c r="AV394" s="12" t="s">
        <v>84</v>
      </c>
      <c r="AW394" s="12" t="s">
        <v>226</v>
      </c>
      <c r="AX394" s="12" t="s">
        <v>74</v>
      </c>
      <c r="AY394" s="167" t="s">
        <v>193</v>
      </c>
    </row>
    <row r="395" spans="2:65" s="13" customFormat="1" ht="11.25">
      <c r="B395" s="173"/>
      <c r="D395" s="166" t="s">
        <v>224</v>
      </c>
      <c r="E395" s="174" t="s">
        <v>1</v>
      </c>
      <c r="F395" s="175" t="s">
        <v>227</v>
      </c>
      <c r="H395" s="176">
        <v>176.1</v>
      </c>
      <c r="I395" s="177"/>
      <c r="L395" s="173"/>
      <c r="M395" s="178"/>
      <c r="T395" s="179"/>
      <c r="AT395" s="174" t="s">
        <v>224</v>
      </c>
      <c r="AU395" s="174" t="s">
        <v>82</v>
      </c>
      <c r="AV395" s="13" t="s">
        <v>192</v>
      </c>
      <c r="AW395" s="13" t="s">
        <v>226</v>
      </c>
      <c r="AX395" s="13" t="s">
        <v>82</v>
      </c>
      <c r="AY395" s="174" t="s">
        <v>193</v>
      </c>
    </row>
    <row r="396" spans="2:65" s="1" customFormat="1" ht="49.15" customHeight="1">
      <c r="B396" s="114"/>
      <c r="C396" s="157" t="s">
        <v>490</v>
      </c>
      <c r="D396" s="157" t="s">
        <v>207</v>
      </c>
      <c r="E396" s="158" t="s">
        <v>1049</v>
      </c>
      <c r="F396" s="159" t="s">
        <v>1050</v>
      </c>
      <c r="G396" s="160" t="s">
        <v>736</v>
      </c>
      <c r="H396" s="161">
        <v>704</v>
      </c>
      <c r="I396" s="162"/>
      <c r="J396" s="163">
        <f>ROUND(I396*H396,2)</f>
        <v>0</v>
      </c>
      <c r="K396" s="159" t="s">
        <v>1003</v>
      </c>
      <c r="L396" s="30"/>
      <c r="M396" s="164" t="s">
        <v>1</v>
      </c>
      <c r="N396" s="113" t="s">
        <v>39</v>
      </c>
      <c r="P396" s="153">
        <f>O396*H396</f>
        <v>0</v>
      </c>
      <c r="Q396" s="153">
        <v>8.4250000000000005E-2</v>
      </c>
      <c r="R396" s="153">
        <f>Q396*H396</f>
        <v>59.312000000000005</v>
      </c>
      <c r="S396" s="153">
        <v>0</v>
      </c>
      <c r="T396" s="154">
        <f>S396*H396</f>
        <v>0</v>
      </c>
      <c r="AR396" s="155" t="s">
        <v>268</v>
      </c>
      <c r="AT396" s="155" t="s">
        <v>207</v>
      </c>
      <c r="AU396" s="155" t="s">
        <v>82</v>
      </c>
      <c r="AY396" s="15" t="s">
        <v>193</v>
      </c>
      <c r="BE396" s="156">
        <f>IF(N396="základní",J396,0)</f>
        <v>0</v>
      </c>
      <c r="BF396" s="156">
        <f>IF(N396="snížená",J396,0)</f>
        <v>0</v>
      </c>
      <c r="BG396" s="156">
        <f>IF(N396="zákl. přenesená",J396,0)</f>
        <v>0</v>
      </c>
      <c r="BH396" s="156">
        <f>IF(N396="sníž. přenesená",J396,0)</f>
        <v>0</v>
      </c>
      <c r="BI396" s="156">
        <f>IF(N396="nulová",J396,0)</f>
        <v>0</v>
      </c>
      <c r="BJ396" s="15" t="s">
        <v>82</v>
      </c>
      <c r="BK396" s="156">
        <f>ROUND(I396*H396,2)</f>
        <v>0</v>
      </c>
      <c r="BL396" s="15" t="s">
        <v>268</v>
      </c>
      <c r="BM396" s="155" t="s">
        <v>3669</v>
      </c>
    </row>
    <row r="397" spans="2:65" s="1" customFormat="1" ht="11.25">
      <c r="B397" s="30"/>
      <c r="D397" s="180" t="s">
        <v>286</v>
      </c>
      <c r="F397" s="181" t="s">
        <v>1052</v>
      </c>
      <c r="I397" s="115"/>
      <c r="L397" s="30"/>
      <c r="M397" s="182"/>
      <c r="T397" s="54"/>
      <c r="AT397" s="15" t="s">
        <v>286</v>
      </c>
      <c r="AU397" s="15" t="s">
        <v>82</v>
      </c>
    </row>
    <row r="398" spans="2:65" s="12" customFormat="1" ht="11.25">
      <c r="B398" s="165"/>
      <c r="D398" s="166" t="s">
        <v>224</v>
      </c>
      <c r="E398" s="167" t="s">
        <v>1</v>
      </c>
      <c r="F398" s="168" t="s">
        <v>3670</v>
      </c>
      <c r="H398" s="169">
        <v>704</v>
      </c>
      <c r="I398" s="170"/>
      <c r="L398" s="165"/>
      <c r="M398" s="171"/>
      <c r="T398" s="172"/>
      <c r="AT398" s="167" t="s">
        <v>224</v>
      </c>
      <c r="AU398" s="167" t="s">
        <v>82</v>
      </c>
      <c r="AV398" s="12" t="s">
        <v>84</v>
      </c>
      <c r="AW398" s="12" t="s">
        <v>226</v>
      </c>
      <c r="AX398" s="12" t="s">
        <v>82</v>
      </c>
      <c r="AY398" s="167" t="s">
        <v>193</v>
      </c>
    </row>
    <row r="399" spans="2:65" s="1" customFormat="1" ht="24.2" customHeight="1">
      <c r="B399" s="114"/>
      <c r="C399" s="143" t="s">
        <v>1447</v>
      </c>
      <c r="D399" s="143" t="s">
        <v>196</v>
      </c>
      <c r="E399" s="144" t="s">
        <v>3671</v>
      </c>
      <c r="F399" s="145" t="s">
        <v>3672</v>
      </c>
      <c r="G399" s="146" t="s">
        <v>736</v>
      </c>
      <c r="H399" s="147">
        <v>70.400000000000006</v>
      </c>
      <c r="I399" s="148"/>
      <c r="J399" s="149">
        <f>ROUND(I399*H399,2)</f>
        <v>0</v>
      </c>
      <c r="K399" s="145" t="s">
        <v>239</v>
      </c>
      <c r="L399" s="150"/>
      <c r="M399" s="151" t="s">
        <v>1</v>
      </c>
      <c r="N399" s="152" t="s">
        <v>39</v>
      </c>
      <c r="P399" s="153">
        <f>O399*H399</f>
        <v>0</v>
      </c>
      <c r="Q399" s="153">
        <v>0.152</v>
      </c>
      <c r="R399" s="153">
        <f>Q399*H399</f>
        <v>10.700800000000001</v>
      </c>
      <c r="S399" s="153">
        <v>0</v>
      </c>
      <c r="T399" s="154">
        <f>S399*H399</f>
        <v>0</v>
      </c>
      <c r="AR399" s="155" t="s">
        <v>273</v>
      </c>
      <c r="AT399" s="155" t="s">
        <v>196</v>
      </c>
      <c r="AU399" s="155" t="s">
        <v>82</v>
      </c>
      <c r="AY399" s="15" t="s">
        <v>193</v>
      </c>
      <c r="BE399" s="156">
        <f>IF(N399="základní",J399,0)</f>
        <v>0</v>
      </c>
      <c r="BF399" s="156">
        <f>IF(N399="snížená",J399,0)</f>
        <v>0</v>
      </c>
      <c r="BG399" s="156">
        <f>IF(N399="zákl. přenesená",J399,0)</f>
        <v>0</v>
      </c>
      <c r="BH399" s="156">
        <f>IF(N399="sníž. přenesená",J399,0)</f>
        <v>0</v>
      </c>
      <c r="BI399" s="156">
        <f>IF(N399="nulová",J399,0)</f>
        <v>0</v>
      </c>
      <c r="BJ399" s="15" t="s">
        <v>82</v>
      </c>
      <c r="BK399" s="156">
        <f>ROUND(I399*H399,2)</f>
        <v>0</v>
      </c>
      <c r="BL399" s="15" t="s">
        <v>268</v>
      </c>
      <c r="BM399" s="155" t="s">
        <v>3673</v>
      </c>
    </row>
    <row r="400" spans="2:65" s="1" customFormat="1" ht="19.5">
      <c r="B400" s="30"/>
      <c r="D400" s="166" t="s">
        <v>1116</v>
      </c>
      <c r="F400" s="192" t="s">
        <v>3674</v>
      </c>
      <c r="I400" s="115"/>
      <c r="L400" s="30"/>
      <c r="M400" s="182"/>
      <c r="T400" s="54"/>
      <c r="AT400" s="15" t="s">
        <v>1116</v>
      </c>
      <c r="AU400" s="15" t="s">
        <v>82</v>
      </c>
    </row>
    <row r="401" spans="2:65" s="12" customFormat="1" ht="11.25">
      <c r="B401" s="165"/>
      <c r="D401" s="166" t="s">
        <v>224</v>
      </c>
      <c r="E401" s="167" t="s">
        <v>1</v>
      </c>
      <c r="F401" s="168" t="s">
        <v>3675</v>
      </c>
      <c r="H401" s="169">
        <v>70.400000000000006</v>
      </c>
      <c r="I401" s="170"/>
      <c r="L401" s="165"/>
      <c r="M401" s="171"/>
      <c r="T401" s="172"/>
      <c r="AT401" s="167" t="s">
        <v>224</v>
      </c>
      <c r="AU401" s="167" t="s">
        <v>82</v>
      </c>
      <c r="AV401" s="12" t="s">
        <v>84</v>
      </c>
      <c r="AW401" s="12" t="s">
        <v>226</v>
      </c>
      <c r="AX401" s="12" t="s">
        <v>82</v>
      </c>
      <c r="AY401" s="167" t="s">
        <v>193</v>
      </c>
    </row>
    <row r="402" spans="2:65" s="1" customFormat="1" ht="44.25" customHeight="1">
      <c r="B402" s="114"/>
      <c r="C402" s="157" t="s">
        <v>494</v>
      </c>
      <c r="D402" s="157" t="s">
        <v>207</v>
      </c>
      <c r="E402" s="158" t="s">
        <v>3676</v>
      </c>
      <c r="F402" s="159" t="s">
        <v>3677</v>
      </c>
      <c r="G402" s="160" t="s">
        <v>736</v>
      </c>
      <c r="H402" s="161">
        <v>120.8</v>
      </c>
      <c r="I402" s="162"/>
      <c r="J402" s="163">
        <f>ROUND(I402*H402,2)</f>
        <v>0</v>
      </c>
      <c r="K402" s="159" t="s">
        <v>239</v>
      </c>
      <c r="L402" s="30"/>
      <c r="M402" s="164" t="s">
        <v>1</v>
      </c>
      <c r="N402" s="113" t="s">
        <v>39</v>
      </c>
      <c r="P402" s="153">
        <f>O402*H402</f>
        <v>0</v>
      </c>
      <c r="Q402" s="153">
        <v>0.16700000000000001</v>
      </c>
      <c r="R402" s="153">
        <f>Q402*H402</f>
        <v>20.1736</v>
      </c>
      <c r="S402" s="153">
        <v>0</v>
      </c>
      <c r="T402" s="154">
        <f>S402*H402</f>
        <v>0</v>
      </c>
      <c r="AR402" s="155" t="s">
        <v>268</v>
      </c>
      <c r="AT402" s="155" t="s">
        <v>207</v>
      </c>
      <c r="AU402" s="155" t="s">
        <v>82</v>
      </c>
      <c r="AY402" s="15" t="s">
        <v>193</v>
      </c>
      <c r="BE402" s="156">
        <f>IF(N402="základní",J402,0)</f>
        <v>0</v>
      </c>
      <c r="BF402" s="156">
        <f>IF(N402="snížená",J402,0)</f>
        <v>0</v>
      </c>
      <c r="BG402" s="156">
        <f>IF(N402="zákl. přenesená",J402,0)</f>
        <v>0</v>
      </c>
      <c r="BH402" s="156">
        <f>IF(N402="sníž. přenesená",J402,0)</f>
        <v>0</v>
      </c>
      <c r="BI402" s="156">
        <f>IF(N402="nulová",J402,0)</f>
        <v>0</v>
      </c>
      <c r="BJ402" s="15" t="s">
        <v>82</v>
      </c>
      <c r="BK402" s="156">
        <f>ROUND(I402*H402,2)</f>
        <v>0</v>
      </c>
      <c r="BL402" s="15" t="s">
        <v>268</v>
      </c>
      <c r="BM402" s="155" t="s">
        <v>3678</v>
      </c>
    </row>
    <row r="403" spans="2:65" s="1" customFormat="1" ht="11.25">
      <c r="B403" s="30"/>
      <c r="D403" s="180" t="s">
        <v>286</v>
      </c>
      <c r="F403" s="181" t="s">
        <v>3679</v>
      </c>
      <c r="I403" s="115"/>
      <c r="L403" s="30"/>
      <c r="M403" s="182"/>
      <c r="T403" s="54"/>
      <c r="AT403" s="15" t="s">
        <v>286</v>
      </c>
      <c r="AU403" s="15" t="s">
        <v>82</v>
      </c>
    </row>
    <row r="404" spans="2:65" s="12" customFormat="1" ht="11.25">
      <c r="B404" s="165"/>
      <c r="D404" s="166" t="s">
        <v>224</v>
      </c>
      <c r="E404" s="167" t="s">
        <v>1</v>
      </c>
      <c r="F404" s="168" t="s">
        <v>3680</v>
      </c>
      <c r="H404" s="169">
        <v>120.8</v>
      </c>
      <c r="I404" s="170"/>
      <c r="L404" s="165"/>
      <c r="M404" s="171"/>
      <c r="T404" s="172"/>
      <c r="AT404" s="167" t="s">
        <v>224</v>
      </c>
      <c r="AU404" s="167" t="s">
        <v>82</v>
      </c>
      <c r="AV404" s="12" t="s">
        <v>84</v>
      </c>
      <c r="AW404" s="12" t="s">
        <v>226</v>
      </c>
      <c r="AX404" s="12" t="s">
        <v>82</v>
      </c>
      <c r="AY404" s="167" t="s">
        <v>193</v>
      </c>
    </row>
    <row r="405" spans="2:65" s="1" customFormat="1" ht="21.75" customHeight="1">
      <c r="B405" s="114"/>
      <c r="C405" s="143" t="s">
        <v>1455</v>
      </c>
      <c r="D405" s="143" t="s">
        <v>196</v>
      </c>
      <c r="E405" s="144" t="s">
        <v>3681</v>
      </c>
      <c r="F405" s="145" t="s">
        <v>3682</v>
      </c>
      <c r="G405" s="146" t="s">
        <v>736</v>
      </c>
      <c r="H405" s="147">
        <v>12.08</v>
      </c>
      <c r="I405" s="148"/>
      <c r="J405" s="149">
        <f>ROUND(I405*H405,2)</f>
        <v>0</v>
      </c>
      <c r="K405" s="145" t="s">
        <v>239</v>
      </c>
      <c r="L405" s="150"/>
      <c r="M405" s="151" t="s">
        <v>1</v>
      </c>
      <c r="N405" s="152" t="s">
        <v>39</v>
      </c>
      <c r="P405" s="153">
        <f>O405*H405</f>
        <v>0</v>
      </c>
      <c r="Q405" s="153">
        <v>5.3999999999999999E-2</v>
      </c>
      <c r="R405" s="153">
        <f>Q405*H405</f>
        <v>0.65232000000000001</v>
      </c>
      <c r="S405" s="153">
        <v>0</v>
      </c>
      <c r="T405" s="154">
        <f>S405*H405</f>
        <v>0</v>
      </c>
      <c r="AR405" s="155" t="s">
        <v>273</v>
      </c>
      <c r="AT405" s="155" t="s">
        <v>196</v>
      </c>
      <c r="AU405" s="155" t="s">
        <v>82</v>
      </c>
      <c r="AY405" s="15" t="s">
        <v>193</v>
      </c>
      <c r="BE405" s="156">
        <f>IF(N405="základní",J405,0)</f>
        <v>0</v>
      </c>
      <c r="BF405" s="156">
        <f>IF(N405="snížená",J405,0)</f>
        <v>0</v>
      </c>
      <c r="BG405" s="156">
        <f>IF(N405="zákl. přenesená",J405,0)</f>
        <v>0</v>
      </c>
      <c r="BH405" s="156">
        <f>IF(N405="sníž. přenesená",J405,0)</f>
        <v>0</v>
      </c>
      <c r="BI405" s="156">
        <f>IF(N405="nulová",J405,0)</f>
        <v>0</v>
      </c>
      <c r="BJ405" s="15" t="s">
        <v>82</v>
      </c>
      <c r="BK405" s="156">
        <f>ROUND(I405*H405,2)</f>
        <v>0</v>
      </c>
      <c r="BL405" s="15" t="s">
        <v>268</v>
      </c>
      <c r="BM405" s="155" t="s">
        <v>3683</v>
      </c>
    </row>
    <row r="406" spans="2:65" s="12" customFormat="1" ht="11.25">
      <c r="B406" s="165"/>
      <c r="D406" s="166" t="s">
        <v>224</v>
      </c>
      <c r="E406" s="167" t="s">
        <v>1</v>
      </c>
      <c r="F406" s="168" t="s">
        <v>3684</v>
      </c>
      <c r="H406" s="169">
        <v>12.08</v>
      </c>
      <c r="I406" s="170"/>
      <c r="L406" s="165"/>
      <c r="M406" s="171"/>
      <c r="T406" s="172"/>
      <c r="AT406" s="167" t="s">
        <v>224</v>
      </c>
      <c r="AU406" s="167" t="s">
        <v>82</v>
      </c>
      <c r="AV406" s="12" t="s">
        <v>84</v>
      </c>
      <c r="AW406" s="12" t="s">
        <v>226</v>
      </c>
      <c r="AX406" s="12" t="s">
        <v>82</v>
      </c>
      <c r="AY406" s="167" t="s">
        <v>193</v>
      </c>
    </row>
    <row r="407" spans="2:65" s="1" customFormat="1" ht="24.2" customHeight="1">
      <c r="B407" s="114"/>
      <c r="C407" s="157" t="s">
        <v>497</v>
      </c>
      <c r="D407" s="157" t="s">
        <v>207</v>
      </c>
      <c r="E407" s="158" t="s">
        <v>1026</v>
      </c>
      <c r="F407" s="159" t="s">
        <v>1027</v>
      </c>
      <c r="G407" s="160" t="s">
        <v>221</v>
      </c>
      <c r="H407" s="161">
        <v>51</v>
      </c>
      <c r="I407" s="162"/>
      <c r="J407" s="163">
        <f>ROUND(I407*H407,2)</f>
        <v>0</v>
      </c>
      <c r="K407" s="159" t="s">
        <v>905</v>
      </c>
      <c r="L407" s="30"/>
      <c r="M407" s="164" t="s">
        <v>1</v>
      </c>
      <c r="N407" s="113" t="s">
        <v>39</v>
      </c>
      <c r="P407" s="153">
        <f>O407*H407</f>
        <v>0</v>
      </c>
      <c r="Q407" s="153">
        <v>0</v>
      </c>
      <c r="R407" s="153">
        <f>Q407*H407</f>
        <v>0</v>
      </c>
      <c r="S407" s="153">
        <v>0</v>
      </c>
      <c r="T407" s="154">
        <f>S407*H407</f>
        <v>0</v>
      </c>
      <c r="AR407" s="155" t="s">
        <v>268</v>
      </c>
      <c r="AT407" s="155" t="s">
        <v>207</v>
      </c>
      <c r="AU407" s="155" t="s">
        <v>82</v>
      </c>
      <c r="AY407" s="15" t="s">
        <v>193</v>
      </c>
      <c r="BE407" s="156">
        <f>IF(N407="základní",J407,0)</f>
        <v>0</v>
      </c>
      <c r="BF407" s="156">
        <f>IF(N407="snížená",J407,0)</f>
        <v>0</v>
      </c>
      <c r="BG407" s="156">
        <f>IF(N407="zákl. přenesená",J407,0)</f>
        <v>0</v>
      </c>
      <c r="BH407" s="156">
        <f>IF(N407="sníž. přenesená",J407,0)</f>
        <v>0</v>
      </c>
      <c r="BI407" s="156">
        <f>IF(N407="nulová",J407,0)</f>
        <v>0</v>
      </c>
      <c r="BJ407" s="15" t="s">
        <v>82</v>
      </c>
      <c r="BK407" s="156">
        <f>ROUND(I407*H407,2)</f>
        <v>0</v>
      </c>
      <c r="BL407" s="15" t="s">
        <v>268</v>
      </c>
      <c r="BM407" s="155" t="s">
        <v>3685</v>
      </c>
    </row>
    <row r="408" spans="2:65" s="1" customFormat="1" ht="11.25">
      <c r="B408" s="30"/>
      <c r="D408" s="180" t="s">
        <v>286</v>
      </c>
      <c r="F408" s="181" t="s">
        <v>1029</v>
      </c>
      <c r="I408" s="115"/>
      <c r="L408" s="30"/>
      <c r="M408" s="182"/>
      <c r="T408" s="54"/>
      <c r="AT408" s="15" t="s">
        <v>286</v>
      </c>
      <c r="AU408" s="15" t="s">
        <v>82</v>
      </c>
    </row>
    <row r="409" spans="2:65" s="1" customFormat="1" ht="37.9" customHeight="1">
      <c r="B409" s="114"/>
      <c r="C409" s="157" t="s">
        <v>1463</v>
      </c>
      <c r="D409" s="157" t="s">
        <v>207</v>
      </c>
      <c r="E409" s="158" t="s">
        <v>1031</v>
      </c>
      <c r="F409" s="159" t="s">
        <v>1032</v>
      </c>
      <c r="G409" s="160" t="s">
        <v>736</v>
      </c>
      <c r="H409" s="161">
        <v>273.8</v>
      </c>
      <c r="I409" s="162"/>
      <c r="J409" s="163">
        <f>ROUND(I409*H409,2)</f>
        <v>0</v>
      </c>
      <c r="K409" s="159" t="s">
        <v>905</v>
      </c>
      <c r="L409" s="30"/>
      <c r="M409" s="164" t="s">
        <v>1</v>
      </c>
      <c r="N409" s="113" t="s">
        <v>39</v>
      </c>
      <c r="P409" s="153">
        <f>O409*H409</f>
        <v>0</v>
      </c>
      <c r="Q409" s="153">
        <v>0</v>
      </c>
      <c r="R409" s="153">
        <f>Q409*H409</f>
        <v>0</v>
      </c>
      <c r="S409" s="153">
        <v>0.316</v>
      </c>
      <c r="T409" s="154">
        <f>S409*H409</f>
        <v>86.520800000000008</v>
      </c>
      <c r="AR409" s="155" t="s">
        <v>268</v>
      </c>
      <c r="AT409" s="155" t="s">
        <v>207</v>
      </c>
      <c r="AU409" s="155" t="s">
        <v>82</v>
      </c>
      <c r="AY409" s="15" t="s">
        <v>193</v>
      </c>
      <c r="BE409" s="156">
        <f>IF(N409="základní",J409,0)</f>
        <v>0</v>
      </c>
      <c r="BF409" s="156">
        <f>IF(N409="snížená",J409,0)</f>
        <v>0</v>
      </c>
      <c r="BG409" s="156">
        <f>IF(N409="zákl. přenesená",J409,0)</f>
        <v>0</v>
      </c>
      <c r="BH409" s="156">
        <f>IF(N409="sníž. přenesená",J409,0)</f>
        <v>0</v>
      </c>
      <c r="BI409" s="156">
        <f>IF(N409="nulová",J409,0)</f>
        <v>0</v>
      </c>
      <c r="BJ409" s="15" t="s">
        <v>82</v>
      </c>
      <c r="BK409" s="156">
        <f>ROUND(I409*H409,2)</f>
        <v>0</v>
      </c>
      <c r="BL409" s="15" t="s">
        <v>268</v>
      </c>
      <c r="BM409" s="155" t="s">
        <v>3686</v>
      </c>
    </row>
    <row r="410" spans="2:65" s="1" customFormat="1" ht="11.25">
      <c r="B410" s="30"/>
      <c r="D410" s="180" t="s">
        <v>286</v>
      </c>
      <c r="F410" s="181" t="s">
        <v>1034</v>
      </c>
      <c r="I410" s="115"/>
      <c r="L410" s="30"/>
      <c r="M410" s="182"/>
      <c r="T410" s="54"/>
      <c r="AT410" s="15" t="s">
        <v>286</v>
      </c>
      <c r="AU410" s="15" t="s">
        <v>82</v>
      </c>
    </row>
    <row r="411" spans="2:65" s="1" customFormat="1" ht="49.15" customHeight="1">
      <c r="B411" s="114"/>
      <c r="C411" s="157" t="s">
        <v>503</v>
      </c>
      <c r="D411" s="157" t="s">
        <v>207</v>
      </c>
      <c r="E411" s="158" t="s">
        <v>1103</v>
      </c>
      <c r="F411" s="159" t="s">
        <v>1104</v>
      </c>
      <c r="G411" s="160" t="s">
        <v>736</v>
      </c>
      <c r="H411" s="161">
        <v>111.012</v>
      </c>
      <c r="I411" s="162"/>
      <c r="J411" s="163">
        <f>ROUND(I411*H411,2)</f>
        <v>0</v>
      </c>
      <c r="K411" s="159" t="s">
        <v>239</v>
      </c>
      <c r="L411" s="30"/>
      <c r="M411" s="164" t="s">
        <v>1</v>
      </c>
      <c r="N411" s="113" t="s">
        <v>39</v>
      </c>
      <c r="P411" s="153">
        <f>O411*H411</f>
        <v>0</v>
      </c>
      <c r="Q411" s="153">
        <v>0</v>
      </c>
      <c r="R411" s="153">
        <f>Q411*H411</f>
        <v>0</v>
      </c>
      <c r="S411" s="153">
        <v>0</v>
      </c>
      <c r="T411" s="154">
        <f>S411*H411</f>
        <v>0</v>
      </c>
      <c r="AR411" s="155" t="s">
        <v>268</v>
      </c>
      <c r="AT411" s="155" t="s">
        <v>207</v>
      </c>
      <c r="AU411" s="155" t="s">
        <v>82</v>
      </c>
      <c r="AY411" s="15" t="s">
        <v>193</v>
      </c>
      <c r="BE411" s="156">
        <f>IF(N411="základní",J411,0)</f>
        <v>0</v>
      </c>
      <c r="BF411" s="156">
        <f>IF(N411="snížená",J411,0)</f>
        <v>0</v>
      </c>
      <c r="BG411" s="156">
        <f>IF(N411="zákl. přenesená",J411,0)</f>
        <v>0</v>
      </c>
      <c r="BH411" s="156">
        <f>IF(N411="sníž. přenesená",J411,0)</f>
        <v>0</v>
      </c>
      <c r="BI411" s="156">
        <f>IF(N411="nulová",J411,0)</f>
        <v>0</v>
      </c>
      <c r="BJ411" s="15" t="s">
        <v>82</v>
      </c>
      <c r="BK411" s="156">
        <f>ROUND(I411*H411,2)</f>
        <v>0</v>
      </c>
      <c r="BL411" s="15" t="s">
        <v>268</v>
      </c>
      <c r="BM411" s="155" t="s">
        <v>3687</v>
      </c>
    </row>
    <row r="412" spans="2:65" s="1" customFormat="1" ht="11.25">
      <c r="B412" s="30"/>
      <c r="D412" s="180" t="s">
        <v>286</v>
      </c>
      <c r="F412" s="181" t="s">
        <v>1106</v>
      </c>
      <c r="I412" s="115"/>
      <c r="L412" s="30"/>
      <c r="M412" s="182"/>
      <c r="T412" s="54"/>
      <c r="AT412" s="15" t="s">
        <v>286</v>
      </c>
      <c r="AU412" s="15" t="s">
        <v>82</v>
      </c>
    </row>
    <row r="413" spans="2:65" s="12" customFormat="1" ht="11.25">
      <c r="B413" s="165"/>
      <c r="D413" s="166" t="s">
        <v>224</v>
      </c>
      <c r="E413" s="167" t="s">
        <v>1</v>
      </c>
      <c r="F413" s="168" t="s">
        <v>3688</v>
      </c>
      <c r="H413" s="169">
        <v>48</v>
      </c>
      <c r="I413" s="170"/>
      <c r="L413" s="165"/>
      <c r="M413" s="171"/>
      <c r="T413" s="172"/>
      <c r="AT413" s="167" t="s">
        <v>224</v>
      </c>
      <c r="AU413" s="167" t="s">
        <v>82</v>
      </c>
      <c r="AV413" s="12" t="s">
        <v>84</v>
      </c>
      <c r="AW413" s="12" t="s">
        <v>226</v>
      </c>
      <c r="AX413" s="12" t="s">
        <v>74</v>
      </c>
      <c r="AY413" s="167" t="s">
        <v>193</v>
      </c>
    </row>
    <row r="414" spans="2:65" s="12" customFormat="1" ht="11.25">
      <c r="B414" s="165"/>
      <c r="D414" s="166" t="s">
        <v>224</v>
      </c>
      <c r="E414" s="167" t="s">
        <v>1</v>
      </c>
      <c r="F414" s="168" t="s">
        <v>3689</v>
      </c>
      <c r="H414" s="169">
        <v>63.012</v>
      </c>
      <c r="I414" s="170"/>
      <c r="L414" s="165"/>
      <c r="M414" s="171"/>
      <c r="T414" s="172"/>
      <c r="AT414" s="167" t="s">
        <v>224</v>
      </c>
      <c r="AU414" s="167" t="s">
        <v>82</v>
      </c>
      <c r="AV414" s="12" t="s">
        <v>84</v>
      </c>
      <c r="AW414" s="12" t="s">
        <v>226</v>
      </c>
      <c r="AX414" s="12" t="s">
        <v>74</v>
      </c>
      <c r="AY414" s="167" t="s">
        <v>193</v>
      </c>
    </row>
    <row r="415" spans="2:65" s="13" customFormat="1" ht="11.25">
      <c r="B415" s="173"/>
      <c r="D415" s="166" t="s">
        <v>224</v>
      </c>
      <c r="E415" s="174" t="s">
        <v>1</v>
      </c>
      <c r="F415" s="175" t="s">
        <v>227</v>
      </c>
      <c r="H415" s="176">
        <v>111.012</v>
      </c>
      <c r="I415" s="177"/>
      <c r="L415" s="173"/>
      <c r="M415" s="178"/>
      <c r="T415" s="179"/>
      <c r="AT415" s="174" t="s">
        <v>224</v>
      </c>
      <c r="AU415" s="174" t="s">
        <v>82</v>
      </c>
      <c r="AV415" s="13" t="s">
        <v>192</v>
      </c>
      <c r="AW415" s="13" t="s">
        <v>226</v>
      </c>
      <c r="AX415" s="13" t="s">
        <v>82</v>
      </c>
      <c r="AY415" s="174" t="s">
        <v>193</v>
      </c>
    </row>
    <row r="416" spans="2:65" s="1" customFormat="1" ht="49.15" customHeight="1">
      <c r="B416" s="114"/>
      <c r="C416" s="157" t="s">
        <v>1473</v>
      </c>
      <c r="D416" s="157" t="s">
        <v>207</v>
      </c>
      <c r="E416" s="158" t="s">
        <v>1099</v>
      </c>
      <c r="F416" s="159" t="s">
        <v>1100</v>
      </c>
      <c r="G416" s="160" t="s">
        <v>736</v>
      </c>
      <c r="H416" s="161">
        <v>76.599999999999994</v>
      </c>
      <c r="I416" s="162"/>
      <c r="J416" s="163">
        <f>ROUND(I416*H416,2)</f>
        <v>0</v>
      </c>
      <c r="K416" s="159" t="s">
        <v>239</v>
      </c>
      <c r="L416" s="30"/>
      <c r="M416" s="164" t="s">
        <v>1</v>
      </c>
      <c r="N416" s="113" t="s">
        <v>39</v>
      </c>
      <c r="P416" s="153">
        <f>O416*H416</f>
        <v>0</v>
      </c>
      <c r="Q416" s="153">
        <v>0</v>
      </c>
      <c r="R416" s="153">
        <f>Q416*H416</f>
        <v>0</v>
      </c>
      <c r="S416" s="153">
        <v>0</v>
      </c>
      <c r="T416" s="154">
        <f>S416*H416</f>
        <v>0</v>
      </c>
      <c r="AR416" s="155" t="s">
        <v>268</v>
      </c>
      <c r="AT416" s="155" t="s">
        <v>207</v>
      </c>
      <c r="AU416" s="155" t="s">
        <v>82</v>
      </c>
      <c r="AY416" s="15" t="s">
        <v>193</v>
      </c>
      <c r="BE416" s="156">
        <f>IF(N416="základní",J416,0)</f>
        <v>0</v>
      </c>
      <c r="BF416" s="156">
        <f>IF(N416="snížená",J416,0)</f>
        <v>0</v>
      </c>
      <c r="BG416" s="156">
        <f>IF(N416="zákl. přenesená",J416,0)</f>
        <v>0</v>
      </c>
      <c r="BH416" s="156">
        <f>IF(N416="sníž. přenesená",J416,0)</f>
        <v>0</v>
      </c>
      <c r="BI416" s="156">
        <f>IF(N416="nulová",J416,0)</f>
        <v>0</v>
      </c>
      <c r="BJ416" s="15" t="s">
        <v>82</v>
      </c>
      <c r="BK416" s="156">
        <f>ROUND(I416*H416,2)</f>
        <v>0</v>
      </c>
      <c r="BL416" s="15" t="s">
        <v>268</v>
      </c>
      <c r="BM416" s="155" t="s">
        <v>3690</v>
      </c>
    </row>
    <row r="417" spans="2:65" s="1" customFormat="1" ht="11.25">
      <c r="B417" s="30"/>
      <c r="D417" s="180" t="s">
        <v>286</v>
      </c>
      <c r="F417" s="181" t="s">
        <v>3691</v>
      </c>
      <c r="I417" s="115"/>
      <c r="L417" s="30"/>
      <c r="M417" s="182"/>
      <c r="T417" s="54"/>
      <c r="AT417" s="15" t="s">
        <v>286</v>
      </c>
      <c r="AU417" s="15" t="s">
        <v>82</v>
      </c>
    </row>
    <row r="418" spans="2:65" s="12" customFormat="1" ht="11.25">
      <c r="B418" s="165"/>
      <c r="D418" s="166" t="s">
        <v>224</v>
      </c>
      <c r="E418" s="167" t="s">
        <v>1</v>
      </c>
      <c r="F418" s="168" t="s">
        <v>3692</v>
      </c>
      <c r="H418" s="169">
        <v>76.599999999999994</v>
      </c>
      <c r="I418" s="170"/>
      <c r="L418" s="165"/>
      <c r="M418" s="171"/>
      <c r="T418" s="172"/>
      <c r="AT418" s="167" t="s">
        <v>224</v>
      </c>
      <c r="AU418" s="167" t="s">
        <v>82</v>
      </c>
      <c r="AV418" s="12" t="s">
        <v>84</v>
      </c>
      <c r="AW418" s="12" t="s">
        <v>226</v>
      </c>
      <c r="AX418" s="12" t="s">
        <v>82</v>
      </c>
      <c r="AY418" s="167" t="s">
        <v>193</v>
      </c>
    </row>
    <row r="419" spans="2:65" s="1" customFormat="1" ht="21.75" customHeight="1">
      <c r="B419" s="114"/>
      <c r="C419" s="157" t="s">
        <v>506</v>
      </c>
      <c r="D419" s="157" t="s">
        <v>207</v>
      </c>
      <c r="E419" s="158" t="s">
        <v>3693</v>
      </c>
      <c r="F419" s="159" t="s">
        <v>3694</v>
      </c>
      <c r="G419" s="160" t="s">
        <v>221</v>
      </c>
      <c r="H419" s="161">
        <v>51</v>
      </c>
      <c r="I419" s="162"/>
      <c r="J419" s="163">
        <f>ROUND(I419*H419,2)</f>
        <v>0</v>
      </c>
      <c r="K419" s="159" t="s">
        <v>1</v>
      </c>
      <c r="L419" s="30"/>
      <c r="M419" s="164" t="s">
        <v>1</v>
      </c>
      <c r="N419" s="113" t="s">
        <v>39</v>
      </c>
      <c r="P419" s="153">
        <f>O419*H419</f>
        <v>0</v>
      </c>
      <c r="Q419" s="153">
        <v>0</v>
      </c>
      <c r="R419" s="153">
        <f>Q419*H419</f>
        <v>0</v>
      </c>
      <c r="S419" s="153">
        <v>0</v>
      </c>
      <c r="T419" s="154">
        <f>S419*H419</f>
        <v>0</v>
      </c>
      <c r="AR419" s="155" t="s">
        <v>268</v>
      </c>
      <c r="AT419" s="155" t="s">
        <v>207</v>
      </c>
      <c r="AU419" s="155" t="s">
        <v>82</v>
      </c>
      <c r="AY419" s="15" t="s">
        <v>193</v>
      </c>
      <c r="BE419" s="156">
        <f>IF(N419="základní",J419,0)</f>
        <v>0</v>
      </c>
      <c r="BF419" s="156">
        <f>IF(N419="snížená",J419,0)</f>
        <v>0</v>
      </c>
      <c r="BG419" s="156">
        <f>IF(N419="zákl. přenesená",J419,0)</f>
        <v>0</v>
      </c>
      <c r="BH419" s="156">
        <f>IF(N419="sníž. přenesená",J419,0)</f>
        <v>0</v>
      </c>
      <c r="BI419" s="156">
        <f>IF(N419="nulová",J419,0)</f>
        <v>0</v>
      </c>
      <c r="BJ419" s="15" t="s">
        <v>82</v>
      </c>
      <c r="BK419" s="156">
        <f>ROUND(I419*H419,2)</f>
        <v>0</v>
      </c>
      <c r="BL419" s="15" t="s">
        <v>268</v>
      </c>
      <c r="BM419" s="155" t="s">
        <v>3695</v>
      </c>
    </row>
    <row r="420" spans="2:65" s="12" customFormat="1" ht="11.25">
      <c r="B420" s="165"/>
      <c r="D420" s="166" t="s">
        <v>224</v>
      </c>
      <c r="E420" s="167" t="s">
        <v>1</v>
      </c>
      <c r="F420" s="168" t="s">
        <v>3696</v>
      </c>
      <c r="H420" s="169">
        <v>5.5</v>
      </c>
      <c r="I420" s="170"/>
      <c r="L420" s="165"/>
      <c r="M420" s="171"/>
      <c r="T420" s="172"/>
      <c r="AT420" s="167" t="s">
        <v>224</v>
      </c>
      <c r="AU420" s="167" t="s">
        <v>82</v>
      </c>
      <c r="AV420" s="12" t="s">
        <v>84</v>
      </c>
      <c r="AW420" s="12" t="s">
        <v>226</v>
      </c>
      <c r="AX420" s="12" t="s">
        <v>74</v>
      </c>
      <c r="AY420" s="167" t="s">
        <v>193</v>
      </c>
    </row>
    <row r="421" spans="2:65" s="12" customFormat="1" ht="11.25">
      <c r="B421" s="165"/>
      <c r="D421" s="166" t="s">
        <v>224</v>
      </c>
      <c r="E421" s="167" t="s">
        <v>1</v>
      </c>
      <c r="F421" s="168" t="s">
        <v>3697</v>
      </c>
      <c r="H421" s="169">
        <v>45.5</v>
      </c>
      <c r="I421" s="170"/>
      <c r="L421" s="165"/>
      <c r="M421" s="171"/>
      <c r="T421" s="172"/>
      <c r="AT421" s="167" t="s">
        <v>224</v>
      </c>
      <c r="AU421" s="167" t="s">
        <v>82</v>
      </c>
      <c r="AV421" s="12" t="s">
        <v>84</v>
      </c>
      <c r="AW421" s="12" t="s">
        <v>226</v>
      </c>
      <c r="AX421" s="12" t="s">
        <v>74</v>
      </c>
      <c r="AY421" s="167" t="s">
        <v>193</v>
      </c>
    </row>
    <row r="422" spans="2:65" s="13" customFormat="1" ht="11.25">
      <c r="B422" s="173"/>
      <c r="D422" s="166" t="s">
        <v>224</v>
      </c>
      <c r="E422" s="174" t="s">
        <v>1</v>
      </c>
      <c r="F422" s="175" t="s">
        <v>227</v>
      </c>
      <c r="H422" s="176">
        <v>51</v>
      </c>
      <c r="I422" s="177"/>
      <c r="L422" s="173"/>
      <c r="M422" s="178"/>
      <c r="T422" s="179"/>
      <c r="AT422" s="174" t="s">
        <v>224</v>
      </c>
      <c r="AU422" s="174" t="s">
        <v>82</v>
      </c>
      <c r="AV422" s="13" t="s">
        <v>192</v>
      </c>
      <c r="AW422" s="13" t="s">
        <v>226</v>
      </c>
      <c r="AX422" s="13" t="s">
        <v>82</v>
      </c>
      <c r="AY422" s="174" t="s">
        <v>193</v>
      </c>
    </row>
    <row r="423" spans="2:65" s="1" customFormat="1" ht="37.9" customHeight="1">
      <c r="B423" s="114"/>
      <c r="C423" s="157" t="s">
        <v>1480</v>
      </c>
      <c r="D423" s="157" t="s">
        <v>207</v>
      </c>
      <c r="E423" s="158" t="s">
        <v>2181</v>
      </c>
      <c r="F423" s="159" t="s">
        <v>2182</v>
      </c>
      <c r="G423" s="160" t="s">
        <v>221</v>
      </c>
      <c r="H423" s="161">
        <v>17</v>
      </c>
      <c r="I423" s="162"/>
      <c r="J423" s="163">
        <f>ROUND(I423*H423,2)</f>
        <v>0</v>
      </c>
      <c r="K423" s="159" t="s">
        <v>2183</v>
      </c>
      <c r="L423" s="30"/>
      <c r="M423" s="164" t="s">
        <v>1</v>
      </c>
      <c r="N423" s="113" t="s">
        <v>39</v>
      </c>
      <c r="P423" s="153">
        <f>O423*H423</f>
        <v>0</v>
      </c>
      <c r="Q423" s="153">
        <v>0</v>
      </c>
      <c r="R423" s="153">
        <f>Q423*H423</f>
        <v>0</v>
      </c>
      <c r="S423" s="153">
        <v>0.2</v>
      </c>
      <c r="T423" s="154">
        <f>S423*H423</f>
        <v>3.4000000000000004</v>
      </c>
      <c r="AR423" s="155" t="s">
        <v>268</v>
      </c>
      <c r="AT423" s="155" t="s">
        <v>207</v>
      </c>
      <c r="AU423" s="155" t="s">
        <v>82</v>
      </c>
      <c r="AY423" s="15" t="s">
        <v>193</v>
      </c>
      <c r="BE423" s="156">
        <f>IF(N423="základní",J423,0)</f>
        <v>0</v>
      </c>
      <c r="BF423" s="156">
        <f>IF(N423="snížená",J423,0)</f>
        <v>0</v>
      </c>
      <c r="BG423" s="156">
        <f>IF(N423="zákl. přenesená",J423,0)</f>
        <v>0</v>
      </c>
      <c r="BH423" s="156">
        <f>IF(N423="sníž. přenesená",J423,0)</f>
        <v>0</v>
      </c>
      <c r="BI423" s="156">
        <f>IF(N423="nulová",J423,0)</f>
        <v>0</v>
      </c>
      <c r="BJ423" s="15" t="s">
        <v>82</v>
      </c>
      <c r="BK423" s="156">
        <f>ROUND(I423*H423,2)</f>
        <v>0</v>
      </c>
      <c r="BL423" s="15" t="s">
        <v>268</v>
      </c>
      <c r="BM423" s="155" t="s">
        <v>3698</v>
      </c>
    </row>
    <row r="424" spans="2:65" s="1" customFormat="1" ht="11.25">
      <c r="B424" s="30"/>
      <c r="D424" s="180" t="s">
        <v>286</v>
      </c>
      <c r="F424" s="181" t="s">
        <v>2185</v>
      </c>
      <c r="I424" s="115"/>
      <c r="L424" s="30"/>
      <c r="M424" s="182"/>
      <c r="T424" s="54"/>
      <c r="AT424" s="15" t="s">
        <v>286</v>
      </c>
      <c r="AU424" s="15" t="s">
        <v>82</v>
      </c>
    </row>
    <row r="425" spans="2:65" s="1" customFormat="1" ht="49.15" customHeight="1">
      <c r="B425" s="114"/>
      <c r="C425" s="157" t="s">
        <v>510</v>
      </c>
      <c r="D425" s="157" t="s">
        <v>207</v>
      </c>
      <c r="E425" s="158" t="s">
        <v>2187</v>
      </c>
      <c r="F425" s="159" t="s">
        <v>2188</v>
      </c>
      <c r="G425" s="160" t="s">
        <v>221</v>
      </c>
      <c r="H425" s="161">
        <v>17</v>
      </c>
      <c r="I425" s="162"/>
      <c r="J425" s="163">
        <f>ROUND(I425*H425,2)</f>
        <v>0</v>
      </c>
      <c r="K425" s="159" t="s">
        <v>1003</v>
      </c>
      <c r="L425" s="30"/>
      <c r="M425" s="164" t="s">
        <v>1</v>
      </c>
      <c r="N425" s="113" t="s">
        <v>39</v>
      </c>
      <c r="P425" s="153">
        <f>O425*H425</f>
        <v>0</v>
      </c>
      <c r="Q425" s="153">
        <v>0</v>
      </c>
      <c r="R425" s="153">
        <f>Q425*H425</f>
        <v>0</v>
      </c>
      <c r="S425" s="153">
        <v>0</v>
      </c>
      <c r="T425" s="154">
        <f>S425*H425</f>
        <v>0</v>
      </c>
      <c r="AR425" s="155" t="s">
        <v>268</v>
      </c>
      <c r="AT425" s="155" t="s">
        <v>207</v>
      </c>
      <c r="AU425" s="155" t="s">
        <v>82</v>
      </c>
      <c r="AY425" s="15" t="s">
        <v>193</v>
      </c>
      <c r="BE425" s="156">
        <f>IF(N425="základní",J425,0)</f>
        <v>0</v>
      </c>
      <c r="BF425" s="156">
        <f>IF(N425="snížená",J425,0)</f>
        <v>0</v>
      </c>
      <c r="BG425" s="156">
        <f>IF(N425="zákl. přenesená",J425,0)</f>
        <v>0</v>
      </c>
      <c r="BH425" s="156">
        <f>IF(N425="sníž. přenesená",J425,0)</f>
        <v>0</v>
      </c>
      <c r="BI425" s="156">
        <f>IF(N425="nulová",J425,0)</f>
        <v>0</v>
      </c>
      <c r="BJ425" s="15" t="s">
        <v>82</v>
      </c>
      <c r="BK425" s="156">
        <f>ROUND(I425*H425,2)</f>
        <v>0</v>
      </c>
      <c r="BL425" s="15" t="s">
        <v>268</v>
      </c>
      <c r="BM425" s="155" t="s">
        <v>3699</v>
      </c>
    </row>
    <row r="426" spans="2:65" s="1" customFormat="1" ht="11.25">
      <c r="B426" s="30"/>
      <c r="D426" s="180" t="s">
        <v>286</v>
      </c>
      <c r="F426" s="181" t="s">
        <v>2190</v>
      </c>
      <c r="I426" s="115"/>
      <c r="L426" s="30"/>
      <c r="M426" s="182"/>
      <c r="T426" s="54"/>
      <c r="AT426" s="15" t="s">
        <v>286</v>
      </c>
      <c r="AU426" s="15" t="s">
        <v>82</v>
      </c>
    </row>
    <row r="427" spans="2:65" s="1" customFormat="1" ht="37.9" customHeight="1">
      <c r="B427" s="114"/>
      <c r="C427" s="157" t="s">
        <v>1487</v>
      </c>
      <c r="D427" s="157" t="s">
        <v>207</v>
      </c>
      <c r="E427" s="158" t="s">
        <v>1070</v>
      </c>
      <c r="F427" s="159" t="s">
        <v>1071</v>
      </c>
      <c r="G427" s="160" t="s">
        <v>221</v>
      </c>
      <c r="H427" s="161">
        <v>17</v>
      </c>
      <c r="I427" s="162"/>
      <c r="J427" s="163">
        <f>ROUND(I427*H427,2)</f>
        <v>0</v>
      </c>
      <c r="K427" s="159" t="s">
        <v>1003</v>
      </c>
      <c r="L427" s="30"/>
      <c r="M427" s="164" t="s">
        <v>1</v>
      </c>
      <c r="N427" s="113" t="s">
        <v>39</v>
      </c>
      <c r="P427" s="153">
        <f>O427*H427</f>
        <v>0</v>
      </c>
      <c r="Q427" s="153">
        <v>0.11934</v>
      </c>
      <c r="R427" s="153">
        <f>Q427*H427</f>
        <v>2.0287800000000002</v>
      </c>
      <c r="S427" s="153">
        <v>0</v>
      </c>
      <c r="T427" s="154">
        <f>S427*H427</f>
        <v>0</v>
      </c>
      <c r="AR427" s="155" t="s">
        <v>268</v>
      </c>
      <c r="AT427" s="155" t="s">
        <v>207</v>
      </c>
      <c r="AU427" s="155" t="s">
        <v>82</v>
      </c>
      <c r="AY427" s="15" t="s">
        <v>193</v>
      </c>
      <c r="BE427" s="156">
        <f>IF(N427="základní",J427,0)</f>
        <v>0</v>
      </c>
      <c r="BF427" s="156">
        <f>IF(N427="snížená",J427,0)</f>
        <v>0</v>
      </c>
      <c r="BG427" s="156">
        <f>IF(N427="zákl. přenesená",J427,0)</f>
        <v>0</v>
      </c>
      <c r="BH427" s="156">
        <f>IF(N427="sníž. přenesená",J427,0)</f>
        <v>0</v>
      </c>
      <c r="BI427" s="156">
        <f>IF(N427="nulová",J427,0)</f>
        <v>0</v>
      </c>
      <c r="BJ427" s="15" t="s">
        <v>82</v>
      </c>
      <c r="BK427" s="156">
        <f>ROUND(I427*H427,2)</f>
        <v>0</v>
      </c>
      <c r="BL427" s="15" t="s">
        <v>268</v>
      </c>
      <c r="BM427" s="155" t="s">
        <v>3700</v>
      </c>
    </row>
    <row r="428" spans="2:65" s="1" customFormat="1" ht="11.25">
      <c r="B428" s="30"/>
      <c r="D428" s="180" t="s">
        <v>286</v>
      </c>
      <c r="F428" s="181" t="s">
        <v>1073</v>
      </c>
      <c r="I428" s="115"/>
      <c r="L428" s="30"/>
      <c r="M428" s="190"/>
      <c r="N428" s="185"/>
      <c r="O428" s="185"/>
      <c r="P428" s="185"/>
      <c r="Q428" s="185"/>
      <c r="R428" s="185"/>
      <c r="S428" s="185"/>
      <c r="T428" s="191"/>
      <c r="AT428" s="15" t="s">
        <v>286</v>
      </c>
      <c r="AU428" s="15" t="s">
        <v>82</v>
      </c>
    </row>
    <row r="429" spans="2:65" s="1" customFormat="1" ht="6.95" customHeight="1">
      <c r="B429" s="42"/>
      <c r="C429" s="43"/>
      <c r="D429" s="43"/>
      <c r="E429" s="43"/>
      <c r="F429" s="43"/>
      <c r="G429" s="43"/>
      <c r="H429" s="43"/>
      <c r="I429" s="43"/>
      <c r="J429" s="43"/>
      <c r="K429" s="43"/>
      <c r="L429" s="30"/>
    </row>
  </sheetData>
  <autoFilter ref="C129:K428" xr:uid="{00000000-0009-0000-0000-000010000000}"/>
  <mergeCells count="14">
    <mergeCell ref="D108:F108"/>
    <mergeCell ref="E120:H120"/>
    <mergeCell ref="E122:H122"/>
    <mergeCell ref="L2:V2"/>
    <mergeCell ref="E87:H87"/>
    <mergeCell ref="D104:F104"/>
    <mergeCell ref="D105:F105"/>
    <mergeCell ref="D106:F106"/>
    <mergeCell ref="D107:F107"/>
    <mergeCell ref="E7:H7"/>
    <mergeCell ref="E9:H9"/>
    <mergeCell ref="E18:H18"/>
    <mergeCell ref="E27:H27"/>
    <mergeCell ref="E85:H85"/>
  </mergeCells>
  <hyperlinks>
    <hyperlink ref="F134" r:id="rId1" xr:uid="{00000000-0004-0000-1000-000000000000}"/>
    <hyperlink ref="F140" r:id="rId2" xr:uid="{00000000-0004-0000-1000-000001000000}"/>
    <hyperlink ref="F149" r:id="rId3" xr:uid="{00000000-0004-0000-1000-000002000000}"/>
    <hyperlink ref="F155" r:id="rId4" xr:uid="{00000000-0004-0000-1000-000003000000}"/>
    <hyperlink ref="F161" r:id="rId5" xr:uid="{00000000-0004-0000-1000-000004000000}"/>
    <hyperlink ref="F167" r:id="rId6" xr:uid="{00000000-0004-0000-1000-000005000000}"/>
    <hyperlink ref="F173" r:id="rId7" xr:uid="{00000000-0004-0000-1000-000006000000}"/>
    <hyperlink ref="F179" r:id="rId8" xr:uid="{00000000-0004-0000-1000-000007000000}"/>
    <hyperlink ref="F202" r:id="rId9" xr:uid="{00000000-0004-0000-1000-000008000000}"/>
    <hyperlink ref="F207" r:id="rId10" xr:uid="{00000000-0004-0000-1000-000009000000}"/>
    <hyperlink ref="F211" r:id="rId11" xr:uid="{00000000-0004-0000-1000-00000A000000}"/>
    <hyperlink ref="F218" r:id="rId12" xr:uid="{00000000-0004-0000-1000-00000B000000}"/>
    <hyperlink ref="F221" r:id="rId13" xr:uid="{00000000-0004-0000-1000-00000C000000}"/>
    <hyperlink ref="F227" r:id="rId14" xr:uid="{00000000-0004-0000-1000-00000D000000}"/>
    <hyperlink ref="F231" r:id="rId15" xr:uid="{00000000-0004-0000-1000-00000E000000}"/>
    <hyperlink ref="F234" r:id="rId16" xr:uid="{00000000-0004-0000-1000-00000F000000}"/>
    <hyperlink ref="F236" r:id="rId17" xr:uid="{00000000-0004-0000-1000-000010000000}"/>
    <hyperlink ref="F238" r:id="rId18" xr:uid="{00000000-0004-0000-1000-000011000000}"/>
    <hyperlink ref="F240" r:id="rId19" xr:uid="{00000000-0004-0000-1000-000012000000}"/>
    <hyperlink ref="F242" r:id="rId20" xr:uid="{00000000-0004-0000-1000-000013000000}"/>
    <hyperlink ref="F244" r:id="rId21" xr:uid="{00000000-0004-0000-1000-000014000000}"/>
    <hyperlink ref="F246" r:id="rId22" xr:uid="{00000000-0004-0000-1000-000015000000}"/>
    <hyperlink ref="F252" r:id="rId23" xr:uid="{00000000-0004-0000-1000-000016000000}"/>
    <hyperlink ref="F256" r:id="rId24" xr:uid="{00000000-0004-0000-1000-000017000000}"/>
    <hyperlink ref="F259" r:id="rId25" xr:uid="{00000000-0004-0000-1000-000018000000}"/>
    <hyperlink ref="F266" r:id="rId26" xr:uid="{00000000-0004-0000-1000-000019000000}"/>
    <hyperlink ref="F274" r:id="rId27" xr:uid="{00000000-0004-0000-1000-00001A000000}"/>
    <hyperlink ref="F280" r:id="rId28" xr:uid="{00000000-0004-0000-1000-00001B000000}"/>
    <hyperlink ref="F283" r:id="rId29" xr:uid="{00000000-0004-0000-1000-00001C000000}"/>
    <hyperlink ref="F295" r:id="rId30" xr:uid="{00000000-0004-0000-1000-00001D000000}"/>
    <hyperlink ref="F298" r:id="rId31" xr:uid="{00000000-0004-0000-1000-00001E000000}"/>
    <hyperlink ref="F300" r:id="rId32" xr:uid="{00000000-0004-0000-1000-00001F000000}"/>
    <hyperlink ref="F302" r:id="rId33" xr:uid="{00000000-0004-0000-1000-000020000000}"/>
    <hyperlink ref="F305" r:id="rId34" xr:uid="{00000000-0004-0000-1000-000021000000}"/>
    <hyperlink ref="F308" r:id="rId35" xr:uid="{00000000-0004-0000-1000-000022000000}"/>
    <hyperlink ref="F321" r:id="rId36" xr:uid="{00000000-0004-0000-1000-000023000000}"/>
    <hyperlink ref="F337" r:id="rId37" xr:uid="{00000000-0004-0000-1000-000024000000}"/>
    <hyperlink ref="F341" r:id="rId38" xr:uid="{00000000-0004-0000-1000-000025000000}"/>
    <hyperlink ref="F344" r:id="rId39" xr:uid="{00000000-0004-0000-1000-000026000000}"/>
    <hyperlink ref="F348" r:id="rId40" xr:uid="{00000000-0004-0000-1000-000027000000}"/>
    <hyperlink ref="F351" r:id="rId41" xr:uid="{00000000-0004-0000-1000-000028000000}"/>
    <hyperlink ref="F357" r:id="rId42" xr:uid="{00000000-0004-0000-1000-000029000000}"/>
    <hyperlink ref="F359" r:id="rId43" xr:uid="{00000000-0004-0000-1000-00002A000000}"/>
    <hyperlink ref="F362" r:id="rId44" xr:uid="{00000000-0004-0000-1000-00002B000000}"/>
    <hyperlink ref="F365" r:id="rId45" xr:uid="{00000000-0004-0000-1000-00002C000000}"/>
    <hyperlink ref="F370" r:id="rId46" xr:uid="{00000000-0004-0000-1000-00002D000000}"/>
    <hyperlink ref="F373" r:id="rId47" xr:uid="{00000000-0004-0000-1000-00002E000000}"/>
    <hyperlink ref="F376" r:id="rId48" xr:uid="{00000000-0004-0000-1000-00002F000000}"/>
    <hyperlink ref="F379" r:id="rId49" xr:uid="{00000000-0004-0000-1000-000030000000}"/>
    <hyperlink ref="F384" r:id="rId50" xr:uid="{00000000-0004-0000-1000-000031000000}"/>
    <hyperlink ref="F389" r:id="rId51" xr:uid="{00000000-0004-0000-1000-000032000000}"/>
    <hyperlink ref="F392" r:id="rId52" xr:uid="{00000000-0004-0000-1000-000033000000}"/>
    <hyperlink ref="F397" r:id="rId53" xr:uid="{00000000-0004-0000-1000-000034000000}"/>
    <hyperlink ref="F403" r:id="rId54" xr:uid="{00000000-0004-0000-1000-000035000000}"/>
    <hyperlink ref="F408" r:id="rId55" xr:uid="{00000000-0004-0000-1000-000036000000}"/>
    <hyperlink ref="F410" r:id="rId56" xr:uid="{00000000-0004-0000-1000-000037000000}"/>
    <hyperlink ref="F412" r:id="rId57" xr:uid="{00000000-0004-0000-1000-000038000000}"/>
    <hyperlink ref="F417" r:id="rId58" xr:uid="{00000000-0004-0000-1000-000039000000}"/>
    <hyperlink ref="F424" r:id="rId59" xr:uid="{00000000-0004-0000-1000-00003A000000}"/>
    <hyperlink ref="F426" r:id="rId60" xr:uid="{00000000-0004-0000-1000-00003B000000}"/>
    <hyperlink ref="F428" r:id="rId61" xr:uid="{00000000-0004-0000-1000-00003C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6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398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132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30" customHeight="1">
      <c r="B9" s="30"/>
      <c r="E9" s="201" t="s">
        <v>3701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J103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ROUND((SUM(BE103:BE110) + SUM(BE130:BE397)),  2)</f>
        <v>0</v>
      </c>
      <c r="I35" s="92">
        <v>0.21</v>
      </c>
      <c r="J35" s="91">
        <f>ROUND(((SUM(BE103:BE110) + SUM(BE130:BE397))*I35),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ROUND((SUM(BF103:BF110) + SUM(BF130:BF397)),  2)</f>
        <v>0</v>
      </c>
      <c r="I36" s="92">
        <v>0.15</v>
      </c>
      <c r="J36" s="91">
        <f>ROUND(((SUM(BF103:BF110) + SUM(BF130:BF397))*I36),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ROUND((SUM(BG103:BG110) + SUM(BG130:BG397)),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ROUND((SUM(BH103:BH110) + SUM(BH130:BH397)),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ROUND((SUM(BI103:BI110) + SUM(BI130:BI397)),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30" customHeight="1">
      <c r="B87" s="30"/>
      <c r="E87" s="201" t="str">
        <f>E9</f>
        <v>SO 662 - Trakční kabelové vedení TBUS - Ke Skalce-Hradební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J130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J131</f>
        <v>0</v>
      </c>
      <c r="L97" s="104"/>
    </row>
    <row r="98" spans="2:65" s="9" customFormat="1" ht="19.899999999999999" customHeight="1">
      <c r="B98" s="108"/>
      <c r="D98" s="109" t="s">
        <v>1124</v>
      </c>
      <c r="E98" s="110"/>
      <c r="F98" s="110"/>
      <c r="G98" s="110"/>
      <c r="H98" s="110"/>
      <c r="I98" s="110"/>
      <c r="J98" s="111">
        <f>J132</f>
        <v>0</v>
      </c>
      <c r="L98" s="108"/>
    </row>
    <row r="99" spans="2:65" s="8" customFormat="1" ht="24.95" customHeight="1">
      <c r="B99" s="104"/>
      <c r="D99" s="105" t="s">
        <v>3324</v>
      </c>
      <c r="E99" s="106"/>
      <c r="F99" s="106"/>
      <c r="G99" s="106"/>
      <c r="H99" s="106"/>
      <c r="I99" s="106"/>
      <c r="J99" s="107">
        <f>J159</f>
        <v>0</v>
      </c>
      <c r="L99" s="104"/>
    </row>
    <row r="100" spans="2:65" s="8" customFormat="1" ht="24.95" customHeight="1">
      <c r="B100" s="104"/>
      <c r="D100" s="105" t="s">
        <v>1128</v>
      </c>
      <c r="E100" s="106"/>
      <c r="F100" s="106"/>
      <c r="G100" s="106"/>
      <c r="H100" s="106"/>
      <c r="I100" s="106"/>
      <c r="J100" s="107">
        <f>J311</f>
        <v>0</v>
      </c>
      <c r="L100" s="104"/>
    </row>
    <row r="101" spans="2:65" s="1" customFormat="1" ht="21.75" customHeight="1">
      <c r="B101" s="30"/>
      <c r="L101" s="30"/>
    </row>
    <row r="102" spans="2:65" s="1" customFormat="1" ht="6.95" customHeight="1">
      <c r="B102" s="30"/>
      <c r="L102" s="30"/>
    </row>
    <row r="103" spans="2:65" s="1" customFormat="1" ht="29.25" customHeight="1">
      <c r="B103" s="30"/>
      <c r="C103" s="103" t="s">
        <v>168</v>
      </c>
      <c r="J103" s="112">
        <f>ROUND(J104 + J105 + J106 + J107 + J108 + J109,2)</f>
        <v>0</v>
      </c>
      <c r="L103" s="30"/>
      <c r="N103" s="113" t="s">
        <v>38</v>
      </c>
    </row>
    <row r="104" spans="2:65" s="1" customFormat="1" ht="18" customHeight="1">
      <c r="B104" s="114"/>
      <c r="C104" s="115"/>
      <c r="D104" s="240" t="s">
        <v>169</v>
      </c>
      <c r="E104" s="241"/>
      <c r="F104" s="241"/>
      <c r="G104" s="115"/>
      <c r="H104" s="115"/>
      <c r="I104" s="115"/>
      <c r="J104" s="117">
        <v>0</v>
      </c>
      <c r="K104" s="115"/>
      <c r="L104" s="114"/>
      <c r="M104" s="115"/>
      <c r="N104" s="118" t="s">
        <v>39</v>
      </c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9" t="s">
        <v>144</v>
      </c>
      <c r="AZ104" s="115"/>
      <c r="BA104" s="115"/>
      <c r="BB104" s="115"/>
      <c r="BC104" s="115"/>
      <c r="BD104" s="115"/>
      <c r="BE104" s="120">
        <f t="shared" ref="BE104:BE109" si="0">IF(N104="základní",J104,0)</f>
        <v>0</v>
      </c>
      <c r="BF104" s="120">
        <f t="shared" ref="BF104:BF109" si="1">IF(N104="snížená",J104,0)</f>
        <v>0</v>
      </c>
      <c r="BG104" s="120">
        <f t="shared" ref="BG104:BG109" si="2">IF(N104="zákl. přenesená",J104,0)</f>
        <v>0</v>
      </c>
      <c r="BH104" s="120">
        <f t="shared" ref="BH104:BH109" si="3">IF(N104="sníž. přenesená",J104,0)</f>
        <v>0</v>
      </c>
      <c r="BI104" s="120">
        <f t="shared" ref="BI104:BI109" si="4">IF(N104="nulová",J104,0)</f>
        <v>0</v>
      </c>
      <c r="BJ104" s="119" t="s">
        <v>82</v>
      </c>
      <c r="BK104" s="115"/>
      <c r="BL104" s="115"/>
      <c r="BM104" s="115"/>
    </row>
    <row r="105" spans="2:65" s="1" customFormat="1" ht="18" customHeight="1">
      <c r="B105" s="114"/>
      <c r="C105" s="115"/>
      <c r="D105" s="240" t="s">
        <v>170</v>
      </c>
      <c r="E105" s="241"/>
      <c r="F105" s="241"/>
      <c r="G105" s="115"/>
      <c r="H105" s="115"/>
      <c r="I105" s="115"/>
      <c r="J105" s="117">
        <v>0</v>
      </c>
      <c r="K105" s="115"/>
      <c r="L105" s="114"/>
      <c r="M105" s="115"/>
      <c r="N105" s="118" t="s">
        <v>39</v>
      </c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9" t="s">
        <v>144</v>
      </c>
      <c r="AZ105" s="115"/>
      <c r="BA105" s="115"/>
      <c r="BB105" s="115"/>
      <c r="BC105" s="115"/>
      <c r="BD105" s="115"/>
      <c r="BE105" s="120">
        <f t="shared" si="0"/>
        <v>0</v>
      </c>
      <c r="BF105" s="120">
        <f t="shared" si="1"/>
        <v>0</v>
      </c>
      <c r="BG105" s="120">
        <f t="shared" si="2"/>
        <v>0</v>
      </c>
      <c r="BH105" s="120">
        <f t="shared" si="3"/>
        <v>0</v>
      </c>
      <c r="BI105" s="120">
        <f t="shared" si="4"/>
        <v>0</v>
      </c>
      <c r="BJ105" s="119" t="s">
        <v>82</v>
      </c>
      <c r="BK105" s="115"/>
      <c r="BL105" s="115"/>
      <c r="BM105" s="115"/>
    </row>
    <row r="106" spans="2:65" s="1" customFormat="1" ht="18" customHeight="1">
      <c r="B106" s="114"/>
      <c r="C106" s="115"/>
      <c r="D106" s="240" t="s">
        <v>171</v>
      </c>
      <c r="E106" s="241"/>
      <c r="F106" s="241"/>
      <c r="G106" s="115"/>
      <c r="H106" s="115"/>
      <c r="I106" s="115"/>
      <c r="J106" s="117">
        <v>0</v>
      </c>
      <c r="K106" s="115"/>
      <c r="L106" s="114"/>
      <c r="M106" s="115"/>
      <c r="N106" s="118" t="s">
        <v>39</v>
      </c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9" t="s">
        <v>144</v>
      </c>
      <c r="AZ106" s="115"/>
      <c r="BA106" s="115"/>
      <c r="BB106" s="115"/>
      <c r="BC106" s="115"/>
      <c r="BD106" s="115"/>
      <c r="BE106" s="120">
        <f t="shared" si="0"/>
        <v>0</v>
      </c>
      <c r="BF106" s="120">
        <f t="shared" si="1"/>
        <v>0</v>
      </c>
      <c r="BG106" s="120">
        <f t="shared" si="2"/>
        <v>0</v>
      </c>
      <c r="BH106" s="120">
        <f t="shared" si="3"/>
        <v>0</v>
      </c>
      <c r="BI106" s="120">
        <f t="shared" si="4"/>
        <v>0</v>
      </c>
      <c r="BJ106" s="119" t="s">
        <v>82</v>
      </c>
      <c r="BK106" s="115"/>
      <c r="BL106" s="115"/>
      <c r="BM106" s="115"/>
    </row>
    <row r="107" spans="2:65" s="1" customFormat="1" ht="18" customHeight="1">
      <c r="B107" s="114"/>
      <c r="C107" s="115"/>
      <c r="D107" s="240" t="s">
        <v>172</v>
      </c>
      <c r="E107" s="241"/>
      <c r="F107" s="241"/>
      <c r="G107" s="115"/>
      <c r="H107" s="115"/>
      <c r="I107" s="115"/>
      <c r="J107" s="117"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144</v>
      </c>
      <c r="AZ107" s="115"/>
      <c r="BA107" s="115"/>
      <c r="BB107" s="115"/>
      <c r="BC107" s="115"/>
      <c r="BD107" s="115"/>
      <c r="BE107" s="120">
        <f t="shared" si="0"/>
        <v>0</v>
      </c>
      <c r="BF107" s="120">
        <f t="shared" si="1"/>
        <v>0</v>
      </c>
      <c r="BG107" s="120">
        <f t="shared" si="2"/>
        <v>0</v>
      </c>
      <c r="BH107" s="120">
        <f t="shared" si="3"/>
        <v>0</v>
      </c>
      <c r="BI107" s="120">
        <f t="shared" si="4"/>
        <v>0</v>
      </c>
      <c r="BJ107" s="119" t="s">
        <v>82</v>
      </c>
      <c r="BK107" s="115"/>
      <c r="BL107" s="115"/>
      <c r="BM107" s="115"/>
    </row>
    <row r="108" spans="2:65" s="1" customFormat="1" ht="18" customHeight="1">
      <c r="B108" s="114"/>
      <c r="C108" s="115"/>
      <c r="D108" s="240" t="s">
        <v>173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si="0"/>
        <v>0</v>
      </c>
      <c r="BF108" s="120">
        <f t="shared" si="1"/>
        <v>0</v>
      </c>
      <c r="BG108" s="120">
        <f t="shared" si="2"/>
        <v>0</v>
      </c>
      <c r="BH108" s="120">
        <f t="shared" si="3"/>
        <v>0</v>
      </c>
      <c r="BI108" s="120">
        <f t="shared" si="4"/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116" t="s">
        <v>174</v>
      </c>
      <c r="E109" s="115"/>
      <c r="F109" s="115"/>
      <c r="G109" s="115"/>
      <c r="H109" s="115"/>
      <c r="I109" s="115"/>
      <c r="J109" s="117">
        <f>ROUND(J30*T109,2)</f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175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1.25">
      <c r="B110" s="30"/>
      <c r="L110" s="30"/>
    </row>
    <row r="111" spans="2:65" s="1" customFormat="1" ht="29.25" customHeight="1">
      <c r="B111" s="30"/>
      <c r="C111" s="121" t="s">
        <v>176</v>
      </c>
      <c r="D111" s="93"/>
      <c r="E111" s="93"/>
      <c r="F111" s="93"/>
      <c r="G111" s="93"/>
      <c r="H111" s="93"/>
      <c r="I111" s="93"/>
      <c r="J111" s="122">
        <f>ROUND(J96+J103,2)</f>
        <v>0</v>
      </c>
      <c r="K111" s="93"/>
      <c r="L111" s="30"/>
    </row>
    <row r="112" spans="2:65" s="1" customFormat="1" ht="6.95" customHeight="1">
      <c r="B112" s="42"/>
      <c r="C112" s="43"/>
      <c r="D112" s="43"/>
      <c r="E112" s="43"/>
      <c r="F112" s="43"/>
      <c r="G112" s="43"/>
      <c r="H112" s="43"/>
      <c r="I112" s="43"/>
      <c r="J112" s="43"/>
      <c r="K112" s="43"/>
      <c r="L112" s="30"/>
    </row>
    <row r="116" spans="2:12" s="1" customFormat="1" ht="6.95" customHeight="1">
      <c r="B116" s="44"/>
      <c r="C116" s="45"/>
      <c r="D116" s="45"/>
      <c r="E116" s="45"/>
      <c r="F116" s="45"/>
      <c r="G116" s="45"/>
      <c r="H116" s="45"/>
      <c r="I116" s="45"/>
      <c r="J116" s="45"/>
      <c r="K116" s="45"/>
      <c r="L116" s="30"/>
    </row>
    <row r="117" spans="2:12" s="1" customFormat="1" ht="24.95" customHeight="1">
      <c r="B117" s="30"/>
      <c r="C117" s="19" t="s">
        <v>177</v>
      </c>
      <c r="L117" s="30"/>
    </row>
    <row r="118" spans="2:12" s="1" customFormat="1" ht="6.95" customHeight="1">
      <c r="B118" s="30"/>
      <c r="L118" s="30"/>
    </row>
    <row r="119" spans="2:12" s="1" customFormat="1" ht="12" customHeight="1">
      <c r="B119" s="30"/>
      <c r="C119" s="25" t="s">
        <v>16</v>
      </c>
      <c r="L119" s="30"/>
    </row>
    <row r="120" spans="2:12" s="1" customFormat="1" ht="16.5" customHeight="1">
      <c r="B120" s="30"/>
      <c r="E120" s="236" t="str">
        <f>E7</f>
        <v>Jihozápadní trolejbusová tangenta Jihlava</v>
      </c>
      <c r="F120" s="237"/>
      <c r="G120" s="237"/>
      <c r="H120" s="237"/>
      <c r="L120" s="30"/>
    </row>
    <row r="121" spans="2:12" s="1" customFormat="1" ht="12" customHeight="1">
      <c r="B121" s="30"/>
      <c r="C121" s="25" t="s">
        <v>148</v>
      </c>
      <c r="L121" s="30"/>
    </row>
    <row r="122" spans="2:12" s="1" customFormat="1" ht="30" customHeight="1">
      <c r="B122" s="30"/>
      <c r="E122" s="201" t="str">
        <f>E9</f>
        <v>SO 662 - Trakční kabelové vedení TBUS - Ke Skalce-Hradební</v>
      </c>
      <c r="F122" s="238"/>
      <c r="G122" s="238"/>
      <c r="H122" s="238"/>
      <c r="L122" s="30"/>
    </row>
    <row r="123" spans="2:12" s="1" customFormat="1" ht="6.95" customHeight="1">
      <c r="B123" s="30"/>
      <c r="L123" s="30"/>
    </row>
    <row r="124" spans="2:12" s="1" customFormat="1" ht="12" customHeight="1">
      <c r="B124" s="30"/>
      <c r="C124" s="25" t="s">
        <v>20</v>
      </c>
      <c r="F124" s="23" t="str">
        <f>F12</f>
        <v>Jihlava</v>
      </c>
      <c r="I124" s="25" t="s">
        <v>22</v>
      </c>
      <c r="J124" s="50" t="str">
        <f>IF(J12="","",J12)</f>
        <v>26. 10. 2023</v>
      </c>
      <c r="L124" s="30"/>
    </row>
    <row r="125" spans="2:12" s="1" customFormat="1" ht="6.95" customHeight="1">
      <c r="B125" s="30"/>
      <c r="L125" s="30"/>
    </row>
    <row r="126" spans="2:12" s="1" customFormat="1" ht="15.2" customHeight="1">
      <c r="B126" s="30"/>
      <c r="C126" s="25" t="s">
        <v>24</v>
      </c>
      <c r="F126" s="23" t="str">
        <f>E15</f>
        <v>Dopravní podnik města Jihlavy, a.s.</v>
      </c>
      <c r="I126" s="25" t="s">
        <v>30</v>
      </c>
      <c r="J126" s="28" t="str">
        <f>E21</f>
        <v xml:space="preserve"> </v>
      </c>
      <c r="L126" s="30"/>
    </row>
    <row r="127" spans="2:12" s="1" customFormat="1" ht="15.2" customHeight="1">
      <c r="B127" s="30"/>
      <c r="C127" s="25" t="s">
        <v>28</v>
      </c>
      <c r="F127" s="23" t="str">
        <f>IF(E18="","",E18)</f>
        <v>Vyplň údaj</v>
      </c>
      <c r="I127" s="25" t="s">
        <v>32</v>
      </c>
      <c r="J127" s="28" t="str">
        <f>E24</f>
        <v xml:space="preserve"> </v>
      </c>
      <c r="L127" s="30"/>
    </row>
    <row r="128" spans="2:12" s="1" customFormat="1" ht="10.35" customHeight="1">
      <c r="B128" s="30"/>
      <c r="L128" s="30"/>
    </row>
    <row r="129" spans="2:65" s="10" customFormat="1" ht="29.25" customHeight="1">
      <c r="B129" s="123"/>
      <c r="C129" s="124" t="s">
        <v>178</v>
      </c>
      <c r="D129" s="125" t="s">
        <v>59</v>
      </c>
      <c r="E129" s="125" t="s">
        <v>55</v>
      </c>
      <c r="F129" s="125" t="s">
        <v>56</v>
      </c>
      <c r="G129" s="125" t="s">
        <v>179</v>
      </c>
      <c r="H129" s="125" t="s">
        <v>180</v>
      </c>
      <c r="I129" s="125" t="s">
        <v>181</v>
      </c>
      <c r="J129" s="125" t="s">
        <v>154</v>
      </c>
      <c r="K129" s="126" t="s">
        <v>182</v>
      </c>
      <c r="L129" s="123"/>
      <c r="M129" s="57" t="s">
        <v>1</v>
      </c>
      <c r="N129" s="58" t="s">
        <v>38</v>
      </c>
      <c r="O129" s="58" t="s">
        <v>183</v>
      </c>
      <c r="P129" s="58" t="s">
        <v>184</v>
      </c>
      <c r="Q129" s="58" t="s">
        <v>185</v>
      </c>
      <c r="R129" s="58" t="s">
        <v>186</v>
      </c>
      <c r="S129" s="58" t="s">
        <v>187</v>
      </c>
      <c r="T129" s="59" t="s">
        <v>188</v>
      </c>
    </row>
    <row r="130" spans="2:65" s="1" customFormat="1" ht="22.9" customHeight="1">
      <c r="B130" s="30"/>
      <c r="C130" s="62" t="s">
        <v>189</v>
      </c>
      <c r="J130" s="127">
        <f>BK130</f>
        <v>0</v>
      </c>
      <c r="L130" s="30"/>
      <c r="M130" s="60"/>
      <c r="N130" s="51"/>
      <c r="O130" s="51"/>
      <c r="P130" s="128">
        <f>P131+P159+P311</f>
        <v>0</v>
      </c>
      <c r="Q130" s="51"/>
      <c r="R130" s="128">
        <f>R131+R159+R311</f>
        <v>504.38148039999999</v>
      </c>
      <c r="S130" s="51"/>
      <c r="T130" s="129">
        <f>T131+T159+T311</f>
        <v>453.83349999999996</v>
      </c>
      <c r="AT130" s="15" t="s">
        <v>73</v>
      </c>
      <c r="AU130" s="15" t="s">
        <v>156</v>
      </c>
      <c r="BK130" s="130">
        <f>BK131+BK159+BK311</f>
        <v>0</v>
      </c>
    </row>
    <row r="131" spans="2:65" s="11" customFormat="1" ht="25.9" customHeight="1">
      <c r="B131" s="131"/>
      <c r="D131" s="132" t="s">
        <v>73</v>
      </c>
      <c r="E131" s="133" t="s">
        <v>849</v>
      </c>
      <c r="F131" s="133" t="s">
        <v>850</v>
      </c>
      <c r="I131" s="134"/>
      <c r="J131" s="135">
        <f>BK131</f>
        <v>0</v>
      </c>
      <c r="L131" s="131"/>
      <c r="M131" s="136"/>
      <c r="P131" s="137">
        <f>P132</f>
        <v>0</v>
      </c>
      <c r="R131" s="137">
        <f>R132</f>
        <v>0.420462</v>
      </c>
      <c r="T131" s="138">
        <f>T132</f>
        <v>0</v>
      </c>
      <c r="AR131" s="132" t="s">
        <v>82</v>
      </c>
      <c r="AT131" s="139" t="s">
        <v>73</v>
      </c>
      <c r="AU131" s="139" t="s">
        <v>74</v>
      </c>
      <c r="AY131" s="132" t="s">
        <v>193</v>
      </c>
      <c r="BK131" s="140">
        <f>BK132</f>
        <v>0</v>
      </c>
    </row>
    <row r="132" spans="2:65" s="11" customFormat="1" ht="22.9" customHeight="1">
      <c r="B132" s="131"/>
      <c r="D132" s="132" t="s">
        <v>73</v>
      </c>
      <c r="E132" s="141" t="s">
        <v>1752</v>
      </c>
      <c r="F132" s="141" t="s">
        <v>1753</v>
      </c>
      <c r="I132" s="134"/>
      <c r="J132" s="142">
        <f>BK132</f>
        <v>0</v>
      </c>
      <c r="L132" s="131"/>
      <c r="M132" s="136"/>
      <c r="P132" s="137">
        <f>SUM(P133:P158)</f>
        <v>0</v>
      </c>
      <c r="R132" s="137">
        <f>SUM(R133:R158)</f>
        <v>0.420462</v>
      </c>
      <c r="T132" s="138">
        <f>SUM(T133:T158)</f>
        <v>0</v>
      </c>
      <c r="AR132" s="132" t="s">
        <v>82</v>
      </c>
      <c r="AT132" s="139" t="s">
        <v>73</v>
      </c>
      <c r="AU132" s="139" t="s">
        <v>82</v>
      </c>
      <c r="AY132" s="132" t="s">
        <v>193</v>
      </c>
      <c r="BK132" s="140">
        <f>SUM(BK133:BK158)</f>
        <v>0</v>
      </c>
    </row>
    <row r="133" spans="2:65" s="1" customFormat="1" ht="49.15" customHeight="1">
      <c r="B133" s="114"/>
      <c r="C133" s="157" t="s">
        <v>82</v>
      </c>
      <c r="D133" s="157" t="s">
        <v>207</v>
      </c>
      <c r="E133" s="158" t="s">
        <v>1755</v>
      </c>
      <c r="F133" s="159" t="s">
        <v>1756</v>
      </c>
      <c r="G133" s="160" t="s">
        <v>221</v>
      </c>
      <c r="H133" s="161">
        <v>3961.75</v>
      </c>
      <c r="I133" s="162"/>
      <c r="J133" s="163">
        <f>ROUND(I133*H133,2)</f>
        <v>0</v>
      </c>
      <c r="K133" s="159" t="s">
        <v>239</v>
      </c>
      <c r="L133" s="30"/>
      <c r="M133" s="164" t="s">
        <v>1</v>
      </c>
      <c r="N133" s="113" t="s">
        <v>39</v>
      </c>
      <c r="P133" s="153">
        <f>O133*H133</f>
        <v>0</v>
      </c>
      <c r="Q133" s="153">
        <v>0</v>
      </c>
      <c r="R133" s="153">
        <f>Q133*H133</f>
        <v>0</v>
      </c>
      <c r="S133" s="153">
        <v>0</v>
      </c>
      <c r="T133" s="154">
        <f>S133*H133</f>
        <v>0</v>
      </c>
      <c r="AR133" s="155" t="s">
        <v>192</v>
      </c>
      <c r="AT133" s="155" t="s">
        <v>207</v>
      </c>
      <c r="AU133" s="155" t="s">
        <v>84</v>
      </c>
      <c r="AY133" s="15" t="s">
        <v>193</v>
      </c>
      <c r="BE133" s="156">
        <f>IF(N133="základní",J133,0)</f>
        <v>0</v>
      </c>
      <c r="BF133" s="156">
        <f>IF(N133="snížená",J133,0)</f>
        <v>0</v>
      </c>
      <c r="BG133" s="156">
        <f>IF(N133="zákl. přenesená",J133,0)</f>
        <v>0</v>
      </c>
      <c r="BH133" s="156">
        <f>IF(N133="sníž. přenesená",J133,0)</f>
        <v>0</v>
      </c>
      <c r="BI133" s="156">
        <f>IF(N133="nulová",J133,0)</f>
        <v>0</v>
      </c>
      <c r="BJ133" s="15" t="s">
        <v>82</v>
      </c>
      <c r="BK133" s="156">
        <f>ROUND(I133*H133,2)</f>
        <v>0</v>
      </c>
      <c r="BL133" s="15" t="s">
        <v>192</v>
      </c>
      <c r="BM133" s="155" t="s">
        <v>3702</v>
      </c>
    </row>
    <row r="134" spans="2:65" s="1" customFormat="1" ht="11.25">
      <c r="B134" s="30"/>
      <c r="D134" s="180" t="s">
        <v>286</v>
      </c>
      <c r="F134" s="181" t="s">
        <v>1758</v>
      </c>
      <c r="I134" s="115"/>
      <c r="L134" s="30"/>
      <c r="M134" s="182"/>
      <c r="T134" s="54"/>
      <c r="AT134" s="15" t="s">
        <v>286</v>
      </c>
      <c r="AU134" s="15" t="s">
        <v>84</v>
      </c>
    </row>
    <row r="135" spans="2:65" s="12" customFormat="1" ht="11.25">
      <c r="B135" s="165"/>
      <c r="D135" s="166" t="s">
        <v>224</v>
      </c>
      <c r="F135" s="168" t="s">
        <v>3703</v>
      </c>
      <c r="H135" s="169">
        <v>3961.75</v>
      </c>
      <c r="I135" s="170"/>
      <c r="L135" s="165"/>
      <c r="M135" s="171"/>
      <c r="T135" s="172"/>
      <c r="AT135" s="167" t="s">
        <v>224</v>
      </c>
      <c r="AU135" s="167" t="s">
        <v>84</v>
      </c>
      <c r="AV135" s="12" t="s">
        <v>84</v>
      </c>
      <c r="AW135" s="12" t="s">
        <v>3</v>
      </c>
      <c r="AX135" s="12" t="s">
        <v>82</v>
      </c>
      <c r="AY135" s="167" t="s">
        <v>193</v>
      </c>
    </row>
    <row r="136" spans="2:65" s="1" customFormat="1" ht="16.5" customHeight="1">
      <c r="B136" s="114"/>
      <c r="C136" s="143" t="s">
        <v>84</v>
      </c>
      <c r="D136" s="143" t="s">
        <v>196</v>
      </c>
      <c r="E136" s="144" t="s">
        <v>1762</v>
      </c>
      <c r="F136" s="145" t="s">
        <v>1763</v>
      </c>
      <c r="G136" s="146" t="s">
        <v>221</v>
      </c>
      <c r="H136" s="147">
        <v>3961.75</v>
      </c>
      <c r="I136" s="148"/>
      <c r="J136" s="149">
        <f>ROUND(I136*H136,2)</f>
        <v>0</v>
      </c>
      <c r="K136" s="145" t="s">
        <v>1</v>
      </c>
      <c r="L136" s="150"/>
      <c r="M136" s="151" t="s">
        <v>1</v>
      </c>
      <c r="N136" s="152" t="s">
        <v>39</v>
      </c>
      <c r="P136" s="153">
        <f>O136*H136</f>
        <v>0</v>
      </c>
      <c r="Q136" s="153">
        <v>0</v>
      </c>
      <c r="R136" s="153">
        <f>Q136*H136</f>
        <v>0</v>
      </c>
      <c r="S136" s="153">
        <v>0</v>
      </c>
      <c r="T136" s="154">
        <f>S136*H136</f>
        <v>0</v>
      </c>
      <c r="AR136" s="155" t="s">
        <v>273</v>
      </c>
      <c r="AT136" s="155" t="s">
        <v>196</v>
      </c>
      <c r="AU136" s="155" t="s">
        <v>84</v>
      </c>
      <c r="AY136" s="15" t="s">
        <v>193</v>
      </c>
      <c r="BE136" s="156">
        <f>IF(N136="základní",J136,0)</f>
        <v>0</v>
      </c>
      <c r="BF136" s="156">
        <f>IF(N136="snížená",J136,0)</f>
        <v>0</v>
      </c>
      <c r="BG136" s="156">
        <f>IF(N136="zákl. přenesená",J136,0)</f>
        <v>0</v>
      </c>
      <c r="BH136" s="156">
        <f>IF(N136="sníž. přenesená",J136,0)</f>
        <v>0</v>
      </c>
      <c r="BI136" s="156">
        <f>IF(N136="nulová",J136,0)</f>
        <v>0</v>
      </c>
      <c r="BJ136" s="15" t="s">
        <v>82</v>
      </c>
      <c r="BK136" s="156">
        <f>ROUND(I136*H136,2)</f>
        <v>0</v>
      </c>
      <c r="BL136" s="15" t="s">
        <v>268</v>
      </c>
      <c r="BM136" s="155" t="s">
        <v>3704</v>
      </c>
    </row>
    <row r="137" spans="2:65" s="12" customFormat="1" ht="11.25">
      <c r="B137" s="165"/>
      <c r="D137" s="166" t="s">
        <v>224</v>
      </c>
      <c r="E137" s="167" t="s">
        <v>1</v>
      </c>
      <c r="F137" s="168" t="s">
        <v>3705</v>
      </c>
      <c r="H137" s="169">
        <v>3445</v>
      </c>
      <c r="I137" s="170"/>
      <c r="L137" s="165"/>
      <c r="M137" s="171"/>
      <c r="T137" s="172"/>
      <c r="AT137" s="167" t="s">
        <v>224</v>
      </c>
      <c r="AU137" s="167" t="s">
        <v>84</v>
      </c>
      <c r="AV137" s="12" t="s">
        <v>84</v>
      </c>
      <c r="AW137" s="12" t="s">
        <v>226</v>
      </c>
      <c r="AX137" s="12" t="s">
        <v>82</v>
      </c>
      <c r="AY137" s="167" t="s">
        <v>193</v>
      </c>
    </row>
    <row r="138" spans="2:65" s="12" customFormat="1" ht="11.25">
      <c r="B138" s="165"/>
      <c r="D138" s="166" t="s">
        <v>224</v>
      </c>
      <c r="F138" s="168" t="s">
        <v>3703</v>
      </c>
      <c r="H138" s="169">
        <v>3961.75</v>
      </c>
      <c r="I138" s="170"/>
      <c r="L138" s="165"/>
      <c r="M138" s="171"/>
      <c r="T138" s="172"/>
      <c r="AT138" s="167" t="s">
        <v>224</v>
      </c>
      <c r="AU138" s="167" t="s">
        <v>84</v>
      </c>
      <c r="AV138" s="12" t="s">
        <v>84</v>
      </c>
      <c r="AW138" s="12" t="s">
        <v>3</v>
      </c>
      <c r="AX138" s="12" t="s">
        <v>82</v>
      </c>
      <c r="AY138" s="167" t="s">
        <v>193</v>
      </c>
    </row>
    <row r="139" spans="2:65" s="1" customFormat="1" ht="33" customHeight="1">
      <c r="B139" s="114"/>
      <c r="C139" s="157" t="s">
        <v>203</v>
      </c>
      <c r="D139" s="157" t="s">
        <v>207</v>
      </c>
      <c r="E139" s="158" t="s">
        <v>3370</v>
      </c>
      <c r="F139" s="159" t="s">
        <v>3371</v>
      </c>
      <c r="G139" s="160" t="s">
        <v>221</v>
      </c>
      <c r="H139" s="161">
        <v>18</v>
      </c>
      <c r="I139" s="162"/>
      <c r="J139" s="163">
        <f>ROUND(I139*H139,2)</f>
        <v>0</v>
      </c>
      <c r="K139" s="159" t="s">
        <v>239</v>
      </c>
      <c r="L139" s="30"/>
      <c r="M139" s="164" t="s">
        <v>1</v>
      </c>
      <c r="N139" s="113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268</v>
      </c>
      <c r="AT139" s="155" t="s">
        <v>207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268</v>
      </c>
      <c r="BM139" s="155" t="s">
        <v>3706</v>
      </c>
    </row>
    <row r="140" spans="2:65" s="1" customFormat="1" ht="11.25">
      <c r="B140" s="30"/>
      <c r="D140" s="180" t="s">
        <v>286</v>
      </c>
      <c r="F140" s="181" t="s">
        <v>3373</v>
      </c>
      <c r="I140" s="115"/>
      <c r="L140" s="30"/>
      <c r="M140" s="182"/>
      <c r="T140" s="54"/>
      <c r="AT140" s="15" t="s">
        <v>286</v>
      </c>
      <c r="AU140" s="15" t="s">
        <v>84</v>
      </c>
    </row>
    <row r="141" spans="2:65" s="1" customFormat="1" ht="24.2" customHeight="1">
      <c r="B141" s="114"/>
      <c r="C141" s="143" t="s">
        <v>192</v>
      </c>
      <c r="D141" s="143" t="s">
        <v>196</v>
      </c>
      <c r="E141" s="144" t="s">
        <v>3375</v>
      </c>
      <c r="F141" s="145" t="s">
        <v>3376</v>
      </c>
      <c r="G141" s="146" t="s">
        <v>221</v>
      </c>
      <c r="H141" s="147">
        <v>18.899999999999999</v>
      </c>
      <c r="I141" s="148"/>
      <c r="J141" s="149">
        <f>ROUND(I141*H141,2)</f>
        <v>0</v>
      </c>
      <c r="K141" s="145" t="s">
        <v>239</v>
      </c>
      <c r="L141" s="150"/>
      <c r="M141" s="151" t="s">
        <v>1</v>
      </c>
      <c r="N141" s="152" t="s">
        <v>39</v>
      </c>
      <c r="P141" s="153">
        <f>O141*H141</f>
        <v>0</v>
      </c>
      <c r="Q141" s="153">
        <v>5.5000000000000003E-4</v>
      </c>
      <c r="R141" s="153">
        <f>Q141*H141</f>
        <v>1.0395E-2</v>
      </c>
      <c r="S141" s="153">
        <v>0</v>
      </c>
      <c r="T141" s="154">
        <f>S141*H141</f>
        <v>0</v>
      </c>
      <c r="AR141" s="155" t="s">
        <v>550</v>
      </c>
      <c r="AT141" s="155" t="s">
        <v>196</v>
      </c>
      <c r="AU141" s="155" t="s">
        <v>84</v>
      </c>
      <c r="AY141" s="15" t="s">
        <v>193</v>
      </c>
      <c r="BE141" s="156">
        <f>IF(N141="základní",J141,0)</f>
        <v>0</v>
      </c>
      <c r="BF141" s="156">
        <f>IF(N141="snížená",J141,0)</f>
        <v>0</v>
      </c>
      <c r="BG141" s="156">
        <f>IF(N141="zákl. přenesená",J141,0)</f>
        <v>0</v>
      </c>
      <c r="BH141" s="156">
        <f>IF(N141="sníž. přenesená",J141,0)</f>
        <v>0</v>
      </c>
      <c r="BI141" s="156">
        <f>IF(N141="nulová",J141,0)</f>
        <v>0</v>
      </c>
      <c r="BJ141" s="15" t="s">
        <v>82</v>
      </c>
      <c r="BK141" s="156">
        <f>ROUND(I141*H141,2)</f>
        <v>0</v>
      </c>
      <c r="BL141" s="15" t="s">
        <v>550</v>
      </c>
      <c r="BM141" s="155" t="s">
        <v>3707</v>
      </c>
    </row>
    <row r="142" spans="2:65" s="12" customFormat="1" ht="11.25">
      <c r="B142" s="165"/>
      <c r="D142" s="166" t="s">
        <v>224</v>
      </c>
      <c r="E142" s="167" t="s">
        <v>1</v>
      </c>
      <c r="F142" s="168" t="s">
        <v>3708</v>
      </c>
      <c r="H142" s="169">
        <v>18</v>
      </c>
      <c r="I142" s="170"/>
      <c r="L142" s="165"/>
      <c r="M142" s="171"/>
      <c r="T142" s="172"/>
      <c r="AT142" s="167" t="s">
        <v>224</v>
      </c>
      <c r="AU142" s="167" t="s">
        <v>84</v>
      </c>
      <c r="AV142" s="12" t="s">
        <v>84</v>
      </c>
      <c r="AW142" s="12" t="s">
        <v>226</v>
      </c>
      <c r="AX142" s="12" t="s">
        <v>82</v>
      </c>
      <c r="AY142" s="167" t="s">
        <v>193</v>
      </c>
    </row>
    <row r="143" spans="2:65" s="12" customFormat="1" ht="11.25">
      <c r="B143" s="165"/>
      <c r="D143" s="166" t="s">
        <v>224</v>
      </c>
      <c r="F143" s="168" t="s">
        <v>3709</v>
      </c>
      <c r="H143" s="169">
        <v>18.899999999999999</v>
      </c>
      <c r="I143" s="170"/>
      <c r="L143" s="165"/>
      <c r="M143" s="171"/>
      <c r="T143" s="172"/>
      <c r="AT143" s="167" t="s">
        <v>224</v>
      </c>
      <c r="AU143" s="167" t="s">
        <v>84</v>
      </c>
      <c r="AV143" s="12" t="s">
        <v>84</v>
      </c>
      <c r="AW143" s="12" t="s">
        <v>3</v>
      </c>
      <c r="AX143" s="12" t="s">
        <v>82</v>
      </c>
      <c r="AY143" s="167" t="s">
        <v>193</v>
      </c>
    </row>
    <row r="144" spans="2:65" s="1" customFormat="1" ht="37.9" customHeight="1">
      <c r="B144" s="114"/>
      <c r="C144" s="157" t="s">
        <v>211</v>
      </c>
      <c r="D144" s="157" t="s">
        <v>207</v>
      </c>
      <c r="E144" s="158" t="s">
        <v>2069</v>
      </c>
      <c r="F144" s="159" t="s">
        <v>2070</v>
      </c>
      <c r="G144" s="160" t="s">
        <v>221</v>
      </c>
      <c r="H144" s="161">
        <v>288.75</v>
      </c>
      <c r="I144" s="162"/>
      <c r="J144" s="163">
        <f>ROUND(I144*H144,2)</f>
        <v>0</v>
      </c>
      <c r="K144" s="159" t="s">
        <v>905</v>
      </c>
      <c r="L144" s="30"/>
      <c r="M144" s="164" t="s">
        <v>1</v>
      </c>
      <c r="N144" s="113" t="s">
        <v>39</v>
      </c>
      <c r="P144" s="153">
        <f>O144*H144</f>
        <v>0</v>
      </c>
      <c r="Q144" s="153">
        <v>0</v>
      </c>
      <c r="R144" s="153">
        <f>Q144*H144</f>
        <v>0</v>
      </c>
      <c r="S144" s="153">
        <v>0</v>
      </c>
      <c r="T144" s="154">
        <f>S144*H144</f>
        <v>0</v>
      </c>
      <c r="AR144" s="155" t="s">
        <v>268</v>
      </c>
      <c r="AT144" s="155" t="s">
        <v>207</v>
      </c>
      <c r="AU144" s="155" t="s">
        <v>84</v>
      </c>
      <c r="AY144" s="15" t="s">
        <v>193</v>
      </c>
      <c r="BE144" s="156">
        <f>IF(N144="základní",J144,0)</f>
        <v>0</v>
      </c>
      <c r="BF144" s="156">
        <f>IF(N144="snížená",J144,0)</f>
        <v>0</v>
      </c>
      <c r="BG144" s="156">
        <f>IF(N144="zákl. přenesená",J144,0)</f>
        <v>0</v>
      </c>
      <c r="BH144" s="156">
        <f>IF(N144="sníž. přenesená",J144,0)</f>
        <v>0</v>
      </c>
      <c r="BI144" s="156">
        <f>IF(N144="nulová",J144,0)</f>
        <v>0</v>
      </c>
      <c r="BJ144" s="15" t="s">
        <v>82</v>
      </c>
      <c r="BK144" s="156">
        <f>ROUND(I144*H144,2)</f>
        <v>0</v>
      </c>
      <c r="BL144" s="15" t="s">
        <v>268</v>
      </c>
      <c r="BM144" s="155" t="s">
        <v>3710</v>
      </c>
    </row>
    <row r="145" spans="2:65" s="1" customFormat="1" ht="11.25">
      <c r="B145" s="30"/>
      <c r="D145" s="180" t="s">
        <v>286</v>
      </c>
      <c r="F145" s="181" t="s">
        <v>2072</v>
      </c>
      <c r="I145" s="115"/>
      <c r="L145" s="30"/>
      <c r="M145" s="182"/>
      <c r="T145" s="54"/>
      <c r="AT145" s="15" t="s">
        <v>286</v>
      </c>
      <c r="AU145" s="15" t="s">
        <v>84</v>
      </c>
    </row>
    <row r="146" spans="2:65" s="12" customFormat="1" ht="11.25">
      <c r="B146" s="165"/>
      <c r="D146" s="166" t="s">
        <v>224</v>
      </c>
      <c r="F146" s="168" t="s">
        <v>3711</v>
      </c>
      <c r="H146" s="169">
        <v>288.75</v>
      </c>
      <c r="I146" s="170"/>
      <c r="L146" s="165"/>
      <c r="M146" s="171"/>
      <c r="T146" s="172"/>
      <c r="AT146" s="167" t="s">
        <v>224</v>
      </c>
      <c r="AU146" s="167" t="s">
        <v>84</v>
      </c>
      <c r="AV146" s="12" t="s">
        <v>84</v>
      </c>
      <c r="AW146" s="12" t="s">
        <v>3</v>
      </c>
      <c r="AX146" s="12" t="s">
        <v>82</v>
      </c>
      <c r="AY146" s="167" t="s">
        <v>193</v>
      </c>
    </row>
    <row r="147" spans="2:65" s="1" customFormat="1" ht="24.2" customHeight="1">
      <c r="B147" s="114"/>
      <c r="C147" s="143" t="s">
        <v>206</v>
      </c>
      <c r="D147" s="143" t="s">
        <v>196</v>
      </c>
      <c r="E147" s="144" t="s">
        <v>2075</v>
      </c>
      <c r="F147" s="145" t="s">
        <v>2076</v>
      </c>
      <c r="G147" s="146" t="s">
        <v>221</v>
      </c>
      <c r="H147" s="147">
        <v>288.75</v>
      </c>
      <c r="I147" s="148"/>
      <c r="J147" s="149">
        <f>ROUND(I147*H147,2)</f>
        <v>0</v>
      </c>
      <c r="K147" s="145" t="s">
        <v>905</v>
      </c>
      <c r="L147" s="150"/>
      <c r="M147" s="151" t="s">
        <v>1</v>
      </c>
      <c r="N147" s="152" t="s">
        <v>39</v>
      </c>
      <c r="P147" s="153">
        <f>O147*H147</f>
        <v>0</v>
      </c>
      <c r="Q147" s="153">
        <v>6.8999999999999997E-4</v>
      </c>
      <c r="R147" s="153">
        <f>Q147*H147</f>
        <v>0.19923749999999998</v>
      </c>
      <c r="S147" s="153">
        <v>0</v>
      </c>
      <c r="T147" s="154">
        <f>S147*H147</f>
        <v>0</v>
      </c>
      <c r="AR147" s="155" t="s">
        <v>550</v>
      </c>
      <c r="AT147" s="155" t="s">
        <v>196</v>
      </c>
      <c r="AU147" s="155" t="s">
        <v>84</v>
      </c>
      <c r="AY147" s="15" t="s">
        <v>193</v>
      </c>
      <c r="BE147" s="156">
        <f>IF(N147="základní",J147,0)</f>
        <v>0</v>
      </c>
      <c r="BF147" s="156">
        <f>IF(N147="snížená",J147,0)</f>
        <v>0</v>
      </c>
      <c r="BG147" s="156">
        <f>IF(N147="zákl. přenesená",J147,0)</f>
        <v>0</v>
      </c>
      <c r="BH147" s="156">
        <f>IF(N147="sníž. přenesená",J147,0)</f>
        <v>0</v>
      </c>
      <c r="BI147" s="156">
        <f>IF(N147="nulová",J147,0)</f>
        <v>0</v>
      </c>
      <c r="BJ147" s="15" t="s">
        <v>82</v>
      </c>
      <c r="BK147" s="156">
        <f>ROUND(I147*H147,2)</f>
        <v>0</v>
      </c>
      <c r="BL147" s="15" t="s">
        <v>550</v>
      </c>
      <c r="BM147" s="155" t="s">
        <v>3712</v>
      </c>
    </row>
    <row r="148" spans="2:65" s="12" customFormat="1" ht="11.25">
      <c r="B148" s="165"/>
      <c r="D148" s="166" t="s">
        <v>224</v>
      </c>
      <c r="E148" s="167" t="s">
        <v>1</v>
      </c>
      <c r="F148" s="168" t="s">
        <v>3713</v>
      </c>
      <c r="H148" s="169">
        <v>275</v>
      </c>
      <c r="I148" s="170"/>
      <c r="L148" s="165"/>
      <c r="M148" s="171"/>
      <c r="T148" s="172"/>
      <c r="AT148" s="167" t="s">
        <v>224</v>
      </c>
      <c r="AU148" s="167" t="s">
        <v>84</v>
      </c>
      <c r="AV148" s="12" t="s">
        <v>84</v>
      </c>
      <c r="AW148" s="12" t="s">
        <v>226</v>
      </c>
      <c r="AX148" s="12" t="s">
        <v>82</v>
      </c>
      <c r="AY148" s="167" t="s">
        <v>193</v>
      </c>
    </row>
    <row r="149" spans="2:65" s="12" customFormat="1" ht="11.25">
      <c r="B149" s="165"/>
      <c r="D149" s="166" t="s">
        <v>224</v>
      </c>
      <c r="F149" s="168" t="s">
        <v>3711</v>
      </c>
      <c r="H149" s="169">
        <v>288.75</v>
      </c>
      <c r="I149" s="170"/>
      <c r="L149" s="165"/>
      <c r="M149" s="171"/>
      <c r="T149" s="172"/>
      <c r="AT149" s="167" t="s">
        <v>224</v>
      </c>
      <c r="AU149" s="167" t="s">
        <v>84</v>
      </c>
      <c r="AV149" s="12" t="s">
        <v>84</v>
      </c>
      <c r="AW149" s="12" t="s">
        <v>3</v>
      </c>
      <c r="AX149" s="12" t="s">
        <v>82</v>
      </c>
      <c r="AY149" s="167" t="s">
        <v>193</v>
      </c>
    </row>
    <row r="150" spans="2:65" s="1" customFormat="1" ht="37.9" customHeight="1">
      <c r="B150" s="114"/>
      <c r="C150" s="157" t="s">
        <v>228</v>
      </c>
      <c r="D150" s="157" t="s">
        <v>207</v>
      </c>
      <c r="E150" s="158" t="s">
        <v>3340</v>
      </c>
      <c r="F150" s="159" t="s">
        <v>3341</v>
      </c>
      <c r="G150" s="160" t="s">
        <v>221</v>
      </c>
      <c r="H150" s="161">
        <v>305.55</v>
      </c>
      <c r="I150" s="162"/>
      <c r="J150" s="163">
        <f>ROUND(I150*H150,2)</f>
        <v>0</v>
      </c>
      <c r="K150" s="159" t="s">
        <v>239</v>
      </c>
      <c r="L150" s="30"/>
      <c r="M150" s="164" t="s">
        <v>1</v>
      </c>
      <c r="N150" s="113" t="s">
        <v>39</v>
      </c>
      <c r="P150" s="153">
        <f>O150*H150</f>
        <v>0</v>
      </c>
      <c r="Q150" s="153">
        <v>0</v>
      </c>
      <c r="R150" s="153">
        <f>Q150*H150</f>
        <v>0</v>
      </c>
      <c r="S150" s="153">
        <v>0</v>
      </c>
      <c r="T150" s="154">
        <f>S150*H150</f>
        <v>0</v>
      </c>
      <c r="AR150" s="155" t="s">
        <v>268</v>
      </c>
      <c r="AT150" s="155" t="s">
        <v>207</v>
      </c>
      <c r="AU150" s="155" t="s">
        <v>84</v>
      </c>
      <c r="AY150" s="15" t="s">
        <v>193</v>
      </c>
      <c r="BE150" s="156">
        <f>IF(N150="základní",J150,0)</f>
        <v>0</v>
      </c>
      <c r="BF150" s="156">
        <f>IF(N150="snížená",J150,0)</f>
        <v>0</v>
      </c>
      <c r="BG150" s="156">
        <f>IF(N150="zákl. přenesená",J150,0)</f>
        <v>0</v>
      </c>
      <c r="BH150" s="156">
        <f>IF(N150="sníž. přenesená",J150,0)</f>
        <v>0</v>
      </c>
      <c r="BI150" s="156">
        <f>IF(N150="nulová",J150,0)</f>
        <v>0</v>
      </c>
      <c r="BJ150" s="15" t="s">
        <v>82</v>
      </c>
      <c r="BK150" s="156">
        <f>ROUND(I150*H150,2)</f>
        <v>0</v>
      </c>
      <c r="BL150" s="15" t="s">
        <v>268</v>
      </c>
      <c r="BM150" s="155" t="s">
        <v>3714</v>
      </c>
    </row>
    <row r="151" spans="2:65" s="1" customFormat="1" ht="11.25">
      <c r="B151" s="30"/>
      <c r="D151" s="180" t="s">
        <v>286</v>
      </c>
      <c r="F151" s="181" t="s">
        <v>3343</v>
      </c>
      <c r="I151" s="115"/>
      <c r="L151" s="30"/>
      <c r="M151" s="182"/>
      <c r="T151" s="54"/>
      <c r="AT151" s="15" t="s">
        <v>286</v>
      </c>
      <c r="AU151" s="15" t="s">
        <v>84</v>
      </c>
    </row>
    <row r="152" spans="2:65" s="12" customFormat="1" ht="11.25">
      <c r="B152" s="165"/>
      <c r="D152" s="166" t="s">
        <v>224</v>
      </c>
      <c r="F152" s="168" t="s">
        <v>3715</v>
      </c>
      <c r="H152" s="169">
        <v>305.55</v>
      </c>
      <c r="I152" s="170"/>
      <c r="L152" s="165"/>
      <c r="M152" s="171"/>
      <c r="T152" s="172"/>
      <c r="AT152" s="167" t="s">
        <v>224</v>
      </c>
      <c r="AU152" s="167" t="s">
        <v>84</v>
      </c>
      <c r="AV152" s="12" t="s">
        <v>84</v>
      </c>
      <c r="AW152" s="12" t="s">
        <v>3</v>
      </c>
      <c r="AX152" s="12" t="s">
        <v>82</v>
      </c>
      <c r="AY152" s="167" t="s">
        <v>193</v>
      </c>
    </row>
    <row r="153" spans="2:65" s="1" customFormat="1" ht="33" customHeight="1">
      <c r="B153" s="114"/>
      <c r="C153" s="143" t="s">
        <v>200</v>
      </c>
      <c r="D153" s="143" t="s">
        <v>196</v>
      </c>
      <c r="E153" s="144" t="s">
        <v>3345</v>
      </c>
      <c r="F153" s="145" t="s">
        <v>3346</v>
      </c>
      <c r="G153" s="146" t="s">
        <v>221</v>
      </c>
      <c r="H153" s="147">
        <v>305.55</v>
      </c>
      <c r="I153" s="148"/>
      <c r="J153" s="149">
        <f>ROUND(I153*H153,2)</f>
        <v>0</v>
      </c>
      <c r="K153" s="145" t="s">
        <v>239</v>
      </c>
      <c r="L153" s="150"/>
      <c r="M153" s="151" t="s">
        <v>1</v>
      </c>
      <c r="N153" s="152" t="s">
        <v>39</v>
      </c>
      <c r="P153" s="153">
        <f>O153*H153</f>
        <v>0</v>
      </c>
      <c r="Q153" s="153">
        <v>6.8999999999999997E-4</v>
      </c>
      <c r="R153" s="153">
        <f>Q153*H153</f>
        <v>0.2108295</v>
      </c>
      <c r="S153" s="153">
        <v>0</v>
      </c>
      <c r="T153" s="154">
        <f>S153*H153</f>
        <v>0</v>
      </c>
      <c r="AR153" s="155" t="s">
        <v>550</v>
      </c>
      <c r="AT153" s="155" t="s">
        <v>196</v>
      </c>
      <c r="AU153" s="155" t="s">
        <v>84</v>
      </c>
      <c r="AY153" s="15" t="s">
        <v>193</v>
      </c>
      <c r="BE153" s="156">
        <f>IF(N153="základní",J153,0)</f>
        <v>0</v>
      </c>
      <c r="BF153" s="156">
        <f>IF(N153="snížená",J153,0)</f>
        <v>0</v>
      </c>
      <c r="BG153" s="156">
        <f>IF(N153="zákl. přenesená",J153,0)</f>
        <v>0</v>
      </c>
      <c r="BH153" s="156">
        <f>IF(N153="sníž. přenesená",J153,0)</f>
        <v>0</v>
      </c>
      <c r="BI153" s="156">
        <f>IF(N153="nulová",J153,0)</f>
        <v>0</v>
      </c>
      <c r="BJ153" s="15" t="s">
        <v>82</v>
      </c>
      <c r="BK153" s="156">
        <f>ROUND(I153*H153,2)</f>
        <v>0</v>
      </c>
      <c r="BL153" s="15" t="s">
        <v>550</v>
      </c>
      <c r="BM153" s="155" t="s">
        <v>3716</v>
      </c>
    </row>
    <row r="154" spans="2:65" s="12" customFormat="1" ht="11.25">
      <c r="B154" s="165"/>
      <c r="D154" s="166" t="s">
        <v>224</v>
      </c>
      <c r="E154" s="167" t="s">
        <v>1</v>
      </c>
      <c r="F154" s="168" t="s">
        <v>3717</v>
      </c>
      <c r="H154" s="169">
        <v>291</v>
      </c>
      <c r="I154" s="170"/>
      <c r="L154" s="165"/>
      <c r="M154" s="171"/>
      <c r="T154" s="172"/>
      <c r="AT154" s="167" t="s">
        <v>224</v>
      </c>
      <c r="AU154" s="167" t="s">
        <v>84</v>
      </c>
      <c r="AV154" s="12" t="s">
        <v>84</v>
      </c>
      <c r="AW154" s="12" t="s">
        <v>226</v>
      </c>
      <c r="AX154" s="12" t="s">
        <v>82</v>
      </c>
      <c r="AY154" s="167" t="s">
        <v>193</v>
      </c>
    </row>
    <row r="155" spans="2:65" s="12" customFormat="1" ht="11.25">
      <c r="B155" s="165"/>
      <c r="D155" s="166" t="s">
        <v>224</v>
      </c>
      <c r="F155" s="168" t="s">
        <v>3715</v>
      </c>
      <c r="H155" s="169">
        <v>305.55</v>
      </c>
      <c r="I155" s="170"/>
      <c r="L155" s="165"/>
      <c r="M155" s="171"/>
      <c r="T155" s="172"/>
      <c r="AT155" s="167" t="s">
        <v>224</v>
      </c>
      <c r="AU155" s="167" t="s">
        <v>84</v>
      </c>
      <c r="AV155" s="12" t="s">
        <v>84</v>
      </c>
      <c r="AW155" s="12" t="s">
        <v>3</v>
      </c>
      <c r="AX155" s="12" t="s">
        <v>82</v>
      </c>
      <c r="AY155" s="167" t="s">
        <v>193</v>
      </c>
    </row>
    <row r="156" spans="2:65" s="1" customFormat="1" ht="33" customHeight="1">
      <c r="B156" s="114"/>
      <c r="C156" s="157" t="s">
        <v>236</v>
      </c>
      <c r="D156" s="157" t="s">
        <v>207</v>
      </c>
      <c r="E156" s="158" t="s">
        <v>1775</v>
      </c>
      <c r="F156" s="159" t="s">
        <v>1776</v>
      </c>
      <c r="G156" s="160" t="s">
        <v>199</v>
      </c>
      <c r="H156" s="161">
        <v>6</v>
      </c>
      <c r="I156" s="162"/>
      <c r="J156" s="163">
        <f>ROUND(I156*H156,2)</f>
        <v>0</v>
      </c>
      <c r="K156" s="159" t="s">
        <v>1</v>
      </c>
      <c r="L156" s="30"/>
      <c r="M156" s="164" t="s">
        <v>1</v>
      </c>
      <c r="N156" s="113" t="s">
        <v>39</v>
      </c>
      <c r="P156" s="153">
        <f>O156*H156</f>
        <v>0</v>
      </c>
      <c r="Q156" s="153">
        <v>0</v>
      </c>
      <c r="R156" s="153">
        <f>Q156*H156</f>
        <v>0</v>
      </c>
      <c r="S156" s="153">
        <v>0</v>
      </c>
      <c r="T156" s="154">
        <f>S156*H156</f>
        <v>0</v>
      </c>
      <c r="AR156" s="155" t="s">
        <v>192</v>
      </c>
      <c r="AT156" s="155" t="s">
        <v>207</v>
      </c>
      <c r="AU156" s="155" t="s">
        <v>84</v>
      </c>
      <c r="AY156" s="15" t="s">
        <v>193</v>
      </c>
      <c r="BE156" s="156">
        <f>IF(N156="základní",J156,0)</f>
        <v>0</v>
      </c>
      <c r="BF156" s="156">
        <f>IF(N156="snížená",J156,0)</f>
        <v>0</v>
      </c>
      <c r="BG156" s="156">
        <f>IF(N156="zákl. přenesená",J156,0)</f>
        <v>0</v>
      </c>
      <c r="BH156" s="156">
        <f>IF(N156="sníž. přenesená",J156,0)</f>
        <v>0</v>
      </c>
      <c r="BI156" s="156">
        <f>IF(N156="nulová",J156,0)</f>
        <v>0</v>
      </c>
      <c r="BJ156" s="15" t="s">
        <v>82</v>
      </c>
      <c r="BK156" s="156">
        <f>ROUND(I156*H156,2)</f>
        <v>0</v>
      </c>
      <c r="BL156" s="15" t="s">
        <v>192</v>
      </c>
      <c r="BM156" s="155" t="s">
        <v>3718</v>
      </c>
    </row>
    <row r="157" spans="2:65" s="1" customFormat="1" ht="19.5">
      <c r="B157" s="30"/>
      <c r="D157" s="166" t="s">
        <v>1116</v>
      </c>
      <c r="F157" s="192" t="s">
        <v>1778</v>
      </c>
      <c r="I157" s="115"/>
      <c r="L157" s="30"/>
      <c r="M157" s="182"/>
      <c r="T157" s="54"/>
      <c r="AT157" s="15" t="s">
        <v>1116</v>
      </c>
      <c r="AU157" s="15" t="s">
        <v>84</v>
      </c>
    </row>
    <row r="158" spans="2:65" s="1" customFormat="1" ht="16.5" customHeight="1">
      <c r="B158" s="114"/>
      <c r="C158" s="143" t="s">
        <v>214</v>
      </c>
      <c r="D158" s="143" t="s">
        <v>196</v>
      </c>
      <c r="E158" s="144" t="s">
        <v>1780</v>
      </c>
      <c r="F158" s="145" t="s">
        <v>1781</v>
      </c>
      <c r="G158" s="146" t="s">
        <v>199</v>
      </c>
      <c r="H158" s="147">
        <v>6</v>
      </c>
      <c r="I158" s="148"/>
      <c r="J158" s="149">
        <f>ROUND(I158*H158,2)</f>
        <v>0</v>
      </c>
      <c r="K158" s="145" t="s">
        <v>1</v>
      </c>
      <c r="L158" s="150"/>
      <c r="M158" s="151" t="s">
        <v>1</v>
      </c>
      <c r="N158" s="152" t="s">
        <v>39</v>
      </c>
      <c r="P158" s="153">
        <f>O158*H158</f>
        <v>0</v>
      </c>
      <c r="Q158" s="153">
        <v>0</v>
      </c>
      <c r="R158" s="153">
        <f>Q158*H158</f>
        <v>0</v>
      </c>
      <c r="S158" s="153">
        <v>0</v>
      </c>
      <c r="T158" s="154">
        <f>S158*H158</f>
        <v>0</v>
      </c>
      <c r="AR158" s="155" t="s">
        <v>200</v>
      </c>
      <c r="AT158" s="155" t="s">
        <v>196</v>
      </c>
      <c r="AU158" s="155" t="s">
        <v>84</v>
      </c>
      <c r="AY158" s="15" t="s">
        <v>193</v>
      </c>
      <c r="BE158" s="156">
        <f>IF(N158="základní",J158,0)</f>
        <v>0</v>
      </c>
      <c r="BF158" s="156">
        <f>IF(N158="snížená",J158,0)</f>
        <v>0</v>
      </c>
      <c r="BG158" s="156">
        <f>IF(N158="zákl. přenesená",J158,0)</f>
        <v>0</v>
      </c>
      <c r="BH158" s="156">
        <f>IF(N158="sníž. přenesená",J158,0)</f>
        <v>0</v>
      </c>
      <c r="BI158" s="156">
        <f>IF(N158="nulová",J158,0)</f>
        <v>0</v>
      </c>
      <c r="BJ158" s="15" t="s">
        <v>82</v>
      </c>
      <c r="BK158" s="156">
        <f>ROUND(I158*H158,2)</f>
        <v>0</v>
      </c>
      <c r="BL158" s="15" t="s">
        <v>192</v>
      </c>
      <c r="BM158" s="155" t="s">
        <v>3719</v>
      </c>
    </row>
    <row r="159" spans="2:65" s="11" customFormat="1" ht="25.9" customHeight="1">
      <c r="B159" s="131"/>
      <c r="D159" s="132" t="s">
        <v>73</v>
      </c>
      <c r="E159" s="133" t="s">
        <v>1867</v>
      </c>
      <c r="F159" s="133" t="s">
        <v>3441</v>
      </c>
      <c r="I159" s="134"/>
      <c r="J159" s="135">
        <f>BK159</f>
        <v>0</v>
      </c>
      <c r="L159" s="131"/>
      <c r="M159" s="136"/>
      <c r="P159" s="137">
        <f>SUM(P160:P310)</f>
        <v>0</v>
      </c>
      <c r="R159" s="137">
        <f>SUM(R160:R310)</f>
        <v>396.77157739999996</v>
      </c>
      <c r="T159" s="138">
        <f>SUM(T160:T310)</f>
        <v>0</v>
      </c>
      <c r="AR159" s="132" t="s">
        <v>203</v>
      </c>
      <c r="AT159" s="139" t="s">
        <v>73</v>
      </c>
      <c r="AU159" s="139" t="s">
        <v>74</v>
      </c>
      <c r="AY159" s="132" t="s">
        <v>193</v>
      </c>
      <c r="BK159" s="140">
        <f>SUM(BK160:BK310)</f>
        <v>0</v>
      </c>
    </row>
    <row r="160" spans="2:65" s="1" customFormat="1" ht="21.75" customHeight="1">
      <c r="B160" s="114"/>
      <c r="C160" s="157" t="s">
        <v>244</v>
      </c>
      <c r="D160" s="157" t="s">
        <v>207</v>
      </c>
      <c r="E160" s="158" t="s">
        <v>731</v>
      </c>
      <c r="F160" s="159" t="s">
        <v>1870</v>
      </c>
      <c r="G160" s="160" t="s">
        <v>733</v>
      </c>
      <c r="H160" s="161">
        <v>0.5</v>
      </c>
      <c r="I160" s="162"/>
      <c r="J160" s="163">
        <f>ROUND(I160*H160,2)</f>
        <v>0</v>
      </c>
      <c r="K160" s="159" t="s">
        <v>1871</v>
      </c>
      <c r="L160" s="30"/>
      <c r="M160" s="164" t="s">
        <v>1</v>
      </c>
      <c r="N160" s="113" t="s">
        <v>39</v>
      </c>
      <c r="P160" s="153">
        <f>O160*H160</f>
        <v>0</v>
      </c>
      <c r="Q160" s="153">
        <v>9.9000000000000008E-3</v>
      </c>
      <c r="R160" s="153">
        <f>Q160*H160</f>
        <v>4.9500000000000004E-3</v>
      </c>
      <c r="S160" s="153">
        <v>0</v>
      </c>
      <c r="T160" s="154">
        <f>S160*H160</f>
        <v>0</v>
      </c>
      <c r="AR160" s="155" t="s">
        <v>268</v>
      </c>
      <c r="AT160" s="155" t="s">
        <v>207</v>
      </c>
      <c r="AU160" s="155" t="s">
        <v>82</v>
      </c>
      <c r="AY160" s="15" t="s">
        <v>193</v>
      </c>
      <c r="BE160" s="156">
        <f>IF(N160="základní",J160,0)</f>
        <v>0</v>
      </c>
      <c r="BF160" s="156">
        <f>IF(N160="snížená",J160,0)</f>
        <v>0</v>
      </c>
      <c r="BG160" s="156">
        <f>IF(N160="zákl. přenesená",J160,0)</f>
        <v>0</v>
      </c>
      <c r="BH160" s="156">
        <f>IF(N160="sníž. přenesená",J160,0)</f>
        <v>0</v>
      </c>
      <c r="BI160" s="156">
        <f>IF(N160="nulová",J160,0)</f>
        <v>0</v>
      </c>
      <c r="BJ160" s="15" t="s">
        <v>82</v>
      </c>
      <c r="BK160" s="156">
        <f>ROUND(I160*H160,2)</f>
        <v>0</v>
      </c>
      <c r="BL160" s="15" t="s">
        <v>268</v>
      </c>
      <c r="BM160" s="155" t="s">
        <v>3720</v>
      </c>
    </row>
    <row r="161" spans="2:65" s="1" customFormat="1" ht="55.5" customHeight="1">
      <c r="B161" s="114"/>
      <c r="C161" s="157" t="s">
        <v>223</v>
      </c>
      <c r="D161" s="157" t="s">
        <v>207</v>
      </c>
      <c r="E161" s="158" t="s">
        <v>1884</v>
      </c>
      <c r="F161" s="159" t="s">
        <v>1885</v>
      </c>
      <c r="G161" s="160" t="s">
        <v>857</v>
      </c>
      <c r="H161" s="161">
        <v>75.599999999999994</v>
      </c>
      <c r="I161" s="162"/>
      <c r="J161" s="163">
        <f>ROUND(I161*H161,2)</f>
        <v>0</v>
      </c>
      <c r="K161" s="159" t="s">
        <v>239</v>
      </c>
      <c r="L161" s="30"/>
      <c r="M161" s="164" t="s">
        <v>1</v>
      </c>
      <c r="N161" s="113" t="s">
        <v>39</v>
      </c>
      <c r="P161" s="153">
        <f>O161*H161</f>
        <v>0</v>
      </c>
      <c r="Q161" s="153">
        <v>0</v>
      </c>
      <c r="R161" s="153">
        <f>Q161*H161</f>
        <v>0</v>
      </c>
      <c r="S161" s="153">
        <v>0</v>
      </c>
      <c r="T161" s="154">
        <f>S161*H161</f>
        <v>0</v>
      </c>
      <c r="AR161" s="155" t="s">
        <v>268</v>
      </c>
      <c r="AT161" s="155" t="s">
        <v>207</v>
      </c>
      <c r="AU161" s="155" t="s">
        <v>82</v>
      </c>
      <c r="AY161" s="15" t="s">
        <v>193</v>
      </c>
      <c r="BE161" s="156">
        <f>IF(N161="základní",J161,0)</f>
        <v>0</v>
      </c>
      <c r="BF161" s="156">
        <f>IF(N161="snížená",J161,0)</f>
        <v>0</v>
      </c>
      <c r="BG161" s="156">
        <f>IF(N161="zákl. přenesená",J161,0)</f>
        <v>0</v>
      </c>
      <c r="BH161" s="156">
        <f>IF(N161="sníž. přenesená",J161,0)</f>
        <v>0</v>
      </c>
      <c r="BI161" s="156">
        <f>IF(N161="nulová",J161,0)</f>
        <v>0</v>
      </c>
      <c r="BJ161" s="15" t="s">
        <v>82</v>
      </c>
      <c r="BK161" s="156">
        <f>ROUND(I161*H161,2)</f>
        <v>0</v>
      </c>
      <c r="BL161" s="15" t="s">
        <v>268</v>
      </c>
      <c r="BM161" s="155" t="s">
        <v>3721</v>
      </c>
    </row>
    <row r="162" spans="2:65" s="1" customFormat="1" ht="11.25">
      <c r="B162" s="30"/>
      <c r="D162" s="180" t="s">
        <v>286</v>
      </c>
      <c r="F162" s="181" t="s">
        <v>1887</v>
      </c>
      <c r="I162" s="115"/>
      <c r="L162" s="30"/>
      <c r="M162" s="182"/>
      <c r="T162" s="54"/>
      <c r="AT162" s="15" t="s">
        <v>286</v>
      </c>
      <c r="AU162" s="15" t="s">
        <v>82</v>
      </c>
    </row>
    <row r="163" spans="2:65" s="12" customFormat="1" ht="11.25">
      <c r="B163" s="165"/>
      <c r="D163" s="166" t="s">
        <v>224</v>
      </c>
      <c r="E163" s="167" t="s">
        <v>1</v>
      </c>
      <c r="F163" s="168" t="s">
        <v>3722</v>
      </c>
      <c r="H163" s="169">
        <v>75.599999999999994</v>
      </c>
      <c r="I163" s="170"/>
      <c r="L163" s="165"/>
      <c r="M163" s="171"/>
      <c r="T163" s="172"/>
      <c r="AT163" s="167" t="s">
        <v>224</v>
      </c>
      <c r="AU163" s="167" t="s">
        <v>82</v>
      </c>
      <c r="AV163" s="12" t="s">
        <v>84</v>
      </c>
      <c r="AW163" s="12" t="s">
        <v>226</v>
      </c>
      <c r="AX163" s="12" t="s">
        <v>74</v>
      </c>
      <c r="AY163" s="167" t="s">
        <v>193</v>
      </c>
    </row>
    <row r="164" spans="2:65" s="13" customFormat="1" ht="11.25">
      <c r="B164" s="173"/>
      <c r="D164" s="166" t="s">
        <v>224</v>
      </c>
      <c r="E164" s="174" t="s">
        <v>1</v>
      </c>
      <c r="F164" s="175" t="s">
        <v>227</v>
      </c>
      <c r="H164" s="176">
        <v>75.599999999999994</v>
      </c>
      <c r="I164" s="177"/>
      <c r="L164" s="173"/>
      <c r="M164" s="178"/>
      <c r="T164" s="179"/>
      <c r="AT164" s="174" t="s">
        <v>224</v>
      </c>
      <c r="AU164" s="174" t="s">
        <v>82</v>
      </c>
      <c r="AV164" s="13" t="s">
        <v>192</v>
      </c>
      <c r="AW164" s="13" t="s">
        <v>226</v>
      </c>
      <c r="AX164" s="13" t="s">
        <v>82</v>
      </c>
      <c r="AY164" s="174" t="s">
        <v>193</v>
      </c>
    </row>
    <row r="165" spans="2:65" s="1" customFormat="1" ht="66.75" customHeight="1">
      <c r="B165" s="114"/>
      <c r="C165" s="157" t="s">
        <v>252</v>
      </c>
      <c r="D165" s="157" t="s">
        <v>207</v>
      </c>
      <c r="E165" s="158" t="s">
        <v>3453</v>
      </c>
      <c r="F165" s="159" t="s">
        <v>3454</v>
      </c>
      <c r="G165" s="160" t="s">
        <v>857</v>
      </c>
      <c r="H165" s="161">
        <v>250.8</v>
      </c>
      <c r="I165" s="162"/>
      <c r="J165" s="163">
        <f>ROUND(I165*H165,2)</f>
        <v>0</v>
      </c>
      <c r="K165" s="159" t="s">
        <v>239</v>
      </c>
      <c r="L165" s="30"/>
      <c r="M165" s="164" t="s">
        <v>1</v>
      </c>
      <c r="N165" s="113" t="s">
        <v>39</v>
      </c>
      <c r="P165" s="153">
        <f>O165*H165</f>
        <v>0</v>
      </c>
      <c r="Q165" s="153">
        <v>0</v>
      </c>
      <c r="R165" s="153">
        <f>Q165*H165</f>
        <v>0</v>
      </c>
      <c r="S165" s="153">
        <v>0</v>
      </c>
      <c r="T165" s="154">
        <f>S165*H165</f>
        <v>0</v>
      </c>
      <c r="AR165" s="155" t="s">
        <v>268</v>
      </c>
      <c r="AT165" s="155" t="s">
        <v>207</v>
      </c>
      <c r="AU165" s="155" t="s">
        <v>82</v>
      </c>
      <c r="AY165" s="15" t="s">
        <v>193</v>
      </c>
      <c r="BE165" s="156">
        <f>IF(N165="základní",J165,0)</f>
        <v>0</v>
      </c>
      <c r="BF165" s="156">
        <f>IF(N165="snížená",J165,0)</f>
        <v>0</v>
      </c>
      <c r="BG165" s="156">
        <f>IF(N165="zákl. přenesená",J165,0)</f>
        <v>0</v>
      </c>
      <c r="BH165" s="156">
        <f>IF(N165="sníž. přenesená",J165,0)</f>
        <v>0</v>
      </c>
      <c r="BI165" s="156">
        <f>IF(N165="nulová",J165,0)</f>
        <v>0</v>
      </c>
      <c r="BJ165" s="15" t="s">
        <v>82</v>
      </c>
      <c r="BK165" s="156">
        <f>ROUND(I165*H165,2)</f>
        <v>0</v>
      </c>
      <c r="BL165" s="15" t="s">
        <v>268</v>
      </c>
      <c r="BM165" s="155" t="s">
        <v>3723</v>
      </c>
    </row>
    <row r="166" spans="2:65" s="1" customFormat="1" ht="11.25">
      <c r="B166" s="30"/>
      <c r="D166" s="180" t="s">
        <v>286</v>
      </c>
      <c r="F166" s="181" t="s">
        <v>3456</v>
      </c>
      <c r="I166" s="115"/>
      <c r="L166" s="30"/>
      <c r="M166" s="182"/>
      <c r="T166" s="54"/>
      <c r="AT166" s="15" t="s">
        <v>286</v>
      </c>
      <c r="AU166" s="15" t="s">
        <v>82</v>
      </c>
    </row>
    <row r="167" spans="2:65" s="12" customFormat="1" ht="11.25">
      <c r="B167" s="165"/>
      <c r="D167" s="166" t="s">
        <v>224</v>
      </c>
      <c r="E167" s="167" t="s">
        <v>1</v>
      </c>
      <c r="F167" s="168" t="s">
        <v>3724</v>
      </c>
      <c r="H167" s="169">
        <v>213.03975</v>
      </c>
      <c r="I167" s="170"/>
      <c r="L167" s="165"/>
      <c r="M167" s="171"/>
      <c r="T167" s="172"/>
      <c r="AT167" s="167" t="s">
        <v>224</v>
      </c>
      <c r="AU167" s="167" t="s">
        <v>82</v>
      </c>
      <c r="AV167" s="12" t="s">
        <v>84</v>
      </c>
      <c r="AW167" s="12" t="s">
        <v>226</v>
      </c>
      <c r="AX167" s="12" t="s">
        <v>74</v>
      </c>
      <c r="AY167" s="167" t="s">
        <v>193</v>
      </c>
    </row>
    <row r="168" spans="2:65" s="12" customFormat="1" ht="11.25">
      <c r="B168" s="165"/>
      <c r="D168" s="166" t="s">
        <v>224</v>
      </c>
      <c r="E168" s="167" t="s">
        <v>1</v>
      </c>
      <c r="F168" s="168" t="s">
        <v>3725</v>
      </c>
      <c r="H168" s="169">
        <v>23.76</v>
      </c>
      <c r="I168" s="170"/>
      <c r="L168" s="165"/>
      <c r="M168" s="171"/>
      <c r="T168" s="172"/>
      <c r="AT168" s="167" t="s">
        <v>224</v>
      </c>
      <c r="AU168" s="167" t="s">
        <v>82</v>
      </c>
      <c r="AV168" s="12" t="s">
        <v>84</v>
      </c>
      <c r="AW168" s="12" t="s">
        <v>226</v>
      </c>
      <c r="AX168" s="12" t="s">
        <v>74</v>
      </c>
      <c r="AY168" s="167" t="s">
        <v>193</v>
      </c>
    </row>
    <row r="169" spans="2:65" s="12" customFormat="1" ht="11.25">
      <c r="B169" s="165"/>
      <c r="D169" s="166" t="s">
        <v>224</v>
      </c>
      <c r="E169" s="167" t="s">
        <v>1</v>
      </c>
      <c r="F169" s="168" t="s">
        <v>3726</v>
      </c>
      <c r="H169" s="169">
        <v>14</v>
      </c>
      <c r="I169" s="170"/>
      <c r="L169" s="165"/>
      <c r="M169" s="171"/>
      <c r="T169" s="172"/>
      <c r="AT169" s="167" t="s">
        <v>224</v>
      </c>
      <c r="AU169" s="167" t="s">
        <v>82</v>
      </c>
      <c r="AV169" s="12" t="s">
        <v>84</v>
      </c>
      <c r="AW169" s="12" t="s">
        <v>226</v>
      </c>
      <c r="AX169" s="12" t="s">
        <v>74</v>
      </c>
      <c r="AY169" s="167" t="s">
        <v>193</v>
      </c>
    </row>
    <row r="170" spans="2:65" s="13" customFormat="1" ht="11.25">
      <c r="B170" s="173"/>
      <c r="D170" s="166" t="s">
        <v>224</v>
      </c>
      <c r="E170" s="174" t="s">
        <v>1</v>
      </c>
      <c r="F170" s="175" t="s">
        <v>227</v>
      </c>
      <c r="H170" s="176">
        <v>250.79974999999999</v>
      </c>
      <c r="I170" s="177"/>
      <c r="L170" s="173"/>
      <c r="M170" s="178"/>
      <c r="T170" s="179"/>
      <c r="AT170" s="174" t="s">
        <v>224</v>
      </c>
      <c r="AU170" s="174" t="s">
        <v>82</v>
      </c>
      <c r="AV170" s="13" t="s">
        <v>192</v>
      </c>
      <c r="AW170" s="13" t="s">
        <v>226</v>
      </c>
      <c r="AX170" s="13" t="s">
        <v>82</v>
      </c>
      <c r="AY170" s="174" t="s">
        <v>193</v>
      </c>
    </row>
    <row r="171" spans="2:65" s="1" customFormat="1" ht="37.9" customHeight="1">
      <c r="B171" s="114"/>
      <c r="C171" s="157" t="s">
        <v>232</v>
      </c>
      <c r="D171" s="157" t="s">
        <v>207</v>
      </c>
      <c r="E171" s="158" t="s">
        <v>1891</v>
      </c>
      <c r="F171" s="159" t="s">
        <v>1892</v>
      </c>
      <c r="G171" s="160" t="s">
        <v>857</v>
      </c>
      <c r="H171" s="161">
        <v>351.35</v>
      </c>
      <c r="I171" s="162"/>
      <c r="J171" s="163">
        <f>ROUND(I171*H171,2)</f>
        <v>0</v>
      </c>
      <c r="K171" s="159" t="s">
        <v>1003</v>
      </c>
      <c r="L171" s="30"/>
      <c r="M171" s="164" t="s">
        <v>1</v>
      </c>
      <c r="N171" s="113" t="s">
        <v>39</v>
      </c>
      <c r="P171" s="153">
        <f>O171*H171</f>
        <v>0</v>
      </c>
      <c r="Q171" s="153">
        <v>0</v>
      </c>
      <c r="R171" s="153">
        <f>Q171*H171</f>
        <v>0</v>
      </c>
      <c r="S171" s="153">
        <v>0</v>
      </c>
      <c r="T171" s="154">
        <f>S171*H171</f>
        <v>0</v>
      </c>
      <c r="AR171" s="155" t="s">
        <v>192</v>
      </c>
      <c r="AT171" s="155" t="s">
        <v>207</v>
      </c>
      <c r="AU171" s="155" t="s">
        <v>82</v>
      </c>
      <c r="AY171" s="15" t="s">
        <v>193</v>
      </c>
      <c r="BE171" s="156">
        <f>IF(N171="základní",J171,0)</f>
        <v>0</v>
      </c>
      <c r="BF171" s="156">
        <f>IF(N171="snížená",J171,0)</f>
        <v>0</v>
      </c>
      <c r="BG171" s="156">
        <f>IF(N171="zákl. přenesená",J171,0)</f>
        <v>0</v>
      </c>
      <c r="BH171" s="156">
        <f>IF(N171="sníž. přenesená",J171,0)</f>
        <v>0</v>
      </c>
      <c r="BI171" s="156">
        <f>IF(N171="nulová",J171,0)</f>
        <v>0</v>
      </c>
      <c r="BJ171" s="15" t="s">
        <v>82</v>
      </c>
      <c r="BK171" s="156">
        <f>ROUND(I171*H171,2)</f>
        <v>0</v>
      </c>
      <c r="BL171" s="15" t="s">
        <v>192</v>
      </c>
      <c r="BM171" s="155" t="s">
        <v>3727</v>
      </c>
    </row>
    <row r="172" spans="2:65" s="1" customFormat="1" ht="11.25">
      <c r="B172" s="30"/>
      <c r="D172" s="180" t="s">
        <v>286</v>
      </c>
      <c r="F172" s="181" t="s">
        <v>1894</v>
      </c>
      <c r="I172" s="115"/>
      <c r="L172" s="30"/>
      <c r="M172" s="182"/>
      <c r="T172" s="54"/>
      <c r="AT172" s="15" t="s">
        <v>286</v>
      </c>
      <c r="AU172" s="15" t="s">
        <v>82</v>
      </c>
    </row>
    <row r="173" spans="2:65" s="12" customFormat="1" ht="11.25">
      <c r="B173" s="165"/>
      <c r="D173" s="166" t="s">
        <v>224</v>
      </c>
      <c r="E173" s="167" t="s">
        <v>1</v>
      </c>
      <c r="F173" s="168" t="s">
        <v>3728</v>
      </c>
      <c r="H173" s="169">
        <v>251</v>
      </c>
      <c r="I173" s="170"/>
      <c r="L173" s="165"/>
      <c r="M173" s="171"/>
      <c r="T173" s="172"/>
      <c r="AT173" s="167" t="s">
        <v>224</v>
      </c>
      <c r="AU173" s="167" t="s">
        <v>82</v>
      </c>
      <c r="AV173" s="12" t="s">
        <v>84</v>
      </c>
      <c r="AW173" s="12" t="s">
        <v>226</v>
      </c>
      <c r="AX173" s="12" t="s">
        <v>74</v>
      </c>
      <c r="AY173" s="167" t="s">
        <v>193</v>
      </c>
    </row>
    <row r="174" spans="2:65" s="12" customFormat="1" ht="11.25">
      <c r="B174" s="165"/>
      <c r="D174" s="166" t="s">
        <v>224</v>
      </c>
      <c r="E174" s="167" t="s">
        <v>1</v>
      </c>
      <c r="F174" s="168" t="s">
        <v>3729</v>
      </c>
      <c r="H174" s="169">
        <v>75.599999999999994</v>
      </c>
      <c r="I174" s="170"/>
      <c r="L174" s="165"/>
      <c r="M174" s="171"/>
      <c r="T174" s="172"/>
      <c r="AT174" s="167" t="s">
        <v>224</v>
      </c>
      <c r="AU174" s="167" t="s">
        <v>82</v>
      </c>
      <c r="AV174" s="12" t="s">
        <v>84</v>
      </c>
      <c r="AW174" s="12" t="s">
        <v>226</v>
      </c>
      <c r="AX174" s="12" t="s">
        <v>74</v>
      </c>
      <c r="AY174" s="167" t="s">
        <v>193</v>
      </c>
    </row>
    <row r="175" spans="2:65" s="12" customFormat="1" ht="11.25">
      <c r="B175" s="165"/>
      <c r="D175" s="166" t="s">
        <v>224</v>
      </c>
      <c r="E175" s="167" t="s">
        <v>1</v>
      </c>
      <c r="F175" s="168" t="s">
        <v>3730</v>
      </c>
      <c r="H175" s="169">
        <v>24.75</v>
      </c>
      <c r="I175" s="170"/>
      <c r="L175" s="165"/>
      <c r="M175" s="171"/>
      <c r="T175" s="172"/>
      <c r="AT175" s="167" t="s">
        <v>224</v>
      </c>
      <c r="AU175" s="167" t="s">
        <v>82</v>
      </c>
      <c r="AV175" s="12" t="s">
        <v>84</v>
      </c>
      <c r="AW175" s="12" t="s">
        <v>226</v>
      </c>
      <c r="AX175" s="12" t="s">
        <v>74</v>
      </c>
      <c r="AY175" s="167" t="s">
        <v>193</v>
      </c>
    </row>
    <row r="176" spans="2:65" s="13" customFormat="1" ht="11.25">
      <c r="B176" s="173"/>
      <c r="D176" s="166" t="s">
        <v>224</v>
      </c>
      <c r="E176" s="174" t="s">
        <v>1</v>
      </c>
      <c r="F176" s="175" t="s">
        <v>227</v>
      </c>
      <c r="H176" s="176">
        <v>351.35</v>
      </c>
      <c r="I176" s="177"/>
      <c r="L176" s="173"/>
      <c r="M176" s="178"/>
      <c r="T176" s="179"/>
      <c r="AT176" s="174" t="s">
        <v>224</v>
      </c>
      <c r="AU176" s="174" t="s">
        <v>82</v>
      </c>
      <c r="AV176" s="13" t="s">
        <v>192</v>
      </c>
      <c r="AW176" s="13" t="s">
        <v>226</v>
      </c>
      <c r="AX176" s="13" t="s">
        <v>82</v>
      </c>
      <c r="AY176" s="174" t="s">
        <v>193</v>
      </c>
    </row>
    <row r="177" spans="2:65" s="1" customFormat="1" ht="49.15" customHeight="1">
      <c r="B177" s="114"/>
      <c r="C177" s="157" t="s">
        <v>8</v>
      </c>
      <c r="D177" s="157" t="s">
        <v>207</v>
      </c>
      <c r="E177" s="158" t="s">
        <v>1897</v>
      </c>
      <c r="F177" s="159" t="s">
        <v>1898</v>
      </c>
      <c r="G177" s="160" t="s">
        <v>857</v>
      </c>
      <c r="H177" s="161">
        <v>93.941999999999993</v>
      </c>
      <c r="I177" s="162"/>
      <c r="J177" s="163">
        <f>ROUND(I177*H177,2)</f>
        <v>0</v>
      </c>
      <c r="K177" s="159" t="s">
        <v>905</v>
      </c>
      <c r="L177" s="30"/>
      <c r="M177" s="164" t="s">
        <v>1</v>
      </c>
      <c r="N177" s="113" t="s">
        <v>39</v>
      </c>
      <c r="P177" s="153">
        <f>O177*H177</f>
        <v>0</v>
      </c>
      <c r="Q177" s="153">
        <v>0</v>
      </c>
      <c r="R177" s="153">
        <f>Q177*H177</f>
        <v>0</v>
      </c>
      <c r="S177" s="153">
        <v>0</v>
      </c>
      <c r="T177" s="154">
        <f>S177*H177</f>
        <v>0</v>
      </c>
      <c r="AR177" s="155" t="s">
        <v>268</v>
      </c>
      <c r="AT177" s="155" t="s">
        <v>207</v>
      </c>
      <c r="AU177" s="155" t="s">
        <v>82</v>
      </c>
      <c r="AY177" s="15" t="s">
        <v>193</v>
      </c>
      <c r="BE177" s="156">
        <f>IF(N177="základní",J177,0)</f>
        <v>0</v>
      </c>
      <c r="BF177" s="156">
        <f>IF(N177="snížená",J177,0)</f>
        <v>0</v>
      </c>
      <c r="BG177" s="156">
        <f>IF(N177="zákl. přenesená",J177,0)</f>
        <v>0</v>
      </c>
      <c r="BH177" s="156">
        <f>IF(N177="sníž. přenesená",J177,0)</f>
        <v>0</v>
      </c>
      <c r="BI177" s="156">
        <f>IF(N177="nulová",J177,0)</f>
        <v>0</v>
      </c>
      <c r="BJ177" s="15" t="s">
        <v>82</v>
      </c>
      <c r="BK177" s="156">
        <f>ROUND(I177*H177,2)</f>
        <v>0</v>
      </c>
      <c r="BL177" s="15" t="s">
        <v>268</v>
      </c>
      <c r="BM177" s="155" t="s">
        <v>3731</v>
      </c>
    </row>
    <row r="178" spans="2:65" s="1" customFormat="1" ht="11.25">
      <c r="B178" s="30"/>
      <c r="D178" s="180" t="s">
        <v>286</v>
      </c>
      <c r="F178" s="181" t="s">
        <v>1900</v>
      </c>
      <c r="I178" s="115"/>
      <c r="L178" s="30"/>
      <c r="M178" s="182"/>
      <c r="T178" s="54"/>
      <c r="AT178" s="15" t="s">
        <v>286</v>
      </c>
      <c r="AU178" s="15" t="s">
        <v>82</v>
      </c>
    </row>
    <row r="179" spans="2:65" s="12" customFormat="1" ht="11.25">
      <c r="B179" s="165"/>
      <c r="D179" s="166" t="s">
        <v>224</v>
      </c>
      <c r="E179" s="167" t="s">
        <v>1</v>
      </c>
      <c r="F179" s="168" t="s">
        <v>3732</v>
      </c>
      <c r="H179" s="169">
        <v>68.040000000000006</v>
      </c>
      <c r="I179" s="170"/>
      <c r="L179" s="165"/>
      <c r="M179" s="171"/>
      <c r="T179" s="172"/>
      <c r="AT179" s="167" t="s">
        <v>224</v>
      </c>
      <c r="AU179" s="167" t="s">
        <v>82</v>
      </c>
      <c r="AV179" s="12" t="s">
        <v>84</v>
      </c>
      <c r="AW179" s="12" t="s">
        <v>226</v>
      </c>
      <c r="AX179" s="12" t="s">
        <v>74</v>
      </c>
      <c r="AY179" s="167" t="s">
        <v>193</v>
      </c>
    </row>
    <row r="180" spans="2:65" s="12" customFormat="1" ht="11.25">
      <c r="B180" s="165"/>
      <c r="D180" s="166" t="s">
        <v>224</v>
      </c>
      <c r="E180" s="167" t="s">
        <v>1</v>
      </c>
      <c r="F180" s="168" t="s">
        <v>3730</v>
      </c>
      <c r="H180" s="169">
        <v>24.75</v>
      </c>
      <c r="I180" s="170"/>
      <c r="L180" s="165"/>
      <c r="M180" s="171"/>
      <c r="T180" s="172"/>
      <c r="AT180" s="167" t="s">
        <v>224</v>
      </c>
      <c r="AU180" s="167" t="s">
        <v>82</v>
      </c>
      <c r="AV180" s="12" t="s">
        <v>84</v>
      </c>
      <c r="AW180" s="12" t="s">
        <v>226</v>
      </c>
      <c r="AX180" s="12" t="s">
        <v>74</v>
      </c>
      <c r="AY180" s="167" t="s">
        <v>193</v>
      </c>
    </row>
    <row r="181" spans="2:65" s="12" customFormat="1" ht="11.25">
      <c r="B181" s="165"/>
      <c r="D181" s="166" t="s">
        <v>224</v>
      </c>
      <c r="E181" s="167" t="s">
        <v>1</v>
      </c>
      <c r="F181" s="168" t="s">
        <v>3733</v>
      </c>
      <c r="H181" s="169">
        <v>1.1519999999999999</v>
      </c>
      <c r="I181" s="170"/>
      <c r="L181" s="165"/>
      <c r="M181" s="171"/>
      <c r="T181" s="172"/>
      <c r="AT181" s="167" t="s">
        <v>224</v>
      </c>
      <c r="AU181" s="167" t="s">
        <v>82</v>
      </c>
      <c r="AV181" s="12" t="s">
        <v>84</v>
      </c>
      <c r="AW181" s="12" t="s">
        <v>226</v>
      </c>
      <c r="AX181" s="12" t="s">
        <v>74</v>
      </c>
      <c r="AY181" s="167" t="s">
        <v>193</v>
      </c>
    </row>
    <row r="182" spans="2:65" s="13" customFormat="1" ht="11.25">
      <c r="B182" s="173"/>
      <c r="D182" s="166" t="s">
        <v>224</v>
      </c>
      <c r="E182" s="174" t="s">
        <v>1</v>
      </c>
      <c r="F182" s="175" t="s">
        <v>227</v>
      </c>
      <c r="H182" s="176">
        <v>93.941999999999993</v>
      </c>
      <c r="I182" s="177"/>
      <c r="L182" s="173"/>
      <c r="M182" s="178"/>
      <c r="T182" s="179"/>
      <c r="AT182" s="174" t="s">
        <v>224</v>
      </c>
      <c r="AU182" s="174" t="s">
        <v>82</v>
      </c>
      <c r="AV182" s="13" t="s">
        <v>192</v>
      </c>
      <c r="AW182" s="13" t="s">
        <v>226</v>
      </c>
      <c r="AX182" s="13" t="s">
        <v>82</v>
      </c>
      <c r="AY182" s="174" t="s">
        <v>193</v>
      </c>
    </row>
    <row r="183" spans="2:65" s="1" customFormat="1" ht="55.5" customHeight="1">
      <c r="B183" s="114"/>
      <c r="C183" s="157" t="s">
        <v>222</v>
      </c>
      <c r="D183" s="157" t="s">
        <v>207</v>
      </c>
      <c r="E183" s="158" t="s">
        <v>3505</v>
      </c>
      <c r="F183" s="159" t="s">
        <v>3506</v>
      </c>
      <c r="G183" s="160" t="s">
        <v>857</v>
      </c>
      <c r="H183" s="161">
        <v>113.05500000000001</v>
      </c>
      <c r="I183" s="162"/>
      <c r="J183" s="163">
        <f>ROUND(I183*H183,2)</f>
        <v>0</v>
      </c>
      <c r="K183" s="159" t="s">
        <v>239</v>
      </c>
      <c r="L183" s="30"/>
      <c r="M183" s="164" t="s">
        <v>1</v>
      </c>
      <c r="N183" s="113" t="s">
        <v>39</v>
      </c>
      <c r="P183" s="153">
        <f>O183*H183</f>
        <v>0</v>
      </c>
      <c r="Q183" s="153">
        <v>0</v>
      </c>
      <c r="R183" s="153">
        <f>Q183*H183</f>
        <v>0</v>
      </c>
      <c r="S183" s="153">
        <v>0</v>
      </c>
      <c r="T183" s="154">
        <f>S183*H183</f>
        <v>0</v>
      </c>
      <c r="AR183" s="155" t="s">
        <v>268</v>
      </c>
      <c r="AT183" s="155" t="s">
        <v>207</v>
      </c>
      <c r="AU183" s="155" t="s">
        <v>82</v>
      </c>
      <c r="AY183" s="15" t="s">
        <v>193</v>
      </c>
      <c r="BE183" s="156">
        <f>IF(N183="základní",J183,0)</f>
        <v>0</v>
      </c>
      <c r="BF183" s="156">
        <f>IF(N183="snížená",J183,0)</f>
        <v>0</v>
      </c>
      <c r="BG183" s="156">
        <f>IF(N183="zákl. přenesená",J183,0)</f>
        <v>0</v>
      </c>
      <c r="BH183" s="156">
        <f>IF(N183="sníž. přenesená",J183,0)</f>
        <v>0</v>
      </c>
      <c r="BI183" s="156">
        <f>IF(N183="nulová",J183,0)</f>
        <v>0</v>
      </c>
      <c r="BJ183" s="15" t="s">
        <v>82</v>
      </c>
      <c r="BK183" s="156">
        <f>ROUND(I183*H183,2)</f>
        <v>0</v>
      </c>
      <c r="BL183" s="15" t="s">
        <v>268</v>
      </c>
      <c r="BM183" s="155" t="s">
        <v>3734</v>
      </c>
    </row>
    <row r="184" spans="2:65" s="1" customFormat="1" ht="11.25">
      <c r="B184" s="30"/>
      <c r="D184" s="180" t="s">
        <v>286</v>
      </c>
      <c r="F184" s="181" t="s">
        <v>3508</v>
      </c>
      <c r="I184" s="115"/>
      <c r="L184" s="30"/>
      <c r="M184" s="182"/>
      <c r="T184" s="54"/>
      <c r="AT184" s="15" t="s">
        <v>286</v>
      </c>
      <c r="AU184" s="15" t="s">
        <v>82</v>
      </c>
    </row>
    <row r="185" spans="2:65" s="12" customFormat="1" ht="11.25">
      <c r="B185" s="165"/>
      <c r="D185" s="166" t="s">
        <v>224</v>
      </c>
      <c r="E185" s="167" t="s">
        <v>1</v>
      </c>
      <c r="F185" s="168" t="s">
        <v>3735</v>
      </c>
      <c r="H185" s="169">
        <v>100.501</v>
      </c>
      <c r="I185" s="170"/>
      <c r="L185" s="165"/>
      <c r="M185" s="171"/>
      <c r="T185" s="172"/>
      <c r="AT185" s="167" t="s">
        <v>224</v>
      </c>
      <c r="AU185" s="167" t="s">
        <v>82</v>
      </c>
      <c r="AV185" s="12" t="s">
        <v>84</v>
      </c>
      <c r="AW185" s="12" t="s">
        <v>226</v>
      </c>
      <c r="AX185" s="12" t="s">
        <v>74</v>
      </c>
      <c r="AY185" s="167" t="s">
        <v>193</v>
      </c>
    </row>
    <row r="186" spans="2:65" s="12" customFormat="1" ht="11.25">
      <c r="B186" s="165"/>
      <c r="D186" s="166" t="s">
        <v>224</v>
      </c>
      <c r="E186" s="167" t="s">
        <v>1</v>
      </c>
      <c r="F186" s="168" t="s">
        <v>3736</v>
      </c>
      <c r="H186" s="169">
        <v>12.553800000000001</v>
      </c>
      <c r="I186" s="170"/>
      <c r="L186" s="165"/>
      <c r="M186" s="171"/>
      <c r="T186" s="172"/>
      <c r="AT186" s="167" t="s">
        <v>224</v>
      </c>
      <c r="AU186" s="167" t="s">
        <v>82</v>
      </c>
      <c r="AV186" s="12" t="s">
        <v>84</v>
      </c>
      <c r="AW186" s="12" t="s">
        <v>226</v>
      </c>
      <c r="AX186" s="12" t="s">
        <v>74</v>
      </c>
      <c r="AY186" s="167" t="s">
        <v>193</v>
      </c>
    </row>
    <row r="187" spans="2:65" s="13" customFormat="1" ht="11.25">
      <c r="B187" s="173"/>
      <c r="D187" s="166" t="s">
        <v>224</v>
      </c>
      <c r="E187" s="174" t="s">
        <v>1</v>
      </c>
      <c r="F187" s="175" t="s">
        <v>227</v>
      </c>
      <c r="H187" s="176">
        <v>113.0548</v>
      </c>
      <c r="I187" s="177"/>
      <c r="L187" s="173"/>
      <c r="M187" s="178"/>
      <c r="T187" s="179"/>
      <c r="AT187" s="174" t="s">
        <v>224</v>
      </c>
      <c r="AU187" s="174" t="s">
        <v>82</v>
      </c>
      <c r="AV187" s="13" t="s">
        <v>192</v>
      </c>
      <c r="AW187" s="13" t="s">
        <v>226</v>
      </c>
      <c r="AX187" s="13" t="s">
        <v>82</v>
      </c>
      <c r="AY187" s="174" t="s">
        <v>193</v>
      </c>
    </row>
    <row r="188" spans="2:65" s="1" customFormat="1" ht="24.2" customHeight="1">
      <c r="B188" s="114"/>
      <c r="C188" s="157" t="s">
        <v>269</v>
      </c>
      <c r="D188" s="157" t="s">
        <v>207</v>
      </c>
      <c r="E188" s="158" t="s">
        <v>1904</v>
      </c>
      <c r="F188" s="159" t="s">
        <v>1905</v>
      </c>
      <c r="G188" s="160" t="s">
        <v>857</v>
      </c>
      <c r="H188" s="161">
        <v>145</v>
      </c>
      <c r="I188" s="162"/>
      <c r="J188" s="163">
        <f>ROUND(I188*H188,2)</f>
        <v>0</v>
      </c>
      <c r="K188" s="159" t="s">
        <v>1003</v>
      </c>
      <c r="L188" s="30"/>
      <c r="M188" s="164" t="s">
        <v>1</v>
      </c>
      <c r="N188" s="113" t="s">
        <v>39</v>
      </c>
      <c r="P188" s="153">
        <f>O188*H188</f>
        <v>0</v>
      </c>
      <c r="Q188" s="153">
        <v>0</v>
      </c>
      <c r="R188" s="153">
        <f>Q188*H188</f>
        <v>0</v>
      </c>
      <c r="S188" s="153">
        <v>0</v>
      </c>
      <c r="T188" s="154">
        <f>S188*H188</f>
        <v>0</v>
      </c>
      <c r="AR188" s="155" t="s">
        <v>268</v>
      </c>
      <c r="AT188" s="155" t="s">
        <v>207</v>
      </c>
      <c r="AU188" s="155" t="s">
        <v>82</v>
      </c>
      <c r="AY188" s="15" t="s">
        <v>193</v>
      </c>
      <c r="BE188" s="156">
        <f>IF(N188="základní",J188,0)</f>
        <v>0</v>
      </c>
      <c r="BF188" s="156">
        <f>IF(N188="snížená",J188,0)</f>
        <v>0</v>
      </c>
      <c r="BG188" s="156">
        <f>IF(N188="zákl. přenesená",J188,0)</f>
        <v>0</v>
      </c>
      <c r="BH188" s="156">
        <f>IF(N188="sníž. přenesená",J188,0)</f>
        <v>0</v>
      </c>
      <c r="BI188" s="156">
        <f>IF(N188="nulová",J188,0)</f>
        <v>0</v>
      </c>
      <c r="BJ188" s="15" t="s">
        <v>82</v>
      </c>
      <c r="BK188" s="156">
        <f>ROUND(I188*H188,2)</f>
        <v>0</v>
      </c>
      <c r="BL188" s="15" t="s">
        <v>268</v>
      </c>
      <c r="BM188" s="155" t="s">
        <v>3737</v>
      </c>
    </row>
    <row r="189" spans="2:65" s="1" customFormat="1" ht="11.25">
      <c r="B189" s="30"/>
      <c r="D189" s="180" t="s">
        <v>286</v>
      </c>
      <c r="F189" s="181" t="s">
        <v>1907</v>
      </c>
      <c r="I189" s="115"/>
      <c r="L189" s="30"/>
      <c r="M189" s="182"/>
      <c r="T189" s="54"/>
      <c r="AT189" s="15" t="s">
        <v>286</v>
      </c>
      <c r="AU189" s="15" t="s">
        <v>82</v>
      </c>
    </row>
    <row r="190" spans="2:65" s="12" customFormat="1" ht="11.25">
      <c r="B190" s="165"/>
      <c r="D190" s="166" t="s">
        <v>224</v>
      </c>
      <c r="E190" s="167" t="s">
        <v>1</v>
      </c>
      <c r="F190" s="168" t="s">
        <v>3738</v>
      </c>
      <c r="H190" s="169">
        <v>145</v>
      </c>
      <c r="I190" s="170"/>
      <c r="L190" s="165"/>
      <c r="M190" s="171"/>
      <c r="T190" s="172"/>
      <c r="AT190" s="167" t="s">
        <v>224</v>
      </c>
      <c r="AU190" s="167" t="s">
        <v>82</v>
      </c>
      <c r="AV190" s="12" t="s">
        <v>84</v>
      </c>
      <c r="AW190" s="12" t="s">
        <v>226</v>
      </c>
      <c r="AX190" s="12" t="s">
        <v>82</v>
      </c>
      <c r="AY190" s="167" t="s">
        <v>193</v>
      </c>
    </row>
    <row r="191" spans="2:65" s="1" customFormat="1" ht="49.15" customHeight="1">
      <c r="B191" s="114"/>
      <c r="C191" s="157" t="s">
        <v>240</v>
      </c>
      <c r="D191" s="157" t="s">
        <v>207</v>
      </c>
      <c r="E191" s="158" t="s">
        <v>3739</v>
      </c>
      <c r="F191" s="159" t="s">
        <v>3740</v>
      </c>
      <c r="G191" s="160" t="s">
        <v>221</v>
      </c>
      <c r="H191" s="161">
        <v>56.5</v>
      </c>
      <c r="I191" s="162"/>
      <c r="J191" s="163">
        <f>ROUND(I191*H191,2)</f>
        <v>0</v>
      </c>
      <c r="K191" s="159" t="s">
        <v>239</v>
      </c>
      <c r="L191" s="30"/>
      <c r="M191" s="164" t="s">
        <v>1</v>
      </c>
      <c r="N191" s="113" t="s">
        <v>39</v>
      </c>
      <c r="P191" s="153">
        <f>O191*H191</f>
        <v>0</v>
      </c>
      <c r="Q191" s="153">
        <v>1.217E-2</v>
      </c>
      <c r="R191" s="153">
        <f>Q191*H191</f>
        <v>0.68760500000000002</v>
      </c>
      <c r="S191" s="153">
        <v>0</v>
      </c>
      <c r="T191" s="154">
        <f>S191*H191</f>
        <v>0</v>
      </c>
      <c r="AR191" s="155" t="s">
        <v>268</v>
      </c>
      <c r="AT191" s="155" t="s">
        <v>207</v>
      </c>
      <c r="AU191" s="155" t="s">
        <v>82</v>
      </c>
      <c r="AY191" s="15" t="s">
        <v>193</v>
      </c>
      <c r="BE191" s="156">
        <f>IF(N191="základní",J191,0)</f>
        <v>0</v>
      </c>
      <c r="BF191" s="156">
        <f>IF(N191="snížená",J191,0)</f>
        <v>0</v>
      </c>
      <c r="BG191" s="156">
        <f>IF(N191="zákl. přenesená",J191,0)</f>
        <v>0</v>
      </c>
      <c r="BH191" s="156">
        <f>IF(N191="sníž. přenesená",J191,0)</f>
        <v>0</v>
      </c>
      <c r="BI191" s="156">
        <f>IF(N191="nulová",J191,0)</f>
        <v>0</v>
      </c>
      <c r="BJ191" s="15" t="s">
        <v>82</v>
      </c>
      <c r="BK191" s="156">
        <f>ROUND(I191*H191,2)</f>
        <v>0</v>
      </c>
      <c r="BL191" s="15" t="s">
        <v>268</v>
      </c>
      <c r="BM191" s="155" t="s">
        <v>3741</v>
      </c>
    </row>
    <row r="192" spans="2:65" s="1" customFormat="1" ht="11.25">
      <c r="B192" s="30"/>
      <c r="D192" s="180" t="s">
        <v>286</v>
      </c>
      <c r="F192" s="181" t="s">
        <v>3742</v>
      </c>
      <c r="I192" s="115"/>
      <c r="L192" s="30"/>
      <c r="M192" s="182"/>
      <c r="T192" s="54"/>
      <c r="AT192" s="15" t="s">
        <v>286</v>
      </c>
      <c r="AU192" s="15" t="s">
        <v>82</v>
      </c>
    </row>
    <row r="193" spans="2:65" s="12" customFormat="1" ht="11.25">
      <c r="B193" s="165"/>
      <c r="D193" s="166" t="s">
        <v>224</v>
      </c>
      <c r="E193" s="167" t="s">
        <v>1</v>
      </c>
      <c r="F193" s="168" t="s">
        <v>3743</v>
      </c>
      <c r="H193" s="169">
        <v>56.5</v>
      </c>
      <c r="I193" s="170"/>
      <c r="L193" s="165"/>
      <c r="M193" s="171"/>
      <c r="T193" s="172"/>
      <c r="AT193" s="167" t="s">
        <v>224</v>
      </c>
      <c r="AU193" s="167" t="s">
        <v>82</v>
      </c>
      <c r="AV193" s="12" t="s">
        <v>84</v>
      </c>
      <c r="AW193" s="12" t="s">
        <v>226</v>
      </c>
      <c r="AX193" s="12" t="s">
        <v>82</v>
      </c>
      <c r="AY193" s="167" t="s">
        <v>193</v>
      </c>
    </row>
    <row r="194" spans="2:65" s="1" customFormat="1" ht="24.2" customHeight="1">
      <c r="B194" s="114"/>
      <c r="C194" s="143" t="s">
        <v>279</v>
      </c>
      <c r="D194" s="143" t="s">
        <v>196</v>
      </c>
      <c r="E194" s="144" t="s">
        <v>3466</v>
      </c>
      <c r="F194" s="145" t="s">
        <v>3467</v>
      </c>
      <c r="G194" s="146" t="s">
        <v>221</v>
      </c>
      <c r="H194" s="147">
        <v>32</v>
      </c>
      <c r="I194" s="148"/>
      <c r="J194" s="149">
        <f>ROUND(I194*H194,2)</f>
        <v>0</v>
      </c>
      <c r="K194" s="145" t="s">
        <v>239</v>
      </c>
      <c r="L194" s="150"/>
      <c r="M194" s="151" t="s">
        <v>1</v>
      </c>
      <c r="N194" s="152" t="s">
        <v>39</v>
      </c>
      <c r="P194" s="153">
        <f>O194*H194</f>
        <v>0</v>
      </c>
      <c r="Q194" s="153">
        <v>6.2399999999999997E-2</v>
      </c>
      <c r="R194" s="153">
        <f>Q194*H194</f>
        <v>1.9967999999999999</v>
      </c>
      <c r="S194" s="153">
        <v>0</v>
      </c>
      <c r="T194" s="154">
        <f>S194*H194</f>
        <v>0</v>
      </c>
      <c r="AR194" s="155" t="s">
        <v>550</v>
      </c>
      <c r="AT194" s="155" t="s">
        <v>196</v>
      </c>
      <c r="AU194" s="155" t="s">
        <v>82</v>
      </c>
      <c r="AY194" s="15" t="s">
        <v>193</v>
      </c>
      <c r="BE194" s="156">
        <f>IF(N194="základní",J194,0)</f>
        <v>0</v>
      </c>
      <c r="BF194" s="156">
        <f>IF(N194="snížená",J194,0)</f>
        <v>0</v>
      </c>
      <c r="BG194" s="156">
        <f>IF(N194="zákl. přenesená",J194,0)</f>
        <v>0</v>
      </c>
      <c r="BH194" s="156">
        <f>IF(N194="sníž. přenesená",J194,0)</f>
        <v>0</v>
      </c>
      <c r="BI194" s="156">
        <f>IF(N194="nulová",J194,0)</f>
        <v>0</v>
      </c>
      <c r="BJ194" s="15" t="s">
        <v>82</v>
      </c>
      <c r="BK194" s="156">
        <f>ROUND(I194*H194,2)</f>
        <v>0</v>
      </c>
      <c r="BL194" s="15" t="s">
        <v>550</v>
      </c>
      <c r="BM194" s="155" t="s">
        <v>3744</v>
      </c>
    </row>
    <row r="195" spans="2:65" s="12" customFormat="1" ht="11.25">
      <c r="B195" s="165"/>
      <c r="D195" s="166" t="s">
        <v>224</v>
      </c>
      <c r="F195" s="168" t="s">
        <v>3745</v>
      </c>
      <c r="H195" s="169">
        <v>32</v>
      </c>
      <c r="I195" s="170"/>
      <c r="L195" s="165"/>
      <c r="M195" s="171"/>
      <c r="T195" s="172"/>
      <c r="AT195" s="167" t="s">
        <v>224</v>
      </c>
      <c r="AU195" s="167" t="s">
        <v>82</v>
      </c>
      <c r="AV195" s="12" t="s">
        <v>84</v>
      </c>
      <c r="AW195" s="12" t="s">
        <v>3</v>
      </c>
      <c r="AX195" s="12" t="s">
        <v>82</v>
      </c>
      <c r="AY195" s="167" t="s">
        <v>193</v>
      </c>
    </row>
    <row r="196" spans="2:65" s="1" customFormat="1" ht="24.2" customHeight="1">
      <c r="B196" s="114"/>
      <c r="C196" s="143" t="s">
        <v>243</v>
      </c>
      <c r="D196" s="143" t="s">
        <v>196</v>
      </c>
      <c r="E196" s="144" t="s">
        <v>3746</v>
      </c>
      <c r="F196" s="145" t="s">
        <v>3747</v>
      </c>
      <c r="G196" s="146" t="s">
        <v>221</v>
      </c>
      <c r="H196" s="147">
        <v>24.5</v>
      </c>
      <c r="I196" s="148"/>
      <c r="J196" s="149">
        <f>ROUND(I196*H196,2)</f>
        <v>0</v>
      </c>
      <c r="K196" s="145" t="s">
        <v>239</v>
      </c>
      <c r="L196" s="150"/>
      <c r="M196" s="151" t="s">
        <v>1</v>
      </c>
      <c r="N196" s="152" t="s">
        <v>39</v>
      </c>
      <c r="P196" s="153">
        <f>O196*H196</f>
        <v>0</v>
      </c>
      <c r="Q196" s="153">
        <v>9.1130000000000003E-2</v>
      </c>
      <c r="R196" s="153">
        <f>Q196*H196</f>
        <v>2.232685</v>
      </c>
      <c r="S196" s="153">
        <v>0</v>
      </c>
      <c r="T196" s="154">
        <f>S196*H196</f>
        <v>0</v>
      </c>
      <c r="AR196" s="155" t="s">
        <v>550</v>
      </c>
      <c r="AT196" s="155" t="s">
        <v>196</v>
      </c>
      <c r="AU196" s="155" t="s">
        <v>82</v>
      </c>
      <c r="AY196" s="15" t="s">
        <v>193</v>
      </c>
      <c r="BE196" s="156">
        <f>IF(N196="základní",J196,0)</f>
        <v>0</v>
      </c>
      <c r="BF196" s="156">
        <f>IF(N196="snížená",J196,0)</f>
        <v>0</v>
      </c>
      <c r="BG196" s="156">
        <f>IF(N196="zákl. přenesená",J196,0)</f>
        <v>0</v>
      </c>
      <c r="BH196" s="156">
        <f>IF(N196="sníž. přenesená",J196,0)</f>
        <v>0</v>
      </c>
      <c r="BI196" s="156">
        <f>IF(N196="nulová",J196,0)</f>
        <v>0</v>
      </c>
      <c r="BJ196" s="15" t="s">
        <v>82</v>
      </c>
      <c r="BK196" s="156">
        <f>ROUND(I196*H196,2)</f>
        <v>0</v>
      </c>
      <c r="BL196" s="15" t="s">
        <v>550</v>
      </c>
      <c r="BM196" s="155" t="s">
        <v>3748</v>
      </c>
    </row>
    <row r="197" spans="2:65" s="1" customFormat="1" ht="37.9" customHeight="1">
      <c r="B197" s="114"/>
      <c r="C197" s="157" t="s">
        <v>7</v>
      </c>
      <c r="D197" s="157" t="s">
        <v>207</v>
      </c>
      <c r="E197" s="158" t="s">
        <v>3477</v>
      </c>
      <c r="F197" s="159" t="s">
        <v>3478</v>
      </c>
      <c r="G197" s="160" t="s">
        <v>221</v>
      </c>
      <c r="H197" s="161">
        <v>560</v>
      </c>
      <c r="I197" s="162"/>
      <c r="J197" s="163">
        <f>ROUND(I197*H197,2)</f>
        <v>0</v>
      </c>
      <c r="K197" s="159" t="s">
        <v>239</v>
      </c>
      <c r="L197" s="30"/>
      <c r="M197" s="164" t="s">
        <v>1</v>
      </c>
      <c r="N197" s="113" t="s">
        <v>39</v>
      </c>
      <c r="P197" s="153">
        <f>O197*H197</f>
        <v>0</v>
      </c>
      <c r="Q197" s="153">
        <v>1.3999999999999999E-4</v>
      </c>
      <c r="R197" s="153">
        <f>Q197*H197</f>
        <v>7.8399999999999997E-2</v>
      </c>
      <c r="S197" s="153">
        <v>0</v>
      </c>
      <c r="T197" s="154">
        <f>S197*H197</f>
        <v>0</v>
      </c>
      <c r="AR197" s="155" t="s">
        <v>268</v>
      </c>
      <c r="AT197" s="155" t="s">
        <v>207</v>
      </c>
      <c r="AU197" s="155" t="s">
        <v>82</v>
      </c>
      <c r="AY197" s="15" t="s">
        <v>193</v>
      </c>
      <c r="BE197" s="156">
        <f>IF(N197="základní",J197,0)</f>
        <v>0</v>
      </c>
      <c r="BF197" s="156">
        <f>IF(N197="snížená",J197,0)</f>
        <v>0</v>
      </c>
      <c r="BG197" s="156">
        <f>IF(N197="zákl. přenesená",J197,0)</f>
        <v>0</v>
      </c>
      <c r="BH197" s="156">
        <f>IF(N197="sníž. přenesená",J197,0)</f>
        <v>0</v>
      </c>
      <c r="BI197" s="156">
        <f>IF(N197="nulová",J197,0)</f>
        <v>0</v>
      </c>
      <c r="BJ197" s="15" t="s">
        <v>82</v>
      </c>
      <c r="BK197" s="156">
        <f>ROUND(I197*H197,2)</f>
        <v>0</v>
      </c>
      <c r="BL197" s="15" t="s">
        <v>268</v>
      </c>
      <c r="BM197" s="155" t="s">
        <v>3749</v>
      </c>
    </row>
    <row r="198" spans="2:65" s="1" customFormat="1" ht="11.25">
      <c r="B198" s="30"/>
      <c r="D198" s="180" t="s">
        <v>286</v>
      </c>
      <c r="F198" s="181" t="s">
        <v>3480</v>
      </c>
      <c r="I198" s="115"/>
      <c r="L198" s="30"/>
      <c r="M198" s="182"/>
      <c r="T198" s="54"/>
      <c r="AT198" s="15" t="s">
        <v>286</v>
      </c>
      <c r="AU198" s="15" t="s">
        <v>82</v>
      </c>
    </row>
    <row r="199" spans="2:65" s="1" customFormat="1" ht="44.25" customHeight="1">
      <c r="B199" s="114"/>
      <c r="C199" s="157" t="s">
        <v>247</v>
      </c>
      <c r="D199" s="157" t="s">
        <v>207</v>
      </c>
      <c r="E199" s="158" t="s">
        <v>3481</v>
      </c>
      <c r="F199" s="159" t="s">
        <v>3482</v>
      </c>
      <c r="G199" s="160" t="s">
        <v>221</v>
      </c>
      <c r="H199" s="161">
        <v>560</v>
      </c>
      <c r="I199" s="162"/>
      <c r="J199" s="163">
        <f>ROUND(I199*H199,2)</f>
        <v>0</v>
      </c>
      <c r="K199" s="159" t="s">
        <v>239</v>
      </c>
      <c r="L199" s="30"/>
      <c r="M199" s="164" t="s">
        <v>1</v>
      </c>
      <c r="N199" s="113" t="s">
        <v>39</v>
      </c>
      <c r="P199" s="153">
        <f>O199*H199</f>
        <v>0</v>
      </c>
      <c r="Q199" s="153">
        <v>0</v>
      </c>
      <c r="R199" s="153">
        <f>Q199*H199</f>
        <v>0</v>
      </c>
      <c r="S199" s="153">
        <v>0</v>
      </c>
      <c r="T199" s="154">
        <f>S199*H199</f>
        <v>0</v>
      </c>
      <c r="AR199" s="155" t="s">
        <v>268</v>
      </c>
      <c r="AT199" s="155" t="s">
        <v>207</v>
      </c>
      <c r="AU199" s="155" t="s">
        <v>82</v>
      </c>
      <c r="AY199" s="15" t="s">
        <v>193</v>
      </c>
      <c r="BE199" s="156">
        <f>IF(N199="základní",J199,0)</f>
        <v>0</v>
      </c>
      <c r="BF199" s="156">
        <f>IF(N199="snížená",J199,0)</f>
        <v>0</v>
      </c>
      <c r="BG199" s="156">
        <f>IF(N199="zákl. přenesená",J199,0)</f>
        <v>0</v>
      </c>
      <c r="BH199" s="156">
        <f>IF(N199="sníž. přenesená",J199,0)</f>
        <v>0</v>
      </c>
      <c r="BI199" s="156">
        <f>IF(N199="nulová",J199,0)</f>
        <v>0</v>
      </c>
      <c r="BJ199" s="15" t="s">
        <v>82</v>
      </c>
      <c r="BK199" s="156">
        <f>ROUND(I199*H199,2)</f>
        <v>0</v>
      </c>
      <c r="BL199" s="15" t="s">
        <v>268</v>
      </c>
      <c r="BM199" s="155" t="s">
        <v>3750</v>
      </c>
    </row>
    <row r="200" spans="2:65" s="1" customFormat="1" ht="11.25">
      <c r="B200" s="30"/>
      <c r="D200" s="180" t="s">
        <v>286</v>
      </c>
      <c r="F200" s="181" t="s">
        <v>3484</v>
      </c>
      <c r="I200" s="115"/>
      <c r="L200" s="30"/>
      <c r="M200" s="182"/>
      <c r="T200" s="54"/>
      <c r="AT200" s="15" t="s">
        <v>286</v>
      </c>
      <c r="AU200" s="15" t="s">
        <v>82</v>
      </c>
    </row>
    <row r="201" spans="2:65" s="1" customFormat="1" ht="37.9" customHeight="1">
      <c r="B201" s="114"/>
      <c r="C201" s="157" t="s">
        <v>295</v>
      </c>
      <c r="D201" s="157" t="s">
        <v>207</v>
      </c>
      <c r="E201" s="158" t="s">
        <v>3485</v>
      </c>
      <c r="F201" s="159" t="s">
        <v>3486</v>
      </c>
      <c r="G201" s="160" t="s">
        <v>258</v>
      </c>
      <c r="H201" s="161">
        <v>5</v>
      </c>
      <c r="I201" s="162"/>
      <c r="J201" s="163">
        <f>ROUND(I201*H201,2)</f>
        <v>0</v>
      </c>
      <c r="K201" s="159" t="s">
        <v>239</v>
      </c>
      <c r="L201" s="30"/>
      <c r="M201" s="164" t="s">
        <v>1</v>
      </c>
      <c r="N201" s="113" t="s">
        <v>39</v>
      </c>
      <c r="P201" s="153">
        <f>O201*H201</f>
        <v>0</v>
      </c>
      <c r="Q201" s="153">
        <v>6.4999999999999997E-4</v>
      </c>
      <c r="R201" s="153">
        <f>Q201*H201</f>
        <v>3.2499999999999999E-3</v>
      </c>
      <c r="S201" s="153">
        <v>0</v>
      </c>
      <c r="T201" s="154">
        <f>S201*H201</f>
        <v>0</v>
      </c>
      <c r="AR201" s="155" t="s">
        <v>268</v>
      </c>
      <c r="AT201" s="155" t="s">
        <v>207</v>
      </c>
      <c r="AU201" s="155" t="s">
        <v>82</v>
      </c>
      <c r="AY201" s="15" t="s">
        <v>193</v>
      </c>
      <c r="BE201" s="156">
        <f>IF(N201="základní",J201,0)</f>
        <v>0</v>
      </c>
      <c r="BF201" s="156">
        <f>IF(N201="snížená",J201,0)</f>
        <v>0</v>
      </c>
      <c r="BG201" s="156">
        <f>IF(N201="zákl. přenesená",J201,0)</f>
        <v>0</v>
      </c>
      <c r="BH201" s="156">
        <f>IF(N201="sníž. přenesená",J201,0)</f>
        <v>0</v>
      </c>
      <c r="BI201" s="156">
        <f>IF(N201="nulová",J201,0)</f>
        <v>0</v>
      </c>
      <c r="BJ201" s="15" t="s">
        <v>82</v>
      </c>
      <c r="BK201" s="156">
        <f>ROUND(I201*H201,2)</f>
        <v>0</v>
      </c>
      <c r="BL201" s="15" t="s">
        <v>268</v>
      </c>
      <c r="BM201" s="155" t="s">
        <v>3751</v>
      </c>
    </row>
    <row r="202" spans="2:65" s="1" customFormat="1" ht="11.25">
      <c r="B202" s="30"/>
      <c r="D202" s="180" t="s">
        <v>286</v>
      </c>
      <c r="F202" s="181" t="s">
        <v>3488</v>
      </c>
      <c r="I202" s="115"/>
      <c r="L202" s="30"/>
      <c r="M202" s="182"/>
      <c r="T202" s="54"/>
      <c r="AT202" s="15" t="s">
        <v>286</v>
      </c>
      <c r="AU202" s="15" t="s">
        <v>82</v>
      </c>
    </row>
    <row r="203" spans="2:65" s="1" customFormat="1" ht="37.9" customHeight="1">
      <c r="B203" s="114"/>
      <c r="C203" s="157" t="s">
        <v>251</v>
      </c>
      <c r="D203" s="157" t="s">
        <v>207</v>
      </c>
      <c r="E203" s="158" t="s">
        <v>3489</v>
      </c>
      <c r="F203" s="159" t="s">
        <v>3490</v>
      </c>
      <c r="G203" s="160" t="s">
        <v>258</v>
      </c>
      <c r="H203" s="161">
        <v>5</v>
      </c>
      <c r="I203" s="162"/>
      <c r="J203" s="163">
        <f>ROUND(I203*H203,2)</f>
        <v>0</v>
      </c>
      <c r="K203" s="159" t="s">
        <v>239</v>
      </c>
      <c r="L203" s="30"/>
      <c r="M203" s="164" t="s">
        <v>1</v>
      </c>
      <c r="N203" s="113" t="s">
        <v>39</v>
      </c>
      <c r="P203" s="153">
        <f>O203*H203</f>
        <v>0</v>
      </c>
      <c r="Q203" s="153">
        <v>0</v>
      </c>
      <c r="R203" s="153">
        <f>Q203*H203</f>
        <v>0</v>
      </c>
      <c r="S203" s="153">
        <v>0</v>
      </c>
      <c r="T203" s="154">
        <f>S203*H203</f>
        <v>0</v>
      </c>
      <c r="AR203" s="155" t="s">
        <v>268</v>
      </c>
      <c r="AT203" s="155" t="s">
        <v>207</v>
      </c>
      <c r="AU203" s="155" t="s">
        <v>82</v>
      </c>
      <c r="AY203" s="15" t="s">
        <v>193</v>
      </c>
      <c r="BE203" s="156">
        <f>IF(N203="základní",J203,0)</f>
        <v>0</v>
      </c>
      <c r="BF203" s="156">
        <f>IF(N203="snížená",J203,0)</f>
        <v>0</v>
      </c>
      <c r="BG203" s="156">
        <f>IF(N203="zákl. přenesená",J203,0)</f>
        <v>0</v>
      </c>
      <c r="BH203" s="156">
        <f>IF(N203="sníž. přenesená",J203,0)</f>
        <v>0</v>
      </c>
      <c r="BI203" s="156">
        <f>IF(N203="nulová",J203,0)</f>
        <v>0</v>
      </c>
      <c r="BJ203" s="15" t="s">
        <v>82</v>
      </c>
      <c r="BK203" s="156">
        <f>ROUND(I203*H203,2)</f>
        <v>0</v>
      </c>
      <c r="BL203" s="15" t="s">
        <v>268</v>
      </c>
      <c r="BM203" s="155" t="s">
        <v>3752</v>
      </c>
    </row>
    <row r="204" spans="2:65" s="1" customFormat="1" ht="11.25">
      <c r="B204" s="30"/>
      <c r="D204" s="180" t="s">
        <v>286</v>
      </c>
      <c r="F204" s="181" t="s">
        <v>3492</v>
      </c>
      <c r="I204" s="115"/>
      <c r="L204" s="30"/>
      <c r="M204" s="182"/>
      <c r="T204" s="54"/>
      <c r="AT204" s="15" t="s">
        <v>286</v>
      </c>
      <c r="AU204" s="15" t="s">
        <v>82</v>
      </c>
    </row>
    <row r="205" spans="2:65" s="1" customFormat="1" ht="37.9" customHeight="1">
      <c r="B205" s="114"/>
      <c r="C205" s="157" t="s">
        <v>302</v>
      </c>
      <c r="D205" s="157" t="s">
        <v>207</v>
      </c>
      <c r="E205" s="158" t="s">
        <v>3493</v>
      </c>
      <c r="F205" s="159" t="s">
        <v>3494</v>
      </c>
      <c r="G205" s="160" t="s">
        <v>258</v>
      </c>
      <c r="H205" s="161">
        <v>4</v>
      </c>
      <c r="I205" s="162"/>
      <c r="J205" s="163">
        <f>ROUND(I205*H205,2)</f>
        <v>0</v>
      </c>
      <c r="K205" s="159" t="s">
        <v>239</v>
      </c>
      <c r="L205" s="30"/>
      <c r="M205" s="164" t="s">
        <v>1</v>
      </c>
      <c r="N205" s="113" t="s">
        <v>39</v>
      </c>
      <c r="P205" s="153">
        <f>O205*H205</f>
        <v>0</v>
      </c>
      <c r="Q205" s="153">
        <v>0</v>
      </c>
      <c r="R205" s="153">
        <f>Q205*H205</f>
        <v>0</v>
      </c>
      <c r="S205" s="153">
        <v>0</v>
      </c>
      <c r="T205" s="154">
        <f>S205*H205</f>
        <v>0</v>
      </c>
      <c r="AR205" s="155" t="s">
        <v>268</v>
      </c>
      <c r="AT205" s="155" t="s">
        <v>207</v>
      </c>
      <c r="AU205" s="155" t="s">
        <v>82</v>
      </c>
      <c r="AY205" s="15" t="s">
        <v>193</v>
      </c>
      <c r="BE205" s="156">
        <f>IF(N205="základní",J205,0)</f>
        <v>0</v>
      </c>
      <c r="BF205" s="156">
        <f>IF(N205="snížená",J205,0)</f>
        <v>0</v>
      </c>
      <c r="BG205" s="156">
        <f>IF(N205="zákl. přenesená",J205,0)</f>
        <v>0</v>
      </c>
      <c r="BH205" s="156">
        <f>IF(N205="sníž. přenesená",J205,0)</f>
        <v>0</v>
      </c>
      <c r="BI205" s="156">
        <f>IF(N205="nulová",J205,0)</f>
        <v>0</v>
      </c>
      <c r="BJ205" s="15" t="s">
        <v>82</v>
      </c>
      <c r="BK205" s="156">
        <f>ROUND(I205*H205,2)</f>
        <v>0</v>
      </c>
      <c r="BL205" s="15" t="s">
        <v>268</v>
      </c>
      <c r="BM205" s="155" t="s">
        <v>3753</v>
      </c>
    </row>
    <row r="206" spans="2:65" s="1" customFormat="1" ht="11.25">
      <c r="B206" s="30"/>
      <c r="D206" s="180" t="s">
        <v>286</v>
      </c>
      <c r="F206" s="181" t="s">
        <v>3496</v>
      </c>
      <c r="I206" s="115"/>
      <c r="L206" s="30"/>
      <c r="M206" s="182"/>
      <c r="T206" s="54"/>
      <c r="AT206" s="15" t="s">
        <v>286</v>
      </c>
      <c r="AU206" s="15" t="s">
        <v>82</v>
      </c>
    </row>
    <row r="207" spans="2:65" s="1" customFormat="1" ht="37.9" customHeight="1">
      <c r="B207" s="114"/>
      <c r="C207" s="157" t="s">
        <v>255</v>
      </c>
      <c r="D207" s="157" t="s">
        <v>207</v>
      </c>
      <c r="E207" s="158" t="s">
        <v>3497</v>
      </c>
      <c r="F207" s="159" t="s">
        <v>3498</v>
      </c>
      <c r="G207" s="160" t="s">
        <v>258</v>
      </c>
      <c r="H207" s="161">
        <v>4</v>
      </c>
      <c r="I207" s="162"/>
      <c r="J207" s="163">
        <f>ROUND(I207*H207,2)</f>
        <v>0</v>
      </c>
      <c r="K207" s="159" t="s">
        <v>239</v>
      </c>
      <c r="L207" s="30"/>
      <c r="M207" s="164" t="s">
        <v>1</v>
      </c>
      <c r="N207" s="113" t="s">
        <v>39</v>
      </c>
      <c r="P207" s="153">
        <f>O207*H207</f>
        <v>0</v>
      </c>
      <c r="Q207" s="153">
        <v>0</v>
      </c>
      <c r="R207" s="153">
        <f>Q207*H207</f>
        <v>0</v>
      </c>
      <c r="S207" s="153">
        <v>0</v>
      </c>
      <c r="T207" s="154">
        <f>S207*H207</f>
        <v>0</v>
      </c>
      <c r="AR207" s="155" t="s">
        <v>268</v>
      </c>
      <c r="AT207" s="155" t="s">
        <v>207</v>
      </c>
      <c r="AU207" s="155" t="s">
        <v>82</v>
      </c>
      <c r="AY207" s="15" t="s">
        <v>193</v>
      </c>
      <c r="BE207" s="156">
        <f>IF(N207="základní",J207,0)</f>
        <v>0</v>
      </c>
      <c r="BF207" s="156">
        <f>IF(N207="snížená",J207,0)</f>
        <v>0</v>
      </c>
      <c r="BG207" s="156">
        <f>IF(N207="zákl. přenesená",J207,0)</f>
        <v>0</v>
      </c>
      <c r="BH207" s="156">
        <f>IF(N207="sníž. přenesená",J207,0)</f>
        <v>0</v>
      </c>
      <c r="BI207" s="156">
        <f>IF(N207="nulová",J207,0)</f>
        <v>0</v>
      </c>
      <c r="BJ207" s="15" t="s">
        <v>82</v>
      </c>
      <c r="BK207" s="156">
        <f>ROUND(I207*H207,2)</f>
        <v>0</v>
      </c>
      <c r="BL207" s="15" t="s">
        <v>268</v>
      </c>
      <c r="BM207" s="155" t="s">
        <v>3754</v>
      </c>
    </row>
    <row r="208" spans="2:65" s="1" customFormat="1" ht="11.25">
      <c r="B208" s="30"/>
      <c r="D208" s="180" t="s">
        <v>286</v>
      </c>
      <c r="F208" s="181" t="s">
        <v>3500</v>
      </c>
      <c r="I208" s="115"/>
      <c r="L208" s="30"/>
      <c r="M208" s="182"/>
      <c r="T208" s="54"/>
      <c r="AT208" s="15" t="s">
        <v>286</v>
      </c>
      <c r="AU208" s="15" t="s">
        <v>82</v>
      </c>
    </row>
    <row r="209" spans="2:65" s="1" customFormat="1" ht="37.9" customHeight="1">
      <c r="B209" s="114"/>
      <c r="C209" s="157" t="s">
        <v>310</v>
      </c>
      <c r="D209" s="157" t="s">
        <v>207</v>
      </c>
      <c r="E209" s="158" t="s">
        <v>3755</v>
      </c>
      <c r="F209" s="159" t="s">
        <v>3756</v>
      </c>
      <c r="G209" s="160" t="s">
        <v>221</v>
      </c>
      <c r="H209" s="161">
        <v>27</v>
      </c>
      <c r="I209" s="162"/>
      <c r="J209" s="163">
        <f>ROUND(I209*H209,2)</f>
        <v>0</v>
      </c>
      <c r="K209" s="159" t="s">
        <v>239</v>
      </c>
      <c r="L209" s="30"/>
      <c r="M209" s="164" t="s">
        <v>1</v>
      </c>
      <c r="N209" s="113" t="s">
        <v>39</v>
      </c>
      <c r="P209" s="153">
        <f>O209*H209</f>
        <v>0</v>
      </c>
      <c r="Q209" s="153">
        <v>0</v>
      </c>
      <c r="R209" s="153">
        <f>Q209*H209</f>
        <v>0</v>
      </c>
      <c r="S209" s="153">
        <v>0</v>
      </c>
      <c r="T209" s="154">
        <f>S209*H209</f>
        <v>0</v>
      </c>
      <c r="AR209" s="155" t="s">
        <v>1004</v>
      </c>
      <c r="AT209" s="155" t="s">
        <v>207</v>
      </c>
      <c r="AU209" s="155" t="s">
        <v>82</v>
      </c>
      <c r="AY209" s="15" t="s">
        <v>193</v>
      </c>
      <c r="BE209" s="156">
        <f>IF(N209="základní",J209,0)</f>
        <v>0</v>
      </c>
      <c r="BF209" s="156">
        <f>IF(N209="snížená",J209,0)</f>
        <v>0</v>
      </c>
      <c r="BG209" s="156">
        <f>IF(N209="zákl. přenesená",J209,0)</f>
        <v>0</v>
      </c>
      <c r="BH209" s="156">
        <f>IF(N209="sníž. přenesená",J209,0)</f>
        <v>0</v>
      </c>
      <c r="BI209" s="156">
        <f>IF(N209="nulová",J209,0)</f>
        <v>0</v>
      </c>
      <c r="BJ209" s="15" t="s">
        <v>82</v>
      </c>
      <c r="BK209" s="156">
        <f>ROUND(I209*H209,2)</f>
        <v>0</v>
      </c>
      <c r="BL209" s="15" t="s">
        <v>1004</v>
      </c>
      <c r="BM209" s="155" t="s">
        <v>3757</v>
      </c>
    </row>
    <row r="210" spans="2:65" s="1" customFormat="1" ht="11.25">
      <c r="B210" s="30"/>
      <c r="D210" s="180" t="s">
        <v>286</v>
      </c>
      <c r="F210" s="181" t="s">
        <v>3758</v>
      </c>
      <c r="I210" s="115"/>
      <c r="L210" s="30"/>
      <c r="M210" s="182"/>
      <c r="T210" s="54"/>
      <c r="AT210" s="15" t="s">
        <v>286</v>
      </c>
      <c r="AU210" s="15" t="s">
        <v>82</v>
      </c>
    </row>
    <row r="211" spans="2:65" s="1" customFormat="1" ht="37.9" customHeight="1">
      <c r="B211" s="114"/>
      <c r="C211" s="157" t="s">
        <v>259</v>
      </c>
      <c r="D211" s="157" t="s">
        <v>207</v>
      </c>
      <c r="E211" s="158" t="s">
        <v>3547</v>
      </c>
      <c r="F211" s="159" t="s">
        <v>3548</v>
      </c>
      <c r="G211" s="160" t="s">
        <v>221</v>
      </c>
      <c r="H211" s="161">
        <v>12.5</v>
      </c>
      <c r="I211" s="162"/>
      <c r="J211" s="163">
        <f>ROUND(I211*H211,2)</f>
        <v>0</v>
      </c>
      <c r="K211" s="159" t="s">
        <v>239</v>
      </c>
      <c r="L211" s="30"/>
      <c r="M211" s="164" t="s">
        <v>1</v>
      </c>
      <c r="N211" s="113" t="s">
        <v>39</v>
      </c>
      <c r="P211" s="153">
        <f>O211*H211</f>
        <v>0</v>
      </c>
      <c r="Q211" s="153">
        <v>0</v>
      </c>
      <c r="R211" s="153">
        <f>Q211*H211</f>
        <v>0</v>
      </c>
      <c r="S211" s="153">
        <v>0</v>
      </c>
      <c r="T211" s="154">
        <f>S211*H211</f>
        <v>0</v>
      </c>
      <c r="AR211" s="155" t="s">
        <v>1004</v>
      </c>
      <c r="AT211" s="155" t="s">
        <v>207</v>
      </c>
      <c r="AU211" s="155" t="s">
        <v>82</v>
      </c>
      <c r="AY211" s="15" t="s">
        <v>193</v>
      </c>
      <c r="BE211" s="156">
        <f>IF(N211="základní",J211,0)</f>
        <v>0</v>
      </c>
      <c r="BF211" s="156">
        <f>IF(N211="snížená",J211,0)</f>
        <v>0</v>
      </c>
      <c r="BG211" s="156">
        <f>IF(N211="zákl. přenesená",J211,0)</f>
        <v>0</v>
      </c>
      <c r="BH211" s="156">
        <f>IF(N211="sníž. přenesená",J211,0)</f>
        <v>0</v>
      </c>
      <c r="BI211" s="156">
        <f>IF(N211="nulová",J211,0)</f>
        <v>0</v>
      </c>
      <c r="BJ211" s="15" t="s">
        <v>82</v>
      </c>
      <c r="BK211" s="156">
        <f>ROUND(I211*H211,2)</f>
        <v>0</v>
      </c>
      <c r="BL211" s="15" t="s">
        <v>1004</v>
      </c>
      <c r="BM211" s="155" t="s">
        <v>3759</v>
      </c>
    </row>
    <row r="212" spans="2:65" s="1" customFormat="1" ht="11.25">
      <c r="B212" s="30"/>
      <c r="D212" s="180" t="s">
        <v>286</v>
      </c>
      <c r="F212" s="181" t="s">
        <v>3550</v>
      </c>
      <c r="I212" s="115"/>
      <c r="L212" s="30"/>
      <c r="M212" s="182"/>
      <c r="T212" s="54"/>
      <c r="AT212" s="15" t="s">
        <v>286</v>
      </c>
      <c r="AU212" s="15" t="s">
        <v>82</v>
      </c>
    </row>
    <row r="213" spans="2:65" s="1" customFormat="1" ht="49.15" customHeight="1">
      <c r="B213" s="114"/>
      <c r="C213" s="157" t="s">
        <v>318</v>
      </c>
      <c r="D213" s="157" t="s">
        <v>207</v>
      </c>
      <c r="E213" s="158" t="s">
        <v>3551</v>
      </c>
      <c r="F213" s="159" t="s">
        <v>3552</v>
      </c>
      <c r="G213" s="160" t="s">
        <v>221</v>
      </c>
      <c r="H213" s="161">
        <v>595.20000000000005</v>
      </c>
      <c r="I213" s="162"/>
      <c r="J213" s="163">
        <f>ROUND(I213*H213,2)</f>
        <v>0</v>
      </c>
      <c r="K213" s="159" t="s">
        <v>239</v>
      </c>
      <c r="L213" s="30"/>
      <c r="M213" s="164" t="s">
        <v>1</v>
      </c>
      <c r="N213" s="113" t="s">
        <v>39</v>
      </c>
      <c r="P213" s="153">
        <f>O213*H213</f>
        <v>0</v>
      </c>
      <c r="Q213" s="153">
        <v>0</v>
      </c>
      <c r="R213" s="153">
        <f>Q213*H213</f>
        <v>0</v>
      </c>
      <c r="S213" s="153">
        <v>0</v>
      </c>
      <c r="T213" s="154">
        <f>S213*H213</f>
        <v>0</v>
      </c>
      <c r="AR213" s="155" t="s">
        <v>1004</v>
      </c>
      <c r="AT213" s="155" t="s">
        <v>207</v>
      </c>
      <c r="AU213" s="155" t="s">
        <v>82</v>
      </c>
      <c r="AY213" s="15" t="s">
        <v>193</v>
      </c>
      <c r="BE213" s="156">
        <f>IF(N213="základní",J213,0)</f>
        <v>0</v>
      </c>
      <c r="BF213" s="156">
        <f>IF(N213="snížená",J213,0)</f>
        <v>0</v>
      </c>
      <c r="BG213" s="156">
        <f>IF(N213="zákl. přenesená",J213,0)</f>
        <v>0</v>
      </c>
      <c r="BH213" s="156">
        <f>IF(N213="sníž. přenesená",J213,0)</f>
        <v>0</v>
      </c>
      <c r="BI213" s="156">
        <f>IF(N213="nulová",J213,0)</f>
        <v>0</v>
      </c>
      <c r="BJ213" s="15" t="s">
        <v>82</v>
      </c>
      <c r="BK213" s="156">
        <f>ROUND(I213*H213,2)</f>
        <v>0</v>
      </c>
      <c r="BL213" s="15" t="s">
        <v>1004</v>
      </c>
      <c r="BM213" s="155" t="s">
        <v>3760</v>
      </c>
    </row>
    <row r="214" spans="2:65" s="1" customFormat="1" ht="11.25">
      <c r="B214" s="30"/>
      <c r="D214" s="180" t="s">
        <v>286</v>
      </c>
      <c r="F214" s="181" t="s">
        <v>3554</v>
      </c>
      <c r="I214" s="115"/>
      <c r="L214" s="30"/>
      <c r="M214" s="182"/>
      <c r="T214" s="54"/>
      <c r="AT214" s="15" t="s">
        <v>286</v>
      </c>
      <c r="AU214" s="15" t="s">
        <v>82</v>
      </c>
    </row>
    <row r="215" spans="2:65" s="12" customFormat="1" ht="11.25">
      <c r="B215" s="165"/>
      <c r="D215" s="166" t="s">
        <v>224</v>
      </c>
      <c r="E215" s="167" t="s">
        <v>1</v>
      </c>
      <c r="F215" s="168" t="s">
        <v>3761</v>
      </c>
      <c r="H215" s="169">
        <v>595.20000000000005</v>
      </c>
      <c r="I215" s="170"/>
      <c r="L215" s="165"/>
      <c r="M215" s="171"/>
      <c r="T215" s="172"/>
      <c r="AT215" s="167" t="s">
        <v>224</v>
      </c>
      <c r="AU215" s="167" t="s">
        <v>82</v>
      </c>
      <c r="AV215" s="12" t="s">
        <v>84</v>
      </c>
      <c r="AW215" s="12" t="s">
        <v>226</v>
      </c>
      <c r="AX215" s="12" t="s">
        <v>82</v>
      </c>
      <c r="AY215" s="167" t="s">
        <v>193</v>
      </c>
    </row>
    <row r="216" spans="2:65" s="1" customFormat="1" ht="16.5" customHeight="1">
      <c r="B216" s="114"/>
      <c r="C216" s="143" t="s">
        <v>262</v>
      </c>
      <c r="D216" s="143" t="s">
        <v>196</v>
      </c>
      <c r="E216" s="144" t="s">
        <v>3566</v>
      </c>
      <c r="F216" s="145" t="s">
        <v>3567</v>
      </c>
      <c r="G216" s="146" t="s">
        <v>221</v>
      </c>
      <c r="H216" s="147">
        <v>1234.4849999999999</v>
      </c>
      <c r="I216" s="148"/>
      <c r="J216" s="149">
        <f>ROUND(I216*H216,2)</f>
        <v>0</v>
      </c>
      <c r="K216" s="145" t="s">
        <v>239</v>
      </c>
      <c r="L216" s="150"/>
      <c r="M216" s="151" t="s">
        <v>1</v>
      </c>
      <c r="N216" s="152" t="s">
        <v>39</v>
      </c>
      <c r="P216" s="153">
        <f>O216*H216</f>
        <v>0</v>
      </c>
      <c r="Q216" s="153">
        <v>3.7999999999999999E-2</v>
      </c>
      <c r="R216" s="153">
        <f>Q216*H216</f>
        <v>46.910429999999998</v>
      </c>
      <c r="S216" s="153">
        <v>0</v>
      </c>
      <c r="T216" s="154">
        <f>S216*H216</f>
        <v>0</v>
      </c>
      <c r="AR216" s="155" t="s">
        <v>1004</v>
      </c>
      <c r="AT216" s="155" t="s">
        <v>196</v>
      </c>
      <c r="AU216" s="155" t="s">
        <v>82</v>
      </c>
      <c r="AY216" s="15" t="s">
        <v>193</v>
      </c>
      <c r="BE216" s="156">
        <f>IF(N216="základní",J216,0)</f>
        <v>0</v>
      </c>
      <c r="BF216" s="156">
        <f>IF(N216="snížená",J216,0)</f>
        <v>0</v>
      </c>
      <c r="BG216" s="156">
        <f>IF(N216="zákl. přenesená",J216,0)</f>
        <v>0</v>
      </c>
      <c r="BH216" s="156">
        <f>IF(N216="sníž. přenesená",J216,0)</f>
        <v>0</v>
      </c>
      <c r="BI216" s="156">
        <f>IF(N216="nulová",J216,0)</f>
        <v>0</v>
      </c>
      <c r="BJ216" s="15" t="s">
        <v>82</v>
      </c>
      <c r="BK216" s="156">
        <f>ROUND(I216*H216,2)</f>
        <v>0</v>
      </c>
      <c r="BL216" s="15" t="s">
        <v>1004</v>
      </c>
      <c r="BM216" s="155" t="s">
        <v>3762</v>
      </c>
    </row>
    <row r="217" spans="2:65" s="12" customFormat="1" ht="11.25">
      <c r="B217" s="165"/>
      <c r="D217" s="166" t="s">
        <v>224</v>
      </c>
      <c r="E217" s="167" t="s">
        <v>1</v>
      </c>
      <c r="F217" s="168" t="s">
        <v>3763</v>
      </c>
      <c r="H217" s="169">
        <v>1175.7</v>
      </c>
      <c r="I217" s="170"/>
      <c r="L217" s="165"/>
      <c r="M217" s="171"/>
      <c r="T217" s="172"/>
      <c r="AT217" s="167" t="s">
        <v>224</v>
      </c>
      <c r="AU217" s="167" t="s">
        <v>82</v>
      </c>
      <c r="AV217" s="12" t="s">
        <v>84</v>
      </c>
      <c r="AW217" s="12" t="s">
        <v>226</v>
      </c>
      <c r="AX217" s="12" t="s">
        <v>82</v>
      </c>
      <c r="AY217" s="167" t="s">
        <v>193</v>
      </c>
    </row>
    <row r="218" spans="2:65" s="12" customFormat="1" ht="11.25">
      <c r="B218" s="165"/>
      <c r="D218" s="166" t="s">
        <v>224</v>
      </c>
      <c r="F218" s="168" t="s">
        <v>3764</v>
      </c>
      <c r="H218" s="169">
        <v>1234.4849999999999</v>
      </c>
      <c r="I218" s="170"/>
      <c r="L218" s="165"/>
      <c r="M218" s="171"/>
      <c r="T218" s="172"/>
      <c r="AT218" s="167" t="s">
        <v>224</v>
      </c>
      <c r="AU218" s="167" t="s">
        <v>82</v>
      </c>
      <c r="AV218" s="12" t="s">
        <v>84</v>
      </c>
      <c r="AW218" s="12" t="s">
        <v>3</v>
      </c>
      <c r="AX218" s="12" t="s">
        <v>82</v>
      </c>
      <c r="AY218" s="167" t="s">
        <v>193</v>
      </c>
    </row>
    <row r="219" spans="2:65" s="1" customFormat="1" ht="16.5" customHeight="1">
      <c r="B219" s="114"/>
      <c r="C219" s="143" t="s">
        <v>326</v>
      </c>
      <c r="D219" s="143" t="s">
        <v>196</v>
      </c>
      <c r="E219" s="144" t="s">
        <v>2028</v>
      </c>
      <c r="F219" s="145" t="s">
        <v>2029</v>
      </c>
      <c r="G219" s="146" t="s">
        <v>864</v>
      </c>
      <c r="H219" s="147">
        <v>341.06799999999998</v>
      </c>
      <c r="I219" s="148"/>
      <c r="J219" s="149">
        <f>ROUND(I219*H219,2)</f>
        <v>0</v>
      </c>
      <c r="K219" s="145" t="s">
        <v>1003</v>
      </c>
      <c r="L219" s="150"/>
      <c r="M219" s="151" t="s">
        <v>1</v>
      </c>
      <c r="N219" s="152" t="s">
        <v>39</v>
      </c>
      <c r="P219" s="153">
        <f>O219*H219</f>
        <v>0</v>
      </c>
      <c r="Q219" s="153">
        <v>1</v>
      </c>
      <c r="R219" s="153">
        <f>Q219*H219</f>
        <v>341.06799999999998</v>
      </c>
      <c r="S219" s="153">
        <v>0</v>
      </c>
      <c r="T219" s="154">
        <f>S219*H219</f>
        <v>0</v>
      </c>
      <c r="AR219" s="155" t="s">
        <v>200</v>
      </c>
      <c r="AT219" s="155" t="s">
        <v>196</v>
      </c>
      <c r="AU219" s="155" t="s">
        <v>82</v>
      </c>
      <c r="AY219" s="15" t="s">
        <v>193</v>
      </c>
      <c r="BE219" s="156">
        <f>IF(N219="základní",J219,0)</f>
        <v>0</v>
      </c>
      <c r="BF219" s="156">
        <f>IF(N219="snížená",J219,0)</f>
        <v>0</v>
      </c>
      <c r="BG219" s="156">
        <f>IF(N219="zákl. přenesená",J219,0)</f>
        <v>0</v>
      </c>
      <c r="BH219" s="156">
        <f>IF(N219="sníž. přenesená",J219,0)</f>
        <v>0</v>
      </c>
      <c r="BI219" s="156">
        <f>IF(N219="nulová",J219,0)</f>
        <v>0</v>
      </c>
      <c r="BJ219" s="15" t="s">
        <v>82</v>
      </c>
      <c r="BK219" s="156">
        <f>ROUND(I219*H219,2)</f>
        <v>0</v>
      </c>
      <c r="BL219" s="15" t="s">
        <v>192</v>
      </c>
      <c r="BM219" s="155" t="s">
        <v>3765</v>
      </c>
    </row>
    <row r="220" spans="2:65" s="12" customFormat="1" ht="11.25">
      <c r="B220" s="165"/>
      <c r="D220" s="166" t="s">
        <v>224</v>
      </c>
      <c r="E220" s="167" t="s">
        <v>1</v>
      </c>
      <c r="F220" s="168" t="s">
        <v>3766</v>
      </c>
      <c r="H220" s="169">
        <v>151.19999999999999</v>
      </c>
      <c r="I220" s="170"/>
      <c r="L220" s="165"/>
      <c r="M220" s="171"/>
      <c r="T220" s="172"/>
      <c r="AT220" s="167" t="s">
        <v>224</v>
      </c>
      <c r="AU220" s="167" t="s">
        <v>82</v>
      </c>
      <c r="AV220" s="12" t="s">
        <v>84</v>
      </c>
      <c r="AW220" s="12" t="s">
        <v>226</v>
      </c>
      <c r="AX220" s="12" t="s">
        <v>74</v>
      </c>
      <c r="AY220" s="167" t="s">
        <v>193</v>
      </c>
    </row>
    <row r="221" spans="2:65" s="12" customFormat="1" ht="22.5">
      <c r="B221" s="165"/>
      <c r="D221" s="166" t="s">
        <v>224</v>
      </c>
      <c r="E221" s="167" t="s">
        <v>1</v>
      </c>
      <c r="F221" s="168" t="s">
        <v>3767</v>
      </c>
      <c r="H221" s="169">
        <v>187.56440000000001</v>
      </c>
      <c r="I221" s="170"/>
      <c r="L221" s="165"/>
      <c r="M221" s="171"/>
      <c r="T221" s="172"/>
      <c r="AT221" s="167" t="s">
        <v>224</v>
      </c>
      <c r="AU221" s="167" t="s">
        <v>82</v>
      </c>
      <c r="AV221" s="12" t="s">
        <v>84</v>
      </c>
      <c r="AW221" s="12" t="s">
        <v>226</v>
      </c>
      <c r="AX221" s="12" t="s">
        <v>74</v>
      </c>
      <c r="AY221" s="167" t="s">
        <v>193</v>
      </c>
    </row>
    <row r="222" spans="2:65" s="12" customFormat="1" ht="11.25">
      <c r="B222" s="165"/>
      <c r="D222" s="166" t="s">
        <v>224</v>
      </c>
      <c r="E222" s="167" t="s">
        <v>1</v>
      </c>
      <c r="F222" s="168" t="s">
        <v>3768</v>
      </c>
      <c r="H222" s="169">
        <v>2.3039999999999998</v>
      </c>
      <c r="I222" s="170"/>
      <c r="L222" s="165"/>
      <c r="M222" s="171"/>
      <c r="T222" s="172"/>
      <c r="AT222" s="167" t="s">
        <v>224</v>
      </c>
      <c r="AU222" s="167" t="s">
        <v>82</v>
      </c>
      <c r="AV222" s="12" t="s">
        <v>84</v>
      </c>
      <c r="AW222" s="12" t="s">
        <v>226</v>
      </c>
      <c r="AX222" s="12" t="s">
        <v>74</v>
      </c>
      <c r="AY222" s="167" t="s">
        <v>193</v>
      </c>
    </row>
    <row r="223" spans="2:65" s="13" customFormat="1" ht="11.25">
      <c r="B223" s="173"/>
      <c r="D223" s="166" t="s">
        <v>224</v>
      </c>
      <c r="E223" s="174" t="s">
        <v>1</v>
      </c>
      <c r="F223" s="175" t="s">
        <v>227</v>
      </c>
      <c r="H223" s="176">
        <v>341.0684</v>
      </c>
      <c r="I223" s="177"/>
      <c r="L223" s="173"/>
      <c r="M223" s="178"/>
      <c r="T223" s="179"/>
      <c r="AT223" s="174" t="s">
        <v>224</v>
      </c>
      <c r="AU223" s="174" t="s">
        <v>82</v>
      </c>
      <c r="AV223" s="13" t="s">
        <v>192</v>
      </c>
      <c r="AW223" s="13" t="s">
        <v>226</v>
      </c>
      <c r="AX223" s="13" t="s">
        <v>82</v>
      </c>
      <c r="AY223" s="174" t="s">
        <v>193</v>
      </c>
    </row>
    <row r="224" spans="2:65" s="1" customFormat="1" ht="49.15" customHeight="1">
      <c r="B224" s="114"/>
      <c r="C224" s="157" t="s">
        <v>231</v>
      </c>
      <c r="D224" s="157" t="s">
        <v>207</v>
      </c>
      <c r="E224" s="158" t="s">
        <v>3579</v>
      </c>
      <c r="F224" s="159" t="s">
        <v>3580</v>
      </c>
      <c r="G224" s="160" t="s">
        <v>221</v>
      </c>
      <c r="H224" s="161">
        <v>25</v>
      </c>
      <c r="I224" s="162"/>
      <c r="J224" s="163">
        <f>ROUND(I224*H224,2)</f>
        <v>0</v>
      </c>
      <c r="K224" s="159" t="s">
        <v>239</v>
      </c>
      <c r="L224" s="30"/>
      <c r="M224" s="164" t="s">
        <v>1</v>
      </c>
      <c r="N224" s="113" t="s">
        <v>39</v>
      </c>
      <c r="P224" s="153">
        <f>O224*H224</f>
        <v>0</v>
      </c>
      <c r="Q224" s="153">
        <v>0</v>
      </c>
      <c r="R224" s="153">
        <f>Q224*H224</f>
        <v>0</v>
      </c>
      <c r="S224" s="153">
        <v>0</v>
      </c>
      <c r="T224" s="154">
        <f>S224*H224</f>
        <v>0</v>
      </c>
      <c r="AR224" s="155" t="s">
        <v>1004</v>
      </c>
      <c r="AT224" s="155" t="s">
        <v>207</v>
      </c>
      <c r="AU224" s="155" t="s">
        <v>82</v>
      </c>
      <c r="AY224" s="15" t="s">
        <v>193</v>
      </c>
      <c r="BE224" s="156">
        <f>IF(N224="základní",J224,0)</f>
        <v>0</v>
      </c>
      <c r="BF224" s="156">
        <f>IF(N224="snížená",J224,0)</f>
        <v>0</v>
      </c>
      <c r="BG224" s="156">
        <f>IF(N224="zákl. přenesená",J224,0)</f>
        <v>0</v>
      </c>
      <c r="BH224" s="156">
        <f>IF(N224="sníž. přenesená",J224,0)</f>
        <v>0</v>
      </c>
      <c r="BI224" s="156">
        <f>IF(N224="nulová",J224,0)</f>
        <v>0</v>
      </c>
      <c r="BJ224" s="15" t="s">
        <v>82</v>
      </c>
      <c r="BK224" s="156">
        <f>ROUND(I224*H224,2)</f>
        <v>0</v>
      </c>
      <c r="BL224" s="15" t="s">
        <v>1004</v>
      </c>
      <c r="BM224" s="155" t="s">
        <v>3769</v>
      </c>
    </row>
    <row r="225" spans="2:65" s="1" customFormat="1" ht="11.25">
      <c r="B225" s="30"/>
      <c r="D225" s="180" t="s">
        <v>286</v>
      </c>
      <c r="F225" s="181" t="s">
        <v>3582</v>
      </c>
      <c r="I225" s="115"/>
      <c r="L225" s="30"/>
      <c r="M225" s="182"/>
      <c r="T225" s="54"/>
      <c r="AT225" s="15" t="s">
        <v>286</v>
      </c>
      <c r="AU225" s="15" t="s">
        <v>82</v>
      </c>
    </row>
    <row r="226" spans="2:65" s="1" customFormat="1" ht="16.5" customHeight="1">
      <c r="B226" s="114"/>
      <c r="C226" s="143" t="s">
        <v>337</v>
      </c>
      <c r="D226" s="143" t="s">
        <v>196</v>
      </c>
      <c r="E226" s="144" t="s">
        <v>3566</v>
      </c>
      <c r="F226" s="145" t="s">
        <v>3567</v>
      </c>
      <c r="G226" s="146" t="s">
        <v>221</v>
      </c>
      <c r="H226" s="147">
        <v>25.064</v>
      </c>
      <c r="I226" s="148"/>
      <c r="J226" s="149">
        <f>ROUND(I226*H226,2)</f>
        <v>0</v>
      </c>
      <c r="K226" s="145" t="s">
        <v>239</v>
      </c>
      <c r="L226" s="150"/>
      <c r="M226" s="151" t="s">
        <v>1</v>
      </c>
      <c r="N226" s="152" t="s">
        <v>39</v>
      </c>
      <c r="P226" s="153">
        <f>O226*H226</f>
        <v>0</v>
      </c>
      <c r="Q226" s="153">
        <v>3.7999999999999999E-2</v>
      </c>
      <c r="R226" s="153">
        <f>Q226*H226</f>
        <v>0.95243199999999995</v>
      </c>
      <c r="S226" s="153">
        <v>0</v>
      </c>
      <c r="T226" s="154">
        <f>S226*H226</f>
        <v>0</v>
      </c>
      <c r="AR226" s="155" t="s">
        <v>1004</v>
      </c>
      <c r="AT226" s="155" t="s">
        <v>196</v>
      </c>
      <c r="AU226" s="155" t="s">
        <v>82</v>
      </c>
      <c r="AY226" s="15" t="s">
        <v>193</v>
      </c>
      <c r="BE226" s="156">
        <f>IF(N226="základní",J226,0)</f>
        <v>0</v>
      </c>
      <c r="BF226" s="156">
        <f>IF(N226="snížená",J226,0)</f>
        <v>0</v>
      </c>
      <c r="BG226" s="156">
        <f>IF(N226="zákl. přenesená",J226,0)</f>
        <v>0</v>
      </c>
      <c r="BH226" s="156">
        <f>IF(N226="sníž. přenesená",J226,0)</f>
        <v>0</v>
      </c>
      <c r="BI226" s="156">
        <f>IF(N226="nulová",J226,0)</f>
        <v>0</v>
      </c>
      <c r="BJ226" s="15" t="s">
        <v>82</v>
      </c>
      <c r="BK226" s="156">
        <f>ROUND(I226*H226,2)</f>
        <v>0</v>
      </c>
      <c r="BL226" s="15" t="s">
        <v>1004</v>
      </c>
      <c r="BM226" s="155" t="s">
        <v>3770</v>
      </c>
    </row>
    <row r="227" spans="2:65" s="12" customFormat="1" ht="11.25">
      <c r="B227" s="165"/>
      <c r="D227" s="166" t="s">
        <v>224</v>
      </c>
      <c r="E227" s="167" t="s">
        <v>1</v>
      </c>
      <c r="F227" s="168" t="s">
        <v>3771</v>
      </c>
      <c r="H227" s="169">
        <v>23.87</v>
      </c>
      <c r="I227" s="170"/>
      <c r="L227" s="165"/>
      <c r="M227" s="171"/>
      <c r="T227" s="172"/>
      <c r="AT227" s="167" t="s">
        <v>224</v>
      </c>
      <c r="AU227" s="167" t="s">
        <v>82</v>
      </c>
      <c r="AV227" s="12" t="s">
        <v>84</v>
      </c>
      <c r="AW227" s="12" t="s">
        <v>226</v>
      </c>
      <c r="AX227" s="12" t="s">
        <v>82</v>
      </c>
      <c r="AY227" s="167" t="s">
        <v>193</v>
      </c>
    </row>
    <row r="228" spans="2:65" s="12" customFormat="1" ht="11.25">
      <c r="B228" s="165"/>
      <c r="D228" s="166" t="s">
        <v>224</v>
      </c>
      <c r="F228" s="168" t="s">
        <v>3772</v>
      </c>
      <c r="H228" s="169">
        <v>25.064</v>
      </c>
      <c r="I228" s="170"/>
      <c r="L228" s="165"/>
      <c r="M228" s="171"/>
      <c r="T228" s="172"/>
      <c r="AT228" s="167" t="s">
        <v>224</v>
      </c>
      <c r="AU228" s="167" t="s">
        <v>82</v>
      </c>
      <c r="AV228" s="12" t="s">
        <v>84</v>
      </c>
      <c r="AW228" s="12" t="s">
        <v>3</v>
      </c>
      <c r="AX228" s="12" t="s">
        <v>82</v>
      </c>
      <c r="AY228" s="167" t="s">
        <v>193</v>
      </c>
    </row>
    <row r="229" spans="2:65" s="1" customFormat="1" ht="37.9" customHeight="1">
      <c r="B229" s="114"/>
      <c r="C229" s="157" t="s">
        <v>274</v>
      </c>
      <c r="D229" s="157" t="s">
        <v>207</v>
      </c>
      <c r="E229" s="158" t="s">
        <v>3593</v>
      </c>
      <c r="F229" s="159" t="s">
        <v>3594</v>
      </c>
      <c r="G229" s="160" t="s">
        <v>221</v>
      </c>
      <c r="H229" s="161">
        <v>600</v>
      </c>
      <c r="I229" s="162"/>
      <c r="J229" s="163">
        <f>ROUND(I229*H229,2)</f>
        <v>0</v>
      </c>
      <c r="K229" s="159" t="s">
        <v>239</v>
      </c>
      <c r="L229" s="30"/>
      <c r="M229" s="164" t="s">
        <v>1</v>
      </c>
      <c r="N229" s="113" t="s">
        <v>39</v>
      </c>
      <c r="P229" s="153">
        <f>O229*H229</f>
        <v>0</v>
      </c>
      <c r="Q229" s="153">
        <v>1.2E-4</v>
      </c>
      <c r="R229" s="153">
        <f>Q229*H229</f>
        <v>7.2000000000000008E-2</v>
      </c>
      <c r="S229" s="153">
        <v>0</v>
      </c>
      <c r="T229" s="154">
        <f>S229*H229</f>
        <v>0</v>
      </c>
      <c r="AR229" s="155" t="s">
        <v>268</v>
      </c>
      <c r="AT229" s="155" t="s">
        <v>207</v>
      </c>
      <c r="AU229" s="155" t="s">
        <v>82</v>
      </c>
      <c r="AY229" s="15" t="s">
        <v>193</v>
      </c>
      <c r="BE229" s="156">
        <f>IF(N229="základní",J229,0)</f>
        <v>0</v>
      </c>
      <c r="BF229" s="156">
        <f>IF(N229="snížená",J229,0)</f>
        <v>0</v>
      </c>
      <c r="BG229" s="156">
        <f>IF(N229="zákl. přenesená",J229,0)</f>
        <v>0</v>
      </c>
      <c r="BH229" s="156">
        <f>IF(N229="sníž. přenesená",J229,0)</f>
        <v>0</v>
      </c>
      <c r="BI229" s="156">
        <f>IF(N229="nulová",J229,0)</f>
        <v>0</v>
      </c>
      <c r="BJ229" s="15" t="s">
        <v>82</v>
      </c>
      <c r="BK229" s="156">
        <f>ROUND(I229*H229,2)</f>
        <v>0</v>
      </c>
      <c r="BL229" s="15" t="s">
        <v>268</v>
      </c>
      <c r="BM229" s="155" t="s">
        <v>3773</v>
      </c>
    </row>
    <row r="230" spans="2:65" s="1" customFormat="1" ht="11.25">
      <c r="B230" s="30"/>
      <c r="D230" s="180" t="s">
        <v>286</v>
      </c>
      <c r="F230" s="181" t="s">
        <v>3596</v>
      </c>
      <c r="I230" s="115"/>
      <c r="L230" s="30"/>
      <c r="M230" s="182"/>
      <c r="T230" s="54"/>
      <c r="AT230" s="15" t="s">
        <v>286</v>
      </c>
      <c r="AU230" s="15" t="s">
        <v>82</v>
      </c>
    </row>
    <row r="231" spans="2:65" s="1" customFormat="1" ht="24.2" customHeight="1">
      <c r="B231" s="114"/>
      <c r="C231" s="143" t="s">
        <v>346</v>
      </c>
      <c r="D231" s="143" t="s">
        <v>196</v>
      </c>
      <c r="E231" s="144" t="s">
        <v>3597</v>
      </c>
      <c r="F231" s="145" t="s">
        <v>3598</v>
      </c>
      <c r="G231" s="146" t="s">
        <v>221</v>
      </c>
      <c r="H231" s="147">
        <v>600</v>
      </c>
      <c r="I231" s="148"/>
      <c r="J231" s="149">
        <f>ROUND(I231*H231,2)</f>
        <v>0</v>
      </c>
      <c r="K231" s="145" t="s">
        <v>1</v>
      </c>
      <c r="L231" s="150"/>
      <c r="M231" s="151" t="s">
        <v>1</v>
      </c>
      <c r="N231" s="152" t="s">
        <v>39</v>
      </c>
      <c r="P231" s="153">
        <f>O231*H231</f>
        <v>0</v>
      </c>
      <c r="Q231" s="153">
        <v>9.0000000000000006E-5</v>
      </c>
      <c r="R231" s="153">
        <f>Q231*H231</f>
        <v>5.4000000000000006E-2</v>
      </c>
      <c r="S231" s="153">
        <v>0</v>
      </c>
      <c r="T231" s="154">
        <f>S231*H231</f>
        <v>0</v>
      </c>
      <c r="AR231" s="155" t="s">
        <v>550</v>
      </c>
      <c r="AT231" s="155" t="s">
        <v>196</v>
      </c>
      <c r="AU231" s="155" t="s">
        <v>82</v>
      </c>
      <c r="AY231" s="15" t="s">
        <v>193</v>
      </c>
      <c r="BE231" s="156">
        <f>IF(N231="základní",J231,0)</f>
        <v>0</v>
      </c>
      <c r="BF231" s="156">
        <f>IF(N231="snížená",J231,0)</f>
        <v>0</v>
      </c>
      <c r="BG231" s="156">
        <f>IF(N231="zákl. přenesená",J231,0)</f>
        <v>0</v>
      </c>
      <c r="BH231" s="156">
        <f>IF(N231="sníž. přenesená",J231,0)</f>
        <v>0</v>
      </c>
      <c r="BI231" s="156">
        <f>IF(N231="nulová",J231,0)</f>
        <v>0</v>
      </c>
      <c r="BJ231" s="15" t="s">
        <v>82</v>
      </c>
      <c r="BK231" s="156">
        <f>ROUND(I231*H231,2)</f>
        <v>0</v>
      </c>
      <c r="BL231" s="15" t="s">
        <v>550</v>
      </c>
      <c r="BM231" s="155" t="s">
        <v>3774</v>
      </c>
    </row>
    <row r="232" spans="2:65" s="12" customFormat="1" ht="11.25">
      <c r="B232" s="165"/>
      <c r="D232" s="166" t="s">
        <v>224</v>
      </c>
      <c r="E232" s="167" t="s">
        <v>1</v>
      </c>
      <c r="F232" s="168" t="s">
        <v>3775</v>
      </c>
      <c r="H232" s="169">
        <v>600</v>
      </c>
      <c r="I232" s="170"/>
      <c r="L232" s="165"/>
      <c r="M232" s="171"/>
      <c r="T232" s="172"/>
      <c r="AT232" s="167" t="s">
        <v>224</v>
      </c>
      <c r="AU232" s="167" t="s">
        <v>82</v>
      </c>
      <c r="AV232" s="12" t="s">
        <v>84</v>
      </c>
      <c r="AW232" s="12" t="s">
        <v>226</v>
      </c>
      <c r="AX232" s="12" t="s">
        <v>82</v>
      </c>
      <c r="AY232" s="167" t="s">
        <v>193</v>
      </c>
    </row>
    <row r="233" spans="2:65" s="1" customFormat="1" ht="24.2" customHeight="1">
      <c r="B233" s="114"/>
      <c r="C233" s="157" t="s">
        <v>278</v>
      </c>
      <c r="D233" s="157" t="s">
        <v>207</v>
      </c>
      <c r="E233" s="158" t="s">
        <v>3606</v>
      </c>
      <c r="F233" s="159" t="s">
        <v>3607</v>
      </c>
      <c r="G233" s="160" t="s">
        <v>221</v>
      </c>
      <c r="H233" s="161">
        <v>192</v>
      </c>
      <c r="I233" s="162"/>
      <c r="J233" s="163">
        <f>ROUND(I233*H233,2)</f>
        <v>0</v>
      </c>
      <c r="K233" s="159" t="s">
        <v>239</v>
      </c>
      <c r="L233" s="30"/>
      <c r="M233" s="164" t="s">
        <v>1</v>
      </c>
      <c r="N233" s="113" t="s">
        <v>39</v>
      </c>
      <c r="P233" s="153">
        <f>O233*H233</f>
        <v>0</v>
      </c>
      <c r="Q233" s="153">
        <v>0</v>
      </c>
      <c r="R233" s="153">
        <f>Q233*H233</f>
        <v>0</v>
      </c>
      <c r="S233" s="153">
        <v>0</v>
      </c>
      <c r="T233" s="154">
        <f>S233*H233</f>
        <v>0</v>
      </c>
      <c r="AR233" s="155" t="s">
        <v>268</v>
      </c>
      <c r="AT233" s="155" t="s">
        <v>207</v>
      </c>
      <c r="AU233" s="155" t="s">
        <v>82</v>
      </c>
      <c r="AY233" s="15" t="s">
        <v>193</v>
      </c>
      <c r="BE233" s="156">
        <f>IF(N233="základní",J233,0)</f>
        <v>0</v>
      </c>
      <c r="BF233" s="156">
        <f>IF(N233="snížená",J233,0)</f>
        <v>0</v>
      </c>
      <c r="BG233" s="156">
        <f>IF(N233="zákl. přenesená",J233,0)</f>
        <v>0</v>
      </c>
      <c r="BH233" s="156">
        <f>IF(N233="sníž. přenesená",J233,0)</f>
        <v>0</v>
      </c>
      <c r="BI233" s="156">
        <f>IF(N233="nulová",J233,0)</f>
        <v>0</v>
      </c>
      <c r="BJ233" s="15" t="s">
        <v>82</v>
      </c>
      <c r="BK233" s="156">
        <f>ROUND(I233*H233,2)</f>
        <v>0</v>
      </c>
      <c r="BL233" s="15" t="s">
        <v>268</v>
      </c>
      <c r="BM233" s="155" t="s">
        <v>3776</v>
      </c>
    </row>
    <row r="234" spans="2:65" s="1" customFormat="1" ht="11.25">
      <c r="B234" s="30"/>
      <c r="D234" s="180" t="s">
        <v>286</v>
      </c>
      <c r="F234" s="181" t="s">
        <v>3609</v>
      </c>
      <c r="I234" s="115"/>
      <c r="L234" s="30"/>
      <c r="M234" s="182"/>
      <c r="T234" s="54"/>
      <c r="AT234" s="15" t="s">
        <v>286</v>
      </c>
      <c r="AU234" s="15" t="s">
        <v>82</v>
      </c>
    </row>
    <row r="235" spans="2:65" s="1" customFormat="1" ht="16.5" customHeight="1">
      <c r="B235" s="114"/>
      <c r="C235" s="143" t="s">
        <v>451</v>
      </c>
      <c r="D235" s="143" t="s">
        <v>196</v>
      </c>
      <c r="E235" s="144" t="s">
        <v>3610</v>
      </c>
      <c r="F235" s="145" t="s">
        <v>3611</v>
      </c>
      <c r="G235" s="146" t="s">
        <v>199</v>
      </c>
      <c r="H235" s="147">
        <v>192</v>
      </c>
      <c r="I235" s="148"/>
      <c r="J235" s="149">
        <f>ROUND(I235*H235,2)</f>
        <v>0</v>
      </c>
      <c r="K235" s="145" t="s">
        <v>1</v>
      </c>
      <c r="L235" s="150"/>
      <c r="M235" s="151" t="s">
        <v>1</v>
      </c>
      <c r="N235" s="152" t="s">
        <v>39</v>
      </c>
      <c r="P235" s="153">
        <f>O235*H235</f>
        <v>0</v>
      </c>
      <c r="Q235" s="153">
        <v>0</v>
      </c>
      <c r="R235" s="153">
        <f>Q235*H235</f>
        <v>0</v>
      </c>
      <c r="S235" s="153">
        <v>0</v>
      </c>
      <c r="T235" s="154">
        <f>S235*H235</f>
        <v>0</v>
      </c>
      <c r="AR235" s="155" t="s">
        <v>273</v>
      </c>
      <c r="AT235" s="155" t="s">
        <v>196</v>
      </c>
      <c r="AU235" s="155" t="s">
        <v>82</v>
      </c>
      <c r="AY235" s="15" t="s">
        <v>193</v>
      </c>
      <c r="BE235" s="156">
        <f>IF(N235="základní",J235,0)</f>
        <v>0</v>
      </c>
      <c r="BF235" s="156">
        <f>IF(N235="snížená",J235,0)</f>
        <v>0</v>
      </c>
      <c r="BG235" s="156">
        <f>IF(N235="zákl. přenesená",J235,0)</f>
        <v>0</v>
      </c>
      <c r="BH235" s="156">
        <f>IF(N235="sníž. přenesená",J235,0)</f>
        <v>0</v>
      </c>
      <c r="BI235" s="156">
        <f>IF(N235="nulová",J235,0)</f>
        <v>0</v>
      </c>
      <c r="BJ235" s="15" t="s">
        <v>82</v>
      </c>
      <c r="BK235" s="156">
        <f>ROUND(I235*H235,2)</f>
        <v>0</v>
      </c>
      <c r="BL235" s="15" t="s">
        <v>268</v>
      </c>
      <c r="BM235" s="155" t="s">
        <v>3777</v>
      </c>
    </row>
    <row r="236" spans="2:65" s="1" customFormat="1" ht="24.2" customHeight="1">
      <c r="B236" s="114"/>
      <c r="C236" s="157" t="s">
        <v>282</v>
      </c>
      <c r="D236" s="157" t="s">
        <v>207</v>
      </c>
      <c r="E236" s="158" t="s">
        <v>3778</v>
      </c>
      <c r="F236" s="159" t="s">
        <v>3779</v>
      </c>
      <c r="G236" s="160" t="s">
        <v>221</v>
      </c>
      <c r="H236" s="161">
        <v>14.7</v>
      </c>
      <c r="I236" s="162"/>
      <c r="J236" s="163">
        <f>ROUND(I236*H236,2)</f>
        <v>0</v>
      </c>
      <c r="K236" s="159" t="s">
        <v>239</v>
      </c>
      <c r="L236" s="30"/>
      <c r="M236" s="164" t="s">
        <v>1</v>
      </c>
      <c r="N236" s="113" t="s">
        <v>39</v>
      </c>
      <c r="P236" s="153">
        <f>O236*H236</f>
        <v>0</v>
      </c>
      <c r="Q236" s="153">
        <v>1.435E-2</v>
      </c>
      <c r="R236" s="153">
        <f>Q236*H236</f>
        <v>0.21094499999999999</v>
      </c>
      <c r="S236" s="153">
        <v>0</v>
      </c>
      <c r="T236" s="154">
        <f>S236*H236</f>
        <v>0</v>
      </c>
      <c r="AR236" s="155" t="s">
        <v>1004</v>
      </c>
      <c r="AT236" s="155" t="s">
        <v>207</v>
      </c>
      <c r="AU236" s="155" t="s">
        <v>82</v>
      </c>
      <c r="AY236" s="15" t="s">
        <v>193</v>
      </c>
      <c r="BE236" s="156">
        <f>IF(N236="základní",J236,0)</f>
        <v>0</v>
      </c>
      <c r="BF236" s="156">
        <f>IF(N236="snížená",J236,0)</f>
        <v>0</v>
      </c>
      <c r="BG236" s="156">
        <f>IF(N236="zákl. přenesená",J236,0)</f>
        <v>0</v>
      </c>
      <c r="BH236" s="156">
        <f>IF(N236="sníž. přenesená",J236,0)</f>
        <v>0</v>
      </c>
      <c r="BI236" s="156">
        <f>IF(N236="nulová",J236,0)</f>
        <v>0</v>
      </c>
      <c r="BJ236" s="15" t="s">
        <v>82</v>
      </c>
      <c r="BK236" s="156">
        <f>ROUND(I236*H236,2)</f>
        <v>0</v>
      </c>
      <c r="BL236" s="15" t="s">
        <v>1004</v>
      </c>
      <c r="BM236" s="155" t="s">
        <v>3780</v>
      </c>
    </row>
    <row r="237" spans="2:65" s="1" customFormat="1" ht="11.25">
      <c r="B237" s="30"/>
      <c r="D237" s="180" t="s">
        <v>286</v>
      </c>
      <c r="F237" s="181" t="s">
        <v>3781</v>
      </c>
      <c r="I237" s="115"/>
      <c r="L237" s="30"/>
      <c r="M237" s="182"/>
      <c r="T237" s="54"/>
      <c r="AT237" s="15" t="s">
        <v>286</v>
      </c>
      <c r="AU237" s="15" t="s">
        <v>82</v>
      </c>
    </row>
    <row r="238" spans="2:65" s="12" customFormat="1" ht="11.25">
      <c r="B238" s="165"/>
      <c r="D238" s="166" t="s">
        <v>224</v>
      </c>
      <c r="E238" s="167" t="s">
        <v>1</v>
      </c>
      <c r="F238" s="168" t="s">
        <v>3782</v>
      </c>
      <c r="H238" s="169">
        <v>14.7</v>
      </c>
      <c r="I238" s="170"/>
      <c r="L238" s="165"/>
      <c r="M238" s="171"/>
      <c r="T238" s="172"/>
      <c r="AT238" s="167" t="s">
        <v>224</v>
      </c>
      <c r="AU238" s="167" t="s">
        <v>82</v>
      </c>
      <c r="AV238" s="12" t="s">
        <v>84</v>
      </c>
      <c r="AW238" s="12" t="s">
        <v>226</v>
      </c>
      <c r="AX238" s="12" t="s">
        <v>82</v>
      </c>
      <c r="AY238" s="167" t="s">
        <v>193</v>
      </c>
    </row>
    <row r="239" spans="2:65" s="1" customFormat="1" ht="24.2" customHeight="1">
      <c r="B239" s="114"/>
      <c r="C239" s="157" t="s">
        <v>458</v>
      </c>
      <c r="D239" s="157" t="s">
        <v>207</v>
      </c>
      <c r="E239" s="158" t="s">
        <v>1982</v>
      </c>
      <c r="F239" s="159" t="s">
        <v>1983</v>
      </c>
      <c r="G239" s="160" t="s">
        <v>864</v>
      </c>
      <c r="H239" s="161">
        <v>383.41199999999998</v>
      </c>
      <c r="I239" s="162"/>
      <c r="J239" s="163">
        <f>ROUND(I239*H239,2)</f>
        <v>0</v>
      </c>
      <c r="K239" s="159" t="s">
        <v>1003</v>
      </c>
      <c r="L239" s="30"/>
      <c r="M239" s="164" t="s">
        <v>1</v>
      </c>
      <c r="N239" s="113" t="s">
        <v>39</v>
      </c>
      <c r="P239" s="153">
        <f>O239*H239</f>
        <v>0</v>
      </c>
      <c r="Q239" s="153">
        <v>0</v>
      </c>
      <c r="R239" s="153">
        <f>Q239*H239</f>
        <v>0</v>
      </c>
      <c r="S239" s="153">
        <v>0</v>
      </c>
      <c r="T239" s="154">
        <f>S239*H239</f>
        <v>0</v>
      </c>
      <c r="AR239" s="155" t="s">
        <v>268</v>
      </c>
      <c r="AT239" s="155" t="s">
        <v>207</v>
      </c>
      <c r="AU239" s="155" t="s">
        <v>82</v>
      </c>
      <c r="AY239" s="15" t="s">
        <v>193</v>
      </c>
      <c r="BE239" s="156">
        <f>IF(N239="základní",J239,0)</f>
        <v>0</v>
      </c>
      <c r="BF239" s="156">
        <f>IF(N239="snížená",J239,0)</f>
        <v>0</v>
      </c>
      <c r="BG239" s="156">
        <f>IF(N239="zákl. přenesená",J239,0)</f>
        <v>0</v>
      </c>
      <c r="BH239" s="156">
        <f>IF(N239="sníž. přenesená",J239,0)</f>
        <v>0</v>
      </c>
      <c r="BI239" s="156">
        <f>IF(N239="nulová",J239,0)</f>
        <v>0</v>
      </c>
      <c r="BJ239" s="15" t="s">
        <v>82</v>
      </c>
      <c r="BK239" s="156">
        <f>ROUND(I239*H239,2)</f>
        <v>0</v>
      </c>
      <c r="BL239" s="15" t="s">
        <v>268</v>
      </c>
      <c r="BM239" s="155" t="s">
        <v>3783</v>
      </c>
    </row>
    <row r="240" spans="2:65" s="1" customFormat="1" ht="11.25">
      <c r="B240" s="30"/>
      <c r="D240" s="180" t="s">
        <v>286</v>
      </c>
      <c r="F240" s="181" t="s">
        <v>1985</v>
      </c>
      <c r="I240" s="115"/>
      <c r="L240" s="30"/>
      <c r="M240" s="182"/>
      <c r="T240" s="54"/>
      <c r="AT240" s="15" t="s">
        <v>286</v>
      </c>
      <c r="AU240" s="15" t="s">
        <v>82</v>
      </c>
    </row>
    <row r="241" spans="2:65" s="12" customFormat="1" ht="11.25">
      <c r="B241" s="165"/>
      <c r="D241" s="166" t="s">
        <v>224</v>
      </c>
      <c r="E241" s="167" t="s">
        <v>1</v>
      </c>
      <c r="F241" s="168" t="s">
        <v>3784</v>
      </c>
      <c r="H241" s="169">
        <v>268.702</v>
      </c>
      <c r="I241" s="170"/>
      <c r="L241" s="165"/>
      <c r="M241" s="171"/>
      <c r="T241" s="172"/>
      <c r="AT241" s="167" t="s">
        <v>224</v>
      </c>
      <c r="AU241" s="167" t="s">
        <v>82</v>
      </c>
      <c r="AV241" s="12" t="s">
        <v>84</v>
      </c>
      <c r="AW241" s="12" t="s">
        <v>226</v>
      </c>
      <c r="AX241" s="12" t="s">
        <v>74</v>
      </c>
      <c r="AY241" s="167" t="s">
        <v>193</v>
      </c>
    </row>
    <row r="242" spans="2:65" s="12" customFormat="1" ht="11.25">
      <c r="B242" s="165"/>
      <c r="D242" s="166" t="s">
        <v>224</v>
      </c>
      <c r="E242" s="167" t="s">
        <v>1</v>
      </c>
      <c r="F242" s="168" t="s">
        <v>3785</v>
      </c>
      <c r="H242" s="169">
        <v>53.1</v>
      </c>
      <c r="I242" s="170"/>
      <c r="L242" s="165"/>
      <c r="M242" s="171"/>
      <c r="T242" s="172"/>
      <c r="AT242" s="167" t="s">
        <v>224</v>
      </c>
      <c r="AU242" s="167" t="s">
        <v>82</v>
      </c>
      <c r="AV242" s="12" t="s">
        <v>84</v>
      </c>
      <c r="AW242" s="12" t="s">
        <v>226</v>
      </c>
      <c r="AX242" s="12" t="s">
        <v>74</v>
      </c>
      <c r="AY242" s="167" t="s">
        <v>193</v>
      </c>
    </row>
    <row r="243" spans="2:65" s="12" customFormat="1" ht="11.25">
      <c r="B243" s="165"/>
      <c r="D243" s="166" t="s">
        <v>224</v>
      </c>
      <c r="E243" s="167" t="s">
        <v>1</v>
      </c>
      <c r="F243" s="168" t="s">
        <v>3786</v>
      </c>
      <c r="H243" s="169">
        <v>40.19</v>
      </c>
      <c r="I243" s="170"/>
      <c r="L243" s="165"/>
      <c r="M243" s="171"/>
      <c r="T243" s="172"/>
      <c r="AT243" s="167" t="s">
        <v>224</v>
      </c>
      <c r="AU243" s="167" t="s">
        <v>82</v>
      </c>
      <c r="AV243" s="12" t="s">
        <v>84</v>
      </c>
      <c r="AW243" s="12" t="s">
        <v>226</v>
      </c>
      <c r="AX243" s="12" t="s">
        <v>74</v>
      </c>
      <c r="AY243" s="167" t="s">
        <v>193</v>
      </c>
    </row>
    <row r="244" spans="2:65" s="12" customFormat="1" ht="11.25">
      <c r="B244" s="165"/>
      <c r="D244" s="166" t="s">
        <v>224</v>
      </c>
      <c r="E244" s="167" t="s">
        <v>1</v>
      </c>
      <c r="F244" s="168" t="s">
        <v>3787</v>
      </c>
      <c r="H244" s="169">
        <v>3.6</v>
      </c>
      <c r="I244" s="170"/>
      <c r="L244" s="165"/>
      <c r="M244" s="171"/>
      <c r="T244" s="172"/>
      <c r="AT244" s="167" t="s">
        <v>224</v>
      </c>
      <c r="AU244" s="167" t="s">
        <v>82</v>
      </c>
      <c r="AV244" s="12" t="s">
        <v>84</v>
      </c>
      <c r="AW244" s="12" t="s">
        <v>226</v>
      </c>
      <c r="AX244" s="12" t="s">
        <v>74</v>
      </c>
      <c r="AY244" s="167" t="s">
        <v>193</v>
      </c>
    </row>
    <row r="245" spans="2:65" s="12" customFormat="1" ht="11.25">
      <c r="B245" s="165"/>
      <c r="D245" s="166" t="s">
        <v>224</v>
      </c>
      <c r="E245" s="167" t="s">
        <v>1</v>
      </c>
      <c r="F245" s="168" t="s">
        <v>3788</v>
      </c>
      <c r="H245" s="169">
        <v>17.82</v>
      </c>
      <c r="I245" s="170"/>
      <c r="L245" s="165"/>
      <c r="M245" s="171"/>
      <c r="T245" s="172"/>
      <c r="AT245" s="167" t="s">
        <v>224</v>
      </c>
      <c r="AU245" s="167" t="s">
        <v>82</v>
      </c>
      <c r="AV245" s="12" t="s">
        <v>84</v>
      </c>
      <c r="AW245" s="12" t="s">
        <v>226</v>
      </c>
      <c r="AX245" s="12" t="s">
        <v>74</v>
      </c>
      <c r="AY245" s="167" t="s">
        <v>193</v>
      </c>
    </row>
    <row r="246" spans="2:65" s="13" customFormat="1" ht="11.25">
      <c r="B246" s="173"/>
      <c r="D246" s="166" t="s">
        <v>224</v>
      </c>
      <c r="E246" s="174" t="s">
        <v>1</v>
      </c>
      <c r="F246" s="175" t="s">
        <v>227</v>
      </c>
      <c r="H246" s="176">
        <v>383.41199999999998</v>
      </c>
      <c r="I246" s="177"/>
      <c r="L246" s="173"/>
      <c r="M246" s="178"/>
      <c r="T246" s="179"/>
      <c r="AT246" s="174" t="s">
        <v>224</v>
      </c>
      <c r="AU246" s="174" t="s">
        <v>82</v>
      </c>
      <c r="AV246" s="13" t="s">
        <v>192</v>
      </c>
      <c r="AW246" s="13" t="s">
        <v>226</v>
      </c>
      <c r="AX246" s="13" t="s">
        <v>82</v>
      </c>
      <c r="AY246" s="174" t="s">
        <v>193</v>
      </c>
    </row>
    <row r="247" spans="2:65" s="1" customFormat="1" ht="37.9" customHeight="1">
      <c r="B247" s="114"/>
      <c r="C247" s="157" t="s">
        <v>285</v>
      </c>
      <c r="D247" s="157" t="s">
        <v>207</v>
      </c>
      <c r="E247" s="158" t="s">
        <v>1992</v>
      </c>
      <c r="F247" s="159" t="s">
        <v>1993</v>
      </c>
      <c r="G247" s="160" t="s">
        <v>864</v>
      </c>
      <c r="H247" s="161">
        <v>2300.4720000000002</v>
      </c>
      <c r="I247" s="162"/>
      <c r="J247" s="163">
        <f>ROUND(I247*H247,2)</f>
        <v>0</v>
      </c>
      <c r="K247" s="159" t="s">
        <v>1003</v>
      </c>
      <c r="L247" s="30"/>
      <c r="M247" s="164" t="s">
        <v>1</v>
      </c>
      <c r="N247" s="113" t="s">
        <v>39</v>
      </c>
      <c r="P247" s="153">
        <f>O247*H247</f>
        <v>0</v>
      </c>
      <c r="Q247" s="153">
        <v>0</v>
      </c>
      <c r="R247" s="153">
        <f>Q247*H247</f>
        <v>0</v>
      </c>
      <c r="S247" s="153">
        <v>0</v>
      </c>
      <c r="T247" s="154">
        <f>S247*H247</f>
        <v>0</v>
      </c>
      <c r="AR247" s="155" t="s">
        <v>268</v>
      </c>
      <c r="AT247" s="155" t="s">
        <v>207</v>
      </c>
      <c r="AU247" s="155" t="s">
        <v>82</v>
      </c>
      <c r="AY247" s="15" t="s">
        <v>193</v>
      </c>
      <c r="BE247" s="156">
        <f>IF(N247="základní",J247,0)</f>
        <v>0</v>
      </c>
      <c r="BF247" s="156">
        <f>IF(N247="snížená",J247,0)</f>
        <v>0</v>
      </c>
      <c r="BG247" s="156">
        <f>IF(N247="zákl. přenesená",J247,0)</f>
        <v>0</v>
      </c>
      <c r="BH247" s="156">
        <f>IF(N247="sníž. přenesená",J247,0)</f>
        <v>0</v>
      </c>
      <c r="BI247" s="156">
        <f>IF(N247="nulová",J247,0)</f>
        <v>0</v>
      </c>
      <c r="BJ247" s="15" t="s">
        <v>82</v>
      </c>
      <c r="BK247" s="156">
        <f>ROUND(I247*H247,2)</f>
        <v>0</v>
      </c>
      <c r="BL247" s="15" t="s">
        <v>268</v>
      </c>
      <c r="BM247" s="155" t="s">
        <v>3789</v>
      </c>
    </row>
    <row r="248" spans="2:65" s="1" customFormat="1" ht="11.25">
      <c r="B248" s="30"/>
      <c r="D248" s="180" t="s">
        <v>286</v>
      </c>
      <c r="F248" s="181" t="s">
        <v>1995</v>
      </c>
      <c r="I248" s="115"/>
      <c r="L248" s="30"/>
      <c r="M248" s="182"/>
      <c r="T248" s="54"/>
      <c r="AT248" s="15" t="s">
        <v>286</v>
      </c>
      <c r="AU248" s="15" t="s">
        <v>82</v>
      </c>
    </row>
    <row r="249" spans="2:65" s="12" customFormat="1" ht="11.25">
      <c r="B249" s="165"/>
      <c r="D249" s="166" t="s">
        <v>224</v>
      </c>
      <c r="E249" s="167" t="s">
        <v>1</v>
      </c>
      <c r="F249" s="168" t="s">
        <v>3784</v>
      </c>
      <c r="H249" s="169">
        <v>268.702</v>
      </c>
      <c r="I249" s="170"/>
      <c r="L249" s="165"/>
      <c r="M249" s="171"/>
      <c r="T249" s="172"/>
      <c r="AT249" s="167" t="s">
        <v>224</v>
      </c>
      <c r="AU249" s="167" t="s">
        <v>82</v>
      </c>
      <c r="AV249" s="12" t="s">
        <v>84</v>
      </c>
      <c r="AW249" s="12" t="s">
        <v>226</v>
      </c>
      <c r="AX249" s="12" t="s">
        <v>74</v>
      </c>
      <c r="AY249" s="167" t="s">
        <v>193</v>
      </c>
    </row>
    <row r="250" spans="2:65" s="12" customFormat="1" ht="11.25">
      <c r="B250" s="165"/>
      <c r="D250" s="166" t="s">
        <v>224</v>
      </c>
      <c r="E250" s="167" t="s">
        <v>1</v>
      </c>
      <c r="F250" s="168" t="s">
        <v>3785</v>
      </c>
      <c r="H250" s="169">
        <v>53.1</v>
      </c>
      <c r="I250" s="170"/>
      <c r="L250" s="165"/>
      <c r="M250" s="171"/>
      <c r="T250" s="172"/>
      <c r="AT250" s="167" t="s">
        <v>224</v>
      </c>
      <c r="AU250" s="167" t="s">
        <v>82</v>
      </c>
      <c r="AV250" s="12" t="s">
        <v>84</v>
      </c>
      <c r="AW250" s="12" t="s">
        <v>226</v>
      </c>
      <c r="AX250" s="12" t="s">
        <v>74</v>
      </c>
      <c r="AY250" s="167" t="s">
        <v>193</v>
      </c>
    </row>
    <row r="251" spans="2:65" s="12" customFormat="1" ht="11.25">
      <c r="B251" s="165"/>
      <c r="D251" s="166" t="s">
        <v>224</v>
      </c>
      <c r="E251" s="167" t="s">
        <v>1</v>
      </c>
      <c r="F251" s="168" t="s">
        <v>3786</v>
      </c>
      <c r="H251" s="169">
        <v>40.19</v>
      </c>
      <c r="I251" s="170"/>
      <c r="L251" s="165"/>
      <c r="M251" s="171"/>
      <c r="T251" s="172"/>
      <c r="AT251" s="167" t="s">
        <v>224</v>
      </c>
      <c r="AU251" s="167" t="s">
        <v>82</v>
      </c>
      <c r="AV251" s="12" t="s">
        <v>84</v>
      </c>
      <c r="AW251" s="12" t="s">
        <v>226</v>
      </c>
      <c r="AX251" s="12" t="s">
        <v>74</v>
      </c>
      <c r="AY251" s="167" t="s">
        <v>193</v>
      </c>
    </row>
    <row r="252" spans="2:65" s="12" customFormat="1" ht="11.25">
      <c r="B252" s="165"/>
      <c r="D252" s="166" t="s">
        <v>224</v>
      </c>
      <c r="E252" s="167" t="s">
        <v>1</v>
      </c>
      <c r="F252" s="168" t="s">
        <v>3787</v>
      </c>
      <c r="H252" s="169">
        <v>3.6</v>
      </c>
      <c r="I252" s="170"/>
      <c r="L252" s="165"/>
      <c r="M252" s="171"/>
      <c r="T252" s="172"/>
      <c r="AT252" s="167" t="s">
        <v>224</v>
      </c>
      <c r="AU252" s="167" t="s">
        <v>82</v>
      </c>
      <c r="AV252" s="12" t="s">
        <v>84</v>
      </c>
      <c r="AW252" s="12" t="s">
        <v>226</v>
      </c>
      <c r="AX252" s="12" t="s">
        <v>74</v>
      </c>
      <c r="AY252" s="167" t="s">
        <v>193</v>
      </c>
    </row>
    <row r="253" spans="2:65" s="12" customFormat="1" ht="11.25">
      <c r="B253" s="165"/>
      <c r="D253" s="166" t="s">
        <v>224</v>
      </c>
      <c r="E253" s="167" t="s">
        <v>1</v>
      </c>
      <c r="F253" s="168" t="s">
        <v>3788</v>
      </c>
      <c r="H253" s="169">
        <v>17.82</v>
      </c>
      <c r="I253" s="170"/>
      <c r="L253" s="165"/>
      <c r="M253" s="171"/>
      <c r="T253" s="172"/>
      <c r="AT253" s="167" t="s">
        <v>224</v>
      </c>
      <c r="AU253" s="167" t="s">
        <v>82</v>
      </c>
      <c r="AV253" s="12" t="s">
        <v>84</v>
      </c>
      <c r="AW253" s="12" t="s">
        <v>226</v>
      </c>
      <c r="AX253" s="12" t="s">
        <v>74</v>
      </c>
      <c r="AY253" s="167" t="s">
        <v>193</v>
      </c>
    </row>
    <row r="254" spans="2:65" s="13" customFormat="1" ht="11.25">
      <c r="B254" s="173"/>
      <c r="D254" s="166" t="s">
        <v>224</v>
      </c>
      <c r="E254" s="174" t="s">
        <v>1</v>
      </c>
      <c r="F254" s="175" t="s">
        <v>227</v>
      </c>
      <c r="H254" s="176">
        <v>383.41199999999998</v>
      </c>
      <c r="I254" s="177"/>
      <c r="L254" s="173"/>
      <c r="M254" s="178"/>
      <c r="T254" s="179"/>
      <c r="AT254" s="174" t="s">
        <v>224</v>
      </c>
      <c r="AU254" s="174" t="s">
        <v>82</v>
      </c>
      <c r="AV254" s="13" t="s">
        <v>192</v>
      </c>
      <c r="AW254" s="13" t="s">
        <v>226</v>
      </c>
      <c r="AX254" s="13" t="s">
        <v>82</v>
      </c>
      <c r="AY254" s="174" t="s">
        <v>193</v>
      </c>
    </row>
    <row r="255" spans="2:65" s="12" customFormat="1" ht="11.25">
      <c r="B255" s="165"/>
      <c r="D255" s="166" t="s">
        <v>224</v>
      </c>
      <c r="F255" s="168" t="s">
        <v>3790</v>
      </c>
      <c r="H255" s="169">
        <v>2300.4720000000002</v>
      </c>
      <c r="I255" s="170"/>
      <c r="L255" s="165"/>
      <c r="M255" s="171"/>
      <c r="T255" s="172"/>
      <c r="AT255" s="167" t="s">
        <v>224</v>
      </c>
      <c r="AU255" s="167" t="s">
        <v>82</v>
      </c>
      <c r="AV255" s="12" t="s">
        <v>84</v>
      </c>
      <c r="AW255" s="12" t="s">
        <v>3</v>
      </c>
      <c r="AX255" s="12" t="s">
        <v>82</v>
      </c>
      <c r="AY255" s="167" t="s">
        <v>193</v>
      </c>
    </row>
    <row r="256" spans="2:65" s="1" customFormat="1" ht="44.25" customHeight="1">
      <c r="B256" s="114"/>
      <c r="C256" s="157" t="s">
        <v>467</v>
      </c>
      <c r="D256" s="157" t="s">
        <v>207</v>
      </c>
      <c r="E256" s="158" t="s">
        <v>2004</v>
      </c>
      <c r="F256" s="159" t="s">
        <v>2005</v>
      </c>
      <c r="G256" s="160" t="s">
        <v>864</v>
      </c>
      <c r="H256" s="161">
        <v>312.49200000000002</v>
      </c>
      <c r="I256" s="162"/>
      <c r="J256" s="163">
        <f>ROUND(I256*H256,2)</f>
        <v>0</v>
      </c>
      <c r="K256" s="159" t="s">
        <v>1085</v>
      </c>
      <c r="L256" s="30"/>
      <c r="M256" s="164" t="s">
        <v>1</v>
      </c>
      <c r="N256" s="113" t="s">
        <v>39</v>
      </c>
      <c r="P256" s="153">
        <f>O256*H256</f>
        <v>0</v>
      </c>
      <c r="Q256" s="153">
        <v>0</v>
      </c>
      <c r="R256" s="153">
        <f>Q256*H256</f>
        <v>0</v>
      </c>
      <c r="S256" s="153">
        <v>0</v>
      </c>
      <c r="T256" s="154">
        <f>S256*H256</f>
        <v>0</v>
      </c>
      <c r="AR256" s="155" t="s">
        <v>268</v>
      </c>
      <c r="AT256" s="155" t="s">
        <v>207</v>
      </c>
      <c r="AU256" s="155" t="s">
        <v>82</v>
      </c>
      <c r="AY256" s="15" t="s">
        <v>193</v>
      </c>
      <c r="BE256" s="156">
        <f>IF(N256="základní",J256,0)</f>
        <v>0</v>
      </c>
      <c r="BF256" s="156">
        <f>IF(N256="snížená",J256,0)</f>
        <v>0</v>
      </c>
      <c r="BG256" s="156">
        <f>IF(N256="zákl. přenesená",J256,0)</f>
        <v>0</v>
      </c>
      <c r="BH256" s="156">
        <f>IF(N256="sníž. přenesená",J256,0)</f>
        <v>0</v>
      </c>
      <c r="BI256" s="156">
        <f>IF(N256="nulová",J256,0)</f>
        <v>0</v>
      </c>
      <c r="BJ256" s="15" t="s">
        <v>82</v>
      </c>
      <c r="BK256" s="156">
        <f>ROUND(I256*H256,2)</f>
        <v>0</v>
      </c>
      <c r="BL256" s="15" t="s">
        <v>268</v>
      </c>
      <c r="BM256" s="155" t="s">
        <v>3791</v>
      </c>
    </row>
    <row r="257" spans="2:65" s="1" customFormat="1" ht="11.25">
      <c r="B257" s="30"/>
      <c r="D257" s="180" t="s">
        <v>286</v>
      </c>
      <c r="F257" s="181" t="s">
        <v>2007</v>
      </c>
      <c r="I257" s="115"/>
      <c r="L257" s="30"/>
      <c r="M257" s="182"/>
      <c r="T257" s="54"/>
      <c r="AT257" s="15" t="s">
        <v>286</v>
      </c>
      <c r="AU257" s="15" t="s">
        <v>82</v>
      </c>
    </row>
    <row r="258" spans="2:65" s="12" customFormat="1" ht="11.25">
      <c r="B258" s="165"/>
      <c r="D258" s="166" t="s">
        <v>224</v>
      </c>
      <c r="E258" s="167" t="s">
        <v>1</v>
      </c>
      <c r="F258" s="168" t="s">
        <v>3792</v>
      </c>
      <c r="H258" s="169">
        <v>268.702</v>
      </c>
      <c r="I258" s="170"/>
      <c r="L258" s="165"/>
      <c r="M258" s="171"/>
      <c r="T258" s="172"/>
      <c r="AT258" s="167" t="s">
        <v>224</v>
      </c>
      <c r="AU258" s="167" t="s">
        <v>82</v>
      </c>
      <c r="AV258" s="12" t="s">
        <v>84</v>
      </c>
      <c r="AW258" s="12" t="s">
        <v>226</v>
      </c>
      <c r="AX258" s="12" t="s">
        <v>74</v>
      </c>
      <c r="AY258" s="167" t="s">
        <v>193</v>
      </c>
    </row>
    <row r="259" spans="2:65" s="12" customFormat="1" ht="11.25">
      <c r="B259" s="165"/>
      <c r="D259" s="166" t="s">
        <v>224</v>
      </c>
      <c r="E259" s="167" t="s">
        <v>1</v>
      </c>
      <c r="F259" s="168" t="s">
        <v>3793</v>
      </c>
      <c r="H259" s="169">
        <v>40.19</v>
      </c>
      <c r="I259" s="170"/>
      <c r="L259" s="165"/>
      <c r="M259" s="171"/>
      <c r="T259" s="172"/>
      <c r="AT259" s="167" t="s">
        <v>224</v>
      </c>
      <c r="AU259" s="167" t="s">
        <v>82</v>
      </c>
      <c r="AV259" s="12" t="s">
        <v>84</v>
      </c>
      <c r="AW259" s="12" t="s">
        <v>226</v>
      </c>
      <c r="AX259" s="12" t="s">
        <v>74</v>
      </c>
      <c r="AY259" s="167" t="s">
        <v>193</v>
      </c>
    </row>
    <row r="260" spans="2:65" s="12" customFormat="1" ht="11.25">
      <c r="B260" s="165"/>
      <c r="D260" s="166" t="s">
        <v>224</v>
      </c>
      <c r="E260" s="167" t="s">
        <v>1</v>
      </c>
      <c r="F260" s="168" t="s">
        <v>3794</v>
      </c>
      <c r="H260" s="169">
        <v>3.6</v>
      </c>
      <c r="I260" s="170"/>
      <c r="L260" s="165"/>
      <c r="M260" s="171"/>
      <c r="T260" s="172"/>
      <c r="AT260" s="167" t="s">
        <v>224</v>
      </c>
      <c r="AU260" s="167" t="s">
        <v>82</v>
      </c>
      <c r="AV260" s="12" t="s">
        <v>84</v>
      </c>
      <c r="AW260" s="12" t="s">
        <v>226</v>
      </c>
      <c r="AX260" s="12" t="s">
        <v>74</v>
      </c>
      <c r="AY260" s="167" t="s">
        <v>193</v>
      </c>
    </row>
    <row r="261" spans="2:65" s="13" customFormat="1" ht="11.25">
      <c r="B261" s="173"/>
      <c r="D261" s="166" t="s">
        <v>224</v>
      </c>
      <c r="E261" s="174" t="s">
        <v>1</v>
      </c>
      <c r="F261" s="175" t="s">
        <v>227</v>
      </c>
      <c r="H261" s="176">
        <v>312.49200000000002</v>
      </c>
      <c r="I261" s="177"/>
      <c r="L261" s="173"/>
      <c r="M261" s="178"/>
      <c r="T261" s="179"/>
      <c r="AT261" s="174" t="s">
        <v>224</v>
      </c>
      <c r="AU261" s="174" t="s">
        <v>82</v>
      </c>
      <c r="AV261" s="13" t="s">
        <v>192</v>
      </c>
      <c r="AW261" s="13" t="s">
        <v>226</v>
      </c>
      <c r="AX261" s="13" t="s">
        <v>82</v>
      </c>
      <c r="AY261" s="174" t="s">
        <v>193</v>
      </c>
    </row>
    <row r="262" spans="2:65" s="1" customFormat="1" ht="44.25" customHeight="1">
      <c r="B262" s="114"/>
      <c r="C262" s="157" t="s">
        <v>290</v>
      </c>
      <c r="D262" s="157" t="s">
        <v>207</v>
      </c>
      <c r="E262" s="158" t="s">
        <v>1999</v>
      </c>
      <c r="F262" s="159" t="s">
        <v>2000</v>
      </c>
      <c r="G262" s="160" t="s">
        <v>864</v>
      </c>
      <c r="H262" s="161">
        <v>17.82</v>
      </c>
      <c r="I262" s="162"/>
      <c r="J262" s="163">
        <f>ROUND(I262*H262,2)</f>
        <v>0</v>
      </c>
      <c r="K262" s="159" t="s">
        <v>1085</v>
      </c>
      <c r="L262" s="30"/>
      <c r="M262" s="164" t="s">
        <v>1</v>
      </c>
      <c r="N262" s="113" t="s">
        <v>39</v>
      </c>
      <c r="P262" s="153">
        <f>O262*H262</f>
        <v>0</v>
      </c>
      <c r="Q262" s="153">
        <v>0</v>
      </c>
      <c r="R262" s="153">
        <f>Q262*H262</f>
        <v>0</v>
      </c>
      <c r="S262" s="153">
        <v>0</v>
      </c>
      <c r="T262" s="154">
        <f>S262*H262</f>
        <v>0</v>
      </c>
      <c r="AR262" s="155" t="s">
        <v>268</v>
      </c>
      <c r="AT262" s="155" t="s">
        <v>207</v>
      </c>
      <c r="AU262" s="155" t="s">
        <v>82</v>
      </c>
      <c r="AY262" s="15" t="s">
        <v>193</v>
      </c>
      <c r="BE262" s="156">
        <f>IF(N262="základní",J262,0)</f>
        <v>0</v>
      </c>
      <c r="BF262" s="156">
        <f>IF(N262="snížená",J262,0)</f>
        <v>0</v>
      </c>
      <c r="BG262" s="156">
        <f>IF(N262="zákl. přenesená",J262,0)</f>
        <v>0</v>
      </c>
      <c r="BH262" s="156">
        <f>IF(N262="sníž. přenesená",J262,0)</f>
        <v>0</v>
      </c>
      <c r="BI262" s="156">
        <f>IF(N262="nulová",J262,0)</f>
        <v>0</v>
      </c>
      <c r="BJ262" s="15" t="s">
        <v>82</v>
      </c>
      <c r="BK262" s="156">
        <f>ROUND(I262*H262,2)</f>
        <v>0</v>
      </c>
      <c r="BL262" s="15" t="s">
        <v>268</v>
      </c>
      <c r="BM262" s="155" t="s">
        <v>3795</v>
      </c>
    </row>
    <row r="263" spans="2:65" s="1" customFormat="1" ht="11.25">
      <c r="B263" s="30"/>
      <c r="D263" s="180" t="s">
        <v>286</v>
      </c>
      <c r="F263" s="181" t="s">
        <v>2002</v>
      </c>
      <c r="I263" s="115"/>
      <c r="L263" s="30"/>
      <c r="M263" s="182"/>
      <c r="T263" s="54"/>
      <c r="AT263" s="15" t="s">
        <v>286</v>
      </c>
      <c r="AU263" s="15" t="s">
        <v>82</v>
      </c>
    </row>
    <row r="264" spans="2:65" s="12" customFormat="1" ht="11.25">
      <c r="B264" s="165"/>
      <c r="D264" s="166" t="s">
        <v>224</v>
      </c>
      <c r="E264" s="167" t="s">
        <v>1</v>
      </c>
      <c r="F264" s="168" t="s">
        <v>3796</v>
      </c>
      <c r="H264" s="169">
        <v>17.82</v>
      </c>
      <c r="I264" s="170"/>
      <c r="L264" s="165"/>
      <c r="M264" s="171"/>
      <c r="T264" s="172"/>
      <c r="AT264" s="167" t="s">
        <v>224</v>
      </c>
      <c r="AU264" s="167" t="s">
        <v>82</v>
      </c>
      <c r="AV264" s="12" t="s">
        <v>84</v>
      </c>
      <c r="AW264" s="12" t="s">
        <v>226</v>
      </c>
      <c r="AX264" s="12" t="s">
        <v>82</v>
      </c>
      <c r="AY264" s="167" t="s">
        <v>193</v>
      </c>
    </row>
    <row r="265" spans="2:65" s="1" customFormat="1" ht="44.25" customHeight="1">
      <c r="B265" s="114"/>
      <c r="C265" s="157" t="s">
        <v>477</v>
      </c>
      <c r="D265" s="157" t="s">
        <v>207</v>
      </c>
      <c r="E265" s="158" t="s">
        <v>3523</v>
      </c>
      <c r="F265" s="159" t="s">
        <v>3524</v>
      </c>
      <c r="G265" s="160" t="s">
        <v>864</v>
      </c>
      <c r="H265" s="161">
        <v>53.1</v>
      </c>
      <c r="I265" s="162"/>
      <c r="J265" s="163">
        <f>ROUND(I265*H265,2)</f>
        <v>0</v>
      </c>
      <c r="K265" s="159" t="s">
        <v>1085</v>
      </c>
      <c r="L265" s="30"/>
      <c r="M265" s="164" t="s">
        <v>1</v>
      </c>
      <c r="N265" s="113" t="s">
        <v>39</v>
      </c>
      <c r="P265" s="153">
        <f>O265*H265</f>
        <v>0</v>
      </c>
      <c r="Q265" s="153">
        <v>0</v>
      </c>
      <c r="R265" s="153">
        <f>Q265*H265</f>
        <v>0</v>
      </c>
      <c r="S265" s="153">
        <v>0</v>
      </c>
      <c r="T265" s="154">
        <f>S265*H265</f>
        <v>0</v>
      </c>
      <c r="AR265" s="155" t="s">
        <v>268</v>
      </c>
      <c r="AT265" s="155" t="s">
        <v>207</v>
      </c>
      <c r="AU265" s="155" t="s">
        <v>82</v>
      </c>
      <c r="AY265" s="15" t="s">
        <v>193</v>
      </c>
      <c r="BE265" s="156">
        <f>IF(N265="základní",J265,0)</f>
        <v>0</v>
      </c>
      <c r="BF265" s="156">
        <f>IF(N265="snížená",J265,0)</f>
        <v>0</v>
      </c>
      <c r="BG265" s="156">
        <f>IF(N265="zákl. přenesená",J265,0)</f>
        <v>0</v>
      </c>
      <c r="BH265" s="156">
        <f>IF(N265="sníž. přenesená",J265,0)</f>
        <v>0</v>
      </c>
      <c r="BI265" s="156">
        <f>IF(N265="nulová",J265,0)</f>
        <v>0</v>
      </c>
      <c r="BJ265" s="15" t="s">
        <v>82</v>
      </c>
      <c r="BK265" s="156">
        <f>ROUND(I265*H265,2)</f>
        <v>0</v>
      </c>
      <c r="BL265" s="15" t="s">
        <v>268</v>
      </c>
      <c r="BM265" s="155" t="s">
        <v>3797</v>
      </c>
    </row>
    <row r="266" spans="2:65" s="1" customFormat="1" ht="11.25">
      <c r="B266" s="30"/>
      <c r="D266" s="180" t="s">
        <v>286</v>
      </c>
      <c r="F266" s="181" t="s">
        <v>3526</v>
      </c>
      <c r="I266" s="115"/>
      <c r="L266" s="30"/>
      <c r="M266" s="182"/>
      <c r="T266" s="54"/>
      <c r="AT266" s="15" t="s">
        <v>286</v>
      </c>
      <c r="AU266" s="15" t="s">
        <v>82</v>
      </c>
    </row>
    <row r="267" spans="2:65" s="12" customFormat="1" ht="11.25">
      <c r="B267" s="165"/>
      <c r="D267" s="166" t="s">
        <v>224</v>
      </c>
      <c r="E267" s="167" t="s">
        <v>1</v>
      </c>
      <c r="F267" s="168" t="s">
        <v>3798</v>
      </c>
      <c r="H267" s="169">
        <v>53.1</v>
      </c>
      <c r="I267" s="170"/>
      <c r="L267" s="165"/>
      <c r="M267" s="171"/>
      <c r="T267" s="172"/>
      <c r="AT267" s="167" t="s">
        <v>224</v>
      </c>
      <c r="AU267" s="167" t="s">
        <v>82</v>
      </c>
      <c r="AV267" s="12" t="s">
        <v>84</v>
      </c>
      <c r="AW267" s="12" t="s">
        <v>226</v>
      </c>
      <c r="AX267" s="12" t="s">
        <v>82</v>
      </c>
      <c r="AY267" s="167" t="s">
        <v>193</v>
      </c>
    </row>
    <row r="268" spans="2:65" s="1" customFormat="1" ht="24.2" customHeight="1">
      <c r="B268" s="114"/>
      <c r="C268" s="157" t="s">
        <v>294</v>
      </c>
      <c r="D268" s="157" t="s">
        <v>207</v>
      </c>
      <c r="E268" s="158" t="s">
        <v>929</v>
      </c>
      <c r="F268" s="159" t="s">
        <v>930</v>
      </c>
      <c r="G268" s="160" t="s">
        <v>864</v>
      </c>
      <c r="H268" s="161">
        <v>581.64400000000001</v>
      </c>
      <c r="I268" s="162"/>
      <c r="J268" s="163">
        <f>ROUND(I268*H268,2)</f>
        <v>0</v>
      </c>
      <c r="K268" s="159" t="s">
        <v>1003</v>
      </c>
      <c r="L268" s="30"/>
      <c r="M268" s="164" t="s">
        <v>1</v>
      </c>
      <c r="N268" s="113" t="s">
        <v>39</v>
      </c>
      <c r="P268" s="153">
        <f>O268*H268</f>
        <v>0</v>
      </c>
      <c r="Q268" s="153">
        <v>0</v>
      </c>
      <c r="R268" s="153">
        <f>Q268*H268</f>
        <v>0</v>
      </c>
      <c r="S268" s="153">
        <v>0</v>
      </c>
      <c r="T268" s="154">
        <f>S268*H268</f>
        <v>0</v>
      </c>
      <c r="AR268" s="155" t="s">
        <v>268</v>
      </c>
      <c r="AT268" s="155" t="s">
        <v>207</v>
      </c>
      <c r="AU268" s="155" t="s">
        <v>82</v>
      </c>
      <c r="AY268" s="15" t="s">
        <v>193</v>
      </c>
      <c r="BE268" s="156">
        <f>IF(N268="základní",J268,0)</f>
        <v>0</v>
      </c>
      <c r="BF268" s="156">
        <f>IF(N268="snížená",J268,0)</f>
        <v>0</v>
      </c>
      <c r="BG268" s="156">
        <f>IF(N268="zákl. přenesená",J268,0)</f>
        <v>0</v>
      </c>
      <c r="BH268" s="156">
        <f>IF(N268="sníž. přenesená",J268,0)</f>
        <v>0</v>
      </c>
      <c r="BI268" s="156">
        <f>IF(N268="nulová",J268,0)</f>
        <v>0</v>
      </c>
      <c r="BJ268" s="15" t="s">
        <v>82</v>
      </c>
      <c r="BK268" s="156">
        <f>ROUND(I268*H268,2)</f>
        <v>0</v>
      </c>
      <c r="BL268" s="15" t="s">
        <v>268</v>
      </c>
      <c r="BM268" s="155" t="s">
        <v>3799</v>
      </c>
    </row>
    <row r="269" spans="2:65" s="1" customFormat="1" ht="11.25">
      <c r="B269" s="30"/>
      <c r="D269" s="180" t="s">
        <v>286</v>
      </c>
      <c r="F269" s="181" t="s">
        <v>2011</v>
      </c>
      <c r="I269" s="115"/>
      <c r="L269" s="30"/>
      <c r="M269" s="182"/>
      <c r="T269" s="54"/>
      <c r="AT269" s="15" t="s">
        <v>286</v>
      </c>
      <c r="AU269" s="15" t="s">
        <v>82</v>
      </c>
    </row>
    <row r="270" spans="2:65" s="12" customFormat="1" ht="11.25">
      <c r="B270" s="165"/>
      <c r="D270" s="166" t="s">
        <v>224</v>
      </c>
      <c r="E270" s="167" t="s">
        <v>1</v>
      </c>
      <c r="F270" s="168" t="s">
        <v>3800</v>
      </c>
      <c r="H270" s="169">
        <v>341.1</v>
      </c>
      <c r="I270" s="170"/>
      <c r="L270" s="165"/>
      <c r="M270" s="171"/>
      <c r="T270" s="172"/>
      <c r="AT270" s="167" t="s">
        <v>224</v>
      </c>
      <c r="AU270" s="167" t="s">
        <v>82</v>
      </c>
      <c r="AV270" s="12" t="s">
        <v>84</v>
      </c>
      <c r="AW270" s="12" t="s">
        <v>226</v>
      </c>
      <c r="AX270" s="12" t="s">
        <v>74</v>
      </c>
      <c r="AY270" s="167" t="s">
        <v>193</v>
      </c>
    </row>
    <row r="271" spans="2:65" s="12" customFormat="1" ht="11.25">
      <c r="B271" s="165"/>
      <c r="D271" s="166" t="s">
        <v>224</v>
      </c>
      <c r="E271" s="167" t="s">
        <v>1</v>
      </c>
      <c r="F271" s="168" t="s">
        <v>3801</v>
      </c>
      <c r="H271" s="169">
        <v>30.72</v>
      </c>
      <c r="I271" s="170"/>
      <c r="L271" s="165"/>
      <c r="M271" s="171"/>
      <c r="T271" s="172"/>
      <c r="AT271" s="167" t="s">
        <v>224</v>
      </c>
      <c r="AU271" s="167" t="s">
        <v>82</v>
      </c>
      <c r="AV271" s="12" t="s">
        <v>84</v>
      </c>
      <c r="AW271" s="12" t="s">
        <v>226</v>
      </c>
      <c r="AX271" s="12" t="s">
        <v>74</v>
      </c>
      <c r="AY271" s="167" t="s">
        <v>193</v>
      </c>
    </row>
    <row r="272" spans="2:65" s="12" customFormat="1" ht="11.25">
      <c r="B272" s="165"/>
      <c r="D272" s="166" t="s">
        <v>224</v>
      </c>
      <c r="E272" s="167" t="s">
        <v>1</v>
      </c>
      <c r="F272" s="168" t="s">
        <v>3802</v>
      </c>
      <c r="H272" s="169">
        <v>10.967040000000001</v>
      </c>
      <c r="I272" s="170"/>
      <c r="L272" s="165"/>
      <c r="M272" s="171"/>
      <c r="T272" s="172"/>
      <c r="AT272" s="167" t="s">
        <v>224</v>
      </c>
      <c r="AU272" s="167" t="s">
        <v>82</v>
      </c>
      <c r="AV272" s="12" t="s">
        <v>84</v>
      </c>
      <c r="AW272" s="12" t="s">
        <v>226</v>
      </c>
      <c r="AX272" s="12" t="s">
        <v>74</v>
      </c>
      <c r="AY272" s="167" t="s">
        <v>193</v>
      </c>
    </row>
    <row r="273" spans="2:65" s="12" customFormat="1" ht="11.25">
      <c r="B273" s="165"/>
      <c r="D273" s="166" t="s">
        <v>224</v>
      </c>
      <c r="E273" s="167" t="s">
        <v>1</v>
      </c>
      <c r="F273" s="168" t="s">
        <v>3803</v>
      </c>
      <c r="H273" s="169">
        <v>49.881480000000003</v>
      </c>
      <c r="I273" s="170"/>
      <c r="L273" s="165"/>
      <c r="M273" s="171"/>
      <c r="T273" s="172"/>
      <c r="AT273" s="167" t="s">
        <v>224</v>
      </c>
      <c r="AU273" s="167" t="s">
        <v>82</v>
      </c>
      <c r="AV273" s="12" t="s">
        <v>84</v>
      </c>
      <c r="AW273" s="12" t="s">
        <v>226</v>
      </c>
      <c r="AX273" s="12" t="s">
        <v>74</v>
      </c>
      <c r="AY273" s="167" t="s">
        <v>193</v>
      </c>
    </row>
    <row r="274" spans="2:65" s="12" customFormat="1" ht="11.25">
      <c r="B274" s="165"/>
      <c r="D274" s="166" t="s">
        <v>224</v>
      </c>
      <c r="E274" s="167" t="s">
        <v>1</v>
      </c>
      <c r="F274" s="168" t="s">
        <v>3804</v>
      </c>
      <c r="H274" s="169">
        <v>93.96</v>
      </c>
      <c r="I274" s="170"/>
      <c r="L274" s="165"/>
      <c r="M274" s="171"/>
      <c r="T274" s="172"/>
      <c r="AT274" s="167" t="s">
        <v>224</v>
      </c>
      <c r="AU274" s="167" t="s">
        <v>82</v>
      </c>
      <c r="AV274" s="12" t="s">
        <v>84</v>
      </c>
      <c r="AW274" s="12" t="s">
        <v>226</v>
      </c>
      <c r="AX274" s="12" t="s">
        <v>74</v>
      </c>
      <c r="AY274" s="167" t="s">
        <v>193</v>
      </c>
    </row>
    <row r="275" spans="2:65" s="12" customFormat="1" ht="11.25">
      <c r="B275" s="165"/>
      <c r="D275" s="166" t="s">
        <v>224</v>
      </c>
      <c r="E275" s="167" t="s">
        <v>1</v>
      </c>
      <c r="F275" s="168" t="s">
        <v>3805</v>
      </c>
      <c r="H275" s="169">
        <v>22.344000000000001</v>
      </c>
      <c r="I275" s="170"/>
      <c r="L275" s="165"/>
      <c r="M275" s="171"/>
      <c r="T275" s="172"/>
      <c r="AT275" s="167" t="s">
        <v>224</v>
      </c>
      <c r="AU275" s="167" t="s">
        <v>82</v>
      </c>
      <c r="AV275" s="12" t="s">
        <v>84</v>
      </c>
      <c r="AW275" s="12" t="s">
        <v>226</v>
      </c>
      <c r="AX275" s="12" t="s">
        <v>74</v>
      </c>
      <c r="AY275" s="167" t="s">
        <v>193</v>
      </c>
    </row>
    <row r="276" spans="2:65" s="12" customFormat="1" ht="11.25">
      <c r="B276" s="165"/>
      <c r="D276" s="166" t="s">
        <v>224</v>
      </c>
      <c r="E276" s="167" t="s">
        <v>1</v>
      </c>
      <c r="F276" s="168" t="s">
        <v>3806</v>
      </c>
      <c r="H276" s="169">
        <v>23.5152</v>
      </c>
      <c r="I276" s="170"/>
      <c r="L276" s="165"/>
      <c r="M276" s="171"/>
      <c r="T276" s="172"/>
      <c r="AT276" s="167" t="s">
        <v>224</v>
      </c>
      <c r="AU276" s="167" t="s">
        <v>82</v>
      </c>
      <c r="AV276" s="12" t="s">
        <v>84</v>
      </c>
      <c r="AW276" s="12" t="s">
        <v>226</v>
      </c>
      <c r="AX276" s="12" t="s">
        <v>74</v>
      </c>
      <c r="AY276" s="167" t="s">
        <v>193</v>
      </c>
    </row>
    <row r="277" spans="2:65" s="12" customFormat="1" ht="11.25">
      <c r="B277" s="165"/>
      <c r="D277" s="166" t="s">
        <v>224</v>
      </c>
      <c r="E277" s="167" t="s">
        <v>1</v>
      </c>
      <c r="F277" s="168" t="s">
        <v>3807</v>
      </c>
      <c r="H277" s="169">
        <v>9.1560000000000006</v>
      </c>
      <c r="I277" s="170"/>
      <c r="L277" s="165"/>
      <c r="M277" s="171"/>
      <c r="T277" s="172"/>
      <c r="AT277" s="167" t="s">
        <v>224</v>
      </c>
      <c r="AU277" s="167" t="s">
        <v>82</v>
      </c>
      <c r="AV277" s="12" t="s">
        <v>84</v>
      </c>
      <c r="AW277" s="12" t="s">
        <v>226</v>
      </c>
      <c r="AX277" s="12" t="s">
        <v>74</v>
      </c>
      <c r="AY277" s="167" t="s">
        <v>193</v>
      </c>
    </row>
    <row r="278" spans="2:65" s="13" customFormat="1" ht="11.25">
      <c r="B278" s="173"/>
      <c r="D278" s="166" t="s">
        <v>224</v>
      </c>
      <c r="E278" s="174" t="s">
        <v>1</v>
      </c>
      <c r="F278" s="175" t="s">
        <v>227</v>
      </c>
      <c r="H278" s="176">
        <v>581.64372000000003</v>
      </c>
      <c r="I278" s="177"/>
      <c r="L278" s="173"/>
      <c r="M278" s="178"/>
      <c r="T278" s="179"/>
      <c r="AT278" s="174" t="s">
        <v>224</v>
      </c>
      <c r="AU278" s="174" t="s">
        <v>82</v>
      </c>
      <c r="AV278" s="13" t="s">
        <v>192</v>
      </c>
      <c r="AW278" s="13" t="s">
        <v>226</v>
      </c>
      <c r="AX278" s="13" t="s">
        <v>82</v>
      </c>
      <c r="AY278" s="174" t="s">
        <v>193</v>
      </c>
    </row>
    <row r="279" spans="2:65" s="1" customFormat="1" ht="21.75" customHeight="1">
      <c r="B279" s="114"/>
      <c r="C279" s="157" t="s">
        <v>484</v>
      </c>
      <c r="D279" s="157" t="s">
        <v>207</v>
      </c>
      <c r="E279" s="158" t="s">
        <v>2014</v>
      </c>
      <c r="F279" s="159" t="s">
        <v>2015</v>
      </c>
      <c r="G279" s="160" t="s">
        <v>199</v>
      </c>
      <c r="H279" s="161">
        <v>3</v>
      </c>
      <c r="I279" s="162"/>
      <c r="J279" s="163">
        <f>ROUND(I279*H279,2)</f>
        <v>0</v>
      </c>
      <c r="K279" s="159" t="s">
        <v>1</v>
      </c>
      <c r="L279" s="30"/>
      <c r="M279" s="164" t="s">
        <v>1</v>
      </c>
      <c r="N279" s="113" t="s">
        <v>39</v>
      </c>
      <c r="P279" s="153">
        <f>O279*H279</f>
        <v>0</v>
      </c>
      <c r="Q279" s="153">
        <v>0</v>
      </c>
      <c r="R279" s="153">
        <f>Q279*H279</f>
        <v>0</v>
      </c>
      <c r="S279" s="153">
        <v>0</v>
      </c>
      <c r="T279" s="154">
        <f>S279*H279</f>
        <v>0</v>
      </c>
      <c r="AR279" s="155" t="s">
        <v>192</v>
      </c>
      <c r="AT279" s="155" t="s">
        <v>207</v>
      </c>
      <c r="AU279" s="155" t="s">
        <v>82</v>
      </c>
      <c r="AY279" s="15" t="s">
        <v>193</v>
      </c>
      <c r="BE279" s="156">
        <f>IF(N279="základní",J279,0)</f>
        <v>0</v>
      </c>
      <c r="BF279" s="156">
        <f>IF(N279="snížená",J279,0)</f>
        <v>0</v>
      </c>
      <c r="BG279" s="156">
        <f>IF(N279="zákl. přenesená",J279,0)</f>
        <v>0</v>
      </c>
      <c r="BH279" s="156">
        <f>IF(N279="sníž. přenesená",J279,0)</f>
        <v>0</v>
      </c>
      <c r="BI279" s="156">
        <f>IF(N279="nulová",J279,0)</f>
        <v>0</v>
      </c>
      <c r="BJ279" s="15" t="s">
        <v>82</v>
      </c>
      <c r="BK279" s="156">
        <f>ROUND(I279*H279,2)</f>
        <v>0</v>
      </c>
      <c r="BL279" s="15" t="s">
        <v>192</v>
      </c>
      <c r="BM279" s="155" t="s">
        <v>3808</v>
      </c>
    </row>
    <row r="280" spans="2:65" s="1" customFormat="1" ht="16.5" customHeight="1">
      <c r="B280" s="114"/>
      <c r="C280" s="157" t="s">
        <v>298</v>
      </c>
      <c r="D280" s="157" t="s">
        <v>207</v>
      </c>
      <c r="E280" s="158" t="s">
        <v>2080</v>
      </c>
      <c r="F280" s="159" t="s">
        <v>2081</v>
      </c>
      <c r="G280" s="160" t="s">
        <v>857</v>
      </c>
      <c r="H280" s="161">
        <v>9.9120000000000008</v>
      </c>
      <c r="I280" s="162"/>
      <c r="J280" s="163">
        <f>ROUND(I280*H280,2)</f>
        <v>0</v>
      </c>
      <c r="K280" s="159" t="s">
        <v>1</v>
      </c>
      <c r="L280" s="30"/>
      <c r="M280" s="164" t="s">
        <v>1</v>
      </c>
      <c r="N280" s="113" t="s">
        <v>39</v>
      </c>
      <c r="P280" s="153">
        <f>O280*H280</f>
        <v>0</v>
      </c>
      <c r="Q280" s="153">
        <v>0</v>
      </c>
      <c r="R280" s="153">
        <f>Q280*H280</f>
        <v>0</v>
      </c>
      <c r="S280" s="153">
        <v>0</v>
      </c>
      <c r="T280" s="154">
        <f>S280*H280</f>
        <v>0</v>
      </c>
      <c r="AR280" s="155" t="s">
        <v>1004</v>
      </c>
      <c r="AT280" s="155" t="s">
        <v>207</v>
      </c>
      <c r="AU280" s="155" t="s">
        <v>82</v>
      </c>
      <c r="AY280" s="15" t="s">
        <v>193</v>
      </c>
      <c r="BE280" s="156">
        <f>IF(N280="základní",J280,0)</f>
        <v>0</v>
      </c>
      <c r="BF280" s="156">
        <f>IF(N280="snížená",J280,0)</f>
        <v>0</v>
      </c>
      <c r="BG280" s="156">
        <f>IF(N280="zákl. přenesená",J280,0)</f>
        <v>0</v>
      </c>
      <c r="BH280" s="156">
        <f>IF(N280="sníž. přenesená",J280,0)</f>
        <v>0</v>
      </c>
      <c r="BI280" s="156">
        <f>IF(N280="nulová",J280,0)</f>
        <v>0</v>
      </c>
      <c r="BJ280" s="15" t="s">
        <v>82</v>
      </c>
      <c r="BK280" s="156">
        <f>ROUND(I280*H280,2)</f>
        <v>0</v>
      </c>
      <c r="BL280" s="15" t="s">
        <v>1004</v>
      </c>
      <c r="BM280" s="155" t="s">
        <v>3809</v>
      </c>
    </row>
    <row r="281" spans="2:65" s="12" customFormat="1" ht="11.25">
      <c r="B281" s="165"/>
      <c r="D281" s="166" t="s">
        <v>224</v>
      </c>
      <c r="E281" s="167" t="s">
        <v>1</v>
      </c>
      <c r="F281" s="168" t="s">
        <v>3810</v>
      </c>
      <c r="H281" s="169">
        <v>9.9120000000000008</v>
      </c>
      <c r="I281" s="170"/>
      <c r="L281" s="165"/>
      <c r="M281" s="171"/>
      <c r="T281" s="172"/>
      <c r="AT281" s="167" t="s">
        <v>224</v>
      </c>
      <c r="AU281" s="167" t="s">
        <v>82</v>
      </c>
      <c r="AV281" s="12" t="s">
        <v>84</v>
      </c>
      <c r="AW281" s="12" t="s">
        <v>226</v>
      </c>
      <c r="AX281" s="12" t="s">
        <v>74</v>
      </c>
      <c r="AY281" s="167" t="s">
        <v>193</v>
      </c>
    </row>
    <row r="282" spans="2:65" s="13" customFormat="1" ht="11.25">
      <c r="B282" s="173"/>
      <c r="D282" s="166" t="s">
        <v>224</v>
      </c>
      <c r="E282" s="174" t="s">
        <v>1</v>
      </c>
      <c r="F282" s="175" t="s">
        <v>227</v>
      </c>
      <c r="H282" s="176">
        <v>9.9120000000000008</v>
      </c>
      <c r="I282" s="177"/>
      <c r="L282" s="173"/>
      <c r="M282" s="178"/>
      <c r="T282" s="179"/>
      <c r="AT282" s="174" t="s">
        <v>224</v>
      </c>
      <c r="AU282" s="174" t="s">
        <v>82</v>
      </c>
      <c r="AV282" s="13" t="s">
        <v>192</v>
      </c>
      <c r="AW282" s="13" t="s">
        <v>226</v>
      </c>
      <c r="AX282" s="13" t="s">
        <v>82</v>
      </c>
      <c r="AY282" s="174" t="s">
        <v>193</v>
      </c>
    </row>
    <row r="283" spans="2:65" s="1" customFormat="1" ht="16.5" customHeight="1">
      <c r="B283" s="114"/>
      <c r="C283" s="143" t="s">
        <v>491</v>
      </c>
      <c r="D283" s="143" t="s">
        <v>196</v>
      </c>
      <c r="E283" s="144" t="s">
        <v>2087</v>
      </c>
      <c r="F283" s="145" t="s">
        <v>1008</v>
      </c>
      <c r="G283" s="146" t="s">
        <v>857</v>
      </c>
      <c r="H283" s="147">
        <v>9.9120000000000008</v>
      </c>
      <c r="I283" s="148"/>
      <c r="J283" s="149">
        <f>ROUND(I283*H283,2)</f>
        <v>0</v>
      </c>
      <c r="K283" s="145" t="s">
        <v>1</v>
      </c>
      <c r="L283" s="150"/>
      <c r="M283" s="151" t="s">
        <v>1</v>
      </c>
      <c r="N283" s="152" t="s">
        <v>39</v>
      </c>
      <c r="P283" s="153">
        <f>O283*H283</f>
        <v>0</v>
      </c>
      <c r="Q283" s="153">
        <v>0</v>
      </c>
      <c r="R283" s="153">
        <f>Q283*H283</f>
        <v>0</v>
      </c>
      <c r="S283" s="153">
        <v>0</v>
      </c>
      <c r="T283" s="154">
        <f>S283*H283</f>
        <v>0</v>
      </c>
      <c r="AR283" s="155" t="s">
        <v>1004</v>
      </c>
      <c r="AT283" s="155" t="s">
        <v>196</v>
      </c>
      <c r="AU283" s="155" t="s">
        <v>82</v>
      </c>
      <c r="AY283" s="15" t="s">
        <v>193</v>
      </c>
      <c r="BE283" s="156">
        <f>IF(N283="základní",J283,0)</f>
        <v>0</v>
      </c>
      <c r="BF283" s="156">
        <f>IF(N283="snížená",J283,0)</f>
        <v>0</v>
      </c>
      <c r="BG283" s="156">
        <f>IF(N283="zákl. přenesená",J283,0)</f>
        <v>0</v>
      </c>
      <c r="BH283" s="156">
        <f>IF(N283="sníž. přenesená",J283,0)</f>
        <v>0</v>
      </c>
      <c r="BI283" s="156">
        <f>IF(N283="nulová",J283,0)</f>
        <v>0</v>
      </c>
      <c r="BJ283" s="15" t="s">
        <v>82</v>
      </c>
      <c r="BK283" s="156">
        <f>ROUND(I283*H283,2)</f>
        <v>0</v>
      </c>
      <c r="BL283" s="15" t="s">
        <v>1004</v>
      </c>
      <c r="BM283" s="155" t="s">
        <v>3811</v>
      </c>
    </row>
    <row r="284" spans="2:65" s="12" customFormat="1" ht="11.25">
      <c r="B284" s="165"/>
      <c r="D284" s="166" t="s">
        <v>224</v>
      </c>
      <c r="E284" s="167" t="s">
        <v>1</v>
      </c>
      <c r="F284" s="168" t="s">
        <v>3810</v>
      </c>
      <c r="H284" s="169">
        <v>9.9120000000000008</v>
      </c>
      <c r="I284" s="170"/>
      <c r="L284" s="165"/>
      <c r="M284" s="171"/>
      <c r="T284" s="172"/>
      <c r="AT284" s="167" t="s">
        <v>224</v>
      </c>
      <c r="AU284" s="167" t="s">
        <v>82</v>
      </c>
      <c r="AV284" s="12" t="s">
        <v>84</v>
      </c>
      <c r="AW284" s="12" t="s">
        <v>226</v>
      </c>
      <c r="AX284" s="12" t="s">
        <v>74</v>
      </c>
      <c r="AY284" s="167" t="s">
        <v>193</v>
      </c>
    </row>
    <row r="285" spans="2:65" s="13" customFormat="1" ht="11.25">
      <c r="B285" s="173"/>
      <c r="D285" s="166" t="s">
        <v>224</v>
      </c>
      <c r="E285" s="174" t="s">
        <v>1</v>
      </c>
      <c r="F285" s="175" t="s">
        <v>227</v>
      </c>
      <c r="H285" s="176">
        <v>9.9120000000000008</v>
      </c>
      <c r="I285" s="177"/>
      <c r="L285" s="173"/>
      <c r="M285" s="178"/>
      <c r="T285" s="179"/>
      <c r="AT285" s="174" t="s">
        <v>224</v>
      </c>
      <c r="AU285" s="174" t="s">
        <v>82</v>
      </c>
      <c r="AV285" s="13" t="s">
        <v>192</v>
      </c>
      <c r="AW285" s="13" t="s">
        <v>226</v>
      </c>
      <c r="AX285" s="13" t="s">
        <v>82</v>
      </c>
      <c r="AY285" s="174" t="s">
        <v>193</v>
      </c>
    </row>
    <row r="286" spans="2:65" s="1" customFormat="1" ht="49.15" customHeight="1">
      <c r="B286" s="114"/>
      <c r="C286" s="157" t="s">
        <v>301</v>
      </c>
      <c r="D286" s="157" t="s">
        <v>207</v>
      </c>
      <c r="E286" s="158" t="s">
        <v>3812</v>
      </c>
      <c r="F286" s="159" t="s">
        <v>3813</v>
      </c>
      <c r="G286" s="160" t="s">
        <v>857</v>
      </c>
      <c r="H286" s="161">
        <v>0.75600000000000001</v>
      </c>
      <c r="I286" s="162"/>
      <c r="J286" s="163">
        <f>ROUND(I286*H286,2)</f>
        <v>0</v>
      </c>
      <c r="K286" s="159" t="s">
        <v>239</v>
      </c>
      <c r="L286" s="30"/>
      <c r="M286" s="164" t="s">
        <v>1</v>
      </c>
      <c r="N286" s="113" t="s">
        <v>39</v>
      </c>
      <c r="P286" s="153">
        <f>O286*H286</f>
        <v>0</v>
      </c>
      <c r="Q286" s="153">
        <v>2.2284000000000002</v>
      </c>
      <c r="R286" s="153">
        <f>Q286*H286</f>
        <v>1.6846704000000001</v>
      </c>
      <c r="S286" s="153">
        <v>0</v>
      </c>
      <c r="T286" s="154">
        <f>S286*H286</f>
        <v>0</v>
      </c>
      <c r="AR286" s="155" t="s">
        <v>268</v>
      </c>
      <c r="AT286" s="155" t="s">
        <v>207</v>
      </c>
      <c r="AU286" s="155" t="s">
        <v>82</v>
      </c>
      <c r="AY286" s="15" t="s">
        <v>193</v>
      </c>
      <c r="BE286" s="156">
        <f>IF(N286="základní",J286,0)</f>
        <v>0</v>
      </c>
      <c r="BF286" s="156">
        <f>IF(N286="snížená",J286,0)</f>
        <v>0</v>
      </c>
      <c r="BG286" s="156">
        <f>IF(N286="zákl. přenesená",J286,0)</f>
        <v>0</v>
      </c>
      <c r="BH286" s="156">
        <f>IF(N286="sníž. přenesená",J286,0)</f>
        <v>0</v>
      </c>
      <c r="BI286" s="156">
        <f>IF(N286="nulová",J286,0)</f>
        <v>0</v>
      </c>
      <c r="BJ286" s="15" t="s">
        <v>82</v>
      </c>
      <c r="BK286" s="156">
        <f>ROUND(I286*H286,2)</f>
        <v>0</v>
      </c>
      <c r="BL286" s="15" t="s">
        <v>268</v>
      </c>
      <c r="BM286" s="155" t="s">
        <v>3814</v>
      </c>
    </row>
    <row r="287" spans="2:65" s="1" customFormat="1" ht="11.25">
      <c r="B287" s="30"/>
      <c r="D287" s="180" t="s">
        <v>286</v>
      </c>
      <c r="F287" s="181" t="s">
        <v>3815</v>
      </c>
      <c r="I287" s="115"/>
      <c r="L287" s="30"/>
      <c r="M287" s="182"/>
      <c r="T287" s="54"/>
      <c r="AT287" s="15" t="s">
        <v>286</v>
      </c>
      <c r="AU287" s="15" t="s">
        <v>82</v>
      </c>
    </row>
    <row r="288" spans="2:65" s="1" customFormat="1" ht="19.5">
      <c r="B288" s="30"/>
      <c r="D288" s="166" t="s">
        <v>1116</v>
      </c>
      <c r="F288" s="192" t="s">
        <v>3816</v>
      </c>
      <c r="I288" s="115"/>
      <c r="L288" s="30"/>
      <c r="M288" s="182"/>
      <c r="T288" s="54"/>
      <c r="AT288" s="15" t="s">
        <v>1116</v>
      </c>
      <c r="AU288" s="15" t="s">
        <v>82</v>
      </c>
    </row>
    <row r="289" spans="2:65" s="12" customFormat="1" ht="11.25">
      <c r="B289" s="165"/>
      <c r="D289" s="166" t="s">
        <v>224</v>
      </c>
      <c r="E289" s="167" t="s">
        <v>1</v>
      </c>
      <c r="F289" s="168" t="s">
        <v>3817</v>
      </c>
      <c r="H289" s="169">
        <v>0.75600000000000001</v>
      </c>
      <c r="I289" s="170"/>
      <c r="L289" s="165"/>
      <c r="M289" s="171"/>
      <c r="T289" s="172"/>
      <c r="AT289" s="167" t="s">
        <v>224</v>
      </c>
      <c r="AU289" s="167" t="s">
        <v>82</v>
      </c>
      <c r="AV289" s="12" t="s">
        <v>84</v>
      </c>
      <c r="AW289" s="12" t="s">
        <v>226</v>
      </c>
      <c r="AX289" s="12" t="s">
        <v>82</v>
      </c>
      <c r="AY289" s="167" t="s">
        <v>193</v>
      </c>
    </row>
    <row r="290" spans="2:65" s="1" customFormat="1" ht="24.2" customHeight="1">
      <c r="B290" s="114"/>
      <c r="C290" s="157" t="s">
        <v>500</v>
      </c>
      <c r="D290" s="157" t="s">
        <v>207</v>
      </c>
      <c r="E290" s="158" t="s">
        <v>3818</v>
      </c>
      <c r="F290" s="159" t="s">
        <v>3819</v>
      </c>
      <c r="G290" s="160" t="s">
        <v>258</v>
      </c>
      <c r="H290" s="161">
        <v>4</v>
      </c>
      <c r="I290" s="162"/>
      <c r="J290" s="163">
        <f>ROUND(I290*H290,2)</f>
        <v>0</v>
      </c>
      <c r="K290" s="159" t="s">
        <v>239</v>
      </c>
      <c r="L290" s="30"/>
      <c r="M290" s="164" t="s">
        <v>1</v>
      </c>
      <c r="N290" s="113" t="s">
        <v>39</v>
      </c>
      <c r="P290" s="153">
        <f>O290*H290</f>
        <v>0</v>
      </c>
      <c r="Q290" s="153">
        <v>0</v>
      </c>
      <c r="R290" s="153">
        <f>Q290*H290</f>
        <v>0</v>
      </c>
      <c r="S290" s="153">
        <v>0</v>
      </c>
      <c r="T290" s="154">
        <f>S290*H290</f>
        <v>0</v>
      </c>
      <c r="AR290" s="155" t="s">
        <v>1004</v>
      </c>
      <c r="AT290" s="155" t="s">
        <v>207</v>
      </c>
      <c r="AU290" s="155" t="s">
        <v>82</v>
      </c>
      <c r="AY290" s="15" t="s">
        <v>193</v>
      </c>
      <c r="BE290" s="156">
        <f>IF(N290="základní",J290,0)</f>
        <v>0</v>
      </c>
      <c r="BF290" s="156">
        <f>IF(N290="snížená",J290,0)</f>
        <v>0</v>
      </c>
      <c r="BG290" s="156">
        <f>IF(N290="zákl. přenesená",J290,0)</f>
        <v>0</v>
      </c>
      <c r="BH290" s="156">
        <f>IF(N290="sníž. přenesená",J290,0)</f>
        <v>0</v>
      </c>
      <c r="BI290" s="156">
        <f>IF(N290="nulová",J290,0)</f>
        <v>0</v>
      </c>
      <c r="BJ290" s="15" t="s">
        <v>82</v>
      </c>
      <c r="BK290" s="156">
        <f>ROUND(I290*H290,2)</f>
        <v>0</v>
      </c>
      <c r="BL290" s="15" t="s">
        <v>1004</v>
      </c>
      <c r="BM290" s="155" t="s">
        <v>3820</v>
      </c>
    </row>
    <row r="291" spans="2:65" s="1" customFormat="1" ht="11.25">
      <c r="B291" s="30"/>
      <c r="D291" s="180" t="s">
        <v>286</v>
      </c>
      <c r="F291" s="181" t="s">
        <v>3821</v>
      </c>
      <c r="I291" s="115"/>
      <c r="L291" s="30"/>
      <c r="M291" s="182"/>
      <c r="T291" s="54"/>
      <c r="AT291" s="15" t="s">
        <v>286</v>
      </c>
      <c r="AU291" s="15" t="s">
        <v>82</v>
      </c>
    </row>
    <row r="292" spans="2:65" s="1" customFormat="1" ht="24.95" customHeight="1">
      <c r="B292" s="114"/>
      <c r="C292" s="143" t="s">
        <v>306</v>
      </c>
      <c r="D292" s="143" t="s">
        <v>196</v>
      </c>
      <c r="E292" s="144" t="s">
        <v>3822</v>
      </c>
      <c r="F292" s="145" t="s">
        <v>3823</v>
      </c>
      <c r="G292" s="146" t="s">
        <v>199</v>
      </c>
      <c r="H292" s="147">
        <v>1</v>
      </c>
      <c r="I292" s="148"/>
      <c r="J292" s="149">
        <f>ROUND(I292*H292,2)</f>
        <v>0</v>
      </c>
      <c r="K292" s="145" t="s">
        <v>1</v>
      </c>
      <c r="L292" s="150"/>
      <c r="M292" s="151" t="s">
        <v>1</v>
      </c>
      <c r="N292" s="152" t="s">
        <v>39</v>
      </c>
      <c r="P292" s="153">
        <f>O292*H292</f>
        <v>0</v>
      </c>
      <c r="Q292" s="153">
        <v>0</v>
      </c>
      <c r="R292" s="153">
        <f>Q292*H292</f>
        <v>0</v>
      </c>
      <c r="S292" s="153">
        <v>0</v>
      </c>
      <c r="T292" s="154">
        <f>S292*H292</f>
        <v>0</v>
      </c>
      <c r="AR292" s="155" t="s">
        <v>550</v>
      </c>
      <c r="AT292" s="155" t="s">
        <v>196</v>
      </c>
      <c r="AU292" s="155" t="s">
        <v>82</v>
      </c>
      <c r="AY292" s="15" t="s">
        <v>193</v>
      </c>
      <c r="BE292" s="156">
        <f>IF(N292="základní",J292,0)</f>
        <v>0</v>
      </c>
      <c r="BF292" s="156">
        <f>IF(N292="snížená",J292,0)</f>
        <v>0</v>
      </c>
      <c r="BG292" s="156">
        <f>IF(N292="zákl. přenesená",J292,0)</f>
        <v>0</v>
      </c>
      <c r="BH292" s="156">
        <f>IF(N292="sníž. přenesená",J292,0)</f>
        <v>0</v>
      </c>
      <c r="BI292" s="156">
        <f>IF(N292="nulová",J292,0)</f>
        <v>0</v>
      </c>
      <c r="BJ292" s="15" t="s">
        <v>82</v>
      </c>
      <c r="BK292" s="156">
        <f>ROUND(I292*H292,2)</f>
        <v>0</v>
      </c>
      <c r="BL292" s="15" t="s">
        <v>550</v>
      </c>
      <c r="BM292" s="155" t="s">
        <v>3824</v>
      </c>
    </row>
    <row r="293" spans="2:65" s="1" customFormat="1" ht="39">
      <c r="B293" s="30"/>
      <c r="D293" s="166" t="s">
        <v>1116</v>
      </c>
      <c r="F293" s="192" t="s">
        <v>3825</v>
      </c>
      <c r="I293" s="115"/>
      <c r="L293" s="30"/>
      <c r="M293" s="182"/>
      <c r="T293" s="54"/>
      <c r="AT293" s="15" t="s">
        <v>1116</v>
      </c>
      <c r="AU293" s="15" t="s">
        <v>82</v>
      </c>
    </row>
    <row r="294" spans="2:65" s="1" customFormat="1" ht="24.95" customHeight="1">
      <c r="B294" s="114"/>
      <c r="C294" s="143" t="s">
        <v>507</v>
      </c>
      <c r="D294" s="143" t="s">
        <v>196</v>
      </c>
      <c r="E294" s="144" t="s">
        <v>3826</v>
      </c>
      <c r="F294" s="145" t="s">
        <v>3827</v>
      </c>
      <c r="G294" s="146" t="s">
        <v>199</v>
      </c>
      <c r="H294" s="147">
        <v>1</v>
      </c>
      <c r="I294" s="148"/>
      <c r="J294" s="149">
        <f>ROUND(I294*H294,2)</f>
        <v>0</v>
      </c>
      <c r="K294" s="145" t="s">
        <v>1</v>
      </c>
      <c r="L294" s="150"/>
      <c r="M294" s="151" t="s">
        <v>1</v>
      </c>
      <c r="N294" s="152" t="s">
        <v>39</v>
      </c>
      <c r="P294" s="153">
        <f>O294*H294</f>
        <v>0</v>
      </c>
      <c r="Q294" s="153">
        <v>0</v>
      </c>
      <c r="R294" s="153">
        <f>Q294*H294</f>
        <v>0</v>
      </c>
      <c r="S294" s="153">
        <v>0</v>
      </c>
      <c r="T294" s="154">
        <f>S294*H294</f>
        <v>0</v>
      </c>
      <c r="AR294" s="155" t="s">
        <v>550</v>
      </c>
      <c r="AT294" s="155" t="s">
        <v>196</v>
      </c>
      <c r="AU294" s="155" t="s">
        <v>82</v>
      </c>
      <c r="AY294" s="15" t="s">
        <v>193</v>
      </c>
      <c r="BE294" s="156">
        <f>IF(N294="základní",J294,0)</f>
        <v>0</v>
      </c>
      <c r="BF294" s="156">
        <f>IF(N294="snížená",J294,0)</f>
        <v>0</v>
      </c>
      <c r="BG294" s="156">
        <f>IF(N294="zákl. přenesená",J294,0)</f>
        <v>0</v>
      </c>
      <c r="BH294" s="156">
        <f>IF(N294="sníž. přenesená",J294,0)</f>
        <v>0</v>
      </c>
      <c r="BI294" s="156">
        <f>IF(N294="nulová",J294,0)</f>
        <v>0</v>
      </c>
      <c r="BJ294" s="15" t="s">
        <v>82</v>
      </c>
      <c r="BK294" s="156">
        <f>ROUND(I294*H294,2)</f>
        <v>0</v>
      </c>
      <c r="BL294" s="15" t="s">
        <v>550</v>
      </c>
      <c r="BM294" s="155" t="s">
        <v>3828</v>
      </c>
    </row>
    <row r="295" spans="2:65" s="1" customFormat="1" ht="39">
      <c r="B295" s="30"/>
      <c r="D295" s="166" t="s">
        <v>1116</v>
      </c>
      <c r="F295" s="192" t="s">
        <v>3829</v>
      </c>
      <c r="I295" s="115"/>
      <c r="L295" s="30"/>
      <c r="M295" s="182"/>
      <c r="T295" s="54"/>
      <c r="AT295" s="15" t="s">
        <v>1116</v>
      </c>
      <c r="AU295" s="15" t="s">
        <v>82</v>
      </c>
    </row>
    <row r="296" spans="2:65" s="1" customFormat="1" ht="24.95" customHeight="1">
      <c r="B296" s="114"/>
      <c r="C296" s="143" t="s">
        <v>309</v>
      </c>
      <c r="D296" s="143" t="s">
        <v>196</v>
      </c>
      <c r="E296" s="144" t="s">
        <v>3830</v>
      </c>
      <c r="F296" s="145" t="s">
        <v>3831</v>
      </c>
      <c r="G296" s="146" t="s">
        <v>199</v>
      </c>
      <c r="H296" s="147">
        <v>1</v>
      </c>
      <c r="I296" s="148"/>
      <c r="J296" s="149">
        <f>ROUND(I296*H296,2)</f>
        <v>0</v>
      </c>
      <c r="K296" s="145" t="s">
        <v>1</v>
      </c>
      <c r="L296" s="150"/>
      <c r="M296" s="151" t="s">
        <v>1</v>
      </c>
      <c r="N296" s="152" t="s">
        <v>39</v>
      </c>
      <c r="P296" s="153">
        <f>O296*H296</f>
        <v>0</v>
      </c>
      <c r="Q296" s="153">
        <v>0</v>
      </c>
      <c r="R296" s="153">
        <f>Q296*H296</f>
        <v>0</v>
      </c>
      <c r="S296" s="153">
        <v>0</v>
      </c>
      <c r="T296" s="154">
        <f>S296*H296</f>
        <v>0</v>
      </c>
      <c r="AR296" s="155" t="s">
        <v>550</v>
      </c>
      <c r="AT296" s="155" t="s">
        <v>196</v>
      </c>
      <c r="AU296" s="155" t="s">
        <v>82</v>
      </c>
      <c r="AY296" s="15" t="s">
        <v>193</v>
      </c>
      <c r="BE296" s="156">
        <f>IF(N296="základní",J296,0)</f>
        <v>0</v>
      </c>
      <c r="BF296" s="156">
        <f>IF(N296="snížená",J296,0)</f>
        <v>0</v>
      </c>
      <c r="BG296" s="156">
        <f>IF(N296="zákl. přenesená",J296,0)</f>
        <v>0</v>
      </c>
      <c r="BH296" s="156">
        <f>IF(N296="sníž. přenesená",J296,0)</f>
        <v>0</v>
      </c>
      <c r="BI296" s="156">
        <f>IF(N296="nulová",J296,0)</f>
        <v>0</v>
      </c>
      <c r="BJ296" s="15" t="s">
        <v>82</v>
      </c>
      <c r="BK296" s="156">
        <f>ROUND(I296*H296,2)</f>
        <v>0</v>
      </c>
      <c r="BL296" s="15" t="s">
        <v>550</v>
      </c>
      <c r="BM296" s="155" t="s">
        <v>3832</v>
      </c>
    </row>
    <row r="297" spans="2:65" s="1" customFormat="1" ht="24.95" customHeight="1">
      <c r="B297" s="114"/>
      <c r="C297" s="143" t="s">
        <v>514</v>
      </c>
      <c r="D297" s="143" t="s">
        <v>196</v>
      </c>
      <c r="E297" s="144" t="s">
        <v>3833</v>
      </c>
      <c r="F297" s="145" t="s">
        <v>3834</v>
      </c>
      <c r="G297" s="146" t="s">
        <v>199</v>
      </c>
      <c r="H297" s="147">
        <v>1</v>
      </c>
      <c r="I297" s="148"/>
      <c r="J297" s="149">
        <f>ROUND(I297*H297,2)</f>
        <v>0</v>
      </c>
      <c r="K297" s="145" t="s">
        <v>1</v>
      </c>
      <c r="L297" s="150"/>
      <c r="M297" s="151" t="s">
        <v>1</v>
      </c>
      <c r="N297" s="152" t="s">
        <v>39</v>
      </c>
      <c r="P297" s="153">
        <f>O297*H297</f>
        <v>0</v>
      </c>
      <c r="Q297" s="153">
        <v>0</v>
      </c>
      <c r="R297" s="153">
        <f>Q297*H297</f>
        <v>0</v>
      </c>
      <c r="S297" s="153">
        <v>0</v>
      </c>
      <c r="T297" s="154">
        <f>S297*H297</f>
        <v>0</v>
      </c>
      <c r="AR297" s="155" t="s">
        <v>550</v>
      </c>
      <c r="AT297" s="155" t="s">
        <v>196</v>
      </c>
      <c r="AU297" s="155" t="s">
        <v>82</v>
      </c>
      <c r="AY297" s="15" t="s">
        <v>193</v>
      </c>
      <c r="BE297" s="156">
        <f>IF(N297="základní",J297,0)</f>
        <v>0</v>
      </c>
      <c r="BF297" s="156">
        <f>IF(N297="snížená",J297,0)</f>
        <v>0</v>
      </c>
      <c r="BG297" s="156">
        <f>IF(N297="zákl. přenesená",J297,0)</f>
        <v>0</v>
      </c>
      <c r="BH297" s="156">
        <f>IF(N297="sníž. přenesená",J297,0)</f>
        <v>0</v>
      </c>
      <c r="BI297" s="156">
        <f>IF(N297="nulová",J297,0)</f>
        <v>0</v>
      </c>
      <c r="BJ297" s="15" t="s">
        <v>82</v>
      </c>
      <c r="BK297" s="156">
        <f>ROUND(I297*H297,2)</f>
        <v>0</v>
      </c>
      <c r="BL297" s="15" t="s">
        <v>550</v>
      </c>
      <c r="BM297" s="155" t="s">
        <v>3835</v>
      </c>
    </row>
    <row r="298" spans="2:65" s="1" customFormat="1" ht="16.5" customHeight="1">
      <c r="B298" s="114"/>
      <c r="C298" s="143" t="s">
        <v>313</v>
      </c>
      <c r="D298" s="143" t="s">
        <v>196</v>
      </c>
      <c r="E298" s="144" t="s">
        <v>3836</v>
      </c>
      <c r="F298" s="145" t="s">
        <v>3837</v>
      </c>
      <c r="G298" s="146" t="s">
        <v>199</v>
      </c>
      <c r="H298" s="147">
        <v>2</v>
      </c>
      <c r="I298" s="148"/>
      <c r="J298" s="149">
        <f>ROUND(I298*H298,2)</f>
        <v>0</v>
      </c>
      <c r="K298" s="145" t="s">
        <v>1</v>
      </c>
      <c r="L298" s="150"/>
      <c r="M298" s="151" t="s">
        <v>1</v>
      </c>
      <c r="N298" s="152" t="s">
        <v>39</v>
      </c>
      <c r="P298" s="153">
        <f>O298*H298</f>
        <v>0</v>
      </c>
      <c r="Q298" s="153">
        <v>0</v>
      </c>
      <c r="R298" s="153">
        <f>Q298*H298</f>
        <v>0</v>
      </c>
      <c r="S298" s="153">
        <v>0</v>
      </c>
      <c r="T298" s="154">
        <f>S298*H298</f>
        <v>0</v>
      </c>
      <c r="AR298" s="155" t="s">
        <v>550</v>
      </c>
      <c r="AT298" s="155" t="s">
        <v>196</v>
      </c>
      <c r="AU298" s="155" t="s">
        <v>82</v>
      </c>
      <c r="AY298" s="15" t="s">
        <v>193</v>
      </c>
      <c r="BE298" s="156">
        <f>IF(N298="základní",J298,0)</f>
        <v>0</v>
      </c>
      <c r="BF298" s="156">
        <f>IF(N298="snížená",J298,0)</f>
        <v>0</v>
      </c>
      <c r="BG298" s="156">
        <f>IF(N298="zákl. přenesená",J298,0)</f>
        <v>0</v>
      </c>
      <c r="BH298" s="156">
        <f>IF(N298="sníž. přenesená",J298,0)</f>
        <v>0</v>
      </c>
      <c r="BI298" s="156">
        <f>IF(N298="nulová",J298,0)</f>
        <v>0</v>
      </c>
      <c r="BJ298" s="15" t="s">
        <v>82</v>
      </c>
      <c r="BK298" s="156">
        <f>ROUND(I298*H298,2)</f>
        <v>0</v>
      </c>
      <c r="BL298" s="15" t="s">
        <v>550</v>
      </c>
      <c r="BM298" s="155" t="s">
        <v>3838</v>
      </c>
    </row>
    <row r="299" spans="2:65" s="1" customFormat="1" ht="19.5">
      <c r="B299" s="30"/>
      <c r="D299" s="166" t="s">
        <v>1116</v>
      </c>
      <c r="F299" s="192" t="s">
        <v>3839</v>
      </c>
      <c r="I299" s="115"/>
      <c r="L299" s="30"/>
      <c r="M299" s="182"/>
      <c r="T299" s="54"/>
      <c r="AT299" s="15" t="s">
        <v>1116</v>
      </c>
      <c r="AU299" s="15" t="s">
        <v>82</v>
      </c>
    </row>
    <row r="300" spans="2:65" s="1" customFormat="1" ht="16.5" customHeight="1">
      <c r="B300" s="114"/>
      <c r="C300" s="143" t="s">
        <v>519</v>
      </c>
      <c r="D300" s="143" t="s">
        <v>196</v>
      </c>
      <c r="E300" s="144" t="s">
        <v>3840</v>
      </c>
      <c r="F300" s="145" t="s">
        <v>3841</v>
      </c>
      <c r="G300" s="146" t="s">
        <v>199</v>
      </c>
      <c r="H300" s="147">
        <v>2</v>
      </c>
      <c r="I300" s="148"/>
      <c r="J300" s="149">
        <f>ROUND(I300*H300,2)</f>
        <v>0</v>
      </c>
      <c r="K300" s="145" t="s">
        <v>1</v>
      </c>
      <c r="L300" s="150"/>
      <c r="M300" s="151" t="s">
        <v>1</v>
      </c>
      <c r="N300" s="152" t="s">
        <v>39</v>
      </c>
      <c r="P300" s="153">
        <f>O300*H300</f>
        <v>0</v>
      </c>
      <c r="Q300" s="153">
        <v>0</v>
      </c>
      <c r="R300" s="153">
        <f>Q300*H300</f>
        <v>0</v>
      </c>
      <c r="S300" s="153">
        <v>0</v>
      </c>
      <c r="T300" s="154">
        <f>S300*H300</f>
        <v>0</v>
      </c>
      <c r="AR300" s="155" t="s">
        <v>550</v>
      </c>
      <c r="AT300" s="155" t="s">
        <v>196</v>
      </c>
      <c r="AU300" s="155" t="s">
        <v>82</v>
      </c>
      <c r="AY300" s="15" t="s">
        <v>193</v>
      </c>
      <c r="BE300" s="156">
        <f>IF(N300="základní",J300,0)</f>
        <v>0</v>
      </c>
      <c r="BF300" s="156">
        <f>IF(N300="snížená",J300,0)</f>
        <v>0</v>
      </c>
      <c r="BG300" s="156">
        <f>IF(N300="zákl. přenesená",J300,0)</f>
        <v>0</v>
      </c>
      <c r="BH300" s="156">
        <f>IF(N300="sníž. přenesená",J300,0)</f>
        <v>0</v>
      </c>
      <c r="BI300" s="156">
        <f>IF(N300="nulová",J300,0)</f>
        <v>0</v>
      </c>
      <c r="BJ300" s="15" t="s">
        <v>82</v>
      </c>
      <c r="BK300" s="156">
        <f>ROUND(I300*H300,2)</f>
        <v>0</v>
      </c>
      <c r="BL300" s="15" t="s">
        <v>550</v>
      </c>
      <c r="BM300" s="155" t="s">
        <v>3842</v>
      </c>
    </row>
    <row r="301" spans="2:65" s="1" customFormat="1" ht="19.5">
      <c r="B301" s="30"/>
      <c r="D301" s="166" t="s">
        <v>1116</v>
      </c>
      <c r="F301" s="192" t="s">
        <v>3843</v>
      </c>
      <c r="I301" s="115"/>
      <c r="L301" s="30"/>
      <c r="M301" s="182"/>
      <c r="T301" s="54"/>
      <c r="AT301" s="15" t="s">
        <v>1116</v>
      </c>
      <c r="AU301" s="15" t="s">
        <v>82</v>
      </c>
    </row>
    <row r="302" spans="2:65" s="1" customFormat="1" ht="24.95" customHeight="1">
      <c r="B302" s="114"/>
      <c r="C302" s="143" t="s">
        <v>316</v>
      </c>
      <c r="D302" s="143" t="s">
        <v>196</v>
      </c>
      <c r="E302" s="144" t="s">
        <v>3844</v>
      </c>
      <c r="F302" s="145" t="s">
        <v>3845</v>
      </c>
      <c r="G302" s="146" t="s">
        <v>199</v>
      </c>
      <c r="H302" s="147">
        <v>4</v>
      </c>
      <c r="I302" s="148"/>
      <c r="J302" s="149">
        <f>ROUND(I302*H302,2)</f>
        <v>0</v>
      </c>
      <c r="K302" s="145" t="s">
        <v>1</v>
      </c>
      <c r="L302" s="150"/>
      <c r="M302" s="151" t="s">
        <v>1</v>
      </c>
      <c r="N302" s="152" t="s">
        <v>39</v>
      </c>
      <c r="P302" s="153">
        <f>O302*H302</f>
        <v>0</v>
      </c>
      <c r="Q302" s="153">
        <v>0</v>
      </c>
      <c r="R302" s="153">
        <f>Q302*H302</f>
        <v>0</v>
      </c>
      <c r="S302" s="153">
        <v>0</v>
      </c>
      <c r="T302" s="154">
        <f>S302*H302</f>
        <v>0</v>
      </c>
      <c r="AR302" s="155" t="s">
        <v>550</v>
      </c>
      <c r="AT302" s="155" t="s">
        <v>196</v>
      </c>
      <c r="AU302" s="155" t="s">
        <v>82</v>
      </c>
      <c r="AY302" s="15" t="s">
        <v>193</v>
      </c>
      <c r="BE302" s="156">
        <f>IF(N302="základní",J302,0)</f>
        <v>0</v>
      </c>
      <c r="BF302" s="156">
        <f>IF(N302="snížená",J302,0)</f>
        <v>0</v>
      </c>
      <c r="BG302" s="156">
        <f>IF(N302="zákl. přenesená",J302,0)</f>
        <v>0</v>
      </c>
      <c r="BH302" s="156">
        <f>IF(N302="sníž. přenesená",J302,0)</f>
        <v>0</v>
      </c>
      <c r="BI302" s="156">
        <f>IF(N302="nulová",J302,0)</f>
        <v>0</v>
      </c>
      <c r="BJ302" s="15" t="s">
        <v>82</v>
      </c>
      <c r="BK302" s="156">
        <f>ROUND(I302*H302,2)</f>
        <v>0</v>
      </c>
      <c r="BL302" s="15" t="s">
        <v>550</v>
      </c>
      <c r="BM302" s="155" t="s">
        <v>3846</v>
      </c>
    </row>
    <row r="303" spans="2:65" s="1" customFormat="1" ht="29.25">
      <c r="B303" s="30"/>
      <c r="D303" s="166" t="s">
        <v>1116</v>
      </c>
      <c r="F303" s="192" t="s">
        <v>3847</v>
      </c>
      <c r="I303" s="115"/>
      <c r="L303" s="30"/>
      <c r="M303" s="182"/>
      <c r="T303" s="54"/>
      <c r="AT303" s="15" t="s">
        <v>1116</v>
      </c>
      <c r="AU303" s="15" t="s">
        <v>82</v>
      </c>
    </row>
    <row r="304" spans="2:65" s="1" customFormat="1" ht="16.5" customHeight="1">
      <c r="B304" s="114"/>
      <c r="C304" s="157" t="s">
        <v>526</v>
      </c>
      <c r="D304" s="157" t="s">
        <v>207</v>
      </c>
      <c r="E304" s="158" t="s">
        <v>3848</v>
      </c>
      <c r="F304" s="159" t="s">
        <v>3849</v>
      </c>
      <c r="G304" s="160" t="s">
        <v>857</v>
      </c>
      <c r="H304" s="161">
        <v>0.36499999999999999</v>
      </c>
      <c r="I304" s="162"/>
      <c r="J304" s="163">
        <f>ROUND(I304*H304,2)</f>
        <v>0</v>
      </c>
      <c r="K304" s="159" t="s">
        <v>1</v>
      </c>
      <c r="L304" s="30"/>
      <c r="M304" s="164" t="s">
        <v>1</v>
      </c>
      <c r="N304" s="113" t="s">
        <v>39</v>
      </c>
      <c r="P304" s="153">
        <f>O304*H304</f>
        <v>0</v>
      </c>
      <c r="Q304" s="153">
        <v>0</v>
      </c>
      <c r="R304" s="153">
        <f>Q304*H304</f>
        <v>0</v>
      </c>
      <c r="S304" s="153">
        <v>0</v>
      </c>
      <c r="T304" s="154">
        <f>S304*H304</f>
        <v>0</v>
      </c>
      <c r="AR304" s="155" t="s">
        <v>1004</v>
      </c>
      <c r="AT304" s="155" t="s">
        <v>207</v>
      </c>
      <c r="AU304" s="155" t="s">
        <v>82</v>
      </c>
      <c r="AY304" s="15" t="s">
        <v>193</v>
      </c>
      <c r="BE304" s="156">
        <f>IF(N304="základní",J304,0)</f>
        <v>0</v>
      </c>
      <c r="BF304" s="156">
        <f>IF(N304="snížená",J304,0)</f>
        <v>0</v>
      </c>
      <c r="BG304" s="156">
        <f>IF(N304="zákl. přenesená",J304,0)</f>
        <v>0</v>
      </c>
      <c r="BH304" s="156">
        <f>IF(N304="sníž. přenesená",J304,0)</f>
        <v>0</v>
      </c>
      <c r="BI304" s="156">
        <f>IF(N304="nulová",J304,0)</f>
        <v>0</v>
      </c>
      <c r="BJ304" s="15" t="s">
        <v>82</v>
      </c>
      <c r="BK304" s="156">
        <f>ROUND(I304*H304,2)</f>
        <v>0</v>
      </c>
      <c r="BL304" s="15" t="s">
        <v>1004</v>
      </c>
      <c r="BM304" s="155" t="s">
        <v>3850</v>
      </c>
    </row>
    <row r="305" spans="2:65" s="12" customFormat="1" ht="11.25">
      <c r="B305" s="165"/>
      <c r="D305" s="166" t="s">
        <v>224</v>
      </c>
      <c r="E305" s="167" t="s">
        <v>1</v>
      </c>
      <c r="F305" s="168" t="s">
        <v>3851</v>
      </c>
      <c r="H305" s="169">
        <v>0.36449999999999999</v>
      </c>
      <c r="I305" s="170"/>
      <c r="L305" s="165"/>
      <c r="M305" s="171"/>
      <c r="T305" s="172"/>
      <c r="AT305" s="167" t="s">
        <v>224</v>
      </c>
      <c r="AU305" s="167" t="s">
        <v>82</v>
      </c>
      <c r="AV305" s="12" t="s">
        <v>84</v>
      </c>
      <c r="AW305" s="12" t="s">
        <v>226</v>
      </c>
      <c r="AX305" s="12" t="s">
        <v>82</v>
      </c>
      <c r="AY305" s="167" t="s">
        <v>193</v>
      </c>
    </row>
    <row r="306" spans="2:65" s="1" customFormat="1" ht="16.5" customHeight="1">
      <c r="B306" s="114"/>
      <c r="C306" s="143" t="s">
        <v>321</v>
      </c>
      <c r="D306" s="143" t="s">
        <v>196</v>
      </c>
      <c r="E306" s="144" t="s">
        <v>3852</v>
      </c>
      <c r="F306" s="145" t="s">
        <v>3853</v>
      </c>
      <c r="G306" s="146" t="s">
        <v>857</v>
      </c>
      <c r="H306" s="147">
        <v>0.36499999999999999</v>
      </c>
      <c r="I306" s="148"/>
      <c r="J306" s="149">
        <f>ROUND(I306*H306,2)</f>
        <v>0</v>
      </c>
      <c r="K306" s="145" t="s">
        <v>239</v>
      </c>
      <c r="L306" s="150"/>
      <c r="M306" s="151" t="s">
        <v>1</v>
      </c>
      <c r="N306" s="152" t="s">
        <v>39</v>
      </c>
      <c r="P306" s="153">
        <f>O306*H306</f>
        <v>0</v>
      </c>
      <c r="Q306" s="153">
        <v>2.234</v>
      </c>
      <c r="R306" s="153">
        <f>Q306*H306</f>
        <v>0.81540999999999997</v>
      </c>
      <c r="S306" s="153">
        <v>0</v>
      </c>
      <c r="T306" s="154">
        <f>S306*H306</f>
        <v>0</v>
      </c>
      <c r="AR306" s="155" t="s">
        <v>1004</v>
      </c>
      <c r="AT306" s="155" t="s">
        <v>196</v>
      </c>
      <c r="AU306" s="155" t="s">
        <v>82</v>
      </c>
      <c r="AY306" s="15" t="s">
        <v>193</v>
      </c>
      <c r="BE306" s="156">
        <f>IF(N306="základní",J306,0)</f>
        <v>0</v>
      </c>
      <c r="BF306" s="156">
        <f>IF(N306="snížená",J306,0)</f>
        <v>0</v>
      </c>
      <c r="BG306" s="156">
        <f>IF(N306="zákl. přenesená",J306,0)</f>
        <v>0</v>
      </c>
      <c r="BH306" s="156">
        <f>IF(N306="sníž. přenesená",J306,0)</f>
        <v>0</v>
      </c>
      <c r="BI306" s="156">
        <f>IF(N306="nulová",J306,0)</f>
        <v>0</v>
      </c>
      <c r="BJ306" s="15" t="s">
        <v>82</v>
      </c>
      <c r="BK306" s="156">
        <f>ROUND(I306*H306,2)</f>
        <v>0</v>
      </c>
      <c r="BL306" s="15" t="s">
        <v>1004</v>
      </c>
      <c r="BM306" s="155" t="s">
        <v>3854</v>
      </c>
    </row>
    <row r="307" spans="2:65" s="12" customFormat="1" ht="11.25">
      <c r="B307" s="165"/>
      <c r="D307" s="166" t="s">
        <v>224</v>
      </c>
      <c r="E307" s="167" t="s">
        <v>1</v>
      </c>
      <c r="F307" s="168" t="s">
        <v>3851</v>
      </c>
      <c r="H307" s="169">
        <v>0.36449999999999999</v>
      </c>
      <c r="I307" s="170"/>
      <c r="L307" s="165"/>
      <c r="M307" s="171"/>
      <c r="T307" s="172"/>
      <c r="AT307" s="167" t="s">
        <v>224</v>
      </c>
      <c r="AU307" s="167" t="s">
        <v>82</v>
      </c>
      <c r="AV307" s="12" t="s">
        <v>84</v>
      </c>
      <c r="AW307" s="12" t="s">
        <v>226</v>
      </c>
      <c r="AX307" s="12" t="s">
        <v>82</v>
      </c>
      <c r="AY307" s="167" t="s">
        <v>193</v>
      </c>
    </row>
    <row r="308" spans="2:65" s="1" customFormat="1" ht="16.5" customHeight="1">
      <c r="B308" s="114"/>
      <c r="C308" s="157" t="s">
        <v>533</v>
      </c>
      <c r="D308" s="157" t="s">
        <v>207</v>
      </c>
      <c r="E308" s="158" t="s">
        <v>3855</v>
      </c>
      <c r="F308" s="159" t="s">
        <v>3856</v>
      </c>
      <c r="G308" s="160" t="s">
        <v>199</v>
      </c>
      <c r="H308" s="161">
        <v>4</v>
      </c>
      <c r="I308" s="162"/>
      <c r="J308" s="163">
        <f>ROUND(I308*H308,2)</f>
        <v>0</v>
      </c>
      <c r="K308" s="159" t="s">
        <v>1</v>
      </c>
      <c r="L308" s="30"/>
      <c r="M308" s="164" t="s">
        <v>1</v>
      </c>
      <c r="N308" s="113" t="s">
        <v>39</v>
      </c>
      <c r="P308" s="153">
        <f>O308*H308</f>
        <v>0</v>
      </c>
      <c r="Q308" s="153">
        <v>0</v>
      </c>
      <c r="R308" s="153">
        <f>Q308*H308</f>
        <v>0</v>
      </c>
      <c r="S308" s="153">
        <v>0</v>
      </c>
      <c r="T308" s="154">
        <f>S308*H308</f>
        <v>0</v>
      </c>
      <c r="AR308" s="155" t="s">
        <v>1004</v>
      </c>
      <c r="AT308" s="155" t="s">
        <v>207</v>
      </c>
      <c r="AU308" s="155" t="s">
        <v>82</v>
      </c>
      <c r="AY308" s="15" t="s">
        <v>193</v>
      </c>
      <c r="BE308" s="156">
        <f>IF(N308="základní",J308,0)</f>
        <v>0</v>
      </c>
      <c r="BF308" s="156">
        <f>IF(N308="snížená",J308,0)</f>
        <v>0</v>
      </c>
      <c r="BG308" s="156">
        <f>IF(N308="zákl. přenesená",J308,0)</f>
        <v>0</v>
      </c>
      <c r="BH308" s="156">
        <f>IF(N308="sníž. přenesená",J308,0)</f>
        <v>0</v>
      </c>
      <c r="BI308" s="156">
        <f>IF(N308="nulová",J308,0)</f>
        <v>0</v>
      </c>
      <c r="BJ308" s="15" t="s">
        <v>82</v>
      </c>
      <c r="BK308" s="156">
        <f>ROUND(I308*H308,2)</f>
        <v>0</v>
      </c>
      <c r="BL308" s="15" t="s">
        <v>1004</v>
      </c>
      <c r="BM308" s="155" t="s">
        <v>3857</v>
      </c>
    </row>
    <row r="309" spans="2:65" s="1" customFormat="1" ht="39">
      <c r="B309" s="30"/>
      <c r="D309" s="166" t="s">
        <v>1116</v>
      </c>
      <c r="F309" s="192" t="s">
        <v>3858</v>
      </c>
      <c r="I309" s="115"/>
      <c r="L309" s="30"/>
      <c r="M309" s="182"/>
      <c r="T309" s="54"/>
      <c r="AT309" s="15" t="s">
        <v>1116</v>
      </c>
      <c r="AU309" s="15" t="s">
        <v>82</v>
      </c>
    </row>
    <row r="310" spans="2:65" s="1" customFormat="1" ht="16.5" customHeight="1">
      <c r="B310" s="114"/>
      <c r="C310" s="157" t="s">
        <v>325</v>
      </c>
      <c r="D310" s="157" t="s">
        <v>207</v>
      </c>
      <c r="E310" s="158" t="s">
        <v>3859</v>
      </c>
      <c r="F310" s="159" t="s">
        <v>3860</v>
      </c>
      <c r="G310" s="160" t="s">
        <v>199</v>
      </c>
      <c r="H310" s="161">
        <v>16</v>
      </c>
      <c r="I310" s="162"/>
      <c r="J310" s="163">
        <f>ROUND(I310*H310,2)</f>
        <v>0</v>
      </c>
      <c r="K310" s="159" t="s">
        <v>1</v>
      </c>
      <c r="L310" s="30"/>
      <c r="M310" s="164" t="s">
        <v>1</v>
      </c>
      <c r="N310" s="113" t="s">
        <v>39</v>
      </c>
      <c r="P310" s="153">
        <f>O310*H310</f>
        <v>0</v>
      </c>
      <c r="Q310" s="153">
        <v>0</v>
      </c>
      <c r="R310" s="153">
        <f>Q310*H310</f>
        <v>0</v>
      </c>
      <c r="S310" s="153">
        <v>0</v>
      </c>
      <c r="T310" s="154">
        <f>S310*H310</f>
        <v>0</v>
      </c>
      <c r="AR310" s="155" t="s">
        <v>1004</v>
      </c>
      <c r="AT310" s="155" t="s">
        <v>207</v>
      </c>
      <c r="AU310" s="155" t="s">
        <v>82</v>
      </c>
      <c r="AY310" s="15" t="s">
        <v>193</v>
      </c>
      <c r="BE310" s="156">
        <f>IF(N310="základní",J310,0)</f>
        <v>0</v>
      </c>
      <c r="BF310" s="156">
        <f>IF(N310="snížená",J310,0)</f>
        <v>0</v>
      </c>
      <c r="BG310" s="156">
        <f>IF(N310="zákl. přenesená",J310,0)</f>
        <v>0</v>
      </c>
      <c r="BH310" s="156">
        <f>IF(N310="sníž. přenesená",J310,0)</f>
        <v>0</v>
      </c>
      <c r="BI310" s="156">
        <f>IF(N310="nulová",J310,0)</f>
        <v>0</v>
      </c>
      <c r="BJ310" s="15" t="s">
        <v>82</v>
      </c>
      <c r="BK310" s="156">
        <f>ROUND(I310*H310,2)</f>
        <v>0</v>
      </c>
      <c r="BL310" s="15" t="s">
        <v>1004</v>
      </c>
      <c r="BM310" s="155" t="s">
        <v>3861</v>
      </c>
    </row>
    <row r="311" spans="2:65" s="11" customFormat="1" ht="25.9" customHeight="1">
      <c r="B311" s="131"/>
      <c r="D311" s="132" t="s">
        <v>73</v>
      </c>
      <c r="E311" s="133" t="s">
        <v>993</v>
      </c>
      <c r="F311" s="133" t="s">
        <v>994</v>
      </c>
      <c r="I311" s="134"/>
      <c r="J311" s="135">
        <f>BK311</f>
        <v>0</v>
      </c>
      <c r="L311" s="131"/>
      <c r="M311" s="136"/>
      <c r="P311" s="137">
        <f>SUM(P312:P397)</f>
        <v>0</v>
      </c>
      <c r="R311" s="137">
        <f>SUM(R312:R397)</f>
        <v>107.18944100000002</v>
      </c>
      <c r="T311" s="138">
        <f>SUM(T312:T397)</f>
        <v>453.83349999999996</v>
      </c>
      <c r="AR311" s="132" t="s">
        <v>203</v>
      </c>
      <c r="AT311" s="139" t="s">
        <v>73</v>
      </c>
      <c r="AU311" s="139" t="s">
        <v>74</v>
      </c>
      <c r="AY311" s="132" t="s">
        <v>193</v>
      </c>
      <c r="BK311" s="140">
        <f>SUM(BK312:BK397)</f>
        <v>0</v>
      </c>
    </row>
    <row r="312" spans="2:65" s="1" customFormat="1" ht="44.25" customHeight="1">
      <c r="B312" s="114"/>
      <c r="C312" s="157" t="s">
        <v>539</v>
      </c>
      <c r="D312" s="157" t="s">
        <v>207</v>
      </c>
      <c r="E312" s="158" t="s">
        <v>734</v>
      </c>
      <c r="F312" s="159" t="s">
        <v>735</v>
      </c>
      <c r="G312" s="160" t="s">
        <v>736</v>
      </c>
      <c r="H312" s="161">
        <v>158</v>
      </c>
      <c r="I312" s="162"/>
      <c r="J312" s="163">
        <f>ROUND(I312*H312,2)</f>
        <v>0</v>
      </c>
      <c r="K312" s="159" t="s">
        <v>1003</v>
      </c>
      <c r="L312" s="30"/>
      <c r="M312" s="164" t="s">
        <v>1</v>
      </c>
      <c r="N312" s="113" t="s">
        <v>39</v>
      </c>
      <c r="P312" s="153">
        <f>O312*H312</f>
        <v>0</v>
      </c>
      <c r="Q312" s="153">
        <v>0</v>
      </c>
      <c r="R312" s="153">
        <f>Q312*H312</f>
        <v>0</v>
      </c>
      <c r="S312" s="153">
        <v>0</v>
      </c>
      <c r="T312" s="154">
        <f>S312*H312</f>
        <v>0</v>
      </c>
      <c r="AR312" s="155" t="s">
        <v>268</v>
      </c>
      <c r="AT312" s="155" t="s">
        <v>207</v>
      </c>
      <c r="AU312" s="155" t="s">
        <v>82</v>
      </c>
      <c r="AY312" s="15" t="s">
        <v>193</v>
      </c>
      <c r="BE312" s="156">
        <f>IF(N312="základní",J312,0)</f>
        <v>0</v>
      </c>
      <c r="BF312" s="156">
        <f>IF(N312="snížená",J312,0)</f>
        <v>0</v>
      </c>
      <c r="BG312" s="156">
        <f>IF(N312="zákl. přenesená",J312,0)</f>
        <v>0</v>
      </c>
      <c r="BH312" s="156">
        <f>IF(N312="sníž. přenesená",J312,0)</f>
        <v>0</v>
      </c>
      <c r="BI312" s="156">
        <f>IF(N312="nulová",J312,0)</f>
        <v>0</v>
      </c>
      <c r="BJ312" s="15" t="s">
        <v>82</v>
      </c>
      <c r="BK312" s="156">
        <f>ROUND(I312*H312,2)</f>
        <v>0</v>
      </c>
      <c r="BL312" s="15" t="s">
        <v>268</v>
      </c>
      <c r="BM312" s="155" t="s">
        <v>3862</v>
      </c>
    </row>
    <row r="313" spans="2:65" s="1" customFormat="1" ht="11.25">
      <c r="B313" s="30"/>
      <c r="D313" s="180" t="s">
        <v>286</v>
      </c>
      <c r="F313" s="181" t="s">
        <v>2144</v>
      </c>
      <c r="I313" s="115"/>
      <c r="L313" s="30"/>
      <c r="M313" s="182"/>
      <c r="T313" s="54"/>
      <c r="AT313" s="15" t="s">
        <v>286</v>
      </c>
      <c r="AU313" s="15" t="s">
        <v>82</v>
      </c>
    </row>
    <row r="314" spans="2:65" s="12" customFormat="1" ht="11.25">
      <c r="B314" s="165"/>
      <c r="D314" s="166" t="s">
        <v>224</v>
      </c>
      <c r="E314" s="167" t="s">
        <v>1</v>
      </c>
      <c r="F314" s="168" t="s">
        <v>1677</v>
      </c>
      <c r="H314" s="169">
        <v>158</v>
      </c>
      <c r="I314" s="170"/>
      <c r="L314" s="165"/>
      <c r="M314" s="171"/>
      <c r="T314" s="172"/>
      <c r="AT314" s="167" t="s">
        <v>224</v>
      </c>
      <c r="AU314" s="167" t="s">
        <v>82</v>
      </c>
      <c r="AV314" s="12" t="s">
        <v>84</v>
      </c>
      <c r="AW314" s="12" t="s">
        <v>226</v>
      </c>
      <c r="AX314" s="12" t="s">
        <v>82</v>
      </c>
      <c r="AY314" s="167" t="s">
        <v>193</v>
      </c>
    </row>
    <row r="315" spans="2:65" s="1" customFormat="1" ht="24.2" customHeight="1">
      <c r="B315" s="114"/>
      <c r="C315" s="157" t="s">
        <v>329</v>
      </c>
      <c r="D315" s="157" t="s">
        <v>207</v>
      </c>
      <c r="E315" s="158" t="s">
        <v>2147</v>
      </c>
      <c r="F315" s="159" t="s">
        <v>745</v>
      </c>
      <c r="G315" s="160" t="s">
        <v>736</v>
      </c>
      <c r="H315" s="161">
        <v>181.7</v>
      </c>
      <c r="I315" s="162"/>
      <c r="J315" s="163">
        <f>ROUND(I315*H315,2)</f>
        <v>0</v>
      </c>
      <c r="K315" s="159" t="s">
        <v>1003</v>
      </c>
      <c r="L315" s="30"/>
      <c r="M315" s="164" t="s">
        <v>1</v>
      </c>
      <c r="N315" s="113" t="s">
        <v>39</v>
      </c>
      <c r="P315" s="153">
        <f>O315*H315</f>
        <v>0</v>
      </c>
      <c r="Q315" s="153">
        <v>3.0000000000000001E-5</v>
      </c>
      <c r="R315" s="153">
        <f>Q315*H315</f>
        <v>5.4510000000000001E-3</v>
      </c>
      <c r="S315" s="153">
        <v>0</v>
      </c>
      <c r="T315" s="154">
        <f>S315*H315</f>
        <v>0</v>
      </c>
      <c r="AR315" s="155" t="s">
        <v>268</v>
      </c>
      <c r="AT315" s="155" t="s">
        <v>207</v>
      </c>
      <c r="AU315" s="155" t="s">
        <v>82</v>
      </c>
      <c r="AY315" s="15" t="s">
        <v>193</v>
      </c>
      <c r="BE315" s="156">
        <f>IF(N315="základní",J315,0)</f>
        <v>0</v>
      </c>
      <c r="BF315" s="156">
        <f>IF(N315="snížená",J315,0)</f>
        <v>0</v>
      </c>
      <c r="BG315" s="156">
        <f>IF(N315="zákl. přenesená",J315,0)</f>
        <v>0</v>
      </c>
      <c r="BH315" s="156">
        <f>IF(N315="sníž. přenesená",J315,0)</f>
        <v>0</v>
      </c>
      <c r="BI315" s="156">
        <f>IF(N315="nulová",J315,0)</f>
        <v>0</v>
      </c>
      <c r="BJ315" s="15" t="s">
        <v>82</v>
      </c>
      <c r="BK315" s="156">
        <f>ROUND(I315*H315,2)</f>
        <v>0</v>
      </c>
      <c r="BL315" s="15" t="s">
        <v>268</v>
      </c>
      <c r="BM315" s="155" t="s">
        <v>3863</v>
      </c>
    </row>
    <row r="316" spans="2:65" s="1" customFormat="1" ht="11.25">
      <c r="B316" s="30"/>
      <c r="D316" s="180" t="s">
        <v>286</v>
      </c>
      <c r="F316" s="181" t="s">
        <v>2149</v>
      </c>
      <c r="I316" s="115"/>
      <c r="L316" s="30"/>
      <c r="M316" s="182"/>
      <c r="T316" s="54"/>
      <c r="AT316" s="15" t="s">
        <v>286</v>
      </c>
      <c r="AU316" s="15" t="s">
        <v>82</v>
      </c>
    </row>
    <row r="317" spans="2:65" s="12" customFormat="1" ht="11.25">
      <c r="B317" s="165"/>
      <c r="D317" s="166" t="s">
        <v>224</v>
      </c>
      <c r="E317" s="167" t="s">
        <v>1</v>
      </c>
      <c r="F317" s="168" t="s">
        <v>1677</v>
      </c>
      <c r="H317" s="169">
        <v>158</v>
      </c>
      <c r="I317" s="170"/>
      <c r="L317" s="165"/>
      <c r="M317" s="171"/>
      <c r="T317" s="172"/>
      <c r="AT317" s="167" t="s">
        <v>224</v>
      </c>
      <c r="AU317" s="167" t="s">
        <v>82</v>
      </c>
      <c r="AV317" s="12" t="s">
        <v>84</v>
      </c>
      <c r="AW317" s="12" t="s">
        <v>226</v>
      </c>
      <c r="AX317" s="12" t="s">
        <v>82</v>
      </c>
      <c r="AY317" s="167" t="s">
        <v>193</v>
      </c>
    </row>
    <row r="318" spans="2:65" s="12" customFormat="1" ht="11.25">
      <c r="B318" s="165"/>
      <c r="D318" s="166" t="s">
        <v>224</v>
      </c>
      <c r="F318" s="168" t="s">
        <v>3864</v>
      </c>
      <c r="H318" s="169">
        <v>181.7</v>
      </c>
      <c r="I318" s="170"/>
      <c r="L318" s="165"/>
      <c r="M318" s="171"/>
      <c r="T318" s="172"/>
      <c r="AT318" s="167" t="s">
        <v>224</v>
      </c>
      <c r="AU318" s="167" t="s">
        <v>82</v>
      </c>
      <c r="AV318" s="12" t="s">
        <v>84</v>
      </c>
      <c r="AW318" s="12" t="s">
        <v>3</v>
      </c>
      <c r="AX318" s="12" t="s">
        <v>82</v>
      </c>
      <c r="AY318" s="167" t="s">
        <v>193</v>
      </c>
    </row>
    <row r="319" spans="2:65" s="1" customFormat="1" ht="16.5" customHeight="1">
      <c r="B319" s="114"/>
      <c r="C319" s="143" t="s">
        <v>546</v>
      </c>
      <c r="D319" s="143" t="s">
        <v>196</v>
      </c>
      <c r="E319" s="144" t="s">
        <v>3617</v>
      </c>
      <c r="F319" s="145" t="s">
        <v>3618</v>
      </c>
      <c r="G319" s="146" t="s">
        <v>857</v>
      </c>
      <c r="H319" s="147">
        <v>2.5619999999999998</v>
      </c>
      <c r="I319" s="148"/>
      <c r="J319" s="149">
        <f>ROUND(I319*H319,2)</f>
        <v>0</v>
      </c>
      <c r="K319" s="145" t="s">
        <v>239</v>
      </c>
      <c r="L319" s="150"/>
      <c r="M319" s="151" t="s">
        <v>1</v>
      </c>
      <c r="N319" s="152" t="s">
        <v>39</v>
      </c>
      <c r="P319" s="153">
        <f>O319*H319</f>
        <v>0</v>
      </c>
      <c r="Q319" s="153">
        <v>0.21</v>
      </c>
      <c r="R319" s="153">
        <f>Q319*H319</f>
        <v>0.53801999999999994</v>
      </c>
      <c r="S319" s="153">
        <v>0</v>
      </c>
      <c r="T319" s="154">
        <f>S319*H319</f>
        <v>0</v>
      </c>
      <c r="AR319" s="155" t="s">
        <v>273</v>
      </c>
      <c r="AT319" s="155" t="s">
        <v>196</v>
      </c>
      <c r="AU319" s="155" t="s">
        <v>82</v>
      </c>
      <c r="AY319" s="15" t="s">
        <v>193</v>
      </c>
      <c r="BE319" s="156">
        <f>IF(N319="základní",J319,0)</f>
        <v>0</v>
      </c>
      <c r="BF319" s="156">
        <f>IF(N319="snížená",J319,0)</f>
        <v>0</v>
      </c>
      <c r="BG319" s="156">
        <f>IF(N319="zákl. přenesená",J319,0)</f>
        <v>0</v>
      </c>
      <c r="BH319" s="156">
        <f>IF(N319="sníž. přenesená",J319,0)</f>
        <v>0</v>
      </c>
      <c r="BI319" s="156">
        <f>IF(N319="nulová",J319,0)</f>
        <v>0</v>
      </c>
      <c r="BJ319" s="15" t="s">
        <v>82</v>
      </c>
      <c r="BK319" s="156">
        <f>ROUND(I319*H319,2)</f>
        <v>0</v>
      </c>
      <c r="BL319" s="15" t="s">
        <v>268</v>
      </c>
      <c r="BM319" s="155" t="s">
        <v>3865</v>
      </c>
    </row>
    <row r="320" spans="2:65" s="12" customFormat="1" ht="11.25">
      <c r="B320" s="165"/>
      <c r="D320" s="166" t="s">
        <v>224</v>
      </c>
      <c r="E320" s="167" t="s">
        <v>1</v>
      </c>
      <c r="F320" s="168" t="s">
        <v>3866</v>
      </c>
      <c r="H320" s="169">
        <v>2.5619999999999998</v>
      </c>
      <c r="I320" s="170"/>
      <c r="L320" s="165"/>
      <c r="M320" s="171"/>
      <c r="T320" s="172"/>
      <c r="AT320" s="167" t="s">
        <v>224</v>
      </c>
      <c r="AU320" s="167" t="s">
        <v>82</v>
      </c>
      <c r="AV320" s="12" t="s">
        <v>84</v>
      </c>
      <c r="AW320" s="12" t="s">
        <v>226</v>
      </c>
      <c r="AX320" s="12" t="s">
        <v>82</v>
      </c>
      <c r="AY320" s="167" t="s">
        <v>193</v>
      </c>
    </row>
    <row r="321" spans="2:65" s="1" customFormat="1" ht="37.9" customHeight="1">
      <c r="B321" s="114"/>
      <c r="C321" s="157" t="s">
        <v>268</v>
      </c>
      <c r="D321" s="157" t="s">
        <v>207</v>
      </c>
      <c r="E321" s="158" t="s">
        <v>3627</v>
      </c>
      <c r="F321" s="159" t="s">
        <v>3628</v>
      </c>
      <c r="G321" s="160" t="s">
        <v>736</v>
      </c>
      <c r="H321" s="161">
        <v>152.6</v>
      </c>
      <c r="I321" s="162"/>
      <c r="J321" s="163">
        <f>ROUND(I321*H321,2)</f>
        <v>0</v>
      </c>
      <c r="K321" s="159" t="s">
        <v>239</v>
      </c>
      <c r="L321" s="30"/>
      <c r="M321" s="164" t="s">
        <v>1</v>
      </c>
      <c r="N321" s="113" t="s">
        <v>39</v>
      </c>
      <c r="P321" s="153">
        <f>O321*H321</f>
        <v>0</v>
      </c>
      <c r="Q321" s="153">
        <v>0</v>
      </c>
      <c r="R321" s="153">
        <f>Q321*H321</f>
        <v>0</v>
      </c>
      <c r="S321" s="153">
        <v>0</v>
      </c>
      <c r="T321" s="154">
        <f>S321*H321</f>
        <v>0</v>
      </c>
      <c r="AR321" s="155" t="s">
        <v>268</v>
      </c>
      <c r="AT321" s="155" t="s">
        <v>207</v>
      </c>
      <c r="AU321" s="155" t="s">
        <v>82</v>
      </c>
      <c r="AY321" s="15" t="s">
        <v>193</v>
      </c>
      <c r="BE321" s="156">
        <f>IF(N321="základní",J321,0)</f>
        <v>0</v>
      </c>
      <c r="BF321" s="156">
        <f>IF(N321="snížená",J321,0)</f>
        <v>0</v>
      </c>
      <c r="BG321" s="156">
        <f>IF(N321="zákl. přenesená",J321,0)</f>
        <v>0</v>
      </c>
      <c r="BH321" s="156">
        <f>IF(N321="sníž. přenesená",J321,0)</f>
        <v>0</v>
      </c>
      <c r="BI321" s="156">
        <f>IF(N321="nulová",J321,0)</f>
        <v>0</v>
      </c>
      <c r="BJ321" s="15" t="s">
        <v>82</v>
      </c>
      <c r="BK321" s="156">
        <f>ROUND(I321*H321,2)</f>
        <v>0</v>
      </c>
      <c r="BL321" s="15" t="s">
        <v>268</v>
      </c>
      <c r="BM321" s="155" t="s">
        <v>3867</v>
      </c>
    </row>
    <row r="322" spans="2:65" s="1" customFormat="1" ht="11.25">
      <c r="B322" s="30"/>
      <c r="D322" s="180" t="s">
        <v>286</v>
      </c>
      <c r="F322" s="181" t="s">
        <v>3630</v>
      </c>
      <c r="I322" s="115"/>
      <c r="L322" s="30"/>
      <c r="M322" s="182"/>
      <c r="T322" s="54"/>
      <c r="AT322" s="15" t="s">
        <v>286</v>
      </c>
      <c r="AU322" s="15" t="s">
        <v>82</v>
      </c>
    </row>
    <row r="323" spans="2:65" s="12" customFormat="1" ht="11.25">
      <c r="B323" s="165"/>
      <c r="D323" s="166" t="s">
        <v>224</v>
      </c>
      <c r="E323" s="167" t="s">
        <v>1</v>
      </c>
      <c r="F323" s="168" t="s">
        <v>3868</v>
      </c>
      <c r="H323" s="169">
        <v>152.6</v>
      </c>
      <c r="I323" s="170"/>
      <c r="L323" s="165"/>
      <c r="M323" s="171"/>
      <c r="T323" s="172"/>
      <c r="AT323" s="167" t="s">
        <v>224</v>
      </c>
      <c r="AU323" s="167" t="s">
        <v>82</v>
      </c>
      <c r="AV323" s="12" t="s">
        <v>84</v>
      </c>
      <c r="AW323" s="12" t="s">
        <v>226</v>
      </c>
      <c r="AX323" s="12" t="s">
        <v>82</v>
      </c>
      <c r="AY323" s="167" t="s">
        <v>193</v>
      </c>
    </row>
    <row r="324" spans="2:65" s="1" customFormat="1" ht="37.9" customHeight="1">
      <c r="B324" s="114"/>
      <c r="C324" s="157" t="s">
        <v>551</v>
      </c>
      <c r="D324" s="157" t="s">
        <v>207</v>
      </c>
      <c r="E324" s="158" t="s">
        <v>3632</v>
      </c>
      <c r="F324" s="159" t="s">
        <v>3633</v>
      </c>
      <c r="G324" s="160" t="s">
        <v>736</v>
      </c>
      <c r="H324" s="161">
        <v>30.1</v>
      </c>
      <c r="I324" s="162"/>
      <c r="J324" s="163">
        <f>ROUND(I324*H324,2)</f>
        <v>0</v>
      </c>
      <c r="K324" s="159" t="s">
        <v>239</v>
      </c>
      <c r="L324" s="30"/>
      <c r="M324" s="164" t="s">
        <v>1</v>
      </c>
      <c r="N324" s="113" t="s">
        <v>39</v>
      </c>
      <c r="P324" s="153">
        <f>O324*H324</f>
        <v>0</v>
      </c>
      <c r="Q324" s="153">
        <v>0</v>
      </c>
      <c r="R324" s="153">
        <f>Q324*H324</f>
        <v>0</v>
      </c>
      <c r="S324" s="153">
        <v>0</v>
      </c>
      <c r="T324" s="154">
        <f>S324*H324</f>
        <v>0</v>
      </c>
      <c r="AR324" s="155" t="s">
        <v>268</v>
      </c>
      <c r="AT324" s="155" t="s">
        <v>207</v>
      </c>
      <c r="AU324" s="155" t="s">
        <v>82</v>
      </c>
      <c r="AY324" s="15" t="s">
        <v>193</v>
      </c>
      <c r="BE324" s="156">
        <f>IF(N324="základní",J324,0)</f>
        <v>0</v>
      </c>
      <c r="BF324" s="156">
        <f>IF(N324="snížená",J324,0)</f>
        <v>0</v>
      </c>
      <c r="BG324" s="156">
        <f>IF(N324="zákl. přenesená",J324,0)</f>
        <v>0</v>
      </c>
      <c r="BH324" s="156">
        <f>IF(N324="sníž. přenesená",J324,0)</f>
        <v>0</v>
      </c>
      <c r="BI324" s="156">
        <f>IF(N324="nulová",J324,0)</f>
        <v>0</v>
      </c>
      <c r="BJ324" s="15" t="s">
        <v>82</v>
      </c>
      <c r="BK324" s="156">
        <f>ROUND(I324*H324,2)</f>
        <v>0</v>
      </c>
      <c r="BL324" s="15" t="s">
        <v>268</v>
      </c>
      <c r="BM324" s="155" t="s">
        <v>3869</v>
      </c>
    </row>
    <row r="325" spans="2:65" s="1" customFormat="1" ht="11.25">
      <c r="B325" s="30"/>
      <c r="D325" s="180" t="s">
        <v>286</v>
      </c>
      <c r="F325" s="181" t="s">
        <v>3635</v>
      </c>
      <c r="I325" s="115"/>
      <c r="L325" s="30"/>
      <c r="M325" s="182"/>
      <c r="T325" s="54"/>
      <c r="AT325" s="15" t="s">
        <v>286</v>
      </c>
      <c r="AU325" s="15" t="s">
        <v>82</v>
      </c>
    </row>
    <row r="326" spans="2:65" s="12" customFormat="1" ht="11.25">
      <c r="B326" s="165"/>
      <c r="D326" s="166" t="s">
        <v>224</v>
      </c>
      <c r="E326" s="167" t="s">
        <v>1</v>
      </c>
      <c r="F326" s="168" t="s">
        <v>3870</v>
      </c>
      <c r="H326" s="169">
        <v>30.1</v>
      </c>
      <c r="I326" s="170"/>
      <c r="L326" s="165"/>
      <c r="M326" s="171"/>
      <c r="T326" s="172"/>
      <c r="AT326" s="167" t="s">
        <v>224</v>
      </c>
      <c r="AU326" s="167" t="s">
        <v>82</v>
      </c>
      <c r="AV326" s="12" t="s">
        <v>84</v>
      </c>
      <c r="AW326" s="12" t="s">
        <v>226</v>
      </c>
      <c r="AX326" s="12" t="s">
        <v>82</v>
      </c>
      <c r="AY326" s="167" t="s">
        <v>193</v>
      </c>
    </row>
    <row r="327" spans="2:65" s="1" customFormat="1" ht="33" customHeight="1">
      <c r="B327" s="114"/>
      <c r="C327" s="157" t="s">
        <v>340</v>
      </c>
      <c r="D327" s="157" t="s">
        <v>207</v>
      </c>
      <c r="E327" s="158" t="s">
        <v>3663</v>
      </c>
      <c r="F327" s="159" t="s">
        <v>3664</v>
      </c>
      <c r="G327" s="160" t="s">
        <v>736</v>
      </c>
      <c r="H327" s="161">
        <v>152.6</v>
      </c>
      <c r="I327" s="162"/>
      <c r="J327" s="163">
        <f>ROUND(I327*H327,2)</f>
        <v>0</v>
      </c>
      <c r="K327" s="159" t="s">
        <v>239</v>
      </c>
      <c r="L327" s="30"/>
      <c r="M327" s="164" t="s">
        <v>1</v>
      </c>
      <c r="N327" s="113" t="s">
        <v>39</v>
      </c>
      <c r="P327" s="153">
        <f>O327*H327</f>
        <v>0</v>
      </c>
      <c r="Q327" s="153">
        <v>0</v>
      </c>
      <c r="R327" s="153">
        <f>Q327*H327</f>
        <v>0</v>
      </c>
      <c r="S327" s="153">
        <v>0</v>
      </c>
      <c r="T327" s="154">
        <f>S327*H327</f>
        <v>0</v>
      </c>
      <c r="AR327" s="155" t="s">
        <v>268</v>
      </c>
      <c r="AT327" s="155" t="s">
        <v>207</v>
      </c>
      <c r="AU327" s="155" t="s">
        <v>82</v>
      </c>
      <c r="AY327" s="15" t="s">
        <v>193</v>
      </c>
      <c r="BE327" s="156">
        <f>IF(N327="základní",J327,0)</f>
        <v>0</v>
      </c>
      <c r="BF327" s="156">
        <f>IF(N327="snížená",J327,0)</f>
        <v>0</v>
      </c>
      <c r="BG327" s="156">
        <f>IF(N327="zákl. přenesená",J327,0)</f>
        <v>0</v>
      </c>
      <c r="BH327" s="156">
        <f>IF(N327="sníž. přenesená",J327,0)</f>
        <v>0</v>
      </c>
      <c r="BI327" s="156">
        <f>IF(N327="nulová",J327,0)</f>
        <v>0</v>
      </c>
      <c r="BJ327" s="15" t="s">
        <v>82</v>
      </c>
      <c r="BK327" s="156">
        <f>ROUND(I327*H327,2)</f>
        <v>0</v>
      </c>
      <c r="BL327" s="15" t="s">
        <v>268</v>
      </c>
      <c r="BM327" s="155" t="s">
        <v>3871</v>
      </c>
    </row>
    <row r="328" spans="2:65" s="1" customFormat="1" ht="11.25">
      <c r="B328" s="30"/>
      <c r="D328" s="180" t="s">
        <v>286</v>
      </c>
      <c r="F328" s="181" t="s">
        <v>3666</v>
      </c>
      <c r="I328" s="115"/>
      <c r="L328" s="30"/>
      <c r="M328" s="182"/>
      <c r="T328" s="54"/>
      <c r="AT328" s="15" t="s">
        <v>286</v>
      </c>
      <c r="AU328" s="15" t="s">
        <v>82</v>
      </c>
    </row>
    <row r="329" spans="2:65" s="12" customFormat="1" ht="11.25">
      <c r="B329" s="165"/>
      <c r="D329" s="166" t="s">
        <v>224</v>
      </c>
      <c r="E329" s="167" t="s">
        <v>1</v>
      </c>
      <c r="F329" s="168" t="s">
        <v>3872</v>
      </c>
      <c r="H329" s="169">
        <v>152.6</v>
      </c>
      <c r="I329" s="170"/>
      <c r="L329" s="165"/>
      <c r="M329" s="171"/>
      <c r="T329" s="172"/>
      <c r="AT329" s="167" t="s">
        <v>224</v>
      </c>
      <c r="AU329" s="167" t="s">
        <v>82</v>
      </c>
      <c r="AV329" s="12" t="s">
        <v>84</v>
      </c>
      <c r="AW329" s="12" t="s">
        <v>226</v>
      </c>
      <c r="AX329" s="12" t="s">
        <v>74</v>
      </c>
      <c r="AY329" s="167" t="s">
        <v>193</v>
      </c>
    </row>
    <row r="330" spans="2:65" s="13" customFormat="1" ht="11.25">
      <c r="B330" s="173"/>
      <c r="D330" s="166" t="s">
        <v>224</v>
      </c>
      <c r="E330" s="174" t="s">
        <v>1</v>
      </c>
      <c r="F330" s="175" t="s">
        <v>227</v>
      </c>
      <c r="H330" s="176">
        <v>152.6</v>
      </c>
      <c r="I330" s="177"/>
      <c r="L330" s="173"/>
      <c r="M330" s="178"/>
      <c r="T330" s="179"/>
      <c r="AT330" s="174" t="s">
        <v>224</v>
      </c>
      <c r="AU330" s="174" t="s">
        <v>82</v>
      </c>
      <c r="AV330" s="13" t="s">
        <v>192</v>
      </c>
      <c r="AW330" s="13" t="s">
        <v>226</v>
      </c>
      <c r="AX330" s="13" t="s">
        <v>82</v>
      </c>
      <c r="AY330" s="174" t="s">
        <v>193</v>
      </c>
    </row>
    <row r="331" spans="2:65" s="1" customFormat="1" ht="37.9" customHeight="1">
      <c r="B331" s="114"/>
      <c r="C331" s="157" t="s">
        <v>1352</v>
      </c>
      <c r="D331" s="157" t="s">
        <v>207</v>
      </c>
      <c r="E331" s="158" t="s">
        <v>3642</v>
      </c>
      <c r="F331" s="159" t="s">
        <v>3643</v>
      </c>
      <c r="G331" s="160" t="s">
        <v>736</v>
      </c>
      <c r="H331" s="161">
        <v>30.1</v>
      </c>
      <c r="I331" s="162"/>
      <c r="J331" s="163">
        <f>ROUND(I331*H331,2)</f>
        <v>0</v>
      </c>
      <c r="K331" s="159" t="s">
        <v>239</v>
      </c>
      <c r="L331" s="30"/>
      <c r="M331" s="164" t="s">
        <v>1</v>
      </c>
      <c r="N331" s="113" t="s">
        <v>39</v>
      </c>
      <c r="P331" s="153">
        <f>O331*H331</f>
        <v>0</v>
      </c>
      <c r="Q331" s="153">
        <v>0</v>
      </c>
      <c r="R331" s="153">
        <f>Q331*H331</f>
        <v>0</v>
      </c>
      <c r="S331" s="153">
        <v>0</v>
      </c>
      <c r="T331" s="154">
        <f>S331*H331</f>
        <v>0</v>
      </c>
      <c r="AR331" s="155" t="s">
        <v>268</v>
      </c>
      <c r="AT331" s="155" t="s">
        <v>207</v>
      </c>
      <c r="AU331" s="155" t="s">
        <v>82</v>
      </c>
      <c r="AY331" s="15" t="s">
        <v>193</v>
      </c>
      <c r="BE331" s="156">
        <f>IF(N331="základní",J331,0)</f>
        <v>0</v>
      </c>
      <c r="BF331" s="156">
        <f>IF(N331="snížená",J331,0)</f>
        <v>0</v>
      </c>
      <c r="BG331" s="156">
        <f>IF(N331="zákl. přenesená",J331,0)</f>
        <v>0</v>
      </c>
      <c r="BH331" s="156">
        <f>IF(N331="sníž. přenesená",J331,0)</f>
        <v>0</v>
      </c>
      <c r="BI331" s="156">
        <f>IF(N331="nulová",J331,0)</f>
        <v>0</v>
      </c>
      <c r="BJ331" s="15" t="s">
        <v>82</v>
      </c>
      <c r="BK331" s="156">
        <f>ROUND(I331*H331,2)</f>
        <v>0</v>
      </c>
      <c r="BL331" s="15" t="s">
        <v>268</v>
      </c>
      <c r="BM331" s="155" t="s">
        <v>3873</v>
      </c>
    </row>
    <row r="332" spans="2:65" s="1" customFormat="1" ht="11.25">
      <c r="B332" s="30"/>
      <c r="D332" s="180" t="s">
        <v>286</v>
      </c>
      <c r="F332" s="181" t="s">
        <v>3645</v>
      </c>
      <c r="I332" s="115"/>
      <c r="L332" s="30"/>
      <c r="M332" s="182"/>
      <c r="T332" s="54"/>
      <c r="AT332" s="15" t="s">
        <v>286</v>
      </c>
      <c r="AU332" s="15" t="s">
        <v>82</v>
      </c>
    </row>
    <row r="333" spans="2:65" s="12" customFormat="1" ht="11.25">
      <c r="B333" s="165"/>
      <c r="D333" s="166" t="s">
        <v>224</v>
      </c>
      <c r="E333" s="167" t="s">
        <v>1</v>
      </c>
      <c r="F333" s="168" t="s">
        <v>3874</v>
      </c>
      <c r="H333" s="169">
        <v>30.1</v>
      </c>
      <c r="I333" s="170"/>
      <c r="L333" s="165"/>
      <c r="M333" s="171"/>
      <c r="T333" s="172"/>
      <c r="AT333" s="167" t="s">
        <v>224</v>
      </c>
      <c r="AU333" s="167" t="s">
        <v>82</v>
      </c>
      <c r="AV333" s="12" t="s">
        <v>84</v>
      </c>
      <c r="AW333" s="12" t="s">
        <v>226</v>
      </c>
      <c r="AX333" s="12" t="s">
        <v>82</v>
      </c>
      <c r="AY333" s="167" t="s">
        <v>193</v>
      </c>
    </row>
    <row r="334" spans="2:65" s="1" customFormat="1" ht="37.9" customHeight="1">
      <c r="B334" s="114"/>
      <c r="C334" s="157" t="s">
        <v>345</v>
      </c>
      <c r="D334" s="157" t="s">
        <v>207</v>
      </c>
      <c r="E334" s="158" t="s">
        <v>3638</v>
      </c>
      <c r="F334" s="159" t="s">
        <v>3639</v>
      </c>
      <c r="G334" s="160" t="s">
        <v>736</v>
      </c>
      <c r="H334" s="161">
        <v>152.6</v>
      </c>
      <c r="I334" s="162"/>
      <c r="J334" s="163">
        <f>ROUND(I334*H334,2)</f>
        <v>0</v>
      </c>
      <c r="K334" s="159" t="s">
        <v>239</v>
      </c>
      <c r="L334" s="30"/>
      <c r="M334" s="164" t="s">
        <v>1</v>
      </c>
      <c r="N334" s="113" t="s">
        <v>39</v>
      </c>
      <c r="P334" s="153">
        <f>O334*H334</f>
        <v>0</v>
      </c>
      <c r="Q334" s="153">
        <v>0</v>
      </c>
      <c r="R334" s="153">
        <f>Q334*H334</f>
        <v>0</v>
      </c>
      <c r="S334" s="153">
        <v>0</v>
      </c>
      <c r="T334" s="154">
        <f>S334*H334</f>
        <v>0</v>
      </c>
      <c r="AR334" s="155" t="s">
        <v>268</v>
      </c>
      <c r="AT334" s="155" t="s">
        <v>207</v>
      </c>
      <c r="AU334" s="155" t="s">
        <v>82</v>
      </c>
      <c r="AY334" s="15" t="s">
        <v>193</v>
      </c>
      <c r="BE334" s="156">
        <f>IF(N334="základní",J334,0)</f>
        <v>0</v>
      </c>
      <c r="BF334" s="156">
        <f>IF(N334="snížená",J334,0)</f>
        <v>0</v>
      </c>
      <c r="BG334" s="156">
        <f>IF(N334="zákl. přenesená",J334,0)</f>
        <v>0</v>
      </c>
      <c r="BH334" s="156">
        <f>IF(N334="sníž. přenesená",J334,0)</f>
        <v>0</v>
      </c>
      <c r="BI334" s="156">
        <f>IF(N334="nulová",J334,0)</f>
        <v>0</v>
      </c>
      <c r="BJ334" s="15" t="s">
        <v>82</v>
      </c>
      <c r="BK334" s="156">
        <f>ROUND(I334*H334,2)</f>
        <v>0</v>
      </c>
      <c r="BL334" s="15" t="s">
        <v>268</v>
      </c>
      <c r="BM334" s="155" t="s">
        <v>3875</v>
      </c>
    </row>
    <row r="335" spans="2:65" s="1" customFormat="1" ht="11.25">
      <c r="B335" s="30"/>
      <c r="D335" s="180" t="s">
        <v>286</v>
      </c>
      <c r="F335" s="181" t="s">
        <v>3641</v>
      </c>
      <c r="I335" s="115"/>
      <c r="L335" s="30"/>
      <c r="M335" s="182"/>
      <c r="T335" s="54"/>
      <c r="AT335" s="15" t="s">
        <v>286</v>
      </c>
      <c r="AU335" s="15" t="s">
        <v>82</v>
      </c>
    </row>
    <row r="336" spans="2:65" s="12" customFormat="1" ht="11.25">
      <c r="B336" s="165"/>
      <c r="D336" s="166" t="s">
        <v>224</v>
      </c>
      <c r="E336" s="167" t="s">
        <v>1</v>
      </c>
      <c r="F336" s="168" t="s">
        <v>3868</v>
      </c>
      <c r="H336" s="169">
        <v>152.6</v>
      </c>
      <c r="I336" s="170"/>
      <c r="L336" s="165"/>
      <c r="M336" s="171"/>
      <c r="T336" s="172"/>
      <c r="AT336" s="167" t="s">
        <v>224</v>
      </c>
      <c r="AU336" s="167" t="s">
        <v>82</v>
      </c>
      <c r="AV336" s="12" t="s">
        <v>84</v>
      </c>
      <c r="AW336" s="12" t="s">
        <v>226</v>
      </c>
      <c r="AX336" s="12" t="s">
        <v>82</v>
      </c>
      <c r="AY336" s="167" t="s">
        <v>193</v>
      </c>
    </row>
    <row r="337" spans="2:65" s="1" customFormat="1" ht="37.9" customHeight="1">
      <c r="B337" s="114"/>
      <c r="C337" s="157" t="s">
        <v>1359</v>
      </c>
      <c r="D337" s="157" t="s">
        <v>207</v>
      </c>
      <c r="E337" s="158" t="s">
        <v>1045</v>
      </c>
      <c r="F337" s="159" t="s">
        <v>1046</v>
      </c>
      <c r="G337" s="160" t="s">
        <v>736</v>
      </c>
      <c r="H337" s="161">
        <v>25.8</v>
      </c>
      <c r="I337" s="162"/>
      <c r="J337" s="163">
        <f>ROUND(I337*H337,2)</f>
        <v>0</v>
      </c>
      <c r="K337" s="159" t="s">
        <v>239</v>
      </c>
      <c r="L337" s="30"/>
      <c r="M337" s="164" t="s">
        <v>1</v>
      </c>
      <c r="N337" s="113" t="s">
        <v>39</v>
      </c>
      <c r="P337" s="153">
        <f>O337*H337</f>
        <v>0</v>
      </c>
      <c r="Q337" s="153">
        <v>0</v>
      </c>
      <c r="R337" s="153">
        <f>Q337*H337</f>
        <v>0</v>
      </c>
      <c r="S337" s="153">
        <v>0</v>
      </c>
      <c r="T337" s="154">
        <f>S337*H337</f>
        <v>0</v>
      </c>
      <c r="AR337" s="155" t="s">
        <v>268</v>
      </c>
      <c r="AT337" s="155" t="s">
        <v>207</v>
      </c>
      <c r="AU337" s="155" t="s">
        <v>82</v>
      </c>
      <c r="AY337" s="15" t="s">
        <v>193</v>
      </c>
      <c r="BE337" s="156">
        <f>IF(N337="základní",J337,0)</f>
        <v>0</v>
      </c>
      <c r="BF337" s="156">
        <f>IF(N337="snížená",J337,0)</f>
        <v>0</v>
      </c>
      <c r="BG337" s="156">
        <f>IF(N337="zákl. přenesená",J337,0)</f>
        <v>0</v>
      </c>
      <c r="BH337" s="156">
        <f>IF(N337="sníž. přenesená",J337,0)</f>
        <v>0</v>
      </c>
      <c r="BI337" s="156">
        <f>IF(N337="nulová",J337,0)</f>
        <v>0</v>
      </c>
      <c r="BJ337" s="15" t="s">
        <v>82</v>
      </c>
      <c r="BK337" s="156">
        <f>ROUND(I337*H337,2)</f>
        <v>0</v>
      </c>
      <c r="BL337" s="15" t="s">
        <v>268</v>
      </c>
      <c r="BM337" s="155" t="s">
        <v>3876</v>
      </c>
    </row>
    <row r="338" spans="2:65" s="1" customFormat="1" ht="11.25">
      <c r="B338" s="30"/>
      <c r="D338" s="180" t="s">
        <v>286</v>
      </c>
      <c r="F338" s="181" t="s">
        <v>1048</v>
      </c>
      <c r="I338" s="115"/>
      <c r="L338" s="30"/>
      <c r="M338" s="182"/>
      <c r="T338" s="54"/>
      <c r="AT338" s="15" t="s">
        <v>286</v>
      </c>
      <c r="AU338" s="15" t="s">
        <v>82</v>
      </c>
    </row>
    <row r="339" spans="2:65" s="12" customFormat="1" ht="11.25">
      <c r="B339" s="165"/>
      <c r="D339" s="166" t="s">
        <v>224</v>
      </c>
      <c r="E339" s="167" t="s">
        <v>1</v>
      </c>
      <c r="F339" s="168" t="s">
        <v>3877</v>
      </c>
      <c r="H339" s="169">
        <v>25.8</v>
      </c>
      <c r="I339" s="170"/>
      <c r="L339" s="165"/>
      <c r="M339" s="171"/>
      <c r="T339" s="172"/>
      <c r="AT339" s="167" t="s">
        <v>224</v>
      </c>
      <c r="AU339" s="167" t="s">
        <v>82</v>
      </c>
      <c r="AV339" s="12" t="s">
        <v>84</v>
      </c>
      <c r="AW339" s="12" t="s">
        <v>226</v>
      </c>
      <c r="AX339" s="12" t="s">
        <v>82</v>
      </c>
      <c r="AY339" s="167" t="s">
        <v>193</v>
      </c>
    </row>
    <row r="340" spans="2:65" s="1" customFormat="1" ht="24.2" customHeight="1">
      <c r="B340" s="114"/>
      <c r="C340" s="157" t="s">
        <v>349</v>
      </c>
      <c r="D340" s="157" t="s">
        <v>207</v>
      </c>
      <c r="E340" s="158" t="s">
        <v>3658</v>
      </c>
      <c r="F340" s="159" t="s">
        <v>3659</v>
      </c>
      <c r="G340" s="160" t="s">
        <v>736</v>
      </c>
      <c r="H340" s="161">
        <v>25.8</v>
      </c>
      <c r="I340" s="162"/>
      <c r="J340" s="163">
        <f>ROUND(I340*H340,2)</f>
        <v>0</v>
      </c>
      <c r="K340" s="159" t="s">
        <v>239</v>
      </c>
      <c r="L340" s="30"/>
      <c r="M340" s="164" t="s">
        <v>1</v>
      </c>
      <c r="N340" s="113" t="s">
        <v>39</v>
      </c>
      <c r="P340" s="153">
        <f>O340*H340</f>
        <v>0</v>
      </c>
      <c r="Q340" s="153">
        <v>0</v>
      </c>
      <c r="R340" s="153">
        <f>Q340*H340</f>
        <v>0</v>
      </c>
      <c r="S340" s="153">
        <v>0</v>
      </c>
      <c r="T340" s="154">
        <f>S340*H340</f>
        <v>0</v>
      </c>
      <c r="AR340" s="155" t="s">
        <v>268</v>
      </c>
      <c r="AT340" s="155" t="s">
        <v>207</v>
      </c>
      <c r="AU340" s="155" t="s">
        <v>82</v>
      </c>
      <c r="AY340" s="15" t="s">
        <v>193</v>
      </c>
      <c r="BE340" s="156">
        <f>IF(N340="základní",J340,0)</f>
        <v>0</v>
      </c>
      <c r="BF340" s="156">
        <f>IF(N340="snížená",J340,0)</f>
        <v>0</v>
      </c>
      <c r="BG340" s="156">
        <f>IF(N340="zákl. přenesená",J340,0)</f>
        <v>0</v>
      </c>
      <c r="BH340" s="156">
        <f>IF(N340="sníž. přenesená",J340,0)</f>
        <v>0</v>
      </c>
      <c r="BI340" s="156">
        <f>IF(N340="nulová",J340,0)</f>
        <v>0</v>
      </c>
      <c r="BJ340" s="15" t="s">
        <v>82</v>
      </c>
      <c r="BK340" s="156">
        <f>ROUND(I340*H340,2)</f>
        <v>0</v>
      </c>
      <c r="BL340" s="15" t="s">
        <v>268</v>
      </c>
      <c r="BM340" s="155" t="s">
        <v>3878</v>
      </c>
    </row>
    <row r="341" spans="2:65" s="1" customFormat="1" ht="11.25">
      <c r="B341" s="30"/>
      <c r="D341" s="180" t="s">
        <v>286</v>
      </c>
      <c r="F341" s="181" t="s">
        <v>3661</v>
      </c>
      <c r="I341" s="115"/>
      <c r="L341" s="30"/>
      <c r="M341" s="182"/>
      <c r="T341" s="54"/>
      <c r="AT341" s="15" t="s">
        <v>286</v>
      </c>
      <c r="AU341" s="15" t="s">
        <v>82</v>
      </c>
    </row>
    <row r="342" spans="2:65" s="12" customFormat="1" ht="11.25">
      <c r="B342" s="165"/>
      <c r="D342" s="166" t="s">
        <v>224</v>
      </c>
      <c r="E342" s="167" t="s">
        <v>1</v>
      </c>
      <c r="F342" s="168" t="s">
        <v>3879</v>
      </c>
      <c r="H342" s="169">
        <v>25.8</v>
      </c>
      <c r="I342" s="170"/>
      <c r="L342" s="165"/>
      <c r="M342" s="171"/>
      <c r="T342" s="172"/>
      <c r="AT342" s="167" t="s">
        <v>224</v>
      </c>
      <c r="AU342" s="167" t="s">
        <v>82</v>
      </c>
      <c r="AV342" s="12" t="s">
        <v>84</v>
      </c>
      <c r="AW342" s="12" t="s">
        <v>226</v>
      </c>
      <c r="AX342" s="12" t="s">
        <v>82</v>
      </c>
      <c r="AY342" s="167" t="s">
        <v>193</v>
      </c>
    </row>
    <row r="343" spans="2:65" s="1" customFormat="1" ht="44.25" customHeight="1">
      <c r="B343" s="114"/>
      <c r="C343" s="157" t="s">
        <v>1367</v>
      </c>
      <c r="D343" s="157" t="s">
        <v>207</v>
      </c>
      <c r="E343" s="158" t="s">
        <v>3676</v>
      </c>
      <c r="F343" s="159" t="s">
        <v>3677</v>
      </c>
      <c r="G343" s="160" t="s">
        <v>736</v>
      </c>
      <c r="H343" s="161">
        <v>305</v>
      </c>
      <c r="I343" s="162"/>
      <c r="J343" s="163">
        <f>ROUND(I343*H343,2)</f>
        <v>0</v>
      </c>
      <c r="K343" s="159" t="s">
        <v>239</v>
      </c>
      <c r="L343" s="30"/>
      <c r="M343" s="164" t="s">
        <v>1</v>
      </c>
      <c r="N343" s="113" t="s">
        <v>39</v>
      </c>
      <c r="P343" s="153">
        <f>O343*H343</f>
        <v>0</v>
      </c>
      <c r="Q343" s="153">
        <v>0.16700000000000001</v>
      </c>
      <c r="R343" s="153">
        <f>Q343*H343</f>
        <v>50.935000000000002</v>
      </c>
      <c r="S343" s="153">
        <v>0</v>
      </c>
      <c r="T343" s="154">
        <f>S343*H343</f>
        <v>0</v>
      </c>
      <c r="AR343" s="155" t="s">
        <v>268</v>
      </c>
      <c r="AT343" s="155" t="s">
        <v>207</v>
      </c>
      <c r="AU343" s="155" t="s">
        <v>82</v>
      </c>
      <c r="AY343" s="15" t="s">
        <v>193</v>
      </c>
      <c r="BE343" s="156">
        <f>IF(N343="základní",J343,0)</f>
        <v>0</v>
      </c>
      <c r="BF343" s="156">
        <f>IF(N343="snížená",J343,0)</f>
        <v>0</v>
      </c>
      <c r="BG343" s="156">
        <f>IF(N343="zákl. přenesená",J343,0)</f>
        <v>0</v>
      </c>
      <c r="BH343" s="156">
        <f>IF(N343="sníž. přenesená",J343,0)</f>
        <v>0</v>
      </c>
      <c r="BI343" s="156">
        <f>IF(N343="nulová",J343,0)</f>
        <v>0</v>
      </c>
      <c r="BJ343" s="15" t="s">
        <v>82</v>
      </c>
      <c r="BK343" s="156">
        <f>ROUND(I343*H343,2)</f>
        <v>0</v>
      </c>
      <c r="BL343" s="15" t="s">
        <v>268</v>
      </c>
      <c r="BM343" s="155" t="s">
        <v>3880</v>
      </c>
    </row>
    <row r="344" spans="2:65" s="1" customFormat="1" ht="11.25">
      <c r="B344" s="30"/>
      <c r="D344" s="180" t="s">
        <v>286</v>
      </c>
      <c r="F344" s="181" t="s">
        <v>3679</v>
      </c>
      <c r="I344" s="115"/>
      <c r="L344" s="30"/>
      <c r="M344" s="182"/>
      <c r="T344" s="54"/>
      <c r="AT344" s="15" t="s">
        <v>286</v>
      </c>
      <c r="AU344" s="15" t="s">
        <v>82</v>
      </c>
    </row>
    <row r="345" spans="2:65" s="12" customFormat="1" ht="11.25">
      <c r="B345" s="165"/>
      <c r="D345" s="166" t="s">
        <v>224</v>
      </c>
      <c r="E345" s="167" t="s">
        <v>1</v>
      </c>
      <c r="F345" s="168" t="s">
        <v>3881</v>
      </c>
      <c r="H345" s="169">
        <v>305</v>
      </c>
      <c r="I345" s="170"/>
      <c r="L345" s="165"/>
      <c r="M345" s="171"/>
      <c r="T345" s="172"/>
      <c r="AT345" s="167" t="s">
        <v>224</v>
      </c>
      <c r="AU345" s="167" t="s">
        <v>82</v>
      </c>
      <c r="AV345" s="12" t="s">
        <v>84</v>
      </c>
      <c r="AW345" s="12" t="s">
        <v>226</v>
      </c>
      <c r="AX345" s="12" t="s">
        <v>82</v>
      </c>
      <c r="AY345" s="167" t="s">
        <v>193</v>
      </c>
    </row>
    <row r="346" spans="2:65" s="1" customFormat="1" ht="16.5" customHeight="1">
      <c r="B346" s="114"/>
      <c r="C346" s="143" t="s">
        <v>354</v>
      </c>
      <c r="D346" s="143" t="s">
        <v>196</v>
      </c>
      <c r="E346" s="144" t="s">
        <v>3882</v>
      </c>
      <c r="F346" s="145" t="s">
        <v>3883</v>
      </c>
      <c r="G346" s="146" t="s">
        <v>736</v>
      </c>
      <c r="H346" s="147">
        <v>30.5</v>
      </c>
      <c r="I346" s="148"/>
      <c r="J346" s="149">
        <f>ROUND(I346*H346,2)</f>
        <v>0</v>
      </c>
      <c r="K346" s="145" t="s">
        <v>1</v>
      </c>
      <c r="L346" s="150"/>
      <c r="M346" s="151" t="s">
        <v>1</v>
      </c>
      <c r="N346" s="152" t="s">
        <v>39</v>
      </c>
      <c r="P346" s="153">
        <f>O346*H346</f>
        <v>0</v>
      </c>
      <c r="Q346" s="153">
        <v>0.17599999999999999</v>
      </c>
      <c r="R346" s="153">
        <f>Q346*H346</f>
        <v>5.3679999999999994</v>
      </c>
      <c r="S346" s="153">
        <v>0</v>
      </c>
      <c r="T346" s="154">
        <f>S346*H346</f>
        <v>0</v>
      </c>
      <c r="AR346" s="155" t="s">
        <v>273</v>
      </c>
      <c r="AT346" s="155" t="s">
        <v>196</v>
      </c>
      <c r="AU346" s="155" t="s">
        <v>82</v>
      </c>
      <c r="AY346" s="15" t="s">
        <v>193</v>
      </c>
      <c r="BE346" s="156">
        <f>IF(N346="základní",J346,0)</f>
        <v>0</v>
      </c>
      <c r="BF346" s="156">
        <f>IF(N346="snížená",J346,0)</f>
        <v>0</v>
      </c>
      <c r="BG346" s="156">
        <f>IF(N346="zákl. přenesená",J346,0)</f>
        <v>0</v>
      </c>
      <c r="BH346" s="156">
        <f>IF(N346="sníž. přenesená",J346,0)</f>
        <v>0</v>
      </c>
      <c r="BI346" s="156">
        <f>IF(N346="nulová",J346,0)</f>
        <v>0</v>
      </c>
      <c r="BJ346" s="15" t="s">
        <v>82</v>
      </c>
      <c r="BK346" s="156">
        <f>ROUND(I346*H346,2)</f>
        <v>0</v>
      </c>
      <c r="BL346" s="15" t="s">
        <v>268</v>
      </c>
      <c r="BM346" s="155" t="s">
        <v>3884</v>
      </c>
    </row>
    <row r="347" spans="2:65" s="1" customFormat="1" ht="19.5">
      <c r="B347" s="30"/>
      <c r="D347" s="166" t="s">
        <v>1116</v>
      </c>
      <c r="F347" s="192" t="s">
        <v>3885</v>
      </c>
      <c r="I347" s="115"/>
      <c r="L347" s="30"/>
      <c r="M347" s="182"/>
      <c r="T347" s="54"/>
      <c r="AT347" s="15" t="s">
        <v>1116</v>
      </c>
      <c r="AU347" s="15" t="s">
        <v>82</v>
      </c>
    </row>
    <row r="348" spans="2:65" s="12" customFormat="1" ht="11.25">
      <c r="B348" s="165"/>
      <c r="D348" s="166" t="s">
        <v>224</v>
      </c>
      <c r="E348" s="167" t="s">
        <v>1</v>
      </c>
      <c r="F348" s="168" t="s">
        <v>3886</v>
      </c>
      <c r="H348" s="169">
        <v>30.5</v>
      </c>
      <c r="I348" s="170"/>
      <c r="L348" s="165"/>
      <c r="M348" s="171"/>
      <c r="T348" s="172"/>
      <c r="AT348" s="167" t="s">
        <v>224</v>
      </c>
      <c r="AU348" s="167" t="s">
        <v>82</v>
      </c>
      <c r="AV348" s="12" t="s">
        <v>84</v>
      </c>
      <c r="AW348" s="12" t="s">
        <v>226</v>
      </c>
      <c r="AX348" s="12" t="s">
        <v>82</v>
      </c>
      <c r="AY348" s="167" t="s">
        <v>193</v>
      </c>
    </row>
    <row r="349" spans="2:65" s="1" customFormat="1" ht="49.15" customHeight="1">
      <c r="B349" s="114"/>
      <c r="C349" s="157" t="s">
        <v>1374</v>
      </c>
      <c r="D349" s="157" t="s">
        <v>207</v>
      </c>
      <c r="E349" s="158" t="s">
        <v>1049</v>
      </c>
      <c r="F349" s="159" t="s">
        <v>1050</v>
      </c>
      <c r="G349" s="160" t="s">
        <v>736</v>
      </c>
      <c r="H349" s="161">
        <v>478</v>
      </c>
      <c r="I349" s="162"/>
      <c r="J349" s="163">
        <f>ROUND(I349*H349,2)</f>
        <v>0</v>
      </c>
      <c r="K349" s="159" t="s">
        <v>1003</v>
      </c>
      <c r="L349" s="30"/>
      <c r="M349" s="164" t="s">
        <v>1</v>
      </c>
      <c r="N349" s="113" t="s">
        <v>39</v>
      </c>
      <c r="P349" s="153">
        <f>O349*H349</f>
        <v>0</v>
      </c>
      <c r="Q349" s="153">
        <v>8.4250000000000005E-2</v>
      </c>
      <c r="R349" s="153">
        <f>Q349*H349</f>
        <v>40.271500000000003</v>
      </c>
      <c r="S349" s="153">
        <v>0</v>
      </c>
      <c r="T349" s="154">
        <f>S349*H349</f>
        <v>0</v>
      </c>
      <c r="AR349" s="155" t="s">
        <v>268</v>
      </c>
      <c r="AT349" s="155" t="s">
        <v>207</v>
      </c>
      <c r="AU349" s="155" t="s">
        <v>82</v>
      </c>
      <c r="AY349" s="15" t="s">
        <v>193</v>
      </c>
      <c r="BE349" s="156">
        <f>IF(N349="základní",J349,0)</f>
        <v>0</v>
      </c>
      <c r="BF349" s="156">
        <f>IF(N349="snížená",J349,0)</f>
        <v>0</v>
      </c>
      <c r="BG349" s="156">
        <f>IF(N349="zákl. přenesená",J349,0)</f>
        <v>0</v>
      </c>
      <c r="BH349" s="156">
        <f>IF(N349="sníž. přenesená",J349,0)</f>
        <v>0</v>
      </c>
      <c r="BI349" s="156">
        <f>IF(N349="nulová",J349,0)</f>
        <v>0</v>
      </c>
      <c r="BJ349" s="15" t="s">
        <v>82</v>
      </c>
      <c r="BK349" s="156">
        <f>ROUND(I349*H349,2)</f>
        <v>0</v>
      </c>
      <c r="BL349" s="15" t="s">
        <v>268</v>
      </c>
      <c r="BM349" s="155" t="s">
        <v>3887</v>
      </c>
    </row>
    <row r="350" spans="2:65" s="1" customFormat="1" ht="11.25">
      <c r="B350" s="30"/>
      <c r="D350" s="180" t="s">
        <v>286</v>
      </c>
      <c r="F350" s="181" t="s">
        <v>1052</v>
      </c>
      <c r="I350" s="115"/>
      <c r="L350" s="30"/>
      <c r="M350" s="182"/>
      <c r="T350" s="54"/>
      <c r="AT350" s="15" t="s">
        <v>286</v>
      </c>
      <c r="AU350" s="15" t="s">
        <v>82</v>
      </c>
    </row>
    <row r="351" spans="2:65" s="12" customFormat="1" ht="11.25">
      <c r="B351" s="165"/>
      <c r="D351" s="166" t="s">
        <v>224</v>
      </c>
      <c r="E351" s="167" t="s">
        <v>1</v>
      </c>
      <c r="F351" s="168" t="s">
        <v>3888</v>
      </c>
      <c r="H351" s="169">
        <v>478</v>
      </c>
      <c r="I351" s="170"/>
      <c r="L351" s="165"/>
      <c r="M351" s="171"/>
      <c r="T351" s="172"/>
      <c r="AT351" s="167" t="s">
        <v>224</v>
      </c>
      <c r="AU351" s="167" t="s">
        <v>82</v>
      </c>
      <c r="AV351" s="12" t="s">
        <v>84</v>
      </c>
      <c r="AW351" s="12" t="s">
        <v>226</v>
      </c>
      <c r="AX351" s="12" t="s">
        <v>74</v>
      </c>
      <c r="AY351" s="167" t="s">
        <v>193</v>
      </c>
    </row>
    <row r="352" spans="2:65" s="13" customFormat="1" ht="11.25">
      <c r="B352" s="173"/>
      <c r="D352" s="166" t="s">
        <v>224</v>
      </c>
      <c r="E352" s="174" t="s">
        <v>1</v>
      </c>
      <c r="F352" s="175" t="s">
        <v>227</v>
      </c>
      <c r="H352" s="176">
        <v>478</v>
      </c>
      <c r="I352" s="177"/>
      <c r="L352" s="173"/>
      <c r="M352" s="178"/>
      <c r="T352" s="179"/>
      <c r="AT352" s="174" t="s">
        <v>224</v>
      </c>
      <c r="AU352" s="174" t="s">
        <v>82</v>
      </c>
      <c r="AV352" s="13" t="s">
        <v>192</v>
      </c>
      <c r="AW352" s="13" t="s">
        <v>226</v>
      </c>
      <c r="AX352" s="13" t="s">
        <v>82</v>
      </c>
      <c r="AY352" s="174" t="s">
        <v>193</v>
      </c>
    </row>
    <row r="353" spans="2:65" s="1" customFormat="1" ht="24.2" customHeight="1">
      <c r="B353" s="114"/>
      <c r="C353" s="143" t="s">
        <v>454</v>
      </c>
      <c r="D353" s="143" t="s">
        <v>196</v>
      </c>
      <c r="E353" s="144" t="s">
        <v>3671</v>
      </c>
      <c r="F353" s="145" t="s">
        <v>3672</v>
      </c>
      <c r="G353" s="146" t="s">
        <v>736</v>
      </c>
      <c r="H353" s="147">
        <v>47.8</v>
      </c>
      <c r="I353" s="148"/>
      <c r="J353" s="149">
        <f>ROUND(I353*H353,2)</f>
        <v>0</v>
      </c>
      <c r="K353" s="145" t="s">
        <v>239</v>
      </c>
      <c r="L353" s="150"/>
      <c r="M353" s="151" t="s">
        <v>1</v>
      </c>
      <c r="N353" s="152" t="s">
        <v>39</v>
      </c>
      <c r="P353" s="153">
        <f>O353*H353</f>
        <v>0</v>
      </c>
      <c r="Q353" s="153">
        <v>0.152</v>
      </c>
      <c r="R353" s="153">
        <f>Q353*H353</f>
        <v>7.2655999999999992</v>
      </c>
      <c r="S353" s="153">
        <v>0</v>
      </c>
      <c r="T353" s="154">
        <f>S353*H353</f>
        <v>0</v>
      </c>
      <c r="AR353" s="155" t="s">
        <v>273</v>
      </c>
      <c r="AT353" s="155" t="s">
        <v>196</v>
      </c>
      <c r="AU353" s="155" t="s">
        <v>82</v>
      </c>
      <c r="AY353" s="15" t="s">
        <v>193</v>
      </c>
      <c r="BE353" s="156">
        <f>IF(N353="základní",J353,0)</f>
        <v>0</v>
      </c>
      <c r="BF353" s="156">
        <f>IF(N353="snížená",J353,0)</f>
        <v>0</v>
      </c>
      <c r="BG353" s="156">
        <f>IF(N353="zákl. přenesená",J353,0)</f>
        <v>0</v>
      </c>
      <c r="BH353" s="156">
        <f>IF(N353="sníž. přenesená",J353,0)</f>
        <v>0</v>
      </c>
      <c r="BI353" s="156">
        <f>IF(N353="nulová",J353,0)</f>
        <v>0</v>
      </c>
      <c r="BJ353" s="15" t="s">
        <v>82</v>
      </c>
      <c r="BK353" s="156">
        <f>ROUND(I353*H353,2)</f>
        <v>0</v>
      </c>
      <c r="BL353" s="15" t="s">
        <v>268</v>
      </c>
      <c r="BM353" s="155" t="s">
        <v>3889</v>
      </c>
    </row>
    <row r="354" spans="2:65" s="1" customFormat="1" ht="19.5">
      <c r="B354" s="30"/>
      <c r="D354" s="166" t="s">
        <v>1116</v>
      </c>
      <c r="F354" s="192" t="s">
        <v>3674</v>
      </c>
      <c r="I354" s="115"/>
      <c r="L354" s="30"/>
      <c r="M354" s="182"/>
      <c r="T354" s="54"/>
      <c r="AT354" s="15" t="s">
        <v>1116</v>
      </c>
      <c r="AU354" s="15" t="s">
        <v>82</v>
      </c>
    </row>
    <row r="355" spans="2:65" s="12" customFormat="1" ht="11.25">
      <c r="B355" s="165"/>
      <c r="D355" s="166" t="s">
        <v>224</v>
      </c>
      <c r="E355" s="167" t="s">
        <v>1</v>
      </c>
      <c r="F355" s="168" t="s">
        <v>3890</v>
      </c>
      <c r="H355" s="169">
        <v>47.8</v>
      </c>
      <c r="I355" s="170"/>
      <c r="L355" s="165"/>
      <c r="M355" s="171"/>
      <c r="T355" s="172"/>
      <c r="AT355" s="167" t="s">
        <v>224</v>
      </c>
      <c r="AU355" s="167" t="s">
        <v>82</v>
      </c>
      <c r="AV355" s="12" t="s">
        <v>84</v>
      </c>
      <c r="AW355" s="12" t="s">
        <v>226</v>
      </c>
      <c r="AX355" s="12" t="s">
        <v>82</v>
      </c>
      <c r="AY355" s="167" t="s">
        <v>193</v>
      </c>
    </row>
    <row r="356" spans="2:65" s="1" customFormat="1" ht="37.9" customHeight="1">
      <c r="B356" s="114"/>
      <c r="C356" s="157" t="s">
        <v>1381</v>
      </c>
      <c r="D356" s="157" t="s">
        <v>207</v>
      </c>
      <c r="E356" s="158" t="s">
        <v>2181</v>
      </c>
      <c r="F356" s="159" t="s">
        <v>2182</v>
      </c>
      <c r="G356" s="160" t="s">
        <v>221</v>
      </c>
      <c r="H356" s="161">
        <v>22.5</v>
      </c>
      <c r="I356" s="162"/>
      <c r="J356" s="163">
        <f>ROUND(I356*H356,2)</f>
        <v>0</v>
      </c>
      <c r="K356" s="159" t="s">
        <v>2183</v>
      </c>
      <c r="L356" s="30"/>
      <c r="M356" s="164" t="s">
        <v>1</v>
      </c>
      <c r="N356" s="113" t="s">
        <v>39</v>
      </c>
      <c r="P356" s="153">
        <f>O356*H356</f>
        <v>0</v>
      </c>
      <c r="Q356" s="153">
        <v>0</v>
      </c>
      <c r="R356" s="153">
        <f>Q356*H356</f>
        <v>0</v>
      </c>
      <c r="S356" s="153">
        <v>0.2</v>
      </c>
      <c r="T356" s="154">
        <f>S356*H356</f>
        <v>4.5</v>
      </c>
      <c r="AR356" s="155" t="s">
        <v>268</v>
      </c>
      <c r="AT356" s="155" t="s">
        <v>207</v>
      </c>
      <c r="AU356" s="155" t="s">
        <v>82</v>
      </c>
      <c r="AY356" s="15" t="s">
        <v>193</v>
      </c>
      <c r="BE356" s="156">
        <f>IF(N356="základní",J356,0)</f>
        <v>0</v>
      </c>
      <c r="BF356" s="156">
        <f>IF(N356="snížená",J356,0)</f>
        <v>0</v>
      </c>
      <c r="BG356" s="156">
        <f>IF(N356="zákl. přenesená",J356,0)</f>
        <v>0</v>
      </c>
      <c r="BH356" s="156">
        <f>IF(N356="sníž. přenesená",J356,0)</f>
        <v>0</v>
      </c>
      <c r="BI356" s="156">
        <f>IF(N356="nulová",J356,0)</f>
        <v>0</v>
      </c>
      <c r="BJ356" s="15" t="s">
        <v>82</v>
      </c>
      <c r="BK356" s="156">
        <f>ROUND(I356*H356,2)</f>
        <v>0</v>
      </c>
      <c r="BL356" s="15" t="s">
        <v>268</v>
      </c>
      <c r="BM356" s="155" t="s">
        <v>3891</v>
      </c>
    </row>
    <row r="357" spans="2:65" s="1" customFormat="1" ht="11.25">
      <c r="B357" s="30"/>
      <c r="D357" s="180" t="s">
        <v>286</v>
      </c>
      <c r="F357" s="181" t="s">
        <v>2185</v>
      </c>
      <c r="I357" s="115"/>
      <c r="L357" s="30"/>
      <c r="M357" s="182"/>
      <c r="T357" s="54"/>
      <c r="AT357" s="15" t="s">
        <v>286</v>
      </c>
      <c r="AU357" s="15" t="s">
        <v>82</v>
      </c>
    </row>
    <row r="358" spans="2:65" s="1" customFormat="1" ht="49.15" customHeight="1">
      <c r="B358" s="114"/>
      <c r="C358" s="157" t="s">
        <v>457</v>
      </c>
      <c r="D358" s="157" t="s">
        <v>207</v>
      </c>
      <c r="E358" s="158" t="s">
        <v>2187</v>
      </c>
      <c r="F358" s="159" t="s">
        <v>2188</v>
      </c>
      <c r="G358" s="160" t="s">
        <v>221</v>
      </c>
      <c r="H358" s="161">
        <v>22.5</v>
      </c>
      <c r="I358" s="162"/>
      <c r="J358" s="163">
        <f>ROUND(I358*H358,2)</f>
        <v>0</v>
      </c>
      <c r="K358" s="159" t="s">
        <v>1003</v>
      </c>
      <c r="L358" s="30"/>
      <c r="M358" s="164" t="s">
        <v>1</v>
      </c>
      <c r="N358" s="113" t="s">
        <v>39</v>
      </c>
      <c r="P358" s="153">
        <f>O358*H358</f>
        <v>0</v>
      </c>
      <c r="Q358" s="153">
        <v>0</v>
      </c>
      <c r="R358" s="153">
        <f>Q358*H358</f>
        <v>0</v>
      </c>
      <c r="S358" s="153">
        <v>0</v>
      </c>
      <c r="T358" s="154">
        <f>S358*H358</f>
        <v>0</v>
      </c>
      <c r="AR358" s="155" t="s">
        <v>268</v>
      </c>
      <c r="AT358" s="155" t="s">
        <v>207</v>
      </c>
      <c r="AU358" s="155" t="s">
        <v>82</v>
      </c>
      <c r="AY358" s="15" t="s">
        <v>193</v>
      </c>
      <c r="BE358" s="156">
        <f>IF(N358="základní",J358,0)</f>
        <v>0</v>
      </c>
      <c r="BF358" s="156">
        <f>IF(N358="snížená",J358,0)</f>
        <v>0</v>
      </c>
      <c r="BG358" s="156">
        <f>IF(N358="zákl. přenesená",J358,0)</f>
        <v>0</v>
      </c>
      <c r="BH358" s="156">
        <f>IF(N358="sníž. přenesená",J358,0)</f>
        <v>0</v>
      </c>
      <c r="BI358" s="156">
        <f>IF(N358="nulová",J358,0)</f>
        <v>0</v>
      </c>
      <c r="BJ358" s="15" t="s">
        <v>82</v>
      </c>
      <c r="BK358" s="156">
        <f>ROUND(I358*H358,2)</f>
        <v>0</v>
      </c>
      <c r="BL358" s="15" t="s">
        <v>268</v>
      </c>
      <c r="BM358" s="155" t="s">
        <v>3892</v>
      </c>
    </row>
    <row r="359" spans="2:65" s="1" customFormat="1" ht="11.25">
      <c r="B359" s="30"/>
      <c r="D359" s="180" t="s">
        <v>286</v>
      </c>
      <c r="F359" s="181" t="s">
        <v>2190</v>
      </c>
      <c r="I359" s="115"/>
      <c r="L359" s="30"/>
      <c r="M359" s="182"/>
      <c r="T359" s="54"/>
      <c r="AT359" s="15" t="s">
        <v>286</v>
      </c>
      <c r="AU359" s="15" t="s">
        <v>82</v>
      </c>
    </row>
    <row r="360" spans="2:65" s="1" customFormat="1" ht="37.9" customHeight="1">
      <c r="B360" s="114"/>
      <c r="C360" s="157" t="s">
        <v>1388</v>
      </c>
      <c r="D360" s="157" t="s">
        <v>207</v>
      </c>
      <c r="E360" s="158" t="s">
        <v>1070</v>
      </c>
      <c r="F360" s="159" t="s">
        <v>1071</v>
      </c>
      <c r="G360" s="160" t="s">
        <v>221</v>
      </c>
      <c r="H360" s="161">
        <v>22.5</v>
      </c>
      <c r="I360" s="162"/>
      <c r="J360" s="163">
        <f>ROUND(I360*H360,2)</f>
        <v>0</v>
      </c>
      <c r="K360" s="159" t="s">
        <v>1003</v>
      </c>
      <c r="L360" s="30"/>
      <c r="M360" s="164" t="s">
        <v>1</v>
      </c>
      <c r="N360" s="113" t="s">
        <v>39</v>
      </c>
      <c r="P360" s="153">
        <f>O360*H360</f>
        <v>0</v>
      </c>
      <c r="Q360" s="153">
        <v>0.11934</v>
      </c>
      <c r="R360" s="153">
        <f>Q360*H360</f>
        <v>2.6851500000000001</v>
      </c>
      <c r="S360" s="153">
        <v>0</v>
      </c>
      <c r="T360" s="154">
        <f>S360*H360</f>
        <v>0</v>
      </c>
      <c r="AR360" s="155" t="s">
        <v>268</v>
      </c>
      <c r="AT360" s="155" t="s">
        <v>207</v>
      </c>
      <c r="AU360" s="155" t="s">
        <v>82</v>
      </c>
      <c r="AY360" s="15" t="s">
        <v>193</v>
      </c>
      <c r="BE360" s="156">
        <f>IF(N360="základní",J360,0)</f>
        <v>0</v>
      </c>
      <c r="BF360" s="156">
        <f>IF(N360="snížená",J360,0)</f>
        <v>0</v>
      </c>
      <c r="BG360" s="156">
        <f>IF(N360="zákl. přenesená",J360,0)</f>
        <v>0</v>
      </c>
      <c r="BH360" s="156">
        <f>IF(N360="sníž. přenesená",J360,0)</f>
        <v>0</v>
      </c>
      <c r="BI360" s="156">
        <f>IF(N360="nulová",J360,0)</f>
        <v>0</v>
      </c>
      <c r="BJ360" s="15" t="s">
        <v>82</v>
      </c>
      <c r="BK360" s="156">
        <f>ROUND(I360*H360,2)</f>
        <v>0</v>
      </c>
      <c r="BL360" s="15" t="s">
        <v>268</v>
      </c>
      <c r="BM360" s="155" t="s">
        <v>3893</v>
      </c>
    </row>
    <row r="361" spans="2:65" s="1" customFormat="1" ht="11.25">
      <c r="B361" s="30"/>
      <c r="D361" s="180" t="s">
        <v>286</v>
      </c>
      <c r="F361" s="181" t="s">
        <v>1073</v>
      </c>
      <c r="I361" s="115"/>
      <c r="L361" s="30"/>
      <c r="M361" s="182"/>
      <c r="T361" s="54"/>
      <c r="AT361" s="15" t="s">
        <v>286</v>
      </c>
      <c r="AU361" s="15" t="s">
        <v>82</v>
      </c>
    </row>
    <row r="362" spans="2:65" s="1" customFormat="1" ht="37.9" customHeight="1">
      <c r="B362" s="114"/>
      <c r="C362" s="157" t="s">
        <v>461</v>
      </c>
      <c r="D362" s="157" t="s">
        <v>207</v>
      </c>
      <c r="E362" s="158" t="s">
        <v>3648</v>
      </c>
      <c r="F362" s="159" t="s">
        <v>3649</v>
      </c>
      <c r="G362" s="160" t="s">
        <v>736</v>
      </c>
      <c r="H362" s="161">
        <v>178.4</v>
      </c>
      <c r="I362" s="162"/>
      <c r="J362" s="163">
        <f>ROUND(I362*H362,2)</f>
        <v>0</v>
      </c>
      <c r="K362" s="159" t="s">
        <v>239</v>
      </c>
      <c r="L362" s="30"/>
      <c r="M362" s="164" t="s">
        <v>1</v>
      </c>
      <c r="N362" s="113" t="s">
        <v>39</v>
      </c>
      <c r="P362" s="153">
        <f>O362*H362</f>
        <v>0</v>
      </c>
      <c r="Q362" s="153">
        <v>0</v>
      </c>
      <c r="R362" s="153">
        <f>Q362*H362</f>
        <v>0</v>
      </c>
      <c r="S362" s="153">
        <v>0.17</v>
      </c>
      <c r="T362" s="154">
        <f>S362*H362</f>
        <v>30.328000000000003</v>
      </c>
      <c r="AR362" s="155" t="s">
        <v>268</v>
      </c>
      <c r="AT362" s="155" t="s">
        <v>207</v>
      </c>
      <c r="AU362" s="155" t="s">
        <v>82</v>
      </c>
      <c r="AY362" s="15" t="s">
        <v>193</v>
      </c>
      <c r="BE362" s="156">
        <f>IF(N362="základní",J362,0)</f>
        <v>0</v>
      </c>
      <c r="BF362" s="156">
        <f>IF(N362="snížená",J362,0)</f>
        <v>0</v>
      </c>
      <c r="BG362" s="156">
        <f>IF(N362="zákl. přenesená",J362,0)</f>
        <v>0</v>
      </c>
      <c r="BH362" s="156">
        <f>IF(N362="sníž. přenesená",J362,0)</f>
        <v>0</v>
      </c>
      <c r="BI362" s="156">
        <f>IF(N362="nulová",J362,0)</f>
        <v>0</v>
      </c>
      <c r="BJ362" s="15" t="s">
        <v>82</v>
      </c>
      <c r="BK362" s="156">
        <f>ROUND(I362*H362,2)</f>
        <v>0</v>
      </c>
      <c r="BL362" s="15" t="s">
        <v>268</v>
      </c>
      <c r="BM362" s="155" t="s">
        <v>3894</v>
      </c>
    </row>
    <row r="363" spans="2:65" s="1" customFormat="1" ht="11.25">
      <c r="B363" s="30"/>
      <c r="D363" s="180" t="s">
        <v>286</v>
      </c>
      <c r="F363" s="181" t="s">
        <v>3651</v>
      </c>
      <c r="I363" s="115"/>
      <c r="L363" s="30"/>
      <c r="M363" s="182"/>
      <c r="T363" s="54"/>
      <c r="AT363" s="15" t="s">
        <v>286</v>
      </c>
      <c r="AU363" s="15" t="s">
        <v>82</v>
      </c>
    </row>
    <row r="364" spans="2:65" s="12" customFormat="1" ht="11.25">
      <c r="B364" s="165"/>
      <c r="D364" s="166" t="s">
        <v>224</v>
      </c>
      <c r="E364" s="167" t="s">
        <v>1</v>
      </c>
      <c r="F364" s="168" t="s">
        <v>3877</v>
      </c>
      <c r="H364" s="169">
        <v>25.8</v>
      </c>
      <c r="I364" s="170"/>
      <c r="L364" s="165"/>
      <c r="M364" s="171"/>
      <c r="T364" s="172"/>
      <c r="AT364" s="167" t="s">
        <v>224</v>
      </c>
      <c r="AU364" s="167" t="s">
        <v>82</v>
      </c>
      <c r="AV364" s="12" t="s">
        <v>84</v>
      </c>
      <c r="AW364" s="12" t="s">
        <v>226</v>
      </c>
      <c r="AX364" s="12" t="s">
        <v>74</v>
      </c>
      <c r="AY364" s="167" t="s">
        <v>193</v>
      </c>
    </row>
    <row r="365" spans="2:65" s="12" customFormat="1" ht="11.25">
      <c r="B365" s="165"/>
      <c r="D365" s="166" t="s">
        <v>224</v>
      </c>
      <c r="E365" s="167" t="s">
        <v>1</v>
      </c>
      <c r="F365" s="168" t="s">
        <v>3895</v>
      </c>
      <c r="H365" s="169">
        <v>152.6</v>
      </c>
      <c r="I365" s="170"/>
      <c r="L365" s="165"/>
      <c r="M365" s="171"/>
      <c r="T365" s="172"/>
      <c r="AT365" s="167" t="s">
        <v>224</v>
      </c>
      <c r="AU365" s="167" t="s">
        <v>82</v>
      </c>
      <c r="AV365" s="12" t="s">
        <v>84</v>
      </c>
      <c r="AW365" s="12" t="s">
        <v>226</v>
      </c>
      <c r="AX365" s="12" t="s">
        <v>74</v>
      </c>
      <c r="AY365" s="167" t="s">
        <v>193</v>
      </c>
    </row>
    <row r="366" spans="2:65" s="13" customFormat="1" ht="11.25">
      <c r="B366" s="173"/>
      <c r="D366" s="166" t="s">
        <v>224</v>
      </c>
      <c r="E366" s="174" t="s">
        <v>1</v>
      </c>
      <c r="F366" s="175" t="s">
        <v>227</v>
      </c>
      <c r="H366" s="176">
        <v>178.4</v>
      </c>
      <c r="I366" s="177"/>
      <c r="L366" s="173"/>
      <c r="M366" s="178"/>
      <c r="T366" s="179"/>
      <c r="AT366" s="174" t="s">
        <v>224</v>
      </c>
      <c r="AU366" s="174" t="s">
        <v>82</v>
      </c>
      <c r="AV366" s="13" t="s">
        <v>192</v>
      </c>
      <c r="AW366" s="13" t="s">
        <v>226</v>
      </c>
      <c r="AX366" s="13" t="s">
        <v>82</v>
      </c>
      <c r="AY366" s="174" t="s">
        <v>193</v>
      </c>
    </row>
    <row r="367" spans="2:65" s="1" customFormat="1" ht="44.25" customHeight="1">
      <c r="B367" s="114"/>
      <c r="C367" s="157" t="s">
        <v>1395</v>
      </c>
      <c r="D367" s="157" t="s">
        <v>207</v>
      </c>
      <c r="E367" s="158" t="s">
        <v>3654</v>
      </c>
      <c r="F367" s="159" t="s">
        <v>3655</v>
      </c>
      <c r="G367" s="160" t="s">
        <v>736</v>
      </c>
      <c r="H367" s="161">
        <v>55.9</v>
      </c>
      <c r="I367" s="162"/>
      <c r="J367" s="163">
        <f>ROUND(I367*H367,2)</f>
        <v>0</v>
      </c>
      <c r="K367" s="159" t="s">
        <v>239</v>
      </c>
      <c r="L367" s="30"/>
      <c r="M367" s="164" t="s">
        <v>1</v>
      </c>
      <c r="N367" s="113" t="s">
        <v>39</v>
      </c>
      <c r="P367" s="153">
        <f>O367*H367</f>
        <v>0</v>
      </c>
      <c r="Q367" s="153">
        <v>0</v>
      </c>
      <c r="R367" s="153">
        <f>Q367*H367</f>
        <v>0</v>
      </c>
      <c r="S367" s="153">
        <v>0.28999999999999998</v>
      </c>
      <c r="T367" s="154">
        <f>S367*H367</f>
        <v>16.210999999999999</v>
      </c>
      <c r="AR367" s="155" t="s">
        <v>268</v>
      </c>
      <c r="AT367" s="155" t="s">
        <v>207</v>
      </c>
      <c r="AU367" s="155" t="s">
        <v>82</v>
      </c>
      <c r="AY367" s="15" t="s">
        <v>193</v>
      </c>
      <c r="BE367" s="156">
        <f>IF(N367="základní",J367,0)</f>
        <v>0</v>
      </c>
      <c r="BF367" s="156">
        <f>IF(N367="snížená",J367,0)</f>
        <v>0</v>
      </c>
      <c r="BG367" s="156">
        <f>IF(N367="zákl. přenesená",J367,0)</f>
        <v>0</v>
      </c>
      <c r="BH367" s="156">
        <f>IF(N367="sníž. přenesená",J367,0)</f>
        <v>0</v>
      </c>
      <c r="BI367" s="156">
        <f>IF(N367="nulová",J367,0)</f>
        <v>0</v>
      </c>
      <c r="BJ367" s="15" t="s">
        <v>82</v>
      </c>
      <c r="BK367" s="156">
        <f>ROUND(I367*H367,2)</f>
        <v>0</v>
      </c>
      <c r="BL367" s="15" t="s">
        <v>268</v>
      </c>
      <c r="BM367" s="155" t="s">
        <v>3896</v>
      </c>
    </row>
    <row r="368" spans="2:65" s="1" customFormat="1" ht="11.25">
      <c r="B368" s="30"/>
      <c r="D368" s="180" t="s">
        <v>286</v>
      </c>
      <c r="F368" s="181" t="s">
        <v>3657</v>
      </c>
      <c r="I368" s="115"/>
      <c r="L368" s="30"/>
      <c r="M368" s="182"/>
      <c r="T368" s="54"/>
      <c r="AT368" s="15" t="s">
        <v>286</v>
      </c>
      <c r="AU368" s="15" t="s">
        <v>82</v>
      </c>
    </row>
    <row r="369" spans="2:65" s="12" customFormat="1" ht="11.25">
      <c r="B369" s="165"/>
      <c r="D369" s="166" t="s">
        <v>224</v>
      </c>
      <c r="E369" s="167" t="s">
        <v>1</v>
      </c>
      <c r="F369" s="168" t="s">
        <v>3874</v>
      </c>
      <c r="H369" s="169">
        <v>30.1</v>
      </c>
      <c r="I369" s="170"/>
      <c r="L369" s="165"/>
      <c r="M369" s="171"/>
      <c r="T369" s="172"/>
      <c r="AT369" s="167" t="s">
        <v>224</v>
      </c>
      <c r="AU369" s="167" t="s">
        <v>82</v>
      </c>
      <c r="AV369" s="12" t="s">
        <v>84</v>
      </c>
      <c r="AW369" s="12" t="s">
        <v>226</v>
      </c>
      <c r="AX369" s="12" t="s">
        <v>74</v>
      </c>
      <c r="AY369" s="167" t="s">
        <v>193</v>
      </c>
    </row>
    <row r="370" spans="2:65" s="12" customFormat="1" ht="11.25">
      <c r="B370" s="165"/>
      <c r="D370" s="166" t="s">
        <v>224</v>
      </c>
      <c r="E370" s="167" t="s">
        <v>1</v>
      </c>
      <c r="F370" s="168" t="s">
        <v>3877</v>
      </c>
      <c r="H370" s="169">
        <v>25.8</v>
      </c>
      <c r="I370" s="170"/>
      <c r="L370" s="165"/>
      <c r="M370" s="171"/>
      <c r="T370" s="172"/>
      <c r="AT370" s="167" t="s">
        <v>224</v>
      </c>
      <c r="AU370" s="167" t="s">
        <v>82</v>
      </c>
      <c r="AV370" s="12" t="s">
        <v>84</v>
      </c>
      <c r="AW370" s="12" t="s">
        <v>226</v>
      </c>
      <c r="AX370" s="12" t="s">
        <v>74</v>
      </c>
      <c r="AY370" s="167" t="s">
        <v>193</v>
      </c>
    </row>
    <row r="371" spans="2:65" s="13" customFormat="1" ht="11.25">
      <c r="B371" s="173"/>
      <c r="D371" s="166" t="s">
        <v>224</v>
      </c>
      <c r="E371" s="174" t="s">
        <v>1</v>
      </c>
      <c r="F371" s="175" t="s">
        <v>227</v>
      </c>
      <c r="H371" s="176">
        <v>55.9</v>
      </c>
      <c r="I371" s="177"/>
      <c r="L371" s="173"/>
      <c r="M371" s="178"/>
      <c r="T371" s="179"/>
      <c r="AT371" s="174" t="s">
        <v>224</v>
      </c>
      <c r="AU371" s="174" t="s">
        <v>82</v>
      </c>
      <c r="AV371" s="13" t="s">
        <v>192</v>
      </c>
      <c r="AW371" s="13" t="s">
        <v>226</v>
      </c>
      <c r="AX371" s="13" t="s">
        <v>82</v>
      </c>
      <c r="AY371" s="174" t="s">
        <v>193</v>
      </c>
    </row>
    <row r="372" spans="2:65" s="1" customFormat="1" ht="37.9" customHeight="1">
      <c r="B372" s="114"/>
      <c r="C372" s="157" t="s">
        <v>464</v>
      </c>
      <c r="D372" s="157" t="s">
        <v>207</v>
      </c>
      <c r="E372" s="158" t="s">
        <v>3897</v>
      </c>
      <c r="F372" s="159" t="s">
        <v>3898</v>
      </c>
      <c r="G372" s="160" t="s">
        <v>736</v>
      </c>
      <c r="H372" s="161">
        <v>40.5</v>
      </c>
      <c r="I372" s="162"/>
      <c r="J372" s="163">
        <f>ROUND(I372*H372,2)</f>
        <v>0</v>
      </c>
      <c r="K372" s="159" t="s">
        <v>239</v>
      </c>
      <c r="L372" s="30"/>
      <c r="M372" s="164" t="s">
        <v>1</v>
      </c>
      <c r="N372" s="113" t="s">
        <v>39</v>
      </c>
      <c r="P372" s="153">
        <f>O372*H372</f>
        <v>0</v>
      </c>
      <c r="Q372" s="153">
        <v>0</v>
      </c>
      <c r="R372" s="153">
        <f>Q372*H372</f>
        <v>0</v>
      </c>
      <c r="S372" s="153">
        <v>0.32500000000000001</v>
      </c>
      <c r="T372" s="154">
        <f>S372*H372</f>
        <v>13.1625</v>
      </c>
      <c r="AR372" s="155" t="s">
        <v>268</v>
      </c>
      <c r="AT372" s="155" t="s">
        <v>207</v>
      </c>
      <c r="AU372" s="155" t="s">
        <v>82</v>
      </c>
      <c r="AY372" s="15" t="s">
        <v>193</v>
      </c>
      <c r="BE372" s="156">
        <f>IF(N372="základní",J372,0)</f>
        <v>0</v>
      </c>
      <c r="BF372" s="156">
        <f>IF(N372="snížená",J372,0)</f>
        <v>0</v>
      </c>
      <c r="BG372" s="156">
        <f>IF(N372="zákl. přenesená",J372,0)</f>
        <v>0</v>
      </c>
      <c r="BH372" s="156">
        <f>IF(N372="sníž. přenesená",J372,0)</f>
        <v>0</v>
      </c>
      <c r="BI372" s="156">
        <f>IF(N372="nulová",J372,0)</f>
        <v>0</v>
      </c>
      <c r="BJ372" s="15" t="s">
        <v>82</v>
      </c>
      <c r="BK372" s="156">
        <f>ROUND(I372*H372,2)</f>
        <v>0</v>
      </c>
      <c r="BL372" s="15" t="s">
        <v>268</v>
      </c>
      <c r="BM372" s="155" t="s">
        <v>3899</v>
      </c>
    </row>
    <row r="373" spans="2:65" s="1" customFormat="1" ht="11.25">
      <c r="B373" s="30"/>
      <c r="D373" s="180" t="s">
        <v>286</v>
      </c>
      <c r="F373" s="181" t="s">
        <v>3900</v>
      </c>
      <c r="I373" s="115"/>
      <c r="L373" s="30"/>
      <c r="M373" s="182"/>
      <c r="T373" s="54"/>
      <c r="AT373" s="15" t="s">
        <v>286</v>
      </c>
      <c r="AU373" s="15" t="s">
        <v>82</v>
      </c>
    </row>
    <row r="374" spans="2:65" s="12" customFormat="1" ht="11.25">
      <c r="B374" s="165"/>
      <c r="D374" s="166" t="s">
        <v>224</v>
      </c>
      <c r="E374" s="167" t="s">
        <v>1</v>
      </c>
      <c r="F374" s="168" t="s">
        <v>3901</v>
      </c>
      <c r="H374" s="169">
        <v>40.5</v>
      </c>
      <c r="I374" s="170"/>
      <c r="L374" s="165"/>
      <c r="M374" s="171"/>
      <c r="T374" s="172"/>
      <c r="AT374" s="167" t="s">
        <v>224</v>
      </c>
      <c r="AU374" s="167" t="s">
        <v>82</v>
      </c>
      <c r="AV374" s="12" t="s">
        <v>84</v>
      </c>
      <c r="AW374" s="12" t="s">
        <v>226</v>
      </c>
      <c r="AX374" s="12" t="s">
        <v>82</v>
      </c>
      <c r="AY374" s="167" t="s">
        <v>193</v>
      </c>
    </row>
    <row r="375" spans="2:65" s="1" customFormat="1" ht="37.9" customHeight="1">
      <c r="B375" s="114"/>
      <c r="C375" s="157" t="s">
        <v>1402</v>
      </c>
      <c r="D375" s="157" t="s">
        <v>207</v>
      </c>
      <c r="E375" s="158" t="s">
        <v>1031</v>
      </c>
      <c r="F375" s="159" t="s">
        <v>1032</v>
      </c>
      <c r="G375" s="160" t="s">
        <v>736</v>
      </c>
      <c r="H375" s="161">
        <v>523</v>
      </c>
      <c r="I375" s="162"/>
      <c r="J375" s="163">
        <f>ROUND(I375*H375,2)</f>
        <v>0</v>
      </c>
      <c r="K375" s="159" t="s">
        <v>905</v>
      </c>
      <c r="L375" s="30"/>
      <c r="M375" s="164" t="s">
        <v>1</v>
      </c>
      <c r="N375" s="113" t="s">
        <v>39</v>
      </c>
      <c r="P375" s="153">
        <f>O375*H375</f>
        <v>0</v>
      </c>
      <c r="Q375" s="153">
        <v>0</v>
      </c>
      <c r="R375" s="153">
        <f>Q375*H375</f>
        <v>0</v>
      </c>
      <c r="S375" s="153">
        <v>0.316</v>
      </c>
      <c r="T375" s="154">
        <f>S375*H375</f>
        <v>165.268</v>
      </c>
      <c r="AR375" s="155" t="s">
        <v>268</v>
      </c>
      <c r="AT375" s="155" t="s">
        <v>207</v>
      </c>
      <c r="AU375" s="155" t="s">
        <v>82</v>
      </c>
      <c r="AY375" s="15" t="s">
        <v>193</v>
      </c>
      <c r="BE375" s="156">
        <f>IF(N375="základní",J375,0)</f>
        <v>0</v>
      </c>
      <c r="BF375" s="156">
        <f>IF(N375="snížená",J375,0)</f>
        <v>0</v>
      </c>
      <c r="BG375" s="156">
        <f>IF(N375="zákl. přenesená",J375,0)</f>
        <v>0</v>
      </c>
      <c r="BH375" s="156">
        <f>IF(N375="sníž. přenesená",J375,0)</f>
        <v>0</v>
      </c>
      <c r="BI375" s="156">
        <f>IF(N375="nulová",J375,0)</f>
        <v>0</v>
      </c>
      <c r="BJ375" s="15" t="s">
        <v>82</v>
      </c>
      <c r="BK375" s="156">
        <f>ROUND(I375*H375,2)</f>
        <v>0</v>
      </c>
      <c r="BL375" s="15" t="s">
        <v>268</v>
      </c>
      <c r="BM375" s="155" t="s">
        <v>3902</v>
      </c>
    </row>
    <row r="376" spans="2:65" s="1" customFormat="1" ht="11.25">
      <c r="B376" s="30"/>
      <c r="D376" s="180" t="s">
        <v>286</v>
      </c>
      <c r="F376" s="181" t="s">
        <v>1034</v>
      </c>
      <c r="I376" s="115"/>
      <c r="L376" s="30"/>
      <c r="M376" s="182"/>
      <c r="T376" s="54"/>
      <c r="AT376" s="15" t="s">
        <v>286</v>
      </c>
      <c r="AU376" s="15" t="s">
        <v>82</v>
      </c>
    </row>
    <row r="377" spans="2:65" s="1" customFormat="1" ht="55.5" customHeight="1">
      <c r="B377" s="114"/>
      <c r="C377" s="157" t="s">
        <v>471</v>
      </c>
      <c r="D377" s="157" t="s">
        <v>207</v>
      </c>
      <c r="E377" s="158" t="s">
        <v>2168</v>
      </c>
      <c r="F377" s="159" t="s">
        <v>2169</v>
      </c>
      <c r="G377" s="160" t="s">
        <v>736</v>
      </c>
      <c r="H377" s="161">
        <v>302</v>
      </c>
      <c r="I377" s="162"/>
      <c r="J377" s="163">
        <f>ROUND(I377*H377,2)</f>
        <v>0</v>
      </c>
      <c r="K377" s="159" t="s">
        <v>2170</v>
      </c>
      <c r="L377" s="30"/>
      <c r="M377" s="164" t="s">
        <v>1</v>
      </c>
      <c r="N377" s="113" t="s">
        <v>39</v>
      </c>
      <c r="P377" s="153">
        <f>O377*H377</f>
        <v>0</v>
      </c>
      <c r="Q377" s="153">
        <v>0</v>
      </c>
      <c r="R377" s="153">
        <f>Q377*H377</f>
        <v>0</v>
      </c>
      <c r="S377" s="153">
        <v>0.29499999999999998</v>
      </c>
      <c r="T377" s="154">
        <f>S377*H377</f>
        <v>89.089999999999989</v>
      </c>
      <c r="AR377" s="155" t="s">
        <v>268</v>
      </c>
      <c r="AT377" s="155" t="s">
        <v>207</v>
      </c>
      <c r="AU377" s="155" t="s">
        <v>82</v>
      </c>
      <c r="AY377" s="15" t="s">
        <v>193</v>
      </c>
      <c r="BE377" s="156">
        <f>IF(N377="základní",J377,0)</f>
        <v>0</v>
      </c>
      <c r="BF377" s="156">
        <f>IF(N377="snížená",J377,0)</f>
        <v>0</v>
      </c>
      <c r="BG377" s="156">
        <f>IF(N377="zákl. přenesená",J377,0)</f>
        <v>0</v>
      </c>
      <c r="BH377" s="156">
        <f>IF(N377="sníž. přenesená",J377,0)</f>
        <v>0</v>
      </c>
      <c r="BI377" s="156">
        <f>IF(N377="nulová",J377,0)</f>
        <v>0</v>
      </c>
      <c r="BJ377" s="15" t="s">
        <v>82</v>
      </c>
      <c r="BK377" s="156">
        <f>ROUND(I377*H377,2)</f>
        <v>0</v>
      </c>
      <c r="BL377" s="15" t="s">
        <v>268</v>
      </c>
      <c r="BM377" s="155" t="s">
        <v>3903</v>
      </c>
    </row>
    <row r="378" spans="2:65" s="1" customFormat="1" ht="11.25">
      <c r="B378" s="30"/>
      <c r="D378" s="180" t="s">
        <v>286</v>
      </c>
      <c r="F378" s="181" t="s">
        <v>2172</v>
      </c>
      <c r="I378" s="115"/>
      <c r="L378" s="30"/>
      <c r="M378" s="182"/>
      <c r="T378" s="54"/>
      <c r="AT378" s="15" t="s">
        <v>286</v>
      </c>
      <c r="AU378" s="15" t="s">
        <v>82</v>
      </c>
    </row>
    <row r="379" spans="2:65" s="1" customFormat="1" ht="62.65" customHeight="1">
      <c r="B379" s="114"/>
      <c r="C379" s="157" t="s">
        <v>1409</v>
      </c>
      <c r="D379" s="157" t="s">
        <v>207</v>
      </c>
      <c r="E379" s="158" t="s">
        <v>3621</v>
      </c>
      <c r="F379" s="159" t="s">
        <v>3622</v>
      </c>
      <c r="G379" s="160" t="s">
        <v>736</v>
      </c>
      <c r="H379" s="161">
        <v>478</v>
      </c>
      <c r="I379" s="162"/>
      <c r="J379" s="163">
        <f>ROUND(I379*H379,2)</f>
        <v>0</v>
      </c>
      <c r="K379" s="159" t="s">
        <v>239</v>
      </c>
      <c r="L379" s="30"/>
      <c r="M379" s="164" t="s">
        <v>1</v>
      </c>
      <c r="N379" s="113" t="s">
        <v>39</v>
      </c>
      <c r="P379" s="153">
        <f>O379*H379</f>
        <v>0</v>
      </c>
      <c r="Q379" s="153">
        <v>0</v>
      </c>
      <c r="R379" s="153">
        <f>Q379*H379</f>
        <v>0</v>
      </c>
      <c r="S379" s="153">
        <v>0.28299999999999997</v>
      </c>
      <c r="T379" s="154">
        <f>S379*H379</f>
        <v>135.274</v>
      </c>
      <c r="AR379" s="155" t="s">
        <v>268</v>
      </c>
      <c r="AT379" s="155" t="s">
        <v>207</v>
      </c>
      <c r="AU379" s="155" t="s">
        <v>82</v>
      </c>
      <c r="AY379" s="15" t="s">
        <v>193</v>
      </c>
      <c r="BE379" s="156">
        <f>IF(N379="základní",J379,0)</f>
        <v>0</v>
      </c>
      <c r="BF379" s="156">
        <f>IF(N379="snížená",J379,0)</f>
        <v>0</v>
      </c>
      <c r="BG379" s="156">
        <f>IF(N379="zákl. přenesená",J379,0)</f>
        <v>0</v>
      </c>
      <c r="BH379" s="156">
        <f>IF(N379="sníž. přenesená",J379,0)</f>
        <v>0</v>
      </c>
      <c r="BI379" s="156">
        <f>IF(N379="nulová",J379,0)</f>
        <v>0</v>
      </c>
      <c r="BJ379" s="15" t="s">
        <v>82</v>
      </c>
      <c r="BK379" s="156">
        <f>ROUND(I379*H379,2)</f>
        <v>0</v>
      </c>
      <c r="BL379" s="15" t="s">
        <v>268</v>
      </c>
      <c r="BM379" s="155" t="s">
        <v>3904</v>
      </c>
    </row>
    <row r="380" spans="2:65" s="1" customFormat="1" ht="11.25">
      <c r="B380" s="30"/>
      <c r="D380" s="180" t="s">
        <v>286</v>
      </c>
      <c r="F380" s="181" t="s">
        <v>3624</v>
      </c>
      <c r="I380" s="115"/>
      <c r="L380" s="30"/>
      <c r="M380" s="182"/>
      <c r="T380" s="54"/>
      <c r="AT380" s="15" t="s">
        <v>286</v>
      </c>
      <c r="AU380" s="15" t="s">
        <v>82</v>
      </c>
    </row>
    <row r="381" spans="2:65" s="1" customFormat="1" ht="24.2" customHeight="1">
      <c r="B381" s="114"/>
      <c r="C381" s="157" t="s">
        <v>476</v>
      </c>
      <c r="D381" s="157" t="s">
        <v>207</v>
      </c>
      <c r="E381" s="158" t="s">
        <v>1026</v>
      </c>
      <c r="F381" s="159" t="s">
        <v>1027</v>
      </c>
      <c r="G381" s="160" t="s">
        <v>221</v>
      </c>
      <c r="H381" s="161">
        <v>71.5</v>
      </c>
      <c r="I381" s="162"/>
      <c r="J381" s="163">
        <f>ROUND(I381*H381,2)</f>
        <v>0</v>
      </c>
      <c r="K381" s="159" t="s">
        <v>905</v>
      </c>
      <c r="L381" s="30"/>
      <c r="M381" s="164" t="s">
        <v>1</v>
      </c>
      <c r="N381" s="113" t="s">
        <v>39</v>
      </c>
      <c r="P381" s="153">
        <f>O381*H381</f>
        <v>0</v>
      </c>
      <c r="Q381" s="153">
        <v>0</v>
      </c>
      <c r="R381" s="153">
        <f>Q381*H381</f>
        <v>0</v>
      </c>
      <c r="S381" s="153">
        <v>0</v>
      </c>
      <c r="T381" s="154">
        <f>S381*H381</f>
        <v>0</v>
      </c>
      <c r="AR381" s="155" t="s">
        <v>268</v>
      </c>
      <c r="AT381" s="155" t="s">
        <v>207</v>
      </c>
      <c r="AU381" s="155" t="s">
        <v>82</v>
      </c>
      <c r="AY381" s="15" t="s">
        <v>193</v>
      </c>
      <c r="BE381" s="156">
        <f>IF(N381="základní",J381,0)</f>
        <v>0</v>
      </c>
      <c r="BF381" s="156">
        <f>IF(N381="snížená",J381,0)</f>
        <v>0</v>
      </c>
      <c r="BG381" s="156">
        <f>IF(N381="zákl. přenesená",J381,0)</f>
        <v>0</v>
      </c>
      <c r="BH381" s="156">
        <f>IF(N381="sníž. přenesená",J381,0)</f>
        <v>0</v>
      </c>
      <c r="BI381" s="156">
        <f>IF(N381="nulová",J381,0)</f>
        <v>0</v>
      </c>
      <c r="BJ381" s="15" t="s">
        <v>82</v>
      </c>
      <c r="BK381" s="156">
        <f>ROUND(I381*H381,2)</f>
        <v>0</v>
      </c>
      <c r="BL381" s="15" t="s">
        <v>268</v>
      </c>
      <c r="BM381" s="155" t="s">
        <v>3905</v>
      </c>
    </row>
    <row r="382" spans="2:65" s="1" customFormat="1" ht="11.25">
      <c r="B382" s="30"/>
      <c r="D382" s="180" t="s">
        <v>286</v>
      </c>
      <c r="F382" s="181" t="s">
        <v>1029</v>
      </c>
      <c r="I382" s="115"/>
      <c r="L382" s="30"/>
      <c r="M382" s="182"/>
      <c r="T382" s="54"/>
      <c r="AT382" s="15" t="s">
        <v>286</v>
      </c>
      <c r="AU382" s="15" t="s">
        <v>82</v>
      </c>
    </row>
    <row r="383" spans="2:65" s="1" customFormat="1" ht="49.15" customHeight="1">
      <c r="B383" s="114"/>
      <c r="C383" s="157" t="s">
        <v>1417</v>
      </c>
      <c r="D383" s="157" t="s">
        <v>207</v>
      </c>
      <c r="E383" s="158" t="s">
        <v>1103</v>
      </c>
      <c r="F383" s="159" t="s">
        <v>1104</v>
      </c>
      <c r="G383" s="160" t="s">
        <v>736</v>
      </c>
      <c r="H383" s="161">
        <v>106.075</v>
      </c>
      <c r="I383" s="162"/>
      <c r="J383" s="163">
        <f>ROUND(I383*H383,2)</f>
        <v>0</v>
      </c>
      <c r="K383" s="159" t="s">
        <v>239</v>
      </c>
      <c r="L383" s="30"/>
      <c r="M383" s="164" t="s">
        <v>1</v>
      </c>
      <c r="N383" s="113" t="s">
        <v>39</v>
      </c>
      <c r="P383" s="153">
        <f>O383*H383</f>
        <v>0</v>
      </c>
      <c r="Q383" s="153">
        <v>0</v>
      </c>
      <c r="R383" s="153">
        <f>Q383*H383</f>
        <v>0</v>
      </c>
      <c r="S383" s="153">
        <v>0</v>
      </c>
      <c r="T383" s="154">
        <f>S383*H383</f>
        <v>0</v>
      </c>
      <c r="AR383" s="155" t="s">
        <v>268</v>
      </c>
      <c r="AT383" s="155" t="s">
        <v>207</v>
      </c>
      <c r="AU383" s="155" t="s">
        <v>82</v>
      </c>
      <c r="AY383" s="15" t="s">
        <v>193</v>
      </c>
      <c r="BE383" s="156">
        <f>IF(N383="základní",J383,0)</f>
        <v>0</v>
      </c>
      <c r="BF383" s="156">
        <f>IF(N383="snížená",J383,0)</f>
        <v>0</v>
      </c>
      <c r="BG383" s="156">
        <f>IF(N383="zákl. přenesená",J383,0)</f>
        <v>0</v>
      </c>
      <c r="BH383" s="156">
        <f>IF(N383="sníž. přenesená",J383,0)</f>
        <v>0</v>
      </c>
      <c r="BI383" s="156">
        <f>IF(N383="nulová",J383,0)</f>
        <v>0</v>
      </c>
      <c r="BJ383" s="15" t="s">
        <v>82</v>
      </c>
      <c r="BK383" s="156">
        <f>ROUND(I383*H383,2)</f>
        <v>0</v>
      </c>
      <c r="BL383" s="15" t="s">
        <v>268</v>
      </c>
      <c r="BM383" s="155" t="s">
        <v>3906</v>
      </c>
    </row>
    <row r="384" spans="2:65" s="1" customFormat="1" ht="11.25">
      <c r="B384" s="30"/>
      <c r="D384" s="180" t="s">
        <v>286</v>
      </c>
      <c r="F384" s="181" t="s">
        <v>1106</v>
      </c>
      <c r="I384" s="115"/>
      <c r="L384" s="30"/>
      <c r="M384" s="182"/>
      <c r="T384" s="54"/>
      <c r="AT384" s="15" t="s">
        <v>286</v>
      </c>
      <c r="AU384" s="15" t="s">
        <v>82</v>
      </c>
    </row>
    <row r="385" spans="2:65" s="12" customFormat="1" ht="11.25">
      <c r="B385" s="165"/>
      <c r="D385" s="166" t="s">
        <v>224</v>
      </c>
      <c r="E385" s="167" t="s">
        <v>1</v>
      </c>
      <c r="F385" s="168" t="s">
        <v>3907</v>
      </c>
      <c r="H385" s="169">
        <v>64.5</v>
      </c>
      <c r="I385" s="170"/>
      <c r="L385" s="165"/>
      <c r="M385" s="171"/>
      <c r="T385" s="172"/>
      <c r="AT385" s="167" t="s">
        <v>224</v>
      </c>
      <c r="AU385" s="167" t="s">
        <v>82</v>
      </c>
      <c r="AV385" s="12" t="s">
        <v>84</v>
      </c>
      <c r="AW385" s="12" t="s">
        <v>226</v>
      </c>
      <c r="AX385" s="12" t="s">
        <v>74</v>
      </c>
      <c r="AY385" s="167" t="s">
        <v>193</v>
      </c>
    </row>
    <row r="386" spans="2:65" s="12" customFormat="1" ht="11.25">
      <c r="B386" s="165"/>
      <c r="D386" s="166" t="s">
        <v>224</v>
      </c>
      <c r="E386" s="167" t="s">
        <v>1</v>
      </c>
      <c r="F386" s="168" t="s">
        <v>3908</v>
      </c>
      <c r="H386" s="169">
        <v>41.575000000000003</v>
      </c>
      <c r="I386" s="170"/>
      <c r="L386" s="165"/>
      <c r="M386" s="171"/>
      <c r="T386" s="172"/>
      <c r="AT386" s="167" t="s">
        <v>224</v>
      </c>
      <c r="AU386" s="167" t="s">
        <v>82</v>
      </c>
      <c r="AV386" s="12" t="s">
        <v>84</v>
      </c>
      <c r="AW386" s="12" t="s">
        <v>226</v>
      </c>
      <c r="AX386" s="12" t="s">
        <v>74</v>
      </c>
      <c r="AY386" s="167" t="s">
        <v>193</v>
      </c>
    </row>
    <row r="387" spans="2:65" s="13" customFormat="1" ht="11.25">
      <c r="B387" s="173"/>
      <c r="D387" s="166" t="s">
        <v>224</v>
      </c>
      <c r="E387" s="174" t="s">
        <v>1</v>
      </c>
      <c r="F387" s="175" t="s">
        <v>227</v>
      </c>
      <c r="H387" s="176">
        <v>106.075</v>
      </c>
      <c r="I387" s="177"/>
      <c r="L387" s="173"/>
      <c r="M387" s="178"/>
      <c r="T387" s="179"/>
      <c r="AT387" s="174" t="s">
        <v>224</v>
      </c>
      <c r="AU387" s="174" t="s">
        <v>82</v>
      </c>
      <c r="AV387" s="13" t="s">
        <v>192</v>
      </c>
      <c r="AW387" s="13" t="s">
        <v>226</v>
      </c>
      <c r="AX387" s="13" t="s">
        <v>82</v>
      </c>
      <c r="AY387" s="174" t="s">
        <v>193</v>
      </c>
    </row>
    <row r="388" spans="2:65" s="1" customFormat="1" ht="49.15" customHeight="1">
      <c r="B388" s="114"/>
      <c r="C388" s="157" t="s">
        <v>480</v>
      </c>
      <c r="D388" s="157" t="s">
        <v>207</v>
      </c>
      <c r="E388" s="158" t="s">
        <v>1099</v>
      </c>
      <c r="F388" s="159" t="s">
        <v>1100</v>
      </c>
      <c r="G388" s="160" t="s">
        <v>736</v>
      </c>
      <c r="H388" s="161">
        <v>145</v>
      </c>
      <c r="I388" s="162"/>
      <c r="J388" s="163">
        <f>ROUND(I388*H388,2)</f>
        <v>0</v>
      </c>
      <c r="K388" s="159" t="s">
        <v>239</v>
      </c>
      <c r="L388" s="30"/>
      <c r="M388" s="164" t="s">
        <v>1</v>
      </c>
      <c r="N388" s="113" t="s">
        <v>39</v>
      </c>
      <c r="P388" s="153">
        <f>O388*H388</f>
        <v>0</v>
      </c>
      <c r="Q388" s="153">
        <v>0</v>
      </c>
      <c r="R388" s="153">
        <f>Q388*H388</f>
        <v>0</v>
      </c>
      <c r="S388" s="153">
        <v>0</v>
      </c>
      <c r="T388" s="154">
        <f>S388*H388</f>
        <v>0</v>
      </c>
      <c r="AR388" s="155" t="s">
        <v>268</v>
      </c>
      <c r="AT388" s="155" t="s">
        <v>207</v>
      </c>
      <c r="AU388" s="155" t="s">
        <v>82</v>
      </c>
      <c r="AY388" s="15" t="s">
        <v>193</v>
      </c>
      <c r="BE388" s="156">
        <f>IF(N388="základní",J388,0)</f>
        <v>0</v>
      </c>
      <c r="BF388" s="156">
        <f>IF(N388="snížená",J388,0)</f>
        <v>0</v>
      </c>
      <c r="BG388" s="156">
        <f>IF(N388="zákl. přenesená",J388,0)</f>
        <v>0</v>
      </c>
      <c r="BH388" s="156">
        <f>IF(N388="sníž. přenesená",J388,0)</f>
        <v>0</v>
      </c>
      <c r="BI388" s="156">
        <f>IF(N388="nulová",J388,0)</f>
        <v>0</v>
      </c>
      <c r="BJ388" s="15" t="s">
        <v>82</v>
      </c>
      <c r="BK388" s="156">
        <f>ROUND(I388*H388,2)</f>
        <v>0</v>
      </c>
      <c r="BL388" s="15" t="s">
        <v>268</v>
      </c>
      <c r="BM388" s="155" t="s">
        <v>3909</v>
      </c>
    </row>
    <row r="389" spans="2:65" s="1" customFormat="1" ht="11.25">
      <c r="B389" s="30"/>
      <c r="D389" s="180" t="s">
        <v>286</v>
      </c>
      <c r="F389" s="181" t="s">
        <v>3691</v>
      </c>
      <c r="I389" s="115"/>
      <c r="L389" s="30"/>
      <c r="M389" s="182"/>
      <c r="T389" s="54"/>
      <c r="AT389" s="15" t="s">
        <v>286</v>
      </c>
      <c r="AU389" s="15" t="s">
        <v>82</v>
      </c>
    </row>
    <row r="390" spans="2:65" s="12" customFormat="1" ht="11.25">
      <c r="B390" s="165"/>
      <c r="D390" s="166" t="s">
        <v>224</v>
      </c>
      <c r="E390" s="167" t="s">
        <v>1</v>
      </c>
      <c r="F390" s="168" t="s">
        <v>3910</v>
      </c>
      <c r="H390" s="169">
        <v>145</v>
      </c>
      <c r="I390" s="170"/>
      <c r="L390" s="165"/>
      <c r="M390" s="171"/>
      <c r="T390" s="172"/>
      <c r="AT390" s="167" t="s">
        <v>224</v>
      </c>
      <c r="AU390" s="167" t="s">
        <v>82</v>
      </c>
      <c r="AV390" s="12" t="s">
        <v>84</v>
      </c>
      <c r="AW390" s="12" t="s">
        <v>226</v>
      </c>
      <c r="AX390" s="12" t="s">
        <v>82</v>
      </c>
      <c r="AY390" s="167" t="s">
        <v>193</v>
      </c>
    </row>
    <row r="391" spans="2:65" s="1" customFormat="1" ht="44.25" customHeight="1">
      <c r="B391" s="114"/>
      <c r="C391" s="157" t="s">
        <v>1425</v>
      </c>
      <c r="D391" s="157" t="s">
        <v>207</v>
      </c>
      <c r="E391" s="158" t="s">
        <v>3911</v>
      </c>
      <c r="F391" s="159" t="s">
        <v>3912</v>
      </c>
      <c r="G391" s="160" t="s">
        <v>736</v>
      </c>
      <c r="H391" s="161">
        <v>401.2</v>
      </c>
      <c r="I391" s="162"/>
      <c r="J391" s="163">
        <f>ROUND(I391*H391,2)</f>
        <v>0</v>
      </c>
      <c r="K391" s="159" t="s">
        <v>239</v>
      </c>
      <c r="L391" s="30"/>
      <c r="M391" s="164" t="s">
        <v>1</v>
      </c>
      <c r="N391" s="113" t="s">
        <v>39</v>
      </c>
      <c r="P391" s="153">
        <f>O391*H391</f>
        <v>0</v>
      </c>
      <c r="Q391" s="153">
        <v>0</v>
      </c>
      <c r="R391" s="153">
        <f>Q391*H391</f>
        <v>0</v>
      </c>
      <c r="S391" s="153">
        <v>0</v>
      </c>
      <c r="T391" s="154">
        <f>S391*H391</f>
        <v>0</v>
      </c>
      <c r="AR391" s="155" t="s">
        <v>268</v>
      </c>
      <c r="AT391" s="155" t="s">
        <v>207</v>
      </c>
      <c r="AU391" s="155" t="s">
        <v>82</v>
      </c>
      <c r="AY391" s="15" t="s">
        <v>193</v>
      </c>
      <c r="BE391" s="156">
        <f>IF(N391="základní",J391,0)</f>
        <v>0</v>
      </c>
      <c r="BF391" s="156">
        <f>IF(N391="snížená",J391,0)</f>
        <v>0</v>
      </c>
      <c r="BG391" s="156">
        <f>IF(N391="zákl. přenesená",J391,0)</f>
        <v>0</v>
      </c>
      <c r="BH391" s="156">
        <f>IF(N391="sníž. přenesená",J391,0)</f>
        <v>0</v>
      </c>
      <c r="BI391" s="156">
        <f>IF(N391="nulová",J391,0)</f>
        <v>0</v>
      </c>
      <c r="BJ391" s="15" t="s">
        <v>82</v>
      </c>
      <c r="BK391" s="156">
        <f>ROUND(I391*H391,2)</f>
        <v>0</v>
      </c>
      <c r="BL391" s="15" t="s">
        <v>268</v>
      </c>
      <c r="BM391" s="155" t="s">
        <v>3913</v>
      </c>
    </row>
    <row r="392" spans="2:65" s="1" customFormat="1" ht="11.25">
      <c r="B392" s="30"/>
      <c r="D392" s="180" t="s">
        <v>286</v>
      </c>
      <c r="F392" s="181" t="s">
        <v>3914</v>
      </c>
      <c r="I392" s="115"/>
      <c r="L392" s="30"/>
      <c r="M392" s="182"/>
      <c r="T392" s="54"/>
      <c r="AT392" s="15" t="s">
        <v>286</v>
      </c>
      <c r="AU392" s="15" t="s">
        <v>82</v>
      </c>
    </row>
    <row r="393" spans="2:65" s="12" customFormat="1" ht="11.25">
      <c r="B393" s="165"/>
      <c r="D393" s="166" t="s">
        <v>224</v>
      </c>
      <c r="E393" s="167" t="s">
        <v>1</v>
      </c>
      <c r="F393" s="168" t="s">
        <v>3915</v>
      </c>
      <c r="H393" s="169">
        <v>401.2</v>
      </c>
      <c r="I393" s="170"/>
      <c r="L393" s="165"/>
      <c r="M393" s="171"/>
      <c r="T393" s="172"/>
      <c r="AT393" s="167" t="s">
        <v>224</v>
      </c>
      <c r="AU393" s="167" t="s">
        <v>82</v>
      </c>
      <c r="AV393" s="12" t="s">
        <v>84</v>
      </c>
      <c r="AW393" s="12" t="s">
        <v>226</v>
      </c>
      <c r="AX393" s="12" t="s">
        <v>82</v>
      </c>
      <c r="AY393" s="167" t="s">
        <v>193</v>
      </c>
    </row>
    <row r="394" spans="2:65" s="1" customFormat="1" ht="21.75" customHeight="1">
      <c r="B394" s="114"/>
      <c r="C394" s="157" t="s">
        <v>483</v>
      </c>
      <c r="D394" s="157" t="s">
        <v>207</v>
      </c>
      <c r="E394" s="158" t="s">
        <v>3693</v>
      </c>
      <c r="F394" s="159" t="s">
        <v>3694</v>
      </c>
      <c r="G394" s="160" t="s">
        <v>221</v>
      </c>
      <c r="H394" s="161">
        <v>71.5</v>
      </c>
      <c r="I394" s="162"/>
      <c r="J394" s="163">
        <f>ROUND(I394*H394,2)</f>
        <v>0</v>
      </c>
      <c r="K394" s="159" t="s">
        <v>1</v>
      </c>
      <c r="L394" s="30"/>
      <c r="M394" s="164" t="s">
        <v>1</v>
      </c>
      <c r="N394" s="113" t="s">
        <v>39</v>
      </c>
      <c r="P394" s="153">
        <f>O394*H394</f>
        <v>0</v>
      </c>
      <c r="Q394" s="153">
        <v>0</v>
      </c>
      <c r="R394" s="153">
        <f>Q394*H394</f>
        <v>0</v>
      </c>
      <c r="S394" s="153">
        <v>0</v>
      </c>
      <c r="T394" s="154">
        <f>S394*H394</f>
        <v>0</v>
      </c>
      <c r="AR394" s="155" t="s">
        <v>268</v>
      </c>
      <c r="AT394" s="155" t="s">
        <v>207</v>
      </c>
      <c r="AU394" s="155" t="s">
        <v>82</v>
      </c>
      <c r="AY394" s="15" t="s">
        <v>193</v>
      </c>
      <c r="BE394" s="156">
        <f>IF(N394="základní",J394,0)</f>
        <v>0</v>
      </c>
      <c r="BF394" s="156">
        <f>IF(N394="snížená",J394,0)</f>
        <v>0</v>
      </c>
      <c r="BG394" s="156">
        <f>IF(N394="zákl. přenesená",J394,0)</f>
        <v>0</v>
      </c>
      <c r="BH394" s="156">
        <f>IF(N394="sníž. přenesená",J394,0)</f>
        <v>0</v>
      </c>
      <c r="BI394" s="156">
        <f>IF(N394="nulová",J394,0)</f>
        <v>0</v>
      </c>
      <c r="BJ394" s="15" t="s">
        <v>82</v>
      </c>
      <c r="BK394" s="156">
        <f>ROUND(I394*H394,2)</f>
        <v>0</v>
      </c>
      <c r="BL394" s="15" t="s">
        <v>268</v>
      </c>
      <c r="BM394" s="155" t="s">
        <v>3916</v>
      </c>
    </row>
    <row r="395" spans="2:65" s="1" customFormat="1" ht="33" customHeight="1">
      <c r="B395" s="114"/>
      <c r="C395" s="157" t="s">
        <v>1432</v>
      </c>
      <c r="D395" s="157" t="s">
        <v>207</v>
      </c>
      <c r="E395" s="158" t="s">
        <v>3917</v>
      </c>
      <c r="F395" s="159" t="s">
        <v>3918</v>
      </c>
      <c r="G395" s="160" t="s">
        <v>736</v>
      </c>
      <c r="H395" s="161">
        <v>100.6</v>
      </c>
      <c r="I395" s="162"/>
      <c r="J395" s="163">
        <f>ROUND(I395*H395,2)</f>
        <v>0</v>
      </c>
      <c r="K395" s="159" t="s">
        <v>239</v>
      </c>
      <c r="L395" s="30"/>
      <c r="M395" s="164" t="s">
        <v>1</v>
      </c>
      <c r="N395" s="113" t="s">
        <v>39</v>
      </c>
      <c r="P395" s="153">
        <f>O395*H395</f>
        <v>0</v>
      </c>
      <c r="Q395" s="153">
        <v>1.1999999999999999E-3</v>
      </c>
      <c r="R395" s="153">
        <f>Q395*H395</f>
        <v>0.12071999999999998</v>
      </c>
      <c r="S395" s="153">
        <v>0</v>
      </c>
      <c r="T395" s="154">
        <f>S395*H395</f>
        <v>0</v>
      </c>
      <c r="AR395" s="155" t="s">
        <v>268</v>
      </c>
      <c r="AT395" s="155" t="s">
        <v>207</v>
      </c>
      <c r="AU395" s="155" t="s">
        <v>82</v>
      </c>
      <c r="AY395" s="15" t="s">
        <v>193</v>
      </c>
      <c r="BE395" s="156">
        <f>IF(N395="základní",J395,0)</f>
        <v>0</v>
      </c>
      <c r="BF395" s="156">
        <f>IF(N395="snížená",J395,0)</f>
        <v>0</v>
      </c>
      <c r="BG395" s="156">
        <f>IF(N395="zákl. přenesená",J395,0)</f>
        <v>0</v>
      </c>
      <c r="BH395" s="156">
        <f>IF(N395="sníž. přenesená",J395,0)</f>
        <v>0</v>
      </c>
      <c r="BI395" s="156">
        <f>IF(N395="nulová",J395,0)</f>
        <v>0</v>
      </c>
      <c r="BJ395" s="15" t="s">
        <v>82</v>
      </c>
      <c r="BK395" s="156">
        <f>ROUND(I395*H395,2)</f>
        <v>0</v>
      </c>
      <c r="BL395" s="15" t="s">
        <v>268</v>
      </c>
      <c r="BM395" s="155" t="s">
        <v>3919</v>
      </c>
    </row>
    <row r="396" spans="2:65" s="1" customFormat="1" ht="11.25">
      <c r="B396" s="30"/>
      <c r="D396" s="180" t="s">
        <v>286</v>
      </c>
      <c r="F396" s="181" t="s">
        <v>3920</v>
      </c>
      <c r="I396" s="115"/>
      <c r="L396" s="30"/>
      <c r="M396" s="182"/>
      <c r="T396" s="54"/>
      <c r="AT396" s="15" t="s">
        <v>286</v>
      </c>
      <c r="AU396" s="15" t="s">
        <v>82</v>
      </c>
    </row>
    <row r="397" spans="2:65" s="1" customFormat="1" ht="19.5">
      <c r="B397" s="30"/>
      <c r="D397" s="166" t="s">
        <v>1116</v>
      </c>
      <c r="F397" s="192" t="s">
        <v>3921</v>
      </c>
      <c r="I397" s="115"/>
      <c r="L397" s="30"/>
      <c r="M397" s="190"/>
      <c r="N397" s="185"/>
      <c r="O397" s="185"/>
      <c r="P397" s="185"/>
      <c r="Q397" s="185"/>
      <c r="R397" s="185"/>
      <c r="S397" s="185"/>
      <c r="T397" s="191"/>
      <c r="AT397" s="15" t="s">
        <v>1116</v>
      </c>
      <c r="AU397" s="15" t="s">
        <v>82</v>
      </c>
    </row>
    <row r="398" spans="2:65" s="1" customFormat="1" ht="6.95" customHeight="1">
      <c r="B398" s="42"/>
      <c r="C398" s="43"/>
      <c r="D398" s="43"/>
      <c r="E398" s="43"/>
      <c r="F398" s="43"/>
      <c r="G398" s="43"/>
      <c r="H398" s="43"/>
      <c r="I398" s="43"/>
      <c r="J398" s="43"/>
      <c r="K398" s="43"/>
      <c r="L398" s="30"/>
    </row>
  </sheetData>
  <autoFilter ref="C129:K397" xr:uid="{00000000-0009-0000-0000-000011000000}"/>
  <mergeCells count="14">
    <mergeCell ref="D108:F108"/>
    <mergeCell ref="E120:H120"/>
    <mergeCell ref="E122:H122"/>
    <mergeCell ref="L2:V2"/>
    <mergeCell ref="E87:H87"/>
    <mergeCell ref="D104:F104"/>
    <mergeCell ref="D105:F105"/>
    <mergeCell ref="D106:F106"/>
    <mergeCell ref="D107:F107"/>
    <mergeCell ref="E7:H7"/>
    <mergeCell ref="E9:H9"/>
    <mergeCell ref="E18:H18"/>
    <mergeCell ref="E27:H27"/>
    <mergeCell ref="E85:H85"/>
  </mergeCells>
  <hyperlinks>
    <hyperlink ref="F134" r:id="rId1" xr:uid="{00000000-0004-0000-1100-000000000000}"/>
    <hyperlink ref="F140" r:id="rId2" xr:uid="{00000000-0004-0000-1100-000001000000}"/>
    <hyperlink ref="F145" r:id="rId3" xr:uid="{00000000-0004-0000-1100-000002000000}"/>
    <hyperlink ref="F151" r:id="rId4" xr:uid="{00000000-0004-0000-1100-000003000000}"/>
    <hyperlink ref="F162" r:id="rId5" xr:uid="{00000000-0004-0000-1100-000004000000}"/>
    <hyperlink ref="F166" r:id="rId6" xr:uid="{00000000-0004-0000-1100-000005000000}"/>
    <hyperlink ref="F172" r:id="rId7" xr:uid="{00000000-0004-0000-1100-000006000000}"/>
    <hyperlink ref="F178" r:id="rId8" xr:uid="{00000000-0004-0000-1100-000007000000}"/>
    <hyperlink ref="F184" r:id="rId9" xr:uid="{00000000-0004-0000-1100-000008000000}"/>
    <hyperlink ref="F189" r:id="rId10" xr:uid="{00000000-0004-0000-1100-000009000000}"/>
    <hyperlink ref="F192" r:id="rId11" xr:uid="{00000000-0004-0000-1100-00000A000000}"/>
    <hyperlink ref="F198" r:id="rId12" xr:uid="{00000000-0004-0000-1100-00000B000000}"/>
    <hyperlink ref="F200" r:id="rId13" xr:uid="{00000000-0004-0000-1100-00000C000000}"/>
    <hyperlink ref="F202" r:id="rId14" xr:uid="{00000000-0004-0000-1100-00000D000000}"/>
    <hyperlink ref="F204" r:id="rId15" xr:uid="{00000000-0004-0000-1100-00000E000000}"/>
    <hyperlink ref="F206" r:id="rId16" xr:uid="{00000000-0004-0000-1100-00000F000000}"/>
    <hyperlink ref="F208" r:id="rId17" xr:uid="{00000000-0004-0000-1100-000010000000}"/>
    <hyperlink ref="F210" r:id="rId18" xr:uid="{00000000-0004-0000-1100-000011000000}"/>
    <hyperlink ref="F212" r:id="rId19" xr:uid="{00000000-0004-0000-1100-000012000000}"/>
    <hyperlink ref="F214" r:id="rId20" xr:uid="{00000000-0004-0000-1100-000013000000}"/>
    <hyperlink ref="F225" r:id="rId21" xr:uid="{00000000-0004-0000-1100-000014000000}"/>
    <hyperlink ref="F230" r:id="rId22" xr:uid="{00000000-0004-0000-1100-000015000000}"/>
    <hyperlink ref="F234" r:id="rId23" xr:uid="{00000000-0004-0000-1100-000016000000}"/>
    <hyperlink ref="F237" r:id="rId24" xr:uid="{00000000-0004-0000-1100-000017000000}"/>
    <hyperlink ref="F240" r:id="rId25" xr:uid="{00000000-0004-0000-1100-000018000000}"/>
    <hyperlink ref="F248" r:id="rId26" xr:uid="{00000000-0004-0000-1100-000019000000}"/>
    <hyperlink ref="F257" r:id="rId27" xr:uid="{00000000-0004-0000-1100-00001A000000}"/>
    <hyperlink ref="F263" r:id="rId28" xr:uid="{00000000-0004-0000-1100-00001B000000}"/>
    <hyperlink ref="F266" r:id="rId29" xr:uid="{00000000-0004-0000-1100-00001C000000}"/>
    <hyperlink ref="F269" r:id="rId30" xr:uid="{00000000-0004-0000-1100-00001D000000}"/>
    <hyperlink ref="F287" r:id="rId31" xr:uid="{00000000-0004-0000-1100-00001E000000}"/>
    <hyperlink ref="F291" r:id="rId32" xr:uid="{00000000-0004-0000-1100-00001F000000}"/>
    <hyperlink ref="F313" r:id="rId33" xr:uid="{00000000-0004-0000-1100-000020000000}"/>
    <hyperlink ref="F316" r:id="rId34" xr:uid="{00000000-0004-0000-1100-000021000000}"/>
    <hyperlink ref="F322" r:id="rId35" xr:uid="{00000000-0004-0000-1100-000022000000}"/>
    <hyperlink ref="F325" r:id="rId36" xr:uid="{00000000-0004-0000-1100-000023000000}"/>
    <hyperlink ref="F328" r:id="rId37" xr:uid="{00000000-0004-0000-1100-000024000000}"/>
    <hyperlink ref="F332" r:id="rId38" xr:uid="{00000000-0004-0000-1100-000025000000}"/>
    <hyperlink ref="F335" r:id="rId39" xr:uid="{00000000-0004-0000-1100-000026000000}"/>
    <hyperlink ref="F338" r:id="rId40" xr:uid="{00000000-0004-0000-1100-000027000000}"/>
    <hyperlink ref="F341" r:id="rId41" xr:uid="{00000000-0004-0000-1100-000028000000}"/>
    <hyperlink ref="F344" r:id="rId42" xr:uid="{00000000-0004-0000-1100-000029000000}"/>
    <hyperlink ref="F350" r:id="rId43" xr:uid="{00000000-0004-0000-1100-00002A000000}"/>
    <hyperlink ref="F357" r:id="rId44" xr:uid="{00000000-0004-0000-1100-00002B000000}"/>
    <hyperlink ref="F359" r:id="rId45" xr:uid="{00000000-0004-0000-1100-00002C000000}"/>
    <hyperlink ref="F361" r:id="rId46" xr:uid="{00000000-0004-0000-1100-00002D000000}"/>
    <hyperlink ref="F363" r:id="rId47" xr:uid="{00000000-0004-0000-1100-00002E000000}"/>
    <hyperlink ref="F368" r:id="rId48" xr:uid="{00000000-0004-0000-1100-00002F000000}"/>
    <hyperlink ref="F373" r:id="rId49" xr:uid="{00000000-0004-0000-1100-000030000000}"/>
    <hyperlink ref="F376" r:id="rId50" xr:uid="{00000000-0004-0000-1100-000031000000}"/>
    <hyperlink ref="F378" r:id="rId51" xr:uid="{00000000-0004-0000-1100-000032000000}"/>
    <hyperlink ref="F380" r:id="rId52" xr:uid="{00000000-0004-0000-1100-000033000000}"/>
    <hyperlink ref="F382" r:id="rId53" xr:uid="{00000000-0004-0000-1100-000034000000}"/>
    <hyperlink ref="F384" r:id="rId54" xr:uid="{00000000-0004-0000-1100-000035000000}"/>
    <hyperlink ref="F389" r:id="rId55" xr:uid="{00000000-0004-0000-1100-000036000000}"/>
    <hyperlink ref="F392" r:id="rId56" xr:uid="{00000000-0004-0000-1100-000037000000}"/>
    <hyperlink ref="F396" r:id="rId57" xr:uid="{00000000-0004-0000-1100-000038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8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34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135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3922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J103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ROUND((SUM(BE103:BE110) + SUM(BE130:BE343)),  2)</f>
        <v>0</v>
      </c>
      <c r="I35" s="92">
        <v>0.21</v>
      </c>
      <c r="J35" s="91">
        <f>ROUND(((SUM(BE103:BE110) + SUM(BE130:BE343))*I35),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ROUND((SUM(BF103:BF110) + SUM(BF130:BF343)),  2)</f>
        <v>0</v>
      </c>
      <c r="I36" s="92">
        <v>0.15</v>
      </c>
      <c r="J36" s="91">
        <f>ROUND(((SUM(BF103:BF110) + SUM(BF130:BF343))*I36),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ROUND((SUM(BG103:BG110) + SUM(BG130:BG343)),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ROUND((SUM(BH103:BH110) + SUM(BH130:BH343)),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ROUND((SUM(BI103:BI110) + SUM(BI130:BI343)),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SO 664B - Trakční kabelové vedení TBUS - Rantířovská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J130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J131</f>
        <v>0</v>
      </c>
      <c r="L97" s="104"/>
    </row>
    <row r="98" spans="2:65" s="9" customFormat="1" ht="19.899999999999999" customHeight="1">
      <c r="B98" s="108"/>
      <c r="D98" s="109" t="s">
        <v>1124</v>
      </c>
      <c r="E98" s="110"/>
      <c r="F98" s="110"/>
      <c r="G98" s="110"/>
      <c r="H98" s="110"/>
      <c r="I98" s="110"/>
      <c r="J98" s="111">
        <f>J132</f>
        <v>0</v>
      </c>
      <c r="L98" s="108"/>
    </row>
    <row r="99" spans="2:65" s="8" customFormat="1" ht="24.95" customHeight="1">
      <c r="B99" s="104"/>
      <c r="D99" s="105" t="s">
        <v>3324</v>
      </c>
      <c r="E99" s="106"/>
      <c r="F99" s="106"/>
      <c r="G99" s="106"/>
      <c r="H99" s="106"/>
      <c r="I99" s="106"/>
      <c r="J99" s="107">
        <f>J161</f>
        <v>0</v>
      </c>
      <c r="L99" s="104"/>
    </row>
    <row r="100" spans="2:65" s="8" customFormat="1" ht="24.95" customHeight="1">
      <c r="B100" s="104"/>
      <c r="D100" s="105" t="s">
        <v>1128</v>
      </c>
      <c r="E100" s="106"/>
      <c r="F100" s="106"/>
      <c r="G100" s="106"/>
      <c r="H100" s="106"/>
      <c r="I100" s="106"/>
      <c r="J100" s="107">
        <f>J275</f>
        <v>0</v>
      </c>
      <c r="L100" s="104"/>
    </row>
    <row r="101" spans="2:65" s="1" customFormat="1" ht="21.75" customHeight="1">
      <c r="B101" s="30"/>
      <c r="L101" s="30"/>
    </row>
    <row r="102" spans="2:65" s="1" customFormat="1" ht="6.95" customHeight="1">
      <c r="B102" s="30"/>
      <c r="L102" s="30"/>
    </row>
    <row r="103" spans="2:65" s="1" customFormat="1" ht="29.25" customHeight="1">
      <c r="B103" s="30"/>
      <c r="C103" s="103" t="s">
        <v>168</v>
      </c>
      <c r="J103" s="112">
        <f>ROUND(J104 + J105 + J106 + J107 + J108 + J109,2)</f>
        <v>0</v>
      </c>
      <c r="L103" s="30"/>
      <c r="N103" s="113" t="s">
        <v>38</v>
      </c>
    </row>
    <row r="104" spans="2:65" s="1" customFormat="1" ht="18" customHeight="1">
      <c r="B104" s="114"/>
      <c r="C104" s="115"/>
      <c r="D104" s="240" t="s">
        <v>169</v>
      </c>
      <c r="E104" s="241"/>
      <c r="F104" s="241"/>
      <c r="G104" s="115"/>
      <c r="H104" s="115"/>
      <c r="I104" s="115"/>
      <c r="J104" s="117">
        <v>0</v>
      </c>
      <c r="K104" s="115"/>
      <c r="L104" s="114"/>
      <c r="M104" s="115"/>
      <c r="N104" s="118" t="s">
        <v>39</v>
      </c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9" t="s">
        <v>144</v>
      </c>
      <c r="AZ104" s="115"/>
      <c r="BA104" s="115"/>
      <c r="BB104" s="115"/>
      <c r="BC104" s="115"/>
      <c r="BD104" s="115"/>
      <c r="BE104" s="120">
        <f t="shared" ref="BE104:BE109" si="0">IF(N104="základní",J104,0)</f>
        <v>0</v>
      </c>
      <c r="BF104" s="120">
        <f t="shared" ref="BF104:BF109" si="1">IF(N104="snížená",J104,0)</f>
        <v>0</v>
      </c>
      <c r="BG104" s="120">
        <f t="shared" ref="BG104:BG109" si="2">IF(N104="zákl. přenesená",J104,0)</f>
        <v>0</v>
      </c>
      <c r="BH104" s="120">
        <f t="shared" ref="BH104:BH109" si="3">IF(N104="sníž. přenesená",J104,0)</f>
        <v>0</v>
      </c>
      <c r="BI104" s="120">
        <f t="shared" ref="BI104:BI109" si="4">IF(N104="nulová",J104,0)</f>
        <v>0</v>
      </c>
      <c r="BJ104" s="119" t="s">
        <v>82</v>
      </c>
      <c r="BK104" s="115"/>
      <c r="BL104" s="115"/>
      <c r="BM104" s="115"/>
    </row>
    <row r="105" spans="2:65" s="1" customFormat="1" ht="18" customHeight="1">
      <c r="B105" s="114"/>
      <c r="C105" s="115"/>
      <c r="D105" s="240" t="s">
        <v>170</v>
      </c>
      <c r="E105" s="241"/>
      <c r="F105" s="241"/>
      <c r="G105" s="115"/>
      <c r="H105" s="115"/>
      <c r="I105" s="115"/>
      <c r="J105" s="117">
        <v>0</v>
      </c>
      <c r="K105" s="115"/>
      <c r="L105" s="114"/>
      <c r="M105" s="115"/>
      <c r="N105" s="118" t="s">
        <v>39</v>
      </c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9" t="s">
        <v>144</v>
      </c>
      <c r="AZ105" s="115"/>
      <c r="BA105" s="115"/>
      <c r="BB105" s="115"/>
      <c r="BC105" s="115"/>
      <c r="BD105" s="115"/>
      <c r="BE105" s="120">
        <f t="shared" si="0"/>
        <v>0</v>
      </c>
      <c r="BF105" s="120">
        <f t="shared" si="1"/>
        <v>0</v>
      </c>
      <c r="BG105" s="120">
        <f t="shared" si="2"/>
        <v>0</v>
      </c>
      <c r="BH105" s="120">
        <f t="shared" si="3"/>
        <v>0</v>
      </c>
      <c r="BI105" s="120">
        <f t="shared" si="4"/>
        <v>0</v>
      </c>
      <c r="BJ105" s="119" t="s">
        <v>82</v>
      </c>
      <c r="BK105" s="115"/>
      <c r="BL105" s="115"/>
      <c r="BM105" s="115"/>
    </row>
    <row r="106" spans="2:65" s="1" customFormat="1" ht="18" customHeight="1">
      <c r="B106" s="114"/>
      <c r="C106" s="115"/>
      <c r="D106" s="240" t="s">
        <v>171</v>
      </c>
      <c r="E106" s="241"/>
      <c r="F106" s="241"/>
      <c r="G106" s="115"/>
      <c r="H106" s="115"/>
      <c r="I106" s="115"/>
      <c r="J106" s="117">
        <v>0</v>
      </c>
      <c r="K106" s="115"/>
      <c r="L106" s="114"/>
      <c r="M106" s="115"/>
      <c r="N106" s="118" t="s">
        <v>39</v>
      </c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9" t="s">
        <v>144</v>
      </c>
      <c r="AZ106" s="115"/>
      <c r="BA106" s="115"/>
      <c r="BB106" s="115"/>
      <c r="BC106" s="115"/>
      <c r="BD106" s="115"/>
      <c r="BE106" s="120">
        <f t="shared" si="0"/>
        <v>0</v>
      </c>
      <c r="BF106" s="120">
        <f t="shared" si="1"/>
        <v>0</v>
      </c>
      <c r="BG106" s="120">
        <f t="shared" si="2"/>
        <v>0</v>
      </c>
      <c r="BH106" s="120">
        <f t="shared" si="3"/>
        <v>0</v>
      </c>
      <c r="BI106" s="120">
        <f t="shared" si="4"/>
        <v>0</v>
      </c>
      <c r="BJ106" s="119" t="s">
        <v>82</v>
      </c>
      <c r="BK106" s="115"/>
      <c r="BL106" s="115"/>
      <c r="BM106" s="115"/>
    </row>
    <row r="107" spans="2:65" s="1" customFormat="1" ht="18" customHeight="1">
      <c r="B107" s="114"/>
      <c r="C107" s="115"/>
      <c r="D107" s="240" t="s">
        <v>172</v>
      </c>
      <c r="E107" s="241"/>
      <c r="F107" s="241"/>
      <c r="G107" s="115"/>
      <c r="H107" s="115"/>
      <c r="I107" s="115"/>
      <c r="J107" s="117"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144</v>
      </c>
      <c r="AZ107" s="115"/>
      <c r="BA107" s="115"/>
      <c r="BB107" s="115"/>
      <c r="BC107" s="115"/>
      <c r="BD107" s="115"/>
      <c r="BE107" s="120">
        <f t="shared" si="0"/>
        <v>0</v>
      </c>
      <c r="BF107" s="120">
        <f t="shared" si="1"/>
        <v>0</v>
      </c>
      <c r="BG107" s="120">
        <f t="shared" si="2"/>
        <v>0</v>
      </c>
      <c r="BH107" s="120">
        <f t="shared" si="3"/>
        <v>0</v>
      </c>
      <c r="BI107" s="120">
        <f t="shared" si="4"/>
        <v>0</v>
      </c>
      <c r="BJ107" s="119" t="s">
        <v>82</v>
      </c>
      <c r="BK107" s="115"/>
      <c r="BL107" s="115"/>
      <c r="BM107" s="115"/>
    </row>
    <row r="108" spans="2:65" s="1" customFormat="1" ht="18" customHeight="1">
      <c r="B108" s="114"/>
      <c r="C108" s="115"/>
      <c r="D108" s="240" t="s">
        <v>173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si="0"/>
        <v>0</v>
      </c>
      <c r="BF108" s="120">
        <f t="shared" si="1"/>
        <v>0</v>
      </c>
      <c r="BG108" s="120">
        <f t="shared" si="2"/>
        <v>0</v>
      </c>
      <c r="BH108" s="120">
        <f t="shared" si="3"/>
        <v>0</v>
      </c>
      <c r="BI108" s="120">
        <f t="shared" si="4"/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116" t="s">
        <v>174</v>
      </c>
      <c r="E109" s="115"/>
      <c r="F109" s="115"/>
      <c r="G109" s="115"/>
      <c r="H109" s="115"/>
      <c r="I109" s="115"/>
      <c r="J109" s="117">
        <f>ROUND(J30*T109,2)</f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175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1.25">
      <c r="B110" s="30"/>
      <c r="L110" s="30"/>
    </row>
    <row r="111" spans="2:65" s="1" customFormat="1" ht="29.25" customHeight="1">
      <c r="B111" s="30"/>
      <c r="C111" s="121" t="s">
        <v>176</v>
      </c>
      <c r="D111" s="93"/>
      <c r="E111" s="93"/>
      <c r="F111" s="93"/>
      <c r="G111" s="93"/>
      <c r="H111" s="93"/>
      <c r="I111" s="93"/>
      <c r="J111" s="122">
        <f>ROUND(J96+J103,2)</f>
        <v>0</v>
      </c>
      <c r="K111" s="93"/>
      <c r="L111" s="30"/>
    </row>
    <row r="112" spans="2:65" s="1" customFormat="1" ht="6.95" customHeight="1">
      <c r="B112" s="42"/>
      <c r="C112" s="43"/>
      <c r="D112" s="43"/>
      <c r="E112" s="43"/>
      <c r="F112" s="43"/>
      <c r="G112" s="43"/>
      <c r="H112" s="43"/>
      <c r="I112" s="43"/>
      <c r="J112" s="43"/>
      <c r="K112" s="43"/>
      <c r="L112" s="30"/>
    </row>
    <row r="116" spans="2:12" s="1" customFormat="1" ht="6.95" customHeight="1">
      <c r="B116" s="44"/>
      <c r="C116" s="45"/>
      <c r="D116" s="45"/>
      <c r="E116" s="45"/>
      <c r="F116" s="45"/>
      <c r="G116" s="45"/>
      <c r="H116" s="45"/>
      <c r="I116" s="45"/>
      <c r="J116" s="45"/>
      <c r="K116" s="45"/>
      <c r="L116" s="30"/>
    </row>
    <row r="117" spans="2:12" s="1" customFormat="1" ht="24.95" customHeight="1">
      <c r="B117" s="30"/>
      <c r="C117" s="19" t="s">
        <v>177</v>
      </c>
      <c r="L117" s="30"/>
    </row>
    <row r="118" spans="2:12" s="1" customFormat="1" ht="6.95" customHeight="1">
      <c r="B118" s="30"/>
      <c r="L118" s="30"/>
    </row>
    <row r="119" spans="2:12" s="1" customFormat="1" ht="12" customHeight="1">
      <c r="B119" s="30"/>
      <c r="C119" s="25" t="s">
        <v>16</v>
      </c>
      <c r="L119" s="30"/>
    </row>
    <row r="120" spans="2:12" s="1" customFormat="1" ht="16.5" customHeight="1">
      <c r="B120" s="30"/>
      <c r="E120" s="236" t="str">
        <f>E7</f>
        <v>Jihozápadní trolejbusová tangenta Jihlava</v>
      </c>
      <c r="F120" s="237"/>
      <c r="G120" s="237"/>
      <c r="H120" s="237"/>
      <c r="L120" s="30"/>
    </row>
    <row r="121" spans="2:12" s="1" customFormat="1" ht="12" customHeight="1">
      <c r="B121" s="30"/>
      <c r="C121" s="25" t="s">
        <v>148</v>
      </c>
      <c r="L121" s="30"/>
    </row>
    <row r="122" spans="2:12" s="1" customFormat="1" ht="16.5" customHeight="1">
      <c r="B122" s="30"/>
      <c r="E122" s="201" t="str">
        <f>E9</f>
        <v>SO 664B - Trakční kabelové vedení TBUS - Rantířovská</v>
      </c>
      <c r="F122" s="238"/>
      <c r="G122" s="238"/>
      <c r="H122" s="238"/>
      <c r="L122" s="30"/>
    </row>
    <row r="123" spans="2:12" s="1" customFormat="1" ht="6.95" customHeight="1">
      <c r="B123" s="30"/>
      <c r="L123" s="30"/>
    </row>
    <row r="124" spans="2:12" s="1" customFormat="1" ht="12" customHeight="1">
      <c r="B124" s="30"/>
      <c r="C124" s="25" t="s">
        <v>20</v>
      </c>
      <c r="F124" s="23" t="str">
        <f>F12</f>
        <v>Jihlava</v>
      </c>
      <c r="I124" s="25" t="s">
        <v>22</v>
      </c>
      <c r="J124" s="50" t="str">
        <f>IF(J12="","",J12)</f>
        <v>26. 10. 2023</v>
      </c>
      <c r="L124" s="30"/>
    </row>
    <row r="125" spans="2:12" s="1" customFormat="1" ht="6.95" customHeight="1">
      <c r="B125" s="30"/>
      <c r="L125" s="30"/>
    </row>
    <row r="126" spans="2:12" s="1" customFormat="1" ht="15.2" customHeight="1">
      <c r="B126" s="30"/>
      <c r="C126" s="25" t="s">
        <v>24</v>
      </c>
      <c r="F126" s="23" t="str">
        <f>E15</f>
        <v>Dopravní podnik města Jihlavy, a.s.</v>
      </c>
      <c r="I126" s="25" t="s">
        <v>30</v>
      </c>
      <c r="J126" s="28" t="str">
        <f>E21</f>
        <v xml:space="preserve"> </v>
      </c>
      <c r="L126" s="30"/>
    </row>
    <row r="127" spans="2:12" s="1" customFormat="1" ht="15.2" customHeight="1">
      <c r="B127" s="30"/>
      <c r="C127" s="25" t="s">
        <v>28</v>
      </c>
      <c r="F127" s="23" t="str">
        <f>IF(E18="","",E18)</f>
        <v>Vyplň údaj</v>
      </c>
      <c r="I127" s="25" t="s">
        <v>32</v>
      </c>
      <c r="J127" s="28" t="str">
        <f>E24</f>
        <v xml:space="preserve"> </v>
      </c>
      <c r="L127" s="30"/>
    </row>
    <row r="128" spans="2:12" s="1" customFormat="1" ht="10.35" customHeight="1">
      <c r="B128" s="30"/>
      <c r="L128" s="30"/>
    </row>
    <row r="129" spans="2:65" s="10" customFormat="1" ht="29.25" customHeight="1">
      <c r="B129" s="123"/>
      <c r="C129" s="124" t="s">
        <v>178</v>
      </c>
      <c r="D129" s="125" t="s">
        <v>59</v>
      </c>
      <c r="E129" s="125" t="s">
        <v>55</v>
      </c>
      <c r="F129" s="125" t="s">
        <v>56</v>
      </c>
      <c r="G129" s="125" t="s">
        <v>179</v>
      </c>
      <c r="H129" s="125" t="s">
        <v>180</v>
      </c>
      <c r="I129" s="125" t="s">
        <v>181</v>
      </c>
      <c r="J129" s="125" t="s">
        <v>154</v>
      </c>
      <c r="K129" s="126" t="s">
        <v>182</v>
      </c>
      <c r="L129" s="123"/>
      <c r="M129" s="57" t="s">
        <v>1</v>
      </c>
      <c r="N129" s="58" t="s">
        <v>38</v>
      </c>
      <c r="O129" s="58" t="s">
        <v>183</v>
      </c>
      <c r="P129" s="58" t="s">
        <v>184</v>
      </c>
      <c r="Q129" s="58" t="s">
        <v>185</v>
      </c>
      <c r="R129" s="58" t="s">
        <v>186</v>
      </c>
      <c r="S129" s="58" t="s">
        <v>187</v>
      </c>
      <c r="T129" s="59" t="s">
        <v>188</v>
      </c>
    </row>
    <row r="130" spans="2:65" s="1" customFormat="1" ht="22.9" customHeight="1">
      <c r="B130" s="30"/>
      <c r="C130" s="62" t="s">
        <v>189</v>
      </c>
      <c r="J130" s="127">
        <f>BK130</f>
        <v>0</v>
      </c>
      <c r="L130" s="30"/>
      <c r="M130" s="60"/>
      <c r="N130" s="51"/>
      <c r="O130" s="51"/>
      <c r="P130" s="128">
        <f>P131+P161+P275</f>
        <v>0</v>
      </c>
      <c r="Q130" s="51"/>
      <c r="R130" s="128">
        <f>R131+R161+R275</f>
        <v>289.14073245000003</v>
      </c>
      <c r="S130" s="51"/>
      <c r="T130" s="129">
        <f>T131+T161+T275</f>
        <v>173.73884999999999</v>
      </c>
      <c r="AT130" s="15" t="s">
        <v>73</v>
      </c>
      <c r="AU130" s="15" t="s">
        <v>156</v>
      </c>
      <c r="BK130" s="130">
        <f>BK131+BK161+BK275</f>
        <v>0</v>
      </c>
    </row>
    <row r="131" spans="2:65" s="11" customFormat="1" ht="25.9" customHeight="1">
      <c r="B131" s="131"/>
      <c r="D131" s="132" t="s">
        <v>73</v>
      </c>
      <c r="E131" s="133" t="s">
        <v>849</v>
      </c>
      <c r="F131" s="133" t="s">
        <v>850</v>
      </c>
      <c r="I131" s="134"/>
      <c r="J131" s="135">
        <f>BK131</f>
        <v>0</v>
      </c>
      <c r="L131" s="131"/>
      <c r="M131" s="136"/>
      <c r="P131" s="137">
        <f>P132</f>
        <v>0</v>
      </c>
      <c r="R131" s="137">
        <f>R132</f>
        <v>0.33150599999999997</v>
      </c>
      <c r="T131" s="138">
        <f>T132</f>
        <v>0</v>
      </c>
      <c r="AR131" s="132" t="s">
        <v>82</v>
      </c>
      <c r="AT131" s="139" t="s">
        <v>73</v>
      </c>
      <c r="AU131" s="139" t="s">
        <v>74</v>
      </c>
      <c r="AY131" s="132" t="s">
        <v>193</v>
      </c>
      <c r="BK131" s="140">
        <f>BK132</f>
        <v>0</v>
      </c>
    </row>
    <row r="132" spans="2:65" s="11" customFormat="1" ht="22.9" customHeight="1">
      <c r="B132" s="131"/>
      <c r="D132" s="132" t="s">
        <v>73</v>
      </c>
      <c r="E132" s="141" t="s">
        <v>1752</v>
      </c>
      <c r="F132" s="141" t="s">
        <v>1753</v>
      </c>
      <c r="I132" s="134"/>
      <c r="J132" s="142">
        <f>BK132</f>
        <v>0</v>
      </c>
      <c r="L132" s="131"/>
      <c r="M132" s="136"/>
      <c r="P132" s="137">
        <f>SUM(P133:P160)</f>
        <v>0</v>
      </c>
      <c r="R132" s="137">
        <f>SUM(R133:R160)</f>
        <v>0.33150599999999997</v>
      </c>
      <c r="T132" s="138">
        <f>SUM(T133:T160)</f>
        <v>0</v>
      </c>
      <c r="AR132" s="132" t="s">
        <v>82</v>
      </c>
      <c r="AT132" s="139" t="s">
        <v>73</v>
      </c>
      <c r="AU132" s="139" t="s">
        <v>82</v>
      </c>
      <c r="AY132" s="132" t="s">
        <v>193</v>
      </c>
      <c r="BK132" s="140">
        <f>SUM(BK133:BK160)</f>
        <v>0</v>
      </c>
    </row>
    <row r="133" spans="2:65" s="1" customFormat="1" ht="49.15" customHeight="1">
      <c r="B133" s="114"/>
      <c r="C133" s="157" t="s">
        <v>82</v>
      </c>
      <c r="D133" s="157" t="s">
        <v>207</v>
      </c>
      <c r="E133" s="158" t="s">
        <v>1755</v>
      </c>
      <c r="F133" s="159" t="s">
        <v>1756</v>
      </c>
      <c r="G133" s="160" t="s">
        <v>221</v>
      </c>
      <c r="H133" s="161">
        <v>2259.75</v>
      </c>
      <c r="I133" s="162"/>
      <c r="J133" s="163">
        <f>ROUND(I133*H133,2)</f>
        <v>0</v>
      </c>
      <c r="K133" s="159" t="s">
        <v>239</v>
      </c>
      <c r="L133" s="30"/>
      <c r="M133" s="164" t="s">
        <v>1</v>
      </c>
      <c r="N133" s="113" t="s">
        <v>39</v>
      </c>
      <c r="P133" s="153">
        <f>O133*H133</f>
        <v>0</v>
      </c>
      <c r="Q133" s="153">
        <v>0</v>
      </c>
      <c r="R133" s="153">
        <f>Q133*H133</f>
        <v>0</v>
      </c>
      <c r="S133" s="153">
        <v>0</v>
      </c>
      <c r="T133" s="154">
        <f>S133*H133</f>
        <v>0</v>
      </c>
      <c r="AR133" s="155" t="s">
        <v>192</v>
      </c>
      <c r="AT133" s="155" t="s">
        <v>207</v>
      </c>
      <c r="AU133" s="155" t="s">
        <v>84</v>
      </c>
      <c r="AY133" s="15" t="s">
        <v>193</v>
      </c>
      <c r="BE133" s="156">
        <f>IF(N133="základní",J133,0)</f>
        <v>0</v>
      </c>
      <c r="BF133" s="156">
        <f>IF(N133="snížená",J133,0)</f>
        <v>0</v>
      </c>
      <c r="BG133" s="156">
        <f>IF(N133="zákl. přenesená",J133,0)</f>
        <v>0</v>
      </c>
      <c r="BH133" s="156">
        <f>IF(N133="sníž. přenesená",J133,0)</f>
        <v>0</v>
      </c>
      <c r="BI133" s="156">
        <f>IF(N133="nulová",J133,0)</f>
        <v>0</v>
      </c>
      <c r="BJ133" s="15" t="s">
        <v>82</v>
      </c>
      <c r="BK133" s="156">
        <f>ROUND(I133*H133,2)</f>
        <v>0</v>
      </c>
      <c r="BL133" s="15" t="s">
        <v>192</v>
      </c>
      <c r="BM133" s="155" t="s">
        <v>3923</v>
      </c>
    </row>
    <row r="134" spans="2:65" s="1" customFormat="1" ht="11.25">
      <c r="B134" s="30"/>
      <c r="D134" s="180" t="s">
        <v>286</v>
      </c>
      <c r="F134" s="181" t="s">
        <v>1758</v>
      </c>
      <c r="I134" s="115"/>
      <c r="L134" s="30"/>
      <c r="M134" s="182"/>
      <c r="T134" s="54"/>
      <c r="AT134" s="15" t="s">
        <v>286</v>
      </c>
      <c r="AU134" s="15" t="s">
        <v>84</v>
      </c>
    </row>
    <row r="135" spans="2:65" s="12" customFormat="1" ht="11.25">
      <c r="B135" s="165"/>
      <c r="D135" s="166" t="s">
        <v>224</v>
      </c>
      <c r="F135" s="168" t="s">
        <v>3924</v>
      </c>
      <c r="H135" s="169">
        <v>2259.75</v>
      </c>
      <c r="I135" s="170"/>
      <c r="L135" s="165"/>
      <c r="M135" s="171"/>
      <c r="T135" s="172"/>
      <c r="AT135" s="167" t="s">
        <v>224</v>
      </c>
      <c r="AU135" s="167" t="s">
        <v>84</v>
      </c>
      <c r="AV135" s="12" t="s">
        <v>84</v>
      </c>
      <c r="AW135" s="12" t="s">
        <v>3</v>
      </c>
      <c r="AX135" s="12" t="s">
        <v>82</v>
      </c>
      <c r="AY135" s="167" t="s">
        <v>193</v>
      </c>
    </row>
    <row r="136" spans="2:65" s="1" customFormat="1" ht="16.5" customHeight="1">
      <c r="B136" s="114"/>
      <c r="C136" s="143" t="s">
        <v>84</v>
      </c>
      <c r="D136" s="143" t="s">
        <v>196</v>
      </c>
      <c r="E136" s="144" t="s">
        <v>1762</v>
      </c>
      <c r="F136" s="145" t="s">
        <v>1763</v>
      </c>
      <c r="G136" s="146" t="s">
        <v>221</v>
      </c>
      <c r="H136" s="147">
        <v>2259.75</v>
      </c>
      <c r="I136" s="148"/>
      <c r="J136" s="149">
        <f>ROUND(I136*H136,2)</f>
        <v>0</v>
      </c>
      <c r="K136" s="145" t="s">
        <v>1</v>
      </c>
      <c r="L136" s="150"/>
      <c r="M136" s="151" t="s">
        <v>1</v>
      </c>
      <c r="N136" s="152" t="s">
        <v>39</v>
      </c>
      <c r="P136" s="153">
        <f>O136*H136</f>
        <v>0</v>
      </c>
      <c r="Q136" s="153">
        <v>0</v>
      </c>
      <c r="R136" s="153">
        <f>Q136*H136</f>
        <v>0</v>
      </c>
      <c r="S136" s="153">
        <v>0</v>
      </c>
      <c r="T136" s="154">
        <f>S136*H136</f>
        <v>0</v>
      </c>
      <c r="AR136" s="155" t="s">
        <v>273</v>
      </c>
      <c r="AT136" s="155" t="s">
        <v>196</v>
      </c>
      <c r="AU136" s="155" t="s">
        <v>84</v>
      </c>
      <c r="AY136" s="15" t="s">
        <v>193</v>
      </c>
      <c r="BE136" s="156">
        <f>IF(N136="základní",J136,0)</f>
        <v>0</v>
      </c>
      <c r="BF136" s="156">
        <f>IF(N136="snížená",J136,0)</f>
        <v>0</v>
      </c>
      <c r="BG136" s="156">
        <f>IF(N136="zákl. přenesená",J136,0)</f>
        <v>0</v>
      </c>
      <c r="BH136" s="156">
        <f>IF(N136="sníž. přenesená",J136,0)</f>
        <v>0</v>
      </c>
      <c r="BI136" s="156">
        <f>IF(N136="nulová",J136,0)</f>
        <v>0</v>
      </c>
      <c r="BJ136" s="15" t="s">
        <v>82</v>
      </c>
      <c r="BK136" s="156">
        <f>ROUND(I136*H136,2)</f>
        <v>0</v>
      </c>
      <c r="BL136" s="15" t="s">
        <v>268</v>
      </c>
      <c r="BM136" s="155" t="s">
        <v>3925</v>
      </c>
    </row>
    <row r="137" spans="2:65" s="12" customFormat="1" ht="11.25">
      <c r="B137" s="165"/>
      <c r="D137" s="166" t="s">
        <v>224</v>
      </c>
      <c r="E137" s="167" t="s">
        <v>1</v>
      </c>
      <c r="F137" s="168" t="s">
        <v>3926</v>
      </c>
      <c r="H137" s="169">
        <v>1965</v>
      </c>
      <c r="I137" s="170"/>
      <c r="L137" s="165"/>
      <c r="M137" s="171"/>
      <c r="T137" s="172"/>
      <c r="AT137" s="167" t="s">
        <v>224</v>
      </c>
      <c r="AU137" s="167" t="s">
        <v>84</v>
      </c>
      <c r="AV137" s="12" t="s">
        <v>84</v>
      </c>
      <c r="AW137" s="12" t="s">
        <v>226</v>
      </c>
      <c r="AX137" s="12" t="s">
        <v>82</v>
      </c>
      <c r="AY137" s="167" t="s">
        <v>193</v>
      </c>
    </row>
    <row r="138" spans="2:65" s="12" customFormat="1" ht="11.25">
      <c r="B138" s="165"/>
      <c r="D138" s="166" t="s">
        <v>224</v>
      </c>
      <c r="F138" s="168" t="s">
        <v>3924</v>
      </c>
      <c r="H138" s="169">
        <v>2259.75</v>
      </c>
      <c r="I138" s="170"/>
      <c r="L138" s="165"/>
      <c r="M138" s="171"/>
      <c r="T138" s="172"/>
      <c r="AT138" s="167" t="s">
        <v>224</v>
      </c>
      <c r="AU138" s="167" t="s">
        <v>84</v>
      </c>
      <c r="AV138" s="12" t="s">
        <v>84</v>
      </c>
      <c r="AW138" s="12" t="s">
        <v>3</v>
      </c>
      <c r="AX138" s="12" t="s">
        <v>82</v>
      </c>
      <c r="AY138" s="167" t="s">
        <v>193</v>
      </c>
    </row>
    <row r="139" spans="2:65" s="1" customFormat="1" ht="33" customHeight="1">
      <c r="B139" s="114"/>
      <c r="C139" s="157" t="s">
        <v>203</v>
      </c>
      <c r="D139" s="157" t="s">
        <v>207</v>
      </c>
      <c r="E139" s="158" t="s">
        <v>3370</v>
      </c>
      <c r="F139" s="159" t="s">
        <v>3371</v>
      </c>
      <c r="G139" s="160" t="s">
        <v>221</v>
      </c>
      <c r="H139" s="161">
        <v>12.6</v>
      </c>
      <c r="I139" s="162"/>
      <c r="J139" s="163">
        <f>ROUND(I139*H139,2)</f>
        <v>0</v>
      </c>
      <c r="K139" s="159" t="s">
        <v>239</v>
      </c>
      <c r="L139" s="30"/>
      <c r="M139" s="164" t="s">
        <v>1</v>
      </c>
      <c r="N139" s="113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268</v>
      </c>
      <c r="AT139" s="155" t="s">
        <v>207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268</v>
      </c>
      <c r="BM139" s="155" t="s">
        <v>3927</v>
      </c>
    </row>
    <row r="140" spans="2:65" s="1" customFormat="1" ht="11.25">
      <c r="B140" s="30"/>
      <c r="D140" s="180" t="s">
        <v>286</v>
      </c>
      <c r="F140" s="181" t="s">
        <v>3373</v>
      </c>
      <c r="I140" s="115"/>
      <c r="L140" s="30"/>
      <c r="M140" s="182"/>
      <c r="T140" s="54"/>
      <c r="AT140" s="15" t="s">
        <v>286</v>
      </c>
      <c r="AU140" s="15" t="s">
        <v>84</v>
      </c>
    </row>
    <row r="141" spans="2:65" s="12" customFormat="1" ht="11.25">
      <c r="B141" s="165"/>
      <c r="D141" s="166" t="s">
        <v>224</v>
      </c>
      <c r="E141" s="167" t="s">
        <v>1</v>
      </c>
      <c r="F141" s="168" t="s">
        <v>3928</v>
      </c>
      <c r="H141" s="169">
        <v>12</v>
      </c>
      <c r="I141" s="170"/>
      <c r="L141" s="165"/>
      <c r="M141" s="171"/>
      <c r="T141" s="172"/>
      <c r="AT141" s="167" t="s">
        <v>224</v>
      </c>
      <c r="AU141" s="167" t="s">
        <v>84</v>
      </c>
      <c r="AV141" s="12" t="s">
        <v>84</v>
      </c>
      <c r="AW141" s="12" t="s">
        <v>226</v>
      </c>
      <c r="AX141" s="12" t="s">
        <v>82</v>
      </c>
      <c r="AY141" s="167" t="s">
        <v>193</v>
      </c>
    </row>
    <row r="142" spans="2:65" s="12" customFormat="1" ht="11.25">
      <c r="B142" s="165"/>
      <c r="D142" s="166" t="s">
        <v>224</v>
      </c>
      <c r="F142" s="168" t="s">
        <v>3929</v>
      </c>
      <c r="H142" s="169">
        <v>12.6</v>
      </c>
      <c r="I142" s="170"/>
      <c r="L142" s="165"/>
      <c r="M142" s="171"/>
      <c r="T142" s="172"/>
      <c r="AT142" s="167" t="s">
        <v>224</v>
      </c>
      <c r="AU142" s="167" t="s">
        <v>84</v>
      </c>
      <c r="AV142" s="12" t="s">
        <v>84</v>
      </c>
      <c r="AW142" s="12" t="s">
        <v>3</v>
      </c>
      <c r="AX142" s="12" t="s">
        <v>82</v>
      </c>
      <c r="AY142" s="167" t="s">
        <v>193</v>
      </c>
    </row>
    <row r="143" spans="2:65" s="1" customFormat="1" ht="24.2" customHeight="1">
      <c r="B143" s="114"/>
      <c r="C143" s="143" t="s">
        <v>192</v>
      </c>
      <c r="D143" s="143" t="s">
        <v>196</v>
      </c>
      <c r="E143" s="144" t="s">
        <v>3375</v>
      </c>
      <c r="F143" s="145" t="s">
        <v>3376</v>
      </c>
      <c r="G143" s="146" t="s">
        <v>221</v>
      </c>
      <c r="H143" s="147">
        <v>12.6</v>
      </c>
      <c r="I143" s="148"/>
      <c r="J143" s="149">
        <f>ROUND(I143*H143,2)</f>
        <v>0</v>
      </c>
      <c r="K143" s="145" t="s">
        <v>239</v>
      </c>
      <c r="L143" s="150"/>
      <c r="M143" s="151" t="s">
        <v>1</v>
      </c>
      <c r="N143" s="152" t="s">
        <v>39</v>
      </c>
      <c r="P143" s="153">
        <f>O143*H143</f>
        <v>0</v>
      </c>
      <c r="Q143" s="153">
        <v>5.5000000000000003E-4</v>
      </c>
      <c r="R143" s="153">
        <f>Q143*H143</f>
        <v>6.9300000000000004E-3</v>
      </c>
      <c r="S143" s="153">
        <v>0</v>
      </c>
      <c r="T143" s="154">
        <f>S143*H143</f>
        <v>0</v>
      </c>
      <c r="AR143" s="155" t="s">
        <v>550</v>
      </c>
      <c r="AT143" s="155" t="s">
        <v>196</v>
      </c>
      <c r="AU143" s="155" t="s">
        <v>84</v>
      </c>
      <c r="AY143" s="15" t="s">
        <v>193</v>
      </c>
      <c r="BE143" s="156">
        <f>IF(N143="základní",J143,0)</f>
        <v>0</v>
      </c>
      <c r="BF143" s="156">
        <f>IF(N143="snížená",J143,0)</f>
        <v>0</v>
      </c>
      <c r="BG143" s="156">
        <f>IF(N143="zákl. přenesená",J143,0)</f>
        <v>0</v>
      </c>
      <c r="BH143" s="156">
        <f>IF(N143="sníž. přenesená",J143,0)</f>
        <v>0</v>
      </c>
      <c r="BI143" s="156">
        <f>IF(N143="nulová",J143,0)</f>
        <v>0</v>
      </c>
      <c r="BJ143" s="15" t="s">
        <v>82</v>
      </c>
      <c r="BK143" s="156">
        <f>ROUND(I143*H143,2)</f>
        <v>0</v>
      </c>
      <c r="BL143" s="15" t="s">
        <v>550</v>
      </c>
      <c r="BM143" s="155" t="s">
        <v>3930</v>
      </c>
    </row>
    <row r="144" spans="2:65" s="12" customFormat="1" ht="11.25">
      <c r="B144" s="165"/>
      <c r="D144" s="166" t="s">
        <v>224</v>
      </c>
      <c r="E144" s="167" t="s">
        <v>1</v>
      </c>
      <c r="F144" s="168" t="s">
        <v>3928</v>
      </c>
      <c r="H144" s="169">
        <v>12</v>
      </c>
      <c r="I144" s="170"/>
      <c r="L144" s="165"/>
      <c r="M144" s="171"/>
      <c r="T144" s="172"/>
      <c r="AT144" s="167" t="s">
        <v>224</v>
      </c>
      <c r="AU144" s="167" t="s">
        <v>84</v>
      </c>
      <c r="AV144" s="12" t="s">
        <v>84</v>
      </c>
      <c r="AW144" s="12" t="s">
        <v>226</v>
      </c>
      <c r="AX144" s="12" t="s">
        <v>82</v>
      </c>
      <c r="AY144" s="167" t="s">
        <v>193</v>
      </c>
    </row>
    <row r="145" spans="2:65" s="12" customFormat="1" ht="11.25">
      <c r="B145" s="165"/>
      <c r="D145" s="166" t="s">
        <v>224</v>
      </c>
      <c r="F145" s="168" t="s">
        <v>3929</v>
      </c>
      <c r="H145" s="169">
        <v>12.6</v>
      </c>
      <c r="I145" s="170"/>
      <c r="L145" s="165"/>
      <c r="M145" s="171"/>
      <c r="T145" s="172"/>
      <c r="AT145" s="167" t="s">
        <v>224</v>
      </c>
      <c r="AU145" s="167" t="s">
        <v>84</v>
      </c>
      <c r="AV145" s="12" t="s">
        <v>84</v>
      </c>
      <c r="AW145" s="12" t="s">
        <v>3</v>
      </c>
      <c r="AX145" s="12" t="s">
        <v>82</v>
      </c>
      <c r="AY145" s="167" t="s">
        <v>193</v>
      </c>
    </row>
    <row r="146" spans="2:65" s="1" customFormat="1" ht="37.9" customHeight="1">
      <c r="B146" s="114"/>
      <c r="C146" s="157" t="s">
        <v>1359</v>
      </c>
      <c r="D146" s="157" t="s">
        <v>207</v>
      </c>
      <c r="E146" s="158" t="s">
        <v>2069</v>
      </c>
      <c r="F146" s="159" t="s">
        <v>2070</v>
      </c>
      <c r="G146" s="160" t="s">
        <v>221</v>
      </c>
      <c r="H146" s="161">
        <v>126</v>
      </c>
      <c r="I146" s="162"/>
      <c r="J146" s="163">
        <f>ROUND(I146*H146,2)</f>
        <v>0</v>
      </c>
      <c r="K146" s="159" t="s">
        <v>905</v>
      </c>
      <c r="L146" s="30"/>
      <c r="M146" s="164" t="s">
        <v>1</v>
      </c>
      <c r="N146" s="113" t="s">
        <v>39</v>
      </c>
      <c r="P146" s="153">
        <f>O146*H146</f>
        <v>0</v>
      </c>
      <c r="Q146" s="153">
        <v>0</v>
      </c>
      <c r="R146" s="153">
        <f>Q146*H146</f>
        <v>0</v>
      </c>
      <c r="S146" s="153">
        <v>0</v>
      </c>
      <c r="T146" s="154">
        <f>S146*H146</f>
        <v>0</v>
      </c>
      <c r="AR146" s="155" t="s">
        <v>268</v>
      </c>
      <c r="AT146" s="155" t="s">
        <v>207</v>
      </c>
      <c r="AU146" s="155" t="s">
        <v>84</v>
      </c>
      <c r="AY146" s="15" t="s">
        <v>193</v>
      </c>
      <c r="BE146" s="156">
        <f>IF(N146="základní",J146,0)</f>
        <v>0</v>
      </c>
      <c r="BF146" s="156">
        <f>IF(N146="snížená",J146,0)</f>
        <v>0</v>
      </c>
      <c r="BG146" s="156">
        <f>IF(N146="zákl. přenesená",J146,0)</f>
        <v>0</v>
      </c>
      <c r="BH146" s="156">
        <f>IF(N146="sníž. přenesená",J146,0)</f>
        <v>0</v>
      </c>
      <c r="BI146" s="156">
        <f>IF(N146="nulová",J146,0)</f>
        <v>0</v>
      </c>
      <c r="BJ146" s="15" t="s">
        <v>82</v>
      </c>
      <c r="BK146" s="156">
        <f>ROUND(I146*H146,2)</f>
        <v>0</v>
      </c>
      <c r="BL146" s="15" t="s">
        <v>268</v>
      </c>
      <c r="BM146" s="155" t="s">
        <v>3931</v>
      </c>
    </row>
    <row r="147" spans="2:65" s="1" customFormat="1" ht="11.25">
      <c r="B147" s="30"/>
      <c r="D147" s="180" t="s">
        <v>286</v>
      </c>
      <c r="F147" s="181" t="s">
        <v>2072</v>
      </c>
      <c r="I147" s="115"/>
      <c r="L147" s="30"/>
      <c r="M147" s="182"/>
      <c r="T147" s="54"/>
      <c r="AT147" s="15" t="s">
        <v>286</v>
      </c>
      <c r="AU147" s="15" t="s">
        <v>84</v>
      </c>
    </row>
    <row r="148" spans="2:65" s="12" customFormat="1" ht="11.25">
      <c r="B148" s="165"/>
      <c r="D148" s="166" t="s">
        <v>224</v>
      </c>
      <c r="F148" s="168" t="s">
        <v>3932</v>
      </c>
      <c r="H148" s="169">
        <v>126</v>
      </c>
      <c r="I148" s="170"/>
      <c r="L148" s="165"/>
      <c r="M148" s="171"/>
      <c r="T148" s="172"/>
      <c r="AT148" s="167" t="s">
        <v>224</v>
      </c>
      <c r="AU148" s="167" t="s">
        <v>84</v>
      </c>
      <c r="AV148" s="12" t="s">
        <v>84</v>
      </c>
      <c r="AW148" s="12" t="s">
        <v>3</v>
      </c>
      <c r="AX148" s="12" t="s">
        <v>82</v>
      </c>
      <c r="AY148" s="167" t="s">
        <v>193</v>
      </c>
    </row>
    <row r="149" spans="2:65" s="1" customFormat="1" ht="24.2" customHeight="1">
      <c r="B149" s="114"/>
      <c r="C149" s="143" t="s">
        <v>349</v>
      </c>
      <c r="D149" s="143" t="s">
        <v>196</v>
      </c>
      <c r="E149" s="144" t="s">
        <v>2075</v>
      </c>
      <c r="F149" s="145" t="s">
        <v>2076</v>
      </c>
      <c r="G149" s="146" t="s">
        <v>221</v>
      </c>
      <c r="H149" s="147">
        <v>126</v>
      </c>
      <c r="I149" s="148"/>
      <c r="J149" s="149">
        <f>ROUND(I149*H149,2)</f>
        <v>0</v>
      </c>
      <c r="K149" s="145" t="s">
        <v>905</v>
      </c>
      <c r="L149" s="150"/>
      <c r="M149" s="151" t="s">
        <v>1</v>
      </c>
      <c r="N149" s="152" t="s">
        <v>39</v>
      </c>
      <c r="P149" s="153">
        <f>O149*H149</f>
        <v>0</v>
      </c>
      <c r="Q149" s="153">
        <v>6.8999999999999997E-4</v>
      </c>
      <c r="R149" s="153">
        <f>Q149*H149</f>
        <v>8.693999999999999E-2</v>
      </c>
      <c r="S149" s="153">
        <v>0</v>
      </c>
      <c r="T149" s="154">
        <f>S149*H149</f>
        <v>0</v>
      </c>
      <c r="AR149" s="155" t="s">
        <v>550</v>
      </c>
      <c r="AT149" s="155" t="s">
        <v>196</v>
      </c>
      <c r="AU149" s="155" t="s">
        <v>84</v>
      </c>
      <c r="AY149" s="15" t="s">
        <v>193</v>
      </c>
      <c r="BE149" s="156">
        <f>IF(N149="základní",J149,0)</f>
        <v>0</v>
      </c>
      <c r="BF149" s="156">
        <f>IF(N149="snížená",J149,0)</f>
        <v>0</v>
      </c>
      <c r="BG149" s="156">
        <f>IF(N149="zákl. přenesená",J149,0)</f>
        <v>0</v>
      </c>
      <c r="BH149" s="156">
        <f>IF(N149="sníž. přenesená",J149,0)</f>
        <v>0</v>
      </c>
      <c r="BI149" s="156">
        <f>IF(N149="nulová",J149,0)</f>
        <v>0</v>
      </c>
      <c r="BJ149" s="15" t="s">
        <v>82</v>
      </c>
      <c r="BK149" s="156">
        <f>ROUND(I149*H149,2)</f>
        <v>0</v>
      </c>
      <c r="BL149" s="15" t="s">
        <v>550</v>
      </c>
      <c r="BM149" s="155" t="s">
        <v>3933</v>
      </c>
    </row>
    <row r="150" spans="2:65" s="12" customFormat="1" ht="11.25">
      <c r="B150" s="165"/>
      <c r="D150" s="166" t="s">
        <v>224</v>
      </c>
      <c r="E150" s="167" t="s">
        <v>1</v>
      </c>
      <c r="F150" s="168" t="s">
        <v>538</v>
      </c>
      <c r="H150" s="169">
        <v>120</v>
      </c>
      <c r="I150" s="170"/>
      <c r="L150" s="165"/>
      <c r="M150" s="171"/>
      <c r="T150" s="172"/>
      <c r="AT150" s="167" t="s">
        <v>224</v>
      </c>
      <c r="AU150" s="167" t="s">
        <v>84</v>
      </c>
      <c r="AV150" s="12" t="s">
        <v>84</v>
      </c>
      <c r="AW150" s="12" t="s">
        <v>226</v>
      </c>
      <c r="AX150" s="12" t="s">
        <v>82</v>
      </c>
      <c r="AY150" s="167" t="s">
        <v>193</v>
      </c>
    </row>
    <row r="151" spans="2:65" s="12" customFormat="1" ht="11.25">
      <c r="B151" s="165"/>
      <c r="D151" s="166" t="s">
        <v>224</v>
      </c>
      <c r="F151" s="168" t="s">
        <v>3932</v>
      </c>
      <c r="H151" s="169">
        <v>126</v>
      </c>
      <c r="I151" s="170"/>
      <c r="L151" s="165"/>
      <c r="M151" s="171"/>
      <c r="T151" s="172"/>
      <c r="AT151" s="167" t="s">
        <v>224</v>
      </c>
      <c r="AU151" s="167" t="s">
        <v>84</v>
      </c>
      <c r="AV151" s="12" t="s">
        <v>84</v>
      </c>
      <c r="AW151" s="12" t="s">
        <v>3</v>
      </c>
      <c r="AX151" s="12" t="s">
        <v>82</v>
      </c>
      <c r="AY151" s="167" t="s">
        <v>193</v>
      </c>
    </row>
    <row r="152" spans="2:65" s="1" customFormat="1" ht="37.9" customHeight="1">
      <c r="B152" s="114"/>
      <c r="C152" s="157" t="s">
        <v>211</v>
      </c>
      <c r="D152" s="157" t="s">
        <v>207</v>
      </c>
      <c r="E152" s="158" t="s">
        <v>3340</v>
      </c>
      <c r="F152" s="159" t="s">
        <v>3341</v>
      </c>
      <c r="G152" s="160" t="s">
        <v>221</v>
      </c>
      <c r="H152" s="161">
        <v>344.4</v>
      </c>
      <c r="I152" s="162"/>
      <c r="J152" s="163">
        <f>ROUND(I152*H152,2)</f>
        <v>0</v>
      </c>
      <c r="K152" s="159" t="s">
        <v>239</v>
      </c>
      <c r="L152" s="30"/>
      <c r="M152" s="164" t="s">
        <v>1</v>
      </c>
      <c r="N152" s="113" t="s">
        <v>39</v>
      </c>
      <c r="P152" s="153">
        <f>O152*H152</f>
        <v>0</v>
      </c>
      <c r="Q152" s="153">
        <v>0</v>
      </c>
      <c r="R152" s="153">
        <f>Q152*H152</f>
        <v>0</v>
      </c>
      <c r="S152" s="153">
        <v>0</v>
      </c>
      <c r="T152" s="154">
        <f>S152*H152</f>
        <v>0</v>
      </c>
      <c r="AR152" s="155" t="s">
        <v>268</v>
      </c>
      <c r="AT152" s="155" t="s">
        <v>207</v>
      </c>
      <c r="AU152" s="155" t="s">
        <v>84</v>
      </c>
      <c r="AY152" s="15" t="s">
        <v>193</v>
      </c>
      <c r="BE152" s="156">
        <f>IF(N152="základní",J152,0)</f>
        <v>0</v>
      </c>
      <c r="BF152" s="156">
        <f>IF(N152="snížená",J152,0)</f>
        <v>0</v>
      </c>
      <c r="BG152" s="156">
        <f>IF(N152="zákl. přenesená",J152,0)</f>
        <v>0</v>
      </c>
      <c r="BH152" s="156">
        <f>IF(N152="sníž. přenesená",J152,0)</f>
        <v>0</v>
      </c>
      <c r="BI152" s="156">
        <f>IF(N152="nulová",J152,0)</f>
        <v>0</v>
      </c>
      <c r="BJ152" s="15" t="s">
        <v>82</v>
      </c>
      <c r="BK152" s="156">
        <f>ROUND(I152*H152,2)</f>
        <v>0</v>
      </c>
      <c r="BL152" s="15" t="s">
        <v>268</v>
      </c>
      <c r="BM152" s="155" t="s">
        <v>3934</v>
      </c>
    </row>
    <row r="153" spans="2:65" s="1" customFormat="1" ht="11.25">
      <c r="B153" s="30"/>
      <c r="D153" s="180" t="s">
        <v>286</v>
      </c>
      <c r="F153" s="181" t="s">
        <v>3343</v>
      </c>
      <c r="I153" s="115"/>
      <c r="L153" s="30"/>
      <c r="M153" s="182"/>
      <c r="T153" s="54"/>
      <c r="AT153" s="15" t="s">
        <v>286</v>
      </c>
      <c r="AU153" s="15" t="s">
        <v>84</v>
      </c>
    </row>
    <row r="154" spans="2:65" s="12" customFormat="1" ht="11.25">
      <c r="B154" s="165"/>
      <c r="D154" s="166" t="s">
        <v>224</v>
      </c>
      <c r="F154" s="168" t="s">
        <v>3935</v>
      </c>
      <c r="H154" s="169">
        <v>344.4</v>
      </c>
      <c r="I154" s="170"/>
      <c r="L154" s="165"/>
      <c r="M154" s="171"/>
      <c r="T154" s="172"/>
      <c r="AT154" s="167" t="s">
        <v>224</v>
      </c>
      <c r="AU154" s="167" t="s">
        <v>84</v>
      </c>
      <c r="AV154" s="12" t="s">
        <v>84</v>
      </c>
      <c r="AW154" s="12" t="s">
        <v>3</v>
      </c>
      <c r="AX154" s="12" t="s">
        <v>82</v>
      </c>
      <c r="AY154" s="167" t="s">
        <v>193</v>
      </c>
    </row>
    <row r="155" spans="2:65" s="1" customFormat="1" ht="33" customHeight="1">
      <c r="B155" s="114"/>
      <c r="C155" s="143" t="s">
        <v>206</v>
      </c>
      <c r="D155" s="143" t="s">
        <v>196</v>
      </c>
      <c r="E155" s="144" t="s">
        <v>3345</v>
      </c>
      <c r="F155" s="145" t="s">
        <v>3346</v>
      </c>
      <c r="G155" s="146" t="s">
        <v>221</v>
      </c>
      <c r="H155" s="147">
        <v>344.4</v>
      </c>
      <c r="I155" s="148"/>
      <c r="J155" s="149">
        <f>ROUND(I155*H155,2)</f>
        <v>0</v>
      </c>
      <c r="K155" s="145" t="s">
        <v>239</v>
      </c>
      <c r="L155" s="150"/>
      <c r="M155" s="151" t="s">
        <v>1</v>
      </c>
      <c r="N155" s="152" t="s">
        <v>39</v>
      </c>
      <c r="P155" s="153">
        <f>O155*H155</f>
        <v>0</v>
      </c>
      <c r="Q155" s="153">
        <v>6.8999999999999997E-4</v>
      </c>
      <c r="R155" s="153">
        <f>Q155*H155</f>
        <v>0.23763599999999999</v>
      </c>
      <c r="S155" s="153">
        <v>0</v>
      </c>
      <c r="T155" s="154">
        <f>S155*H155</f>
        <v>0</v>
      </c>
      <c r="AR155" s="155" t="s">
        <v>550</v>
      </c>
      <c r="AT155" s="155" t="s">
        <v>196</v>
      </c>
      <c r="AU155" s="155" t="s">
        <v>84</v>
      </c>
      <c r="AY155" s="15" t="s">
        <v>193</v>
      </c>
      <c r="BE155" s="156">
        <f>IF(N155="základní",J155,0)</f>
        <v>0</v>
      </c>
      <c r="BF155" s="156">
        <f>IF(N155="snížená",J155,0)</f>
        <v>0</v>
      </c>
      <c r="BG155" s="156">
        <f>IF(N155="zákl. přenesená",J155,0)</f>
        <v>0</v>
      </c>
      <c r="BH155" s="156">
        <f>IF(N155="sníž. přenesená",J155,0)</f>
        <v>0</v>
      </c>
      <c r="BI155" s="156">
        <f>IF(N155="nulová",J155,0)</f>
        <v>0</v>
      </c>
      <c r="BJ155" s="15" t="s">
        <v>82</v>
      </c>
      <c r="BK155" s="156">
        <f>ROUND(I155*H155,2)</f>
        <v>0</v>
      </c>
      <c r="BL155" s="15" t="s">
        <v>550</v>
      </c>
      <c r="BM155" s="155" t="s">
        <v>3936</v>
      </c>
    </row>
    <row r="156" spans="2:65" s="12" customFormat="1" ht="11.25">
      <c r="B156" s="165"/>
      <c r="D156" s="166" t="s">
        <v>224</v>
      </c>
      <c r="E156" s="167" t="s">
        <v>1</v>
      </c>
      <c r="F156" s="168" t="s">
        <v>3937</v>
      </c>
      <c r="H156" s="169">
        <v>328</v>
      </c>
      <c r="I156" s="170"/>
      <c r="L156" s="165"/>
      <c r="M156" s="171"/>
      <c r="T156" s="172"/>
      <c r="AT156" s="167" t="s">
        <v>224</v>
      </c>
      <c r="AU156" s="167" t="s">
        <v>84</v>
      </c>
      <c r="AV156" s="12" t="s">
        <v>84</v>
      </c>
      <c r="AW156" s="12" t="s">
        <v>226</v>
      </c>
      <c r="AX156" s="12" t="s">
        <v>82</v>
      </c>
      <c r="AY156" s="167" t="s">
        <v>193</v>
      </c>
    </row>
    <row r="157" spans="2:65" s="12" customFormat="1" ht="11.25">
      <c r="B157" s="165"/>
      <c r="D157" s="166" t="s">
        <v>224</v>
      </c>
      <c r="F157" s="168" t="s">
        <v>3935</v>
      </c>
      <c r="H157" s="169">
        <v>344.4</v>
      </c>
      <c r="I157" s="170"/>
      <c r="L157" s="165"/>
      <c r="M157" s="171"/>
      <c r="T157" s="172"/>
      <c r="AT157" s="167" t="s">
        <v>224</v>
      </c>
      <c r="AU157" s="167" t="s">
        <v>84</v>
      </c>
      <c r="AV157" s="12" t="s">
        <v>84</v>
      </c>
      <c r="AW157" s="12" t="s">
        <v>3</v>
      </c>
      <c r="AX157" s="12" t="s">
        <v>82</v>
      </c>
      <c r="AY157" s="167" t="s">
        <v>193</v>
      </c>
    </row>
    <row r="158" spans="2:65" s="1" customFormat="1" ht="33" customHeight="1">
      <c r="B158" s="114"/>
      <c r="C158" s="157" t="s">
        <v>228</v>
      </c>
      <c r="D158" s="157" t="s">
        <v>207</v>
      </c>
      <c r="E158" s="158" t="s">
        <v>1775</v>
      </c>
      <c r="F158" s="159" t="s">
        <v>1776</v>
      </c>
      <c r="G158" s="160" t="s">
        <v>199</v>
      </c>
      <c r="H158" s="161">
        <v>4</v>
      </c>
      <c r="I158" s="162"/>
      <c r="J158" s="163">
        <f>ROUND(I158*H158,2)</f>
        <v>0</v>
      </c>
      <c r="K158" s="159" t="s">
        <v>1</v>
      </c>
      <c r="L158" s="30"/>
      <c r="M158" s="164" t="s">
        <v>1</v>
      </c>
      <c r="N158" s="113" t="s">
        <v>39</v>
      </c>
      <c r="P158" s="153">
        <f>O158*H158</f>
        <v>0</v>
      </c>
      <c r="Q158" s="153">
        <v>0</v>
      </c>
      <c r="R158" s="153">
        <f>Q158*H158</f>
        <v>0</v>
      </c>
      <c r="S158" s="153">
        <v>0</v>
      </c>
      <c r="T158" s="154">
        <f>S158*H158</f>
        <v>0</v>
      </c>
      <c r="AR158" s="155" t="s">
        <v>192</v>
      </c>
      <c r="AT158" s="155" t="s">
        <v>207</v>
      </c>
      <c r="AU158" s="155" t="s">
        <v>84</v>
      </c>
      <c r="AY158" s="15" t="s">
        <v>193</v>
      </c>
      <c r="BE158" s="156">
        <f>IF(N158="základní",J158,0)</f>
        <v>0</v>
      </c>
      <c r="BF158" s="156">
        <f>IF(N158="snížená",J158,0)</f>
        <v>0</v>
      </c>
      <c r="BG158" s="156">
        <f>IF(N158="zákl. přenesená",J158,0)</f>
        <v>0</v>
      </c>
      <c r="BH158" s="156">
        <f>IF(N158="sníž. přenesená",J158,0)</f>
        <v>0</v>
      </c>
      <c r="BI158" s="156">
        <f>IF(N158="nulová",J158,0)</f>
        <v>0</v>
      </c>
      <c r="BJ158" s="15" t="s">
        <v>82</v>
      </c>
      <c r="BK158" s="156">
        <f>ROUND(I158*H158,2)</f>
        <v>0</v>
      </c>
      <c r="BL158" s="15" t="s">
        <v>192</v>
      </c>
      <c r="BM158" s="155" t="s">
        <v>3938</v>
      </c>
    </row>
    <row r="159" spans="2:65" s="1" customFormat="1" ht="19.5">
      <c r="B159" s="30"/>
      <c r="D159" s="166" t="s">
        <v>1116</v>
      </c>
      <c r="F159" s="192" t="s">
        <v>1778</v>
      </c>
      <c r="I159" s="115"/>
      <c r="L159" s="30"/>
      <c r="M159" s="182"/>
      <c r="T159" s="54"/>
      <c r="AT159" s="15" t="s">
        <v>1116</v>
      </c>
      <c r="AU159" s="15" t="s">
        <v>84</v>
      </c>
    </row>
    <row r="160" spans="2:65" s="1" customFormat="1" ht="16.5" customHeight="1">
      <c r="B160" s="114"/>
      <c r="C160" s="143" t="s">
        <v>200</v>
      </c>
      <c r="D160" s="143" t="s">
        <v>196</v>
      </c>
      <c r="E160" s="144" t="s">
        <v>1780</v>
      </c>
      <c r="F160" s="145" t="s">
        <v>1781</v>
      </c>
      <c r="G160" s="146" t="s">
        <v>199</v>
      </c>
      <c r="H160" s="147">
        <v>4</v>
      </c>
      <c r="I160" s="148"/>
      <c r="J160" s="149">
        <f>ROUND(I160*H160,2)</f>
        <v>0</v>
      </c>
      <c r="K160" s="145" t="s">
        <v>1</v>
      </c>
      <c r="L160" s="150"/>
      <c r="M160" s="151" t="s">
        <v>1</v>
      </c>
      <c r="N160" s="152" t="s">
        <v>39</v>
      </c>
      <c r="P160" s="153">
        <f>O160*H160</f>
        <v>0</v>
      </c>
      <c r="Q160" s="153">
        <v>0</v>
      </c>
      <c r="R160" s="153">
        <f>Q160*H160</f>
        <v>0</v>
      </c>
      <c r="S160" s="153">
        <v>0</v>
      </c>
      <c r="T160" s="154">
        <f>S160*H160</f>
        <v>0</v>
      </c>
      <c r="AR160" s="155" t="s">
        <v>200</v>
      </c>
      <c r="AT160" s="155" t="s">
        <v>196</v>
      </c>
      <c r="AU160" s="155" t="s">
        <v>84</v>
      </c>
      <c r="AY160" s="15" t="s">
        <v>193</v>
      </c>
      <c r="BE160" s="156">
        <f>IF(N160="základní",J160,0)</f>
        <v>0</v>
      </c>
      <c r="BF160" s="156">
        <f>IF(N160="snížená",J160,0)</f>
        <v>0</v>
      </c>
      <c r="BG160" s="156">
        <f>IF(N160="zákl. přenesená",J160,0)</f>
        <v>0</v>
      </c>
      <c r="BH160" s="156">
        <f>IF(N160="sníž. přenesená",J160,0)</f>
        <v>0</v>
      </c>
      <c r="BI160" s="156">
        <f>IF(N160="nulová",J160,0)</f>
        <v>0</v>
      </c>
      <c r="BJ160" s="15" t="s">
        <v>82</v>
      </c>
      <c r="BK160" s="156">
        <f>ROUND(I160*H160,2)</f>
        <v>0</v>
      </c>
      <c r="BL160" s="15" t="s">
        <v>192</v>
      </c>
      <c r="BM160" s="155" t="s">
        <v>3939</v>
      </c>
    </row>
    <row r="161" spans="2:65" s="11" customFormat="1" ht="25.9" customHeight="1">
      <c r="B161" s="131"/>
      <c r="D161" s="132" t="s">
        <v>73</v>
      </c>
      <c r="E161" s="133" t="s">
        <v>1867</v>
      </c>
      <c r="F161" s="133" t="s">
        <v>3441</v>
      </c>
      <c r="I161" s="134"/>
      <c r="J161" s="135">
        <f>BK161</f>
        <v>0</v>
      </c>
      <c r="L161" s="131"/>
      <c r="M161" s="136"/>
      <c r="P161" s="137">
        <f>SUM(P162:P274)</f>
        <v>0</v>
      </c>
      <c r="R161" s="137">
        <f>SUM(R162:R274)</f>
        <v>236.15991000000002</v>
      </c>
      <c r="T161" s="138">
        <f>SUM(T162:T274)</f>
        <v>0</v>
      </c>
      <c r="AR161" s="132" t="s">
        <v>203</v>
      </c>
      <c r="AT161" s="139" t="s">
        <v>73</v>
      </c>
      <c r="AU161" s="139" t="s">
        <v>74</v>
      </c>
      <c r="AY161" s="132" t="s">
        <v>193</v>
      </c>
      <c r="BK161" s="140">
        <f>SUM(BK162:BK274)</f>
        <v>0</v>
      </c>
    </row>
    <row r="162" spans="2:65" s="1" customFormat="1" ht="21.75" customHeight="1">
      <c r="B162" s="114"/>
      <c r="C162" s="157" t="s">
        <v>236</v>
      </c>
      <c r="D162" s="157" t="s">
        <v>207</v>
      </c>
      <c r="E162" s="158" t="s">
        <v>731</v>
      </c>
      <c r="F162" s="159" t="s">
        <v>1870</v>
      </c>
      <c r="G162" s="160" t="s">
        <v>733</v>
      </c>
      <c r="H162" s="161">
        <v>0.5</v>
      </c>
      <c r="I162" s="162"/>
      <c r="J162" s="163">
        <f>ROUND(I162*H162,2)</f>
        <v>0</v>
      </c>
      <c r="K162" s="159" t="s">
        <v>1871</v>
      </c>
      <c r="L162" s="30"/>
      <c r="M162" s="164" t="s">
        <v>1</v>
      </c>
      <c r="N162" s="113" t="s">
        <v>39</v>
      </c>
      <c r="P162" s="153">
        <f>O162*H162</f>
        <v>0</v>
      </c>
      <c r="Q162" s="153">
        <v>9.9000000000000008E-3</v>
      </c>
      <c r="R162" s="153">
        <f>Q162*H162</f>
        <v>4.9500000000000004E-3</v>
      </c>
      <c r="S162" s="153">
        <v>0</v>
      </c>
      <c r="T162" s="154">
        <f>S162*H162</f>
        <v>0</v>
      </c>
      <c r="AR162" s="155" t="s">
        <v>268</v>
      </c>
      <c r="AT162" s="155" t="s">
        <v>207</v>
      </c>
      <c r="AU162" s="155" t="s">
        <v>82</v>
      </c>
      <c r="AY162" s="15" t="s">
        <v>193</v>
      </c>
      <c r="BE162" s="156">
        <f>IF(N162="základní",J162,0)</f>
        <v>0</v>
      </c>
      <c r="BF162" s="156">
        <f>IF(N162="snížená",J162,0)</f>
        <v>0</v>
      </c>
      <c r="BG162" s="156">
        <f>IF(N162="zákl. přenesená",J162,0)</f>
        <v>0</v>
      </c>
      <c r="BH162" s="156">
        <f>IF(N162="sníž. přenesená",J162,0)</f>
        <v>0</v>
      </c>
      <c r="BI162" s="156">
        <f>IF(N162="nulová",J162,0)</f>
        <v>0</v>
      </c>
      <c r="BJ162" s="15" t="s">
        <v>82</v>
      </c>
      <c r="BK162" s="156">
        <f>ROUND(I162*H162,2)</f>
        <v>0</v>
      </c>
      <c r="BL162" s="15" t="s">
        <v>268</v>
      </c>
      <c r="BM162" s="155" t="s">
        <v>3940</v>
      </c>
    </row>
    <row r="163" spans="2:65" s="1" customFormat="1" ht="37.9" customHeight="1">
      <c r="B163" s="114"/>
      <c r="C163" s="157" t="s">
        <v>214</v>
      </c>
      <c r="D163" s="157" t="s">
        <v>207</v>
      </c>
      <c r="E163" s="158" t="s">
        <v>1891</v>
      </c>
      <c r="F163" s="159" t="s">
        <v>1892</v>
      </c>
      <c r="G163" s="160" t="s">
        <v>857</v>
      </c>
      <c r="H163" s="161">
        <v>223.227</v>
      </c>
      <c r="I163" s="162"/>
      <c r="J163" s="163">
        <f>ROUND(I163*H163,2)</f>
        <v>0</v>
      </c>
      <c r="K163" s="159" t="s">
        <v>1003</v>
      </c>
      <c r="L163" s="30"/>
      <c r="M163" s="164" t="s">
        <v>1</v>
      </c>
      <c r="N163" s="113" t="s">
        <v>39</v>
      </c>
      <c r="P163" s="153">
        <f>O163*H163</f>
        <v>0</v>
      </c>
      <c r="Q163" s="153">
        <v>0</v>
      </c>
      <c r="R163" s="153">
        <f>Q163*H163</f>
        <v>0</v>
      </c>
      <c r="S163" s="153">
        <v>0</v>
      </c>
      <c r="T163" s="154">
        <f>S163*H163</f>
        <v>0</v>
      </c>
      <c r="AR163" s="155" t="s">
        <v>192</v>
      </c>
      <c r="AT163" s="155" t="s">
        <v>207</v>
      </c>
      <c r="AU163" s="155" t="s">
        <v>82</v>
      </c>
      <c r="AY163" s="15" t="s">
        <v>193</v>
      </c>
      <c r="BE163" s="156">
        <f>IF(N163="základní",J163,0)</f>
        <v>0</v>
      </c>
      <c r="BF163" s="156">
        <f>IF(N163="snížená",J163,0)</f>
        <v>0</v>
      </c>
      <c r="BG163" s="156">
        <f>IF(N163="zákl. přenesená",J163,0)</f>
        <v>0</v>
      </c>
      <c r="BH163" s="156">
        <f>IF(N163="sníž. přenesená",J163,0)</f>
        <v>0</v>
      </c>
      <c r="BI163" s="156">
        <f>IF(N163="nulová",J163,0)</f>
        <v>0</v>
      </c>
      <c r="BJ163" s="15" t="s">
        <v>82</v>
      </c>
      <c r="BK163" s="156">
        <f>ROUND(I163*H163,2)</f>
        <v>0</v>
      </c>
      <c r="BL163" s="15" t="s">
        <v>192</v>
      </c>
      <c r="BM163" s="155" t="s">
        <v>3941</v>
      </c>
    </row>
    <row r="164" spans="2:65" s="1" customFormat="1" ht="11.25">
      <c r="B164" s="30"/>
      <c r="D164" s="180" t="s">
        <v>286</v>
      </c>
      <c r="F164" s="181" t="s">
        <v>1894</v>
      </c>
      <c r="I164" s="115"/>
      <c r="L164" s="30"/>
      <c r="M164" s="182"/>
      <c r="T164" s="54"/>
      <c r="AT164" s="15" t="s">
        <v>286</v>
      </c>
      <c r="AU164" s="15" t="s">
        <v>82</v>
      </c>
    </row>
    <row r="165" spans="2:65" s="12" customFormat="1" ht="11.25">
      <c r="B165" s="165"/>
      <c r="D165" s="166" t="s">
        <v>224</v>
      </c>
      <c r="E165" s="167" t="s">
        <v>1</v>
      </c>
      <c r="F165" s="168" t="s">
        <v>3942</v>
      </c>
      <c r="H165" s="169">
        <v>98.097999999999999</v>
      </c>
      <c r="I165" s="170"/>
      <c r="L165" s="165"/>
      <c r="M165" s="171"/>
      <c r="T165" s="172"/>
      <c r="AT165" s="167" t="s">
        <v>224</v>
      </c>
      <c r="AU165" s="167" t="s">
        <v>82</v>
      </c>
      <c r="AV165" s="12" t="s">
        <v>84</v>
      </c>
      <c r="AW165" s="12" t="s">
        <v>226</v>
      </c>
      <c r="AX165" s="12" t="s">
        <v>74</v>
      </c>
      <c r="AY165" s="167" t="s">
        <v>193</v>
      </c>
    </row>
    <row r="166" spans="2:65" s="12" customFormat="1" ht="11.25">
      <c r="B166" s="165"/>
      <c r="D166" s="166" t="s">
        <v>224</v>
      </c>
      <c r="E166" s="167" t="s">
        <v>1</v>
      </c>
      <c r="F166" s="168" t="s">
        <v>3943</v>
      </c>
      <c r="H166" s="169">
        <v>40.753999999999998</v>
      </c>
      <c r="I166" s="170"/>
      <c r="L166" s="165"/>
      <c r="M166" s="171"/>
      <c r="T166" s="172"/>
      <c r="AT166" s="167" t="s">
        <v>224</v>
      </c>
      <c r="AU166" s="167" t="s">
        <v>82</v>
      </c>
      <c r="AV166" s="12" t="s">
        <v>84</v>
      </c>
      <c r="AW166" s="12" t="s">
        <v>226</v>
      </c>
      <c r="AX166" s="12" t="s">
        <v>74</v>
      </c>
      <c r="AY166" s="167" t="s">
        <v>193</v>
      </c>
    </row>
    <row r="167" spans="2:65" s="12" customFormat="1" ht="11.25">
      <c r="B167" s="165"/>
      <c r="D167" s="166" t="s">
        <v>224</v>
      </c>
      <c r="E167" s="167" t="s">
        <v>1</v>
      </c>
      <c r="F167" s="168" t="s">
        <v>3944</v>
      </c>
      <c r="H167" s="169">
        <v>72</v>
      </c>
      <c r="I167" s="170"/>
      <c r="L167" s="165"/>
      <c r="M167" s="171"/>
      <c r="T167" s="172"/>
      <c r="AT167" s="167" t="s">
        <v>224</v>
      </c>
      <c r="AU167" s="167" t="s">
        <v>82</v>
      </c>
      <c r="AV167" s="12" t="s">
        <v>84</v>
      </c>
      <c r="AW167" s="12" t="s">
        <v>226</v>
      </c>
      <c r="AX167" s="12" t="s">
        <v>74</v>
      </c>
      <c r="AY167" s="167" t="s">
        <v>193</v>
      </c>
    </row>
    <row r="168" spans="2:65" s="12" customFormat="1" ht="11.25">
      <c r="B168" s="165"/>
      <c r="D168" s="166" t="s">
        <v>224</v>
      </c>
      <c r="E168" s="167" t="s">
        <v>1</v>
      </c>
      <c r="F168" s="168" t="s">
        <v>3945</v>
      </c>
      <c r="H168" s="169">
        <v>12.375</v>
      </c>
      <c r="I168" s="170"/>
      <c r="L168" s="165"/>
      <c r="M168" s="171"/>
      <c r="T168" s="172"/>
      <c r="AT168" s="167" t="s">
        <v>224</v>
      </c>
      <c r="AU168" s="167" t="s">
        <v>82</v>
      </c>
      <c r="AV168" s="12" t="s">
        <v>84</v>
      </c>
      <c r="AW168" s="12" t="s">
        <v>226</v>
      </c>
      <c r="AX168" s="12" t="s">
        <v>74</v>
      </c>
      <c r="AY168" s="167" t="s">
        <v>193</v>
      </c>
    </row>
    <row r="169" spans="2:65" s="13" customFormat="1" ht="11.25">
      <c r="B169" s="173"/>
      <c r="D169" s="166" t="s">
        <v>224</v>
      </c>
      <c r="E169" s="174" t="s">
        <v>1</v>
      </c>
      <c r="F169" s="175" t="s">
        <v>227</v>
      </c>
      <c r="H169" s="176">
        <v>223.227</v>
      </c>
      <c r="I169" s="177"/>
      <c r="L169" s="173"/>
      <c r="M169" s="178"/>
      <c r="T169" s="179"/>
      <c r="AT169" s="174" t="s">
        <v>224</v>
      </c>
      <c r="AU169" s="174" t="s">
        <v>82</v>
      </c>
      <c r="AV169" s="13" t="s">
        <v>192</v>
      </c>
      <c r="AW169" s="13" t="s">
        <v>226</v>
      </c>
      <c r="AX169" s="13" t="s">
        <v>82</v>
      </c>
      <c r="AY169" s="174" t="s">
        <v>193</v>
      </c>
    </row>
    <row r="170" spans="2:65" s="1" customFormat="1" ht="55.5" customHeight="1">
      <c r="B170" s="114"/>
      <c r="C170" s="157" t="s">
        <v>244</v>
      </c>
      <c r="D170" s="157" t="s">
        <v>207</v>
      </c>
      <c r="E170" s="158" t="s">
        <v>1884</v>
      </c>
      <c r="F170" s="159" t="s">
        <v>1885</v>
      </c>
      <c r="G170" s="160" t="s">
        <v>857</v>
      </c>
      <c r="H170" s="161">
        <v>72</v>
      </c>
      <c r="I170" s="162"/>
      <c r="J170" s="163">
        <f>ROUND(I170*H170,2)</f>
        <v>0</v>
      </c>
      <c r="K170" s="159" t="s">
        <v>239</v>
      </c>
      <c r="L170" s="30"/>
      <c r="M170" s="164" t="s">
        <v>1</v>
      </c>
      <c r="N170" s="113" t="s">
        <v>39</v>
      </c>
      <c r="P170" s="153">
        <f>O170*H170</f>
        <v>0</v>
      </c>
      <c r="Q170" s="153">
        <v>0</v>
      </c>
      <c r="R170" s="153">
        <f>Q170*H170</f>
        <v>0</v>
      </c>
      <c r="S170" s="153">
        <v>0</v>
      </c>
      <c r="T170" s="154">
        <f>S170*H170</f>
        <v>0</v>
      </c>
      <c r="AR170" s="155" t="s">
        <v>268</v>
      </c>
      <c r="AT170" s="155" t="s">
        <v>207</v>
      </c>
      <c r="AU170" s="155" t="s">
        <v>82</v>
      </c>
      <c r="AY170" s="15" t="s">
        <v>193</v>
      </c>
      <c r="BE170" s="156">
        <f>IF(N170="základní",J170,0)</f>
        <v>0</v>
      </c>
      <c r="BF170" s="156">
        <f>IF(N170="snížená",J170,0)</f>
        <v>0</v>
      </c>
      <c r="BG170" s="156">
        <f>IF(N170="zákl. přenesená",J170,0)</f>
        <v>0</v>
      </c>
      <c r="BH170" s="156">
        <f>IF(N170="sníž. přenesená",J170,0)</f>
        <v>0</v>
      </c>
      <c r="BI170" s="156">
        <f>IF(N170="nulová",J170,0)</f>
        <v>0</v>
      </c>
      <c r="BJ170" s="15" t="s">
        <v>82</v>
      </c>
      <c r="BK170" s="156">
        <f>ROUND(I170*H170,2)</f>
        <v>0</v>
      </c>
      <c r="BL170" s="15" t="s">
        <v>268</v>
      </c>
      <c r="BM170" s="155" t="s">
        <v>3946</v>
      </c>
    </row>
    <row r="171" spans="2:65" s="1" customFormat="1" ht="11.25">
      <c r="B171" s="30"/>
      <c r="D171" s="180" t="s">
        <v>286</v>
      </c>
      <c r="F171" s="181" t="s">
        <v>1887</v>
      </c>
      <c r="I171" s="115"/>
      <c r="L171" s="30"/>
      <c r="M171" s="182"/>
      <c r="T171" s="54"/>
      <c r="AT171" s="15" t="s">
        <v>286</v>
      </c>
      <c r="AU171" s="15" t="s">
        <v>82</v>
      </c>
    </row>
    <row r="172" spans="2:65" s="12" customFormat="1" ht="11.25">
      <c r="B172" s="165"/>
      <c r="D172" s="166" t="s">
        <v>224</v>
      </c>
      <c r="E172" s="167" t="s">
        <v>1</v>
      </c>
      <c r="F172" s="168" t="s">
        <v>3947</v>
      </c>
      <c r="H172" s="169">
        <v>72</v>
      </c>
      <c r="I172" s="170"/>
      <c r="L172" s="165"/>
      <c r="M172" s="171"/>
      <c r="T172" s="172"/>
      <c r="AT172" s="167" t="s">
        <v>224</v>
      </c>
      <c r="AU172" s="167" t="s">
        <v>82</v>
      </c>
      <c r="AV172" s="12" t="s">
        <v>84</v>
      </c>
      <c r="AW172" s="12" t="s">
        <v>226</v>
      </c>
      <c r="AX172" s="12" t="s">
        <v>74</v>
      </c>
      <c r="AY172" s="167" t="s">
        <v>193</v>
      </c>
    </row>
    <row r="173" spans="2:65" s="13" customFormat="1" ht="11.25">
      <c r="B173" s="173"/>
      <c r="D173" s="166" t="s">
        <v>224</v>
      </c>
      <c r="E173" s="174" t="s">
        <v>1</v>
      </c>
      <c r="F173" s="175" t="s">
        <v>227</v>
      </c>
      <c r="H173" s="176">
        <v>72</v>
      </c>
      <c r="I173" s="177"/>
      <c r="L173" s="173"/>
      <c r="M173" s="178"/>
      <c r="T173" s="179"/>
      <c r="AT173" s="174" t="s">
        <v>224</v>
      </c>
      <c r="AU173" s="174" t="s">
        <v>82</v>
      </c>
      <c r="AV173" s="13" t="s">
        <v>192</v>
      </c>
      <c r="AW173" s="13" t="s">
        <v>226</v>
      </c>
      <c r="AX173" s="13" t="s">
        <v>82</v>
      </c>
      <c r="AY173" s="174" t="s">
        <v>193</v>
      </c>
    </row>
    <row r="174" spans="2:65" s="1" customFormat="1" ht="66.75" customHeight="1">
      <c r="B174" s="114"/>
      <c r="C174" s="157" t="s">
        <v>223</v>
      </c>
      <c r="D174" s="157" t="s">
        <v>207</v>
      </c>
      <c r="E174" s="158" t="s">
        <v>3948</v>
      </c>
      <c r="F174" s="159" t="s">
        <v>3949</v>
      </c>
      <c r="G174" s="160" t="s">
        <v>221</v>
      </c>
      <c r="H174" s="161">
        <v>269.5</v>
      </c>
      <c r="I174" s="162"/>
      <c r="J174" s="163">
        <f>ROUND(I174*H174,2)</f>
        <v>0</v>
      </c>
      <c r="K174" s="159" t="s">
        <v>239</v>
      </c>
      <c r="L174" s="30"/>
      <c r="M174" s="164" t="s">
        <v>1</v>
      </c>
      <c r="N174" s="113" t="s">
        <v>39</v>
      </c>
      <c r="P174" s="153">
        <f>O174*H174</f>
        <v>0</v>
      </c>
      <c r="Q174" s="153">
        <v>0</v>
      </c>
      <c r="R174" s="153">
        <f>Q174*H174</f>
        <v>0</v>
      </c>
      <c r="S174" s="153">
        <v>0</v>
      </c>
      <c r="T174" s="154">
        <f>S174*H174</f>
        <v>0</v>
      </c>
      <c r="AR174" s="155" t="s">
        <v>268</v>
      </c>
      <c r="AT174" s="155" t="s">
        <v>207</v>
      </c>
      <c r="AU174" s="155" t="s">
        <v>82</v>
      </c>
      <c r="AY174" s="15" t="s">
        <v>193</v>
      </c>
      <c r="BE174" s="156">
        <f>IF(N174="základní",J174,0)</f>
        <v>0</v>
      </c>
      <c r="BF174" s="156">
        <f>IF(N174="snížená",J174,0)</f>
        <v>0</v>
      </c>
      <c r="BG174" s="156">
        <f>IF(N174="zákl. přenesená",J174,0)</f>
        <v>0</v>
      </c>
      <c r="BH174" s="156">
        <f>IF(N174="sníž. přenesená",J174,0)</f>
        <v>0</v>
      </c>
      <c r="BI174" s="156">
        <f>IF(N174="nulová",J174,0)</f>
        <v>0</v>
      </c>
      <c r="BJ174" s="15" t="s">
        <v>82</v>
      </c>
      <c r="BK174" s="156">
        <f>ROUND(I174*H174,2)</f>
        <v>0</v>
      </c>
      <c r="BL174" s="15" t="s">
        <v>268</v>
      </c>
      <c r="BM174" s="155" t="s">
        <v>3950</v>
      </c>
    </row>
    <row r="175" spans="2:65" s="1" customFormat="1" ht="11.25">
      <c r="B175" s="30"/>
      <c r="D175" s="180" t="s">
        <v>286</v>
      </c>
      <c r="F175" s="181" t="s">
        <v>3951</v>
      </c>
      <c r="I175" s="115"/>
      <c r="L175" s="30"/>
      <c r="M175" s="182"/>
      <c r="T175" s="54"/>
      <c r="AT175" s="15" t="s">
        <v>286</v>
      </c>
      <c r="AU175" s="15" t="s">
        <v>82</v>
      </c>
    </row>
    <row r="176" spans="2:65" s="1" customFormat="1" ht="66.75" customHeight="1">
      <c r="B176" s="114"/>
      <c r="C176" s="157" t="s">
        <v>252</v>
      </c>
      <c r="D176" s="157" t="s">
        <v>207</v>
      </c>
      <c r="E176" s="158" t="s">
        <v>3453</v>
      </c>
      <c r="F176" s="159" t="s">
        <v>3454</v>
      </c>
      <c r="G176" s="160" t="s">
        <v>857</v>
      </c>
      <c r="H176" s="161">
        <v>45.92</v>
      </c>
      <c r="I176" s="162"/>
      <c r="J176" s="163">
        <f>ROUND(I176*H176,2)</f>
        <v>0</v>
      </c>
      <c r="K176" s="159" t="s">
        <v>239</v>
      </c>
      <c r="L176" s="30"/>
      <c r="M176" s="164" t="s">
        <v>1</v>
      </c>
      <c r="N176" s="113" t="s">
        <v>39</v>
      </c>
      <c r="P176" s="153">
        <f>O176*H176</f>
        <v>0</v>
      </c>
      <c r="Q176" s="153">
        <v>0</v>
      </c>
      <c r="R176" s="153">
        <f>Q176*H176</f>
        <v>0</v>
      </c>
      <c r="S176" s="153">
        <v>0</v>
      </c>
      <c r="T176" s="154">
        <f>S176*H176</f>
        <v>0</v>
      </c>
      <c r="AR176" s="155" t="s">
        <v>268</v>
      </c>
      <c r="AT176" s="155" t="s">
        <v>207</v>
      </c>
      <c r="AU176" s="155" t="s">
        <v>82</v>
      </c>
      <c r="AY176" s="15" t="s">
        <v>193</v>
      </c>
      <c r="BE176" s="156">
        <f>IF(N176="základní",J176,0)</f>
        <v>0</v>
      </c>
      <c r="BF176" s="156">
        <f>IF(N176="snížená",J176,0)</f>
        <v>0</v>
      </c>
      <c r="BG176" s="156">
        <f>IF(N176="zákl. přenesená",J176,0)</f>
        <v>0</v>
      </c>
      <c r="BH176" s="156">
        <f>IF(N176="sníž. přenesená",J176,0)</f>
        <v>0</v>
      </c>
      <c r="BI176" s="156">
        <f>IF(N176="nulová",J176,0)</f>
        <v>0</v>
      </c>
      <c r="BJ176" s="15" t="s">
        <v>82</v>
      </c>
      <c r="BK176" s="156">
        <f>ROUND(I176*H176,2)</f>
        <v>0</v>
      </c>
      <c r="BL176" s="15" t="s">
        <v>268</v>
      </c>
      <c r="BM176" s="155" t="s">
        <v>3952</v>
      </c>
    </row>
    <row r="177" spans="2:65" s="1" customFormat="1" ht="11.25">
      <c r="B177" s="30"/>
      <c r="D177" s="180" t="s">
        <v>286</v>
      </c>
      <c r="F177" s="181" t="s">
        <v>3456</v>
      </c>
      <c r="I177" s="115"/>
      <c r="L177" s="30"/>
      <c r="M177" s="182"/>
      <c r="T177" s="54"/>
      <c r="AT177" s="15" t="s">
        <v>286</v>
      </c>
      <c r="AU177" s="15" t="s">
        <v>82</v>
      </c>
    </row>
    <row r="178" spans="2:65" s="12" customFormat="1" ht="11.25">
      <c r="B178" s="165"/>
      <c r="D178" s="166" t="s">
        <v>224</v>
      </c>
      <c r="E178" s="167" t="s">
        <v>1</v>
      </c>
      <c r="F178" s="168" t="s">
        <v>3953</v>
      </c>
      <c r="H178" s="169">
        <v>45.92</v>
      </c>
      <c r="I178" s="170"/>
      <c r="L178" s="165"/>
      <c r="M178" s="171"/>
      <c r="T178" s="172"/>
      <c r="AT178" s="167" t="s">
        <v>224</v>
      </c>
      <c r="AU178" s="167" t="s">
        <v>82</v>
      </c>
      <c r="AV178" s="12" t="s">
        <v>84</v>
      </c>
      <c r="AW178" s="12" t="s">
        <v>226</v>
      </c>
      <c r="AX178" s="12" t="s">
        <v>82</v>
      </c>
      <c r="AY178" s="167" t="s">
        <v>193</v>
      </c>
    </row>
    <row r="179" spans="2:65" s="1" customFormat="1" ht="49.15" customHeight="1">
      <c r="B179" s="114"/>
      <c r="C179" s="157" t="s">
        <v>8</v>
      </c>
      <c r="D179" s="157" t="s">
        <v>207</v>
      </c>
      <c r="E179" s="158" t="s">
        <v>1897</v>
      </c>
      <c r="F179" s="159" t="s">
        <v>1898</v>
      </c>
      <c r="G179" s="160" t="s">
        <v>857</v>
      </c>
      <c r="H179" s="161">
        <v>77.174999999999997</v>
      </c>
      <c r="I179" s="162"/>
      <c r="J179" s="163">
        <f>ROUND(I179*H179,2)</f>
        <v>0</v>
      </c>
      <c r="K179" s="159" t="s">
        <v>905</v>
      </c>
      <c r="L179" s="30"/>
      <c r="M179" s="164" t="s">
        <v>1</v>
      </c>
      <c r="N179" s="113" t="s">
        <v>39</v>
      </c>
      <c r="P179" s="153">
        <f>O179*H179</f>
        <v>0</v>
      </c>
      <c r="Q179" s="153">
        <v>0</v>
      </c>
      <c r="R179" s="153">
        <f>Q179*H179</f>
        <v>0</v>
      </c>
      <c r="S179" s="153">
        <v>0</v>
      </c>
      <c r="T179" s="154">
        <f>S179*H179</f>
        <v>0</v>
      </c>
      <c r="AR179" s="155" t="s">
        <v>268</v>
      </c>
      <c r="AT179" s="155" t="s">
        <v>207</v>
      </c>
      <c r="AU179" s="155" t="s">
        <v>82</v>
      </c>
      <c r="AY179" s="15" t="s">
        <v>193</v>
      </c>
      <c r="BE179" s="156">
        <f>IF(N179="základní",J179,0)</f>
        <v>0</v>
      </c>
      <c r="BF179" s="156">
        <f>IF(N179="snížená",J179,0)</f>
        <v>0</v>
      </c>
      <c r="BG179" s="156">
        <f>IF(N179="zákl. přenesená",J179,0)</f>
        <v>0</v>
      </c>
      <c r="BH179" s="156">
        <f>IF(N179="sníž. přenesená",J179,0)</f>
        <v>0</v>
      </c>
      <c r="BI179" s="156">
        <f>IF(N179="nulová",J179,0)</f>
        <v>0</v>
      </c>
      <c r="BJ179" s="15" t="s">
        <v>82</v>
      </c>
      <c r="BK179" s="156">
        <f>ROUND(I179*H179,2)</f>
        <v>0</v>
      </c>
      <c r="BL179" s="15" t="s">
        <v>268</v>
      </c>
      <c r="BM179" s="155" t="s">
        <v>3954</v>
      </c>
    </row>
    <row r="180" spans="2:65" s="1" customFormat="1" ht="11.25">
      <c r="B180" s="30"/>
      <c r="D180" s="180" t="s">
        <v>286</v>
      </c>
      <c r="F180" s="181" t="s">
        <v>1900</v>
      </c>
      <c r="I180" s="115"/>
      <c r="L180" s="30"/>
      <c r="M180" s="182"/>
      <c r="T180" s="54"/>
      <c r="AT180" s="15" t="s">
        <v>286</v>
      </c>
      <c r="AU180" s="15" t="s">
        <v>82</v>
      </c>
    </row>
    <row r="181" spans="2:65" s="12" customFormat="1" ht="11.25">
      <c r="B181" s="165"/>
      <c r="D181" s="166" t="s">
        <v>224</v>
      </c>
      <c r="E181" s="167" t="s">
        <v>1</v>
      </c>
      <c r="F181" s="168" t="s">
        <v>3955</v>
      </c>
      <c r="H181" s="169">
        <v>64.8</v>
      </c>
      <c r="I181" s="170"/>
      <c r="L181" s="165"/>
      <c r="M181" s="171"/>
      <c r="T181" s="172"/>
      <c r="AT181" s="167" t="s">
        <v>224</v>
      </c>
      <c r="AU181" s="167" t="s">
        <v>82</v>
      </c>
      <c r="AV181" s="12" t="s">
        <v>84</v>
      </c>
      <c r="AW181" s="12" t="s">
        <v>226</v>
      </c>
      <c r="AX181" s="12" t="s">
        <v>74</v>
      </c>
      <c r="AY181" s="167" t="s">
        <v>193</v>
      </c>
    </row>
    <row r="182" spans="2:65" s="12" customFormat="1" ht="11.25">
      <c r="B182" s="165"/>
      <c r="D182" s="166" t="s">
        <v>224</v>
      </c>
      <c r="E182" s="167" t="s">
        <v>1</v>
      </c>
      <c r="F182" s="168" t="s">
        <v>3945</v>
      </c>
      <c r="H182" s="169">
        <v>12.375</v>
      </c>
      <c r="I182" s="170"/>
      <c r="L182" s="165"/>
      <c r="M182" s="171"/>
      <c r="T182" s="172"/>
      <c r="AT182" s="167" t="s">
        <v>224</v>
      </c>
      <c r="AU182" s="167" t="s">
        <v>82</v>
      </c>
      <c r="AV182" s="12" t="s">
        <v>84</v>
      </c>
      <c r="AW182" s="12" t="s">
        <v>226</v>
      </c>
      <c r="AX182" s="12" t="s">
        <v>74</v>
      </c>
      <c r="AY182" s="167" t="s">
        <v>193</v>
      </c>
    </row>
    <row r="183" spans="2:65" s="13" customFormat="1" ht="11.25">
      <c r="B183" s="173"/>
      <c r="D183" s="166" t="s">
        <v>224</v>
      </c>
      <c r="E183" s="174" t="s">
        <v>1</v>
      </c>
      <c r="F183" s="175" t="s">
        <v>227</v>
      </c>
      <c r="H183" s="176">
        <v>77.174999999999997</v>
      </c>
      <c r="I183" s="177"/>
      <c r="L183" s="173"/>
      <c r="M183" s="178"/>
      <c r="T183" s="179"/>
      <c r="AT183" s="174" t="s">
        <v>224</v>
      </c>
      <c r="AU183" s="174" t="s">
        <v>82</v>
      </c>
      <c r="AV183" s="13" t="s">
        <v>192</v>
      </c>
      <c r="AW183" s="13" t="s">
        <v>226</v>
      </c>
      <c r="AX183" s="13" t="s">
        <v>82</v>
      </c>
      <c r="AY183" s="174" t="s">
        <v>193</v>
      </c>
    </row>
    <row r="184" spans="2:65" s="1" customFormat="1" ht="55.5" customHeight="1">
      <c r="B184" s="114"/>
      <c r="C184" s="157" t="s">
        <v>222</v>
      </c>
      <c r="D184" s="157" t="s">
        <v>207</v>
      </c>
      <c r="E184" s="158" t="s">
        <v>3956</v>
      </c>
      <c r="F184" s="159" t="s">
        <v>3957</v>
      </c>
      <c r="G184" s="160" t="s">
        <v>221</v>
      </c>
      <c r="H184" s="161">
        <v>269.5</v>
      </c>
      <c r="I184" s="162"/>
      <c r="J184" s="163">
        <f>ROUND(I184*H184,2)</f>
        <v>0</v>
      </c>
      <c r="K184" s="159" t="s">
        <v>239</v>
      </c>
      <c r="L184" s="30"/>
      <c r="M184" s="164" t="s">
        <v>1</v>
      </c>
      <c r="N184" s="113" t="s">
        <v>39</v>
      </c>
      <c r="P184" s="153">
        <f>O184*H184</f>
        <v>0</v>
      </c>
      <c r="Q184" s="153">
        <v>0</v>
      </c>
      <c r="R184" s="153">
        <f>Q184*H184</f>
        <v>0</v>
      </c>
      <c r="S184" s="153">
        <v>0</v>
      </c>
      <c r="T184" s="154">
        <f>S184*H184</f>
        <v>0</v>
      </c>
      <c r="AR184" s="155" t="s">
        <v>268</v>
      </c>
      <c r="AT184" s="155" t="s">
        <v>207</v>
      </c>
      <c r="AU184" s="155" t="s">
        <v>82</v>
      </c>
      <c r="AY184" s="15" t="s">
        <v>193</v>
      </c>
      <c r="BE184" s="156">
        <f>IF(N184="základní",J184,0)</f>
        <v>0</v>
      </c>
      <c r="BF184" s="156">
        <f>IF(N184="snížená",J184,0)</f>
        <v>0</v>
      </c>
      <c r="BG184" s="156">
        <f>IF(N184="zákl. přenesená",J184,0)</f>
        <v>0</v>
      </c>
      <c r="BH184" s="156">
        <f>IF(N184="sníž. přenesená",J184,0)</f>
        <v>0</v>
      </c>
      <c r="BI184" s="156">
        <f>IF(N184="nulová",J184,0)</f>
        <v>0</v>
      </c>
      <c r="BJ184" s="15" t="s">
        <v>82</v>
      </c>
      <c r="BK184" s="156">
        <f>ROUND(I184*H184,2)</f>
        <v>0</v>
      </c>
      <c r="BL184" s="15" t="s">
        <v>268</v>
      </c>
      <c r="BM184" s="155" t="s">
        <v>3958</v>
      </c>
    </row>
    <row r="185" spans="2:65" s="1" customFormat="1" ht="11.25">
      <c r="B185" s="30"/>
      <c r="D185" s="180" t="s">
        <v>286</v>
      </c>
      <c r="F185" s="181" t="s">
        <v>3959</v>
      </c>
      <c r="I185" s="115"/>
      <c r="L185" s="30"/>
      <c r="M185" s="182"/>
      <c r="T185" s="54"/>
      <c r="AT185" s="15" t="s">
        <v>286</v>
      </c>
      <c r="AU185" s="15" t="s">
        <v>82</v>
      </c>
    </row>
    <row r="186" spans="2:65" s="1" customFormat="1" ht="55.5" customHeight="1">
      <c r="B186" s="114"/>
      <c r="C186" s="157" t="s">
        <v>269</v>
      </c>
      <c r="D186" s="157" t="s">
        <v>207</v>
      </c>
      <c r="E186" s="158" t="s">
        <v>3505</v>
      </c>
      <c r="F186" s="159" t="s">
        <v>3506</v>
      </c>
      <c r="G186" s="160" t="s">
        <v>857</v>
      </c>
      <c r="H186" s="161">
        <v>11.542999999999999</v>
      </c>
      <c r="I186" s="162"/>
      <c r="J186" s="163">
        <f>ROUND(I186*H186,2)</f>
        <v>0</v>
      </c>
      <c r="K186" s="159" t="s">
        <v>239</v>
      </c>
      <c r="L186" s="30"/>
      <c r="M186" s="164" t="s">
        <v>1</v>
      </c>
      <c r="N186" s="113" t="s">
        <v>39</v>
      </c>
      <c r="P186" s="153">
        <f>O186*H186</f>
        <v>0</v>
      </c>
      <c r="Q186" s="153">
        <v>0</v>
      </c>
      <c r="R186" s="153">
        <f>Q186*H186</f>
        <v>0</v>
      </c>
      <c r="S186" s="153">
        <v>0</v>
      </c>
      <c r="T186" s="154">
        <f>S186*H186</f>
        <v>0</v>
      </c>
      <c r="AR186" s="155" t="s">
        <v>268</v>
      </c>
      <c r="AT186" s="155" t="s">
        <v>207</v>
      </c>
      <c r="AU186" s="155" t="s">
        <v>82</v>
      </c>
      <c r="AY186" s="15" t="s">
        <v>193</v>
      </c>
      <c r="BE186" s="156">
        <f>IF(N186="základní",J186,0)</f>
        <v>0</v>
      </c>
      <c r="BF186" s="156">
        <f>IF(N186="snížená",J186,0)</f>
        <v>0</v>
      </c>
      <c r="BG186" s="156">
        <f>IF(N186="zákl. přenesená",J186,0)</f>
        <v>0</v>
      </c>
      <c r="BH186" s="156">
        <f>IF(N186="sníž. přenesená",J186,0)</f>
        <v>0</v>
      </c>
      <c r="BI186" s="156">
        <f>IF(N186="nulová",J186,0)</f>
        <v>0</v>
      </c>
      <c r="BJ186" s="15" t="s">
        <v>82</v>
      </c>
      <c r="BK186" s="156">
        <f>ROUND(I186*H186,2)</f>
        <v>0</v>
      </c>
      <c r="BL186" s="15" t="s">
        <v>268</v>
      </c>
      <c r="BM186" s="155" t="s">
        <v>3960</v>
      </c>
    </row>
    <row r="187" spans="2:65" s="1" customFormat="1" ht="11.25">
      <c r="B187" s="30"/>
      <c r="D187" s="180" t="s">
        <v>286</v>
      </c>
      <c r="F187" s="181" t="s">
        <v>3508</v>
      </c>
      <c r="I187" s="115"/>
      <c r="L187" s="30"/>
      <c r="M187" s="182"/>
      <c r="T187" s="54"/>
      <c r="AT187" s="15" t="s">
        <v>286</v>
      </c>
      <c r="AU187" s="15" t="s">
        <v>82</v>
      </c>
    </row>
    <row r="188" spans="2:65" s="12" customFormat="1" ht="11.25">
      <c r="B188" s="165"/>
      <c r="D188" s="166" t="s">
        <v>224</v>
      </c>
      <c r="E188" s="167" t="s">
        <v>1</v>
      </c>
      <c r="F188" s="168" t="s">
        <v>3961</v>
      </c>
      <c r="H188" s="169">
        <v>11.542999999999999</v>
      </c>
      <c r="I188" s="170"/>
      <c r="L188" s="165"/>
      <c r="M188" s="171"/>
      <c r="T188" s="172"/>
      <c r="AT188" s="167" t="s">
        <v>224</v>
      </c>
      <c r="AU188" s="167" t="s">
        <v>82</v>
      </c>
      <c r="AV188" s="12" t="s">
        <v>84</v>
      </c>
      <c r="AW188" s="12" t="s">
        <v>226</v>
      </c>
      <c r="AX188" s="12" t="s">
        <v>82</v>
      </c>
      <c r="AY188" s="167" t="s">
        <v>193</v>
      </c>
    </row>
    <row r="189" spans="2:65" s="1" customFormat="1" ht="24.2" customHeight="1">
      <c r="B189" s="114"/>
      <c r="C189" s="157" t="s">
        <v>232</v>
      </c>
      <c r="D189" s="157" t="s">
        <v>207</v>
      </c>
      <c r="E189" s="158" t="s">
        <v>1904</v>
      </c>
      <c r="F189" s="159" t="s">
        <v>1905</v>
      </c>
      <c r="G189" s="160" t="s">
        <v>857</v>
      </c>
      <c r="H189" s="161">
        <v>96.778999999999996</v>
      </c>
      <c r="I189" s="162"/>
      <c r="J189" s="163">
        <f>ROUND(I189*H189,2)</f>
        <v>0</v>
      </c>
      <c r="K189" s="159" t="s">
        <v>1003</v>
      </c>
      <c r="L189" s="30"/>
      <c r="M189" s="164" t="s">
        <v>1</v>
      </c>
      <c r="N189" s="113" t="s">
        <v>39</v>
      </c>
      <c r="P189" s="153">
        <f>O189*H189</f>
        <v>0</v>
      </c>
      <c r="Q189" s="153">
        <v>0</v>
      </c>
      <c r="R189" s="153">
        <f>Q189*H189</f>
        <v>0</v>
      </c>
      <c r="S189" s="153">
        <v>0</v>
      </c>
      <c r="T189" s="154">
        <f>S189*H189</f>
        <v>0</v>
      </c>
      <c r="AR189" s="155" t="s">
        <v>268</v>
      </c>
      <c r="AT189" s="155" t="s">
        <v>207</v>
      </c>
      <c r="AU189" s="155" t="s">
        <v>82</v>
      </c>
      <c r="AY189" s="15" t="s">
        <v>193</v>
      </c>
      <c r="BE189" s="156">
        <f>IF(N189="základní",J189,0)</f>
        <v>0</v>
      </c>
      <c r="BF189" s="156">
        <f>IF(N189="snížená",J189,0)</f>
        <v>0</v>
      </c>
      <c r="BG189" s="156">
        <f>IF(N189="zákl. přenesená",J189,0)</f>
        <v>0</v>
      </c>
      <c r="BH189" s="156">
        <f>IF(N189="sníž. přenesená",J189,0)</f>
        <v>0</v>
      </c>
      <c r="BI189" s="156">
        <f>IF(N189="nulová",J189,0)</f>
        <v>0</v>
      </c>
      <c r="BJ189" s="15" t="s">
        <v>82</v>
      </c>
      <c r="BK189" s="156">
        <f>ROUND(I189*H189,2)</f>
        <v>0</v>
      </c>
      <c r="BL189" s="15" t="s">
        <v>268</v>
      </c>
      <c r="BM189" s="155" t="s">
        <v>3962</v>
      </c>
    </row>
    <row r="190" spans="2:65" s="1" customFormat="1" ht="11.25">
      <c r="B190" s="30"/>
      <c r="D190" s="180" t="s">
        <v>286</v>
      </c>
      <c r="F190" s="181" t="s">
        <v>1907</v>
      </c>
      <c r="I190" s="115"/>
      <c r="L190" s="30"/>
      <c r="M190" s="182"/>
      <c r="T190" s="54"/>
      <c r="AT190" s="15" t="s">
        <v>286</v>
      </c>
      <c r="AU190" s="15" t="s">
        <v>82</v>
      </c>
    </row>
    <row r="191" spans="2:65" s="12" customFormat="1" ht="11.25">
      <c r="B191" s="165"/>
      <c r="D191" s="166" t="s">
        <v>224</v>
      </c>
      <c r="E191" s="167" t="s">
        <v>1</v>
      </c>
      <c r="F191" s="168" t="s">
        <v>3963</v>
      </c>
      <c r="H191" s="169">
        <v>96.778999999999996</v>
      </c>
      <c r="I191" s="170"/>
      <c r="L191" s="165"/>
      <c r="M191" s="171"/>
      <c r="T191" s="172"/>
      <c r="AT191" s="167" t="s">
        <v>224</v>
      </c>
      <c r="AU191" s="167" t="s">
        <v>82</v>
      </c>
      <c r="AV191" s="12" t="s">
        <v>84</v>
      </c>
      <c r="AW191" s="12" t="s">
        <v>226</v>
      </c>
      <c r="AX191" s="12" t="s">
        <v>82</v>
      </c>
      <c r="AY191" s="167" t="s">
        <v>193</v>
      </c>
    </row>
    <row r="192" spans="2:65" s="1" customFormat="1" ht="49.15" customHeight="1">
      <c r="B192" s="114"/>
      <c r="C192" s="157" t="s">
        <v>240</v>
      </c>
      <c r="D192" s="157" t="s">
        <v>207</v>
      </c>
      <c r="E192" s="158" t="s">
        <v>3462</v>
      </c>
      <c r="F192" s="159" t="s">
        <v>3463</v>
      </c>
      <c r="G192" s="160" t="s">
        <v>221</v>
      </c>
      <c r="H192" s="161">
        <v>30</v>
      </c>
      <c r="I192" s="162"/>
      <c r="J192" s="163">
        <f>ROUND(I192*H192,2)</f>
        <v>0</v>
      </c>
      <c r="K192" s="159" t="s">
        <v>239</v>
      </c>
      <c r="L192" s="30"/>
      <c r="M192" s="164" t="s">
        <v>1</v>
      </c>
      <c r="N192" s="113" t="s">
        <v>39</v>
      </c>
      <c r="P192" s="153">
        <f>O192*H192</f>
        <v>0</v>
      </c>
      <c r="Q192" s="153">
        <v>1.116E-2</v>
      </c>
      <c r="R192" s="153">
        <f>Q192*H192</f>
        <v>0.33479999999999999</v>
      </c>
      <c r="S192" s="153">
        <v>0</v>
      </c>
      <c r="T192" s="154">
        <f>S192*H192</f>
        <v>0</v>
      </c>
      <c r="AR192" s="155" t="s">
        <v>268</v>
      </c>
      <c r="AT192" s="155" t="s">
        <v>207</v>
      </c>
      <c r="AU192" s="155" t="s">
        <v>82</v>
      </c>
      <c r="AY192" s="15" t="s">
        <v>193</v>
      </c>
      <c r="BE192" s="156">
        <f>IF(N192="základní",J192,0)</f>
        <v>0</v>
      </c>
      <c r="BF192" s="156">
        <f>IF(N192="snížená",J192,0)</f>
        <v>0</v>
      </c>
      <c r="BG192" s="156">
        <f>IF(N192="zákl. přenesená",J192,0)</f>
        <v>0</v>
      </c>
      <c r="BH192" s="156">
        <f>IF(N192="sníž. přenesená",J192,0)</f>
        <v>0</v>
      </c>
      <c r="BI192" s="156">
        <f>IF(N192="nulová",J192,0)</f>
        <v>0</v>
      </c>
      <c r="BJ192" s="15" t="s">
        <v>82</v>
      </c>
      <c r="BK192" s="156">
        <f>ROUND(I192*H192,2)</f>
        <v>0</v>
      </c>
      <c r="BL192" s="15" t="s">
        <v>268</v>
      </c>
      <c r="BM192" s="155" t="s">
        <v>3964</v>
      </c>
    </row>
    <row r="193" spans="2:65" s="1" customFormat="1" ht="11.25">
      <c r="B193" s="30"/>
      <c r="D193" s="180" t="s">
        <v>286</v>
      </c>
      <c r="F193" s="181" t="s">
        <v>3465</v>
      </c>
      <c r="I193" s="115"/>
      <c r="L193" s="30"/>
      <c r="M193" s="182"/>
      <c r="T193" s="54"/>
      <c r="AT193" s="15" t="s">
        <v>286</v>
      </c>
      <c r="AU193" s="15" t="s">
        <v>82</v>
      </c>
    </row>
    <row r="194" spans="2:65" s="1" customFormat="1" ht="24.2" customHeight="1">
      <c r="B194" s="114"/>
      <c r="C194" s="143" t="s">
        <v>279</v>
      </c>
      <c r="D194" s="143" t="s">
        <v>196</v>
      </c>
      <c r="E194" s="144" t="s">
        <v>3466</v>
      </c>
      <c r="F194" s="145" t="s">
        <v>3467</v>
      </c>
      <c r="G194" s="146" t="s">
        <v>221</v>
      </c>
      <c r="H194" s="147">
        <v>30</v>
      </c>
      <c r="I194" s="148"/>
      <c r="J194" s="149">
        <f>ROUND(I194*H194,2)</f>
        <v>0</v>
      </c>
      <c r="K194" s="145" t="s">
        <v>239</v>
      </c>
      <c r="L194" s="150"/>
      <c r="M194" s="151" t="s">
        <v>1</v>
      </c>
      <c r="N194" s="152" t="s">
        <v>39</v>
      </c>
      <c r="P194" s="153">
        <f>O194*H194</f>
        <v>0</v>
      </c>
      <c r="Q194" s="153">
        <v>6.2399999999999997E-2</v>
      </c>
      <c r="R194" s="153">
        <f>Q194*H194</f>
        <v>1.8719999999999999</v>
      </c>
      <c r="S194" s="153">
        <v>0</v>
      </c>
      <c r="T194" s="154">
        <f>S194*H194</f>
        <v>0</v>
      </c>
      <c r="AR194" s="155" t="s">
        <v>550</v>
      </c>
      <c r="AT194" s="155" t="s">
        <v>196</v>
      </c>
      <c r="AU194" s="155" t="s">
        <v>82</v>
      </c>
      <c r="AY194" s="15" t="s">
        <v>193</v>
      </c>
      <c r="BE194" s="156">
        <f>IF(N194="základní",J194,0)</f>
        <v>0</v>
      </c>
      <c r="BF194" s="156">
        <f>IF(N194="snížená",J194,0)</f>
        <v>0</v>
      </c>
      <c r="BG194" s="156">
        <f>IF(N194="zákl. přenesená",J194,0)</f>
        <v>0</v>
      </c>
      <c r="BH194" s="156">
        <f>IF(N194="sníž. přenesená",J194,0)</f>
        <v>0</v>
      </c>
      <c r="BI194" s="156">
        <f>IF(N194="nulová",J194,0)</f>
        <v>0</v>
      </c>
      <c r="BJ194" s="15" t="s">
        <v>82</v>
      </c>
      <c r="BK194" s="156">
        <f>ROUND(I194*H194,2)</f>
        <v>0</v>
      </c>
      <c r="BL194" s="15" t="s">
        <v>550</v>
      </c>
      <c r="BM194" s="155" t="s">
        <v>3965</v>
      </c>
    </row>
    <row r="195" spans="2:65" s="12" customFormat="1" ht="11.25">
      <c r="B195" s="165"/>
      <c r="D195" s="166" t="s">
        <v>224</v>
      </c>
      <c r="F195" s="168" t="s">
        <v>3966</v>
      </c>
      <c r="H195" s="169">
        <v>30</v>
      </c>
      <c r="I195" s="170"/>
      <c r="L195" s="165"/>
      <c r="M195" s="171"/>
      <c r="T195" s="172"/>
      <c r="AT195" s="167" t="s">
        <v>224</v>
      </c>
      <c r="AU195" s="167" t="s">
        <v>82</v>
      </c>
      <c r="AV195" s="12" t="s">
        <v>84</v>
      </c>
      <c r="AW195" s="12" t="s">
        <v>3</v>
      </c>
      <c r="AX195" s="12" t="s">
        <v>82</v>
      </c>
      <c r="AY195" s="167" t="s">
        <v>193</v>
      </c>
    </row>
    <row r="196" spans="2:65" s="1" customFormat="1" ht="37.9" customHeight="1">
      <c r="B196" s="114"/>
      <c r="C196" s="157" t="s">
        <v>243</v>
      </c>
      <c r="D196" s="157" t="s">
        <v>207</v>
      </c>
      <c r="E196" s="158" t="s">
        <v>3477</v>
      </c>
      <c r="F196" s="159" t="s">
        <v>3478</v>
      </c>
      <c r="G196" s="160" t="s">
        <v>221</v>
      </c>
      <c r="H196" s="161">
        <v>280</v>
      </c>
      <c r="I196" s="162"/>
      <c r="J196" s="163">
        <f>ROUND(I196*H196,2)</f>
        <v>0</v>
      </c>
      <c r="K196" s="159" t="s">
        <v>239</v>
      </c>
      <c r="L196" s="30"/>
      <c r="M196" s="164" t="s">
        <v>1</v>
      </c>
      <c r="N196" s="113" t="s">
        <v>39</v>
      </c>
      <c r="P196" s="153">
        <f>O196*H196</f>
        <v>0</v>
      </c>
      <c r="Q196" s="153">
        <v>1.3999999999999999E-4</v>
      </c>
      <c r="R196" s="153">
        <f>Q196*H196</f>
        <v>3.9199999999999999E-2</v>
      </c>
      <c r="S196" s="153">
        <v>0</v>
      </c>
      <c r="T196" s="154">
        <f>S196*H196</f>
        <v>0</v>
      </c>
      <c r="AR196" s="155" t="s">
        <v>268</v>
      </c>
      <c r="AT196" s="155" t="s">
        <v>207</v>
      </c>
      <c r="AU196" s="155" t="s">
        <v>82</v>
      </c>
      <c r="AY196" s="15" t="s">
        <v>193</v>
      </c>
      <c r="BE196" s="156">
        <f>IF(N196="základní",J196,0)</f>
        <v>0</v>
      </c>
      <c r="BF196" s="156">
        <f>IF(N196="snížená",J196,0)</f>
        <v>0</v>
      </c>
      <c r="BG196" s="156">
        <f>IF(N196="zákl. přenesená",J196,0)</f>
        <v>0</v>
      </c>
      <c r="BH196" s="156">
        <f>IF(N196="sníž. přenesená",J196,0)</f>
        <v>0</v>
      </c>
      <c r="BI196" s="156">
        <f>IF(N196="nulová",J196,0)</f>
        <v>0</v>
      </c>
      <c r="BJ196" s="15" t="s">
        <v>82</v>
      </c>
      <c r="BK196" s="156">
        <f>ROUND(I196*H196,2)</f>
        <v>0</v>
      </c>
      <c r="BL196" s="15" t="s">
        <v>268</v>
      </c>
      <c r="BM196" s="155" t="s">
        <v>3967</v>
      </c>
    </row>
    <row r="197" spans="2:65" s="1" customFormat="1" ht="11.25">
      <c r="B197" s="30"/>
      <c r="D197" s="180" t="s">
        <v>286</v>
      </c>
      <c r="F197" s="181" t="s">
        <v>3480</v>
      </c>
      <c r="I197" s="115"/>
      <c r="L197" s="30"/>
      <c r="M197" s="182"/>
      <c r="T197" s="54"/>
      <c r="AT197" s="15" t="s">
        <v>286</v>
      </c>
      <c r="AU197" s="15" t="s">
        <v>82</v>
      </c>
    </row>
    <row r="198" spans="2:65" s="1" customFormat="1" ht="44.25" customHeight="1">
      <c r="B198" s="114"/>
      <c r="C198" s="157" t="s">
        <v>7</v>
      </c>
      <c r="D198" s="157" t="s">
        <v>207</v>
      </c>
      <c r="E198" s="158" t="s">
        <v>3481</v>
      </c>
      <c r="F198" s="159" t="s">
        <v>3482</v>
      </c>
      <c r="G198" s="160" t="s">
        <v>221</v>
      </c>
      <c r="H198" s="161">
        <v>280</v>
      </c>
      <c r="I198" s="162"/>
      <c r="J198" s="163">
        <f>ROUND(I198*H198,2)</f>
        <v>0</v>
      </c>
      <c r="K198" s="159" t="s">
        <v>239</v>
      </c>
      <c r="L198" s="30"/>
      <c r="M198" s="164" t="s">
        <v>1</v>
      </c>
      <c r="N198" s="113" t="s">
        <v>39</v>
      </c>
      <c r="P198" s="153">
        <f>O198*H198</f>
        <v>0</v>
      </c>
      <c r="Q198" s="153">
        <v>0</v>
      </c>
      <c r="R198" s="153">
        <f>Q198*H198</f>
        <v>0</v>
      </c>
      <c r="S198" s="153">
        <v>0</v>
      </c>
      <c r="T198" s="154">
        <f>S198*H198</f>
        <v>0</v>
      </c>
      <c r="AR198" s="155" t="s">
        <v>268</v>
      </c>
      <c r="AT198" s="155" t="s">
        <v>207</v>
      </c>
      <c r="AU198" s="155" t="s">
        <v>82</v>
      </c>
      <c r="AY198" s="15" t="s">
        <v>193</v>
      </c>
      <c r="BE198" s="156">
        <f>IF(N198="základní",J198,0)</f>
        <v>0</v>
      </c>
      <c r="BF198" s="156">
        <f>IF(N198="snížená",J198,0)</f>
        <v>0</v>
      </c>
      <c r="BG198" s="156">
        <f>IF(N198="zákl. přenesená",J198,0)</f>
        <v>0</v>
      </c>
      <c r="BH198" s="156">
        <f>IF(N198="sníž. přenesená",J198,0)</f>
        <v>0</v>
      </c>
      <c r="BI198" s="156">
        <f>IF(N198="nulová",J198,0)</f>
        <v>0</v>
      </c>
      <c r="BJ198" s="15" t="s">
        <v>82</v>
      </c>
      <c r="BK198" s="156">
        <f>ROUND(I198*H198,2)</f>
        <v>0</v>
      </c>
      <c r="BL198" s="15" t="s">
        <v>268</v>
      </c>
      <c r="BM198" s="155" t="s">
        <v>3968</v>
      </c>
    </row>
    <row r="199" spans="2:65" s="1" customFormat="1" ht="11.25">
      <c r="B199" s="30"/>
      <c r="D199" s="180" t="s">
        <v>286</v>
      </c>
      <c r="F199" s="181" t="s">
        <v>3484</v>
      </c>
      <c r="I199" s="115"/>
      <c r="L199" s="30"/>
      <c r="M199" s="182"/>
      <c r="T199" s="54"/>
      <c r="AT199" s="15" t="s">
        <v>286</v>
      </c>
      <c r="AU199" s="15" t="s">
        <v>82</v>
      </c>
    </row>
    <row r="200" spans="2:65" s="1" customFormat="1" ht="37.9" customHeight="1">
      <c r="B200" s="114"/>
      <c r="C200" s="157" t="s">
        <v>247</v>
      </c>
      <c r="D200" s="157" t="s">
        <v>207</v>
      </c>
      <c r="E200" s="158" t="s">
        <v>3485</v>
      </c>
      <c r="F200" s="159" t="s">
        <v>3486</v>
      </c>
      <c r="G200" s="160" t="s">
        <v>258</v>
      </c>
      <c r="H200" s="161">
        <v>3</v>
      </c>
      <c r="I200" s="162"/>
      <c r="J200" s="163">
        <f>ROUND(I200*H200,2)</f>
        <v>0</v>
      </c>
      <c r="K200" s="159" t="s">
        <v>239</v>
      </c>
      <c r="L200" s="30"/>
      <c r="M200" s="164" t="s">
        <v>1</v>
      </c>
      <c r="N200" s="113" t="s">
        <v>39</v>
      </c>
      <c r="P200" s="153">
        <f>O200*H200</f>
        <v>0</v>
      </c>
      <c r="Q200" s="153">
        <v>6.4999999999999997E-4</v>
      </c>
      <c r="R200" s="153">
        <f>Q200*H200</f>
        <v>1.9499999999999999E-3</v>
      </c>
      <c r="S200" s="153">
        <v>0</v>
      </c>
      <c r="T200" s="154">
        <f>S200*H200</f>
        <v>0</v>
      </c>
      <c r="AR200" s="155" t="s">
        <v>268</v>
      </c>
      <c r="AT200" s="155" t="s">
        <v>207</v>
      </c>
      <c r="AU200" s="155" t="s">
        <v>82</v>
      </c>
      <c r="AY200" s="15" t="s">
        <v>193</v>
      </c>
      <c r="BE200" s="156">
        <f>IF(N200="základní",J200,0)</f>
        <v>0</v>
      </c>
      <c r="BF200" s="156">
        <f>IF(N200="snížená",J200,0)</f>
        <v>0</v>
      </c>
      <c r="BG200" s="156">
        <f>IF(N200="zákl. přenesená",J200,0)</f>
        <v>0</v>
      </c>
      <c r="BH200" s="156">
        <f>IF(N200="sníž. přenesená",J200,0)</f>
        <v>0</v>
      </c>
      <c r="BI200" s="156">
        <f>IF(N200="nulová",J200,0)</f>
        <v>0</v>
      </c>
      <c r="BJ200" s="15" t="s">
        <v>82</v>
      </c>
      <c r="BK200" s="156">
        <f>ROUND(I200*H200,2)</f>
        <v>0</v>
      </c>
      <c r="BL200" s="15" t="s">
        <v>268</v>
      </c>
      <c r="BM200" s="155" t="s">
        <v>3969</v>
      </c>
    </row>
    <row r="201" spans="2:65" s="1" customFormat="1" ht="11.25">
      <c r="B201" s="30"/>
      <c r="D201" s="180" t="s">
        <v>286</v>
      </c>
      <c r="F201" s="181" t="s">
        <v>3488</v>
      </c>
      <c r="I201" s="115"/>
      <c r="L201" s="30"/>
      <c r="M201" s="182"/>
      <c r="T201" s="54"/>
      <c r="AT201" s="15" t="s">
        <v>286</v>
      </c>
      <c r="AU201" s="15" t="s">
        <v>82</v>
      </c>
    </row>
    <row r="202" spans="2:65" s="1" customFormat="1" ht="37.9" customHeight="1">
      <c r="B202" s="114"/>
      <c r="C202" s="157" t="s">
        <v>295</v>
      </c>
      <c r="D202" s="157" t="s">
        <v>207</v>
      </c>
      <c r="E202" s="158" t="s">
        <v>3489</v>
      </c>
      <c r="F202" s="159" t="s">
        <v>3490</v>
      </c>
      <c r="G202" s="160" t="s">
        <v>258</v>
      </c>
      <c r="H202" s="161">
        <v>3</v>
      </c>
      <c r="I202" s="162"/>
      <c r="J202" s="163">
        <f>ROUND(I202*H202,2)</f>
        <v>0</v>
      </c>
      <c r="K202" s="159" t="s">
        <v>239</v>
      </c>
      <c r="L202" s="30"/>
      <c r="M202" s="164" t="s">
        <v>1</v>
      </c>
      <c r="N202" s="113" t="s">
        <v>39</v>
      </c>
      <c r="P202" s="153">
        <f>O202*H202</f>
        <v>0</v>
      </c>
      <c r="Q202" s="153">
        <v>0</v>
      </c>
      <c r="R202" s="153">
        <f>Q202*H202</f>
        <v>0</v>
      </c>
      <c r="S202" s="153">
        <v>0</v>
      </c>
      <c r="T202" s="154">
        <f>S202*H202</f>
        <v>0</v>
      </c>
      <c r="AR202" s="155" t="s">
        <v>268</v>
      </c>
      <c r="AT202" s="155" t="s">
        <v>207</v>
      </c>
      <c r="AU202" s="155" t="s">
        <v>82</v>
      </c>
      <c r="AY202" s="15" t="s">
        <v>193</v>
      </c>
      <c r="BE202" s="156">
        <f>IF(N202="základní",J202,0)</f>
        <v>0</v>
      </c>
      <c r="BF202" s="156">
        <f>IF(N202="snížená",J202,0)</f>
        <v>0</v>
      </c>
      <c r="BG202" s="156">
        <f>IF(N202="zákl. přenesená",J202,0)</f>
        <v>0</v>
      </c>
      <c r="BH202" s="156">
        <f>IF(N202="sníž. přenesená",J202,0)</f>
        <v>0</v>
      </c>
      <c r="BI202" s="156">
        <f>IF(N202="nulová",J202,0)</f>
        <v>0</v>
      </c>
      <c r="BJ202" s="15" t="s">
        <v>82</v>
      </c>
      <c r="BK202" s="156">
        <f>ROUND(I202*H202,2)</f>
        <v>0</v>
      </c>
      <c r="BL202" s="15" t="s">
        <v>268</v>
      </c>
      <c r="BM202" s="155" t="s">
        <v>3970</v>
      </c>
    </row>
    <row r="203" spans="2:65" s="1" customFormat="1" ht="11.25">
      <c r="B203" s="30"/>
      <c r="D203" s="180" t="s">
        <v>286</v>
      </c>
      <c r="F203" s="181" t="s">
        <v>3492</v>
      </c>
      <c r="I203" s="115"/>
      <c r="L203" s="30"/>
      <c r="M203" s="182"/>
      <c r="T203" s="54"/>
      <c r="AT203" s="15" t="s">
        <v>286</v>
      </c>
      <c r="AU203" s="15" t="s">
        <v>82</v>
      </c>
    </row>
    <row r="204" spans="2:65" s="1" customFormat="1" ht="37.9" customHeight="1">
      <c r="B204" s="114"/>
      <c r="C204" s="157" t="s">
        <v>251</v>
      </c>
      <c r="D204" s="157" t="s">
        <v>207</v>
      </c>
      <c r="E204" s="158" t="s">
        <v>3493</v>
      </c>
      <c r="F204" s="159" t="s">
        <v>3494</v>
      </c>
      <c r="G204" s="160" t="s">
        <v>258</v>
      </c>
      <c r="H204" s="161">
        <v>2</v>
      </c>
      <c r="I204" s="162"/>
      <c r="J204" s="163">
        <f>ROUND(I204*H204,2)</f>
        <v>0</v>
      </c>
      <c r="K204" s="159" t="s">
        <v>239</v>
      </c>
      <c r="L204" s="30"/>
      <c r="M204" s="164" t="s">
        <v>1</v>
      </c>
      <c r="N204" s="113" t="s">
        <v>39</v>
      </c>
      <c r="P204" s="153">
        <f>O204*H204</f>
        <v>0</v>
      </c>
      <c r="Q204" s="153">
        <v>0</v>
      </c>
      <c r="R204" s="153">
        <f>Q204*H204</f>
        <v>0</v>
      </c>
      <c r="S204" s="153">
        <v>0</v>
      </c>
      <c r="T204" s="154">
        <f>S204*H204</f>
        <v>0</v>
      </c>
      <c r="AR204" s="155" t="s">
        <v>268</v>
      </c>
      <c r="AT204" s="155" t="s">
        <v>207</v>
      </c>
      <c r="AU204" s="155" t="s">
        <v>82</v>
      </c>
      <c r="AY204" s="15" t="s">
        <v>193</v>
      </c>
      <c r="BE204" s="156">
        <f>IF(N204="základní",J204,0)</f>
        <v>0</v>
      </c>
      <c r="BF204" s="156">
        <f>IF(N204="snížená",J204,0)</f>
        <v>0</v>
      </c>
      <c r="BG204" s="156">
        <f>IF(N204="zákl. přenesená",J204,0)</f>
        <v>0</v>
      </c>
      <c r="BH204" s="156">
        <f>IF(N204="sníž. přenesená",J204,0)</f>
        <v>0</v>
      </c>
      <c r="BI204" s="156">
        <f>IF(N204="nulová",J204,0)</f>
        <v>0</v>
      </c>
      <c r="BJ204" s="15" t="s">
        <v>82</v>
      </c>
      <c r="BK204" s="156">
        <f>ROUND(I204*H204,2)</f>
        <v>0</v>
      </c>
      <c r="BL204" s="15" t="s">
        <v>268</v>
      </c>
      <c r="BM204" s="155" t="s">
        <v>3971</v>
      </c>
    </row>
    <row r="205" spans="2:65" s="1" customFormat="1" ht="11.25">
      <c r="B205" s="30"/>
      <c r="D205" s="180" t="s">
        <v>286</v>
      </c>
      <c r="F205" s="181" t="s">
        <v>3496</v>
      </c>
      <c r="I205" s="115"/>
      <c r="L205" s="30"/>
      <c r="M205" s="182"/>
      <c r="T205" s="54"/>
      <c r="AT205" s="15" t="s">
        <v>286</v>
      </c>
      <c r="AU205" s="15" t="s">
        <v>82</v>
      </c>
    </row>
    <row r="206" spans="2:65" s="1" customFormat="1" ht="37.9" customHeight="1">
      <c r="B206" s="114"/>
      <c r="C206" s="157" t="s">
        <v>302</v>
      </c>
      <c r="D206" s="157" t="s">
        <v>207</v>
      </c>
      <c r="E206" s="158" t="s">
        <v>3497</v>
      </c>
      <c r="F206" s="159" t="s">
        <v>3498</v>
      </c>
      <c r="G206" s="160" t="s">
        <v>258</v>
      </c>
      <c r="H206" s="161">
        <v>2</v>
      </c>
      <c r="I206" s="162"/>
      <c r="J206" s="163">
        <f>ROUND(I206*H206,2)</f>
        <v>0</v>
      </c>
      <c r="K206" s="159" t="s">
        <v>239</v>
      </c>
      <c r="L206" s="30"/>
      <c r="M206" s="164" t="s">
        <v>1</v>
      </c>
      <c r="N206" s="113" t="s">
        <v>39</v>
      </c>
      <c r="P206" s="153">
        <f>O206*H206</f>
        <v>0</v>
      </c>
      <c r="Q206" s="153">
        <v>0</v>
      </c>
      <c r="R206" s="153">
        <f>Q206*H206</f>
        <v>0</v>
      </c>
      <c r="S206" s="153">
        <v>0</v>
      </c>
      <c r="T206" s="154">
        <f>S206*H206</f>
        <v>0</v>
      </c>
      <c r="AR206" s="155" t="s">
        <v>268</v>
      </c>
      <c r="AT206" s="155" t="s">
        <v>207</v>
      </c>
      <c r="AU206" s="155" t="s">
        <v>82</v>
      </c>
      <c r="AY206" s="15" t="s">
        <v>193</v>
      </c>
      <c r="BE206" s="156">
        <f>IF(N206="základní",J206,0)</f>
        <v>0</v>
      </c>
      <c r="BF206" s="156">
        <f>IF(N206="snížená",J206,0)</f>
        <v>0</v>
      </c>
      <c r="BG206" s="156">
        <f>IF(N206="zákl. přenesená",J206,0)</f>
        <v>0</v>
      </c>
      <c r="BH206" s="156">
        <f>IF(N206="sníž. přenesená",J206,0)</f>
        <v>0</v>
      </c>
      <c r="BI206" s="156">
        <f>IF(N206="nulová",J206,0)</f>
        <v>0</v>
      </c>
      <c r="BJ206" s="15" t="s">
        <v>82</v>
      </c>
      <c r="BK206" s="156">
        <f>ROUND(I206*H206,2)</f>
        <v>0</v>
      </c>
      <c r="BL206" s="15" t="s">
        <v>268</v>
      </c>
      <c r="BM206" s="155" t="s">
        <v>3972</v>
      </c>
    </row>
    <row r="207" spans="2:65" s="1" customFormat="1" ht="11.25">
      <c r="B207" s="30"/>
      <c r="D207" s="180" t="s">
        <v>286</v>
      </c>
      <c r="F207" s="181" t="s">
        <v>3500</v>
      </c>
      <c r="I207" s="115"/>
      <c r="L207" s="30"/>
      <c r="M207" s="182"/>
      <c r="T207" s="54"/>
      <c r="AT207" s="15" t="s">
        <v>286</v>
      </c>
      <c r="AU207" s="15" t="s">
        <v>82</v>
      </c>
    </row>
    <row r="208" spans="2:65" s="1" customFormat="1" ht="37.9" customHeight="1">
      <c r="B208" s="114"/>
      <c r="C208" s="157" t="s">
        <v>255</v>
      </c>
      <c r="D208" s="157" t="s">
        <v>207</v>
      </c>
      <c r="E208" s="158" t="s">
        <v>3547</v>
      </c>
      <c r="F208" s="159" t="s">
        <v>3548</v>
      </c>
      <c r="G208" s="160" t="s">
        <v>221</v>
      </c>
      <c r="H208" s="161">
        <v>41</v>
      </c>
      <c r="I208" s="162"/>
      <c r="J208" s="163">
        <f>ROUND(I208*H208,2)</f>
        <v>0</v>
      </c>
      <c r="K208" s="159" t="s">
        <v>239</v>
      </c>
      <c r="L208" s="30"/>
      <c r="M208" s="164" t="s">
        <v>1</v>
      </c>
      <c r="N208" s="113" t="s">
        <v>39</v>
      </c>
      <c r="P208" s="153">
        <f>O208*H208</f>
        <v>0</v>
      </c>
      <c r="Q208" s="153">
        <v>0</v>
      </c>
      <c r="R208" s="153">
        <f>Q208*H208</f>
        <v>0</v>
      </c>
      <c r="S208" s="153">
        <v>0</v>
      </c>
      <c r="T208" s="154">
        <f>S208*H208</f>
        <v>0</v>
      </c>
      <c r="AR208" s="155" t="s">
        <v>1004</v>
      </c>
      <c r="AT208" s="155" t="s">
        <v>207</v>
      </c>
      <c r="AU208" s="155" t="s">
        <v>82</v>
      </c>
      <c r="AY208" s="15" t="s">
        <v>193</v>
      </c>
      <c r="BE208" s="156">
        <f>IF(N208="základní",J208,0)</f>
        <v>0</v>
      </c>
      <c r="BF208" s="156">
        <f>IF(N208="snížená",J208,0)</f>
        <v>0</v>
      </c>
      <c r="BG208" s="156">
        <f>IF(N208="zákl. přenesená",J208,0)</f>
        <v>0</v>
      </c>
      <c r="BH208" s="156">
        <f>IF(N208="sníž. přenesená",J208,0)</f>
        <v>0</v>
      </c>
      <c r="BI208" s="156">
        <f>IF(N208="nulová",J208,0)</f>
        <v>0</v>
      </c>
      <c r="BJ208" s="15" t="s">
        <v>82</v>
      </c>
      <c r="BK208" s="156">
        <f>ROUND(I208*H208,2)</f>
        <v>0</v>
      </c>
      <c r="BL208" s="15" t="s">
        <v>1004</v>
      </c>
      <c r="BM208" s="155" t="s">
        <v>3973</v>
      </c>
    </row>
    <row r="209" spans="2:65" s="1" customFormat="1" ht="11.25">
      <c r="B209" s="30"/>
      <c r="D209" s="180" t="s">
        <v>286</v>
      </c>
      <c r="F209" s="181" t="s">
        <v>3550</v>
      </c>
      <c r="I209" s="115"/>
      <c r="L209" s="30"/>
      <c r="M209" s="182"/>
      <c r="T209" s="54"/>
      <c r="AT209" s="15" t="s">
        <v>286</v>
      </c>
      <c r="AU209" s="15" t="s">
        <v>82</v>
      </c>
    </row>
    <row r="210" spans="2:65" s="12" customFormat="1" ht="11.25">
      <c r="B210" s="165"/>
      <c r="D210" s="166" t="s">
        <v>224</v>
      </c>
      <c r="E210" s="167" t="s">
        <v>1</v>
      </c>
      <c r="F210" s="168" t="s">
        <v>467</v>
      </c>
      <c r="H210" s="169">
        <v>41</v>
      </c>
      <c r="I210" s="170"/>
      <c r="L210" s="165"/>
      <c r="M210" s="171"/>
      <c r="T210" s="172"/>
      <c r="AT210" s="167" t="s">
        <v>224</v>
      </c>
      <c r="AU210" s="167" t="s">
        <v>82</v>
      </c>
      <c r="AV210" s="12" t="s">
        <v>84</v>
      </c>
      <c r="AW210" s="12" t="s">
        <v>226</v>
      </c>
      <c r="AX210" s="12" t="s">
        <v>82</v>
      </c>
      <c r="AY210" s="167" t="s">
        <v>193</v>
      </c>
    </row>
    <row r="211" spans="2:65" s="1" customFormat="1" ht="49.15" customHeight="1">
      <c r="B211" s="114"/>
      <c r="C211" s="157" t="s">
        <v>310</v>
      </c>
      <c r="D211" s="157" t="s">
        <v>207</v>
      </c>
      <c r="E211" s="158" t="s">
        <v>3551</v>
      </c>
      <c r="F211" s="159" t="s">
        <v>3552</v>
      </c>
      <c r="G211" s="160" t="s">
        <v>221</v>
      </c>
      <c r="H211" s="161">
        <v>269.5</v>
      </c>
      <c r="I211" s="162"/>
      <c r="J211" s="163">
        <f>ROUND(I211*H211,2)</f>
        <v>0</v>
      </c>
      <c r="K211" s="159" t="s">
        <v>239</v>
      </c>
      <c r="L211" s="30"/>
      <c r="M211" s="164" t="s">
        <v>1</v>
      </c>
      <c r="N211" s="113" t="s">
        <v>39</v>
      </c>
      <c r="P211" s="153">
        <f>O211*H211</f>
        <v>0</v>
      </c>
      <c r="Q211" s="153">
        <v>0</v>
      </c>
      <c r="R211" s="153">
        <f>Q211*H211</f>
        <v>0</v>
      </c>
      <c r="S211" s="153">
        <v>0</v>
      </c>
      <c r="T211" s="154">
        <f>S211*H211</f>
        <v>0</v>
      </c>
      <c r="AR211" s="155" t="s">
        <v>1004</v>
      </c>
      <c r="AT211" s="155" t="s">
        <v>207</v>
      </c>
      <c r="AU211" s="155" t="s">
        <v>82</v>
      </c>
      <c r="AY211" s="15" t="s">
        <v>193</v>
      </c>
      <c r="BE211" s="156">
        <f>IF(N211="základní",J211,0)</f>
        <v>0</v>
      </c>
      <c r="BF211" s="156">
        <f>IF(N211="snížená",J211,0)</f>
        <v>0</v>
      </c>
      <c r="BG211" s="156">
        <f>IF(N211="zákl. přenesená",J211,0)</f>
        <v>0</v>
      </c>
      <c r="BH211" s="156">
        <f>IF(N211="sníž. přenesená",J211,0)</f>
        <v>0</v>
      </c>
      <c r="BI211" s="156">
        <f>IF(N211="nulová",J211,0)</f>
        <v>0</v>
      </c>
      <c r="BJ211" s="15" t="s">
        <v>82</v>
      </c>
      <c r="BK211" s="156">
        <f>ROUND(I211*H211,2)</f>
        <v>0</v>
      </c>
      <c r="BL211" s="15" t="s">
        <v>1004</v>
      </c>
      <c r="BM211" s="155" t="s">
        <v>3974</v>
      </c>
    </row>
    <row r="212" spans="2:65" s="1" customFormat="1" ht="11.25">
      <c r="B212" s="30"/>
      <c r="D212" s="180" t="s">
        <v>286</v>
      </c>
      <c r="F212" s="181" t="s">
        <v>3554</v>
      </c>
      <c r="I212" s="115"/>
      <c r="L212" s="30"/>
      <c r="M212" s="182"/>
      <c r="T212" s="54"/>
      <c r="AT212" s="15" t="s">
        <v>286</v>
      </c>
      <c r="AU212" s="15" t="s">
        <v>82</v>
      </c>
    </row>
    <row r="213" spans="2:65" s="1" customFormat="1" ht="16.5" customHeight="1">
      <c r="B213" s="114"/>
      <c r="C213" s="143" t="s">
        <v>259</v>
      </c>
      <c r="D213" s="143" t="s">
        <v>196</v>
      </c>
      <c r="E213" s="144" t="s">
        <v>3566</v>
      </c>
      <c r="F213" s="145" t="s">
        <v>3567</v>
      </c>
      <c r="G213" s="146" t="s">
        <v>221</v>
      </c>
      <c r="H213" s="147">
        <v>565.95000000000005</v>
      </c>
      <c r="I213" s="148"/>
      <c r="J213" s="149">
        <f>ROUND(I213*H213,2)</f>
        <v>0</v>
      </c>
      <c r="K213" s="145" t="s">
        <v>239</v>
      </c>
      <c r="L213" s="150"/>
      <c r="M213" s="151" t="s">
        <v>1</v>
      </c>
      <c r="N213" s="152" t="s">
        <v>39</v>
      </c>
      <c r="P213" s="153">
        <f>O213*H213</f>
        <v>0</v>
      </c>
      <c r="Q213" s="153">
        <v>3.7999999999999999E-2</v>
      </c>
      <c r="R213" s="153">
        <f>Q213*H213</f>
        <v>21.5061</v>
      </c>
      <c r="S213" s="153">
        <v>0</v>
      </c>
      <c r="T213" s="154">
        <f>S213*H213</f>
        <v>0</v>
      </c>
      <c r="AR213" s="155" t="s">
        <v>1004</v>
      </c>
      <c r="AT213" s="155" t="s">
        <v>196</v>
      </c>
      <c r="AU213" s="155" t="s">
        <v>82</v>
      </c>
      <c r="AY213" s="15" t="s">
        <v>193</v>
      </c>
      <c r="BE213" s="156">
        <f>IF(N213="základní",J213,0)</f>
        <v>0</v>
      </c>
      <c r="BF213" s="156">
        <f>IF(N213="snížená",J213,0)</f>
        <v>0</v>
      </c>
      <c r="BG213" s="156">
        <f>IF(N213="zákl. přenesená",J213,0)</f>
        <v>0</v>
      </c>
      <c r="BH213" s="156">
        <f>IF(N213="sníž. přenesená",J213,0)</f>
        <v>0</v>
      </c>
      <c r="BI213" s="156">
        <f>IF(N213="nulová",J213,0)</f>
        <v>0</v>
      </c>
      <c r="BJ213" s="15" t="s">
        <v>82</v>
      </c>
      <c r="BK213" s="156">
        <f>ROUND(I213*H213,2)</f>
        <v>0</v>
      </c>
      <c r="BL213" s="15" t="s">
        <v>1004</v>
      </c>
      <c r="BM213" s="155" t="s">
        <v>3975</v>
      </c>
    </row>
    <row r="214" spans="2:65" s="12" customFormat="1" ht="11.25">
      <c r="B214" s="165"/>
      <c r="D214" s="166" t="s">
        <v>224</v>
      </c>
      <c r="E214" s="167" t="s">
        <v>1</v>
      </c>
      <c r="F214" s="168" t="s">
        <v>3976</v>
      </c>
      <c r="H214" s="169">
        <v>539</v>
      </c>
      <c r="I214" s="170"/>
      <c r="L214" s="165"/>
      <c r="M214" s="171"/>
      <c r="T214" s="172"/>
      <c r="AT214" s="167" t="s">
        <v>224</v>
      </c>
      <c r="AU214" s="167" t="s">
        <v>82</v>
      </c>
      <c r="AV214" s="12" t="s">
        <v>84</v>
      </c>
      <c r="AW214" s="12" t="s">
        <v>226</v>
      </c>
      <c r="AX214" s="12" t="s">
        <v>82</v>
      </c>
      <c r="AY214" s="167" t="s">
        <v>193</v>
      </c>
    </row>
    <row r="215" spans="2:65" s="12" customFormat="1" ht="11.25">
      <c r="B215" s="165"/>
      <c r="D215" s="166" t="s">
        <v>224</v>
      </c>
      <c r="F215" s="168" t="s">
        <v>3977</v>
      </c>
      <c r="H215" s="169">
        <v>565.95000000000005</v>
      </c>
      <c r="I215" s="170"/>
      <c r="L215" s="165"/>
      <c r="M215" s="171"/>
      <c r="T215" s="172"/>
      <c r="AT215" s="167" t="s">
        <v>224</v>
      </c>
      <c r="AU215" s="167" t="s">
        <v>82</v>
      </c>
      <c r="AV215" s="12" t="s">
        <v>84</v>
      </c>
      <c r="AW215" s="12" t="s">
        <v>3</v>
      </c>
      <c r="AX215" s="12" t="s">
        <v>82</v>
      </c>
      <c r="AY215" s="167" t="s">
        <v>193</v>
      </c>
    </row>
    <row r="216" spans="2:65" s="1" customFormat="1" ht="16.5" customHeight="1">
      <c r="B216" s="114"/>
      <c r="C216" s="143" t="s">
        <v>318</v>
      </c>
      <c r="D216" s="143" t="s">
        <v>196</v>
      </c>
      <c r="E216" s="144" t="s">
        <v>2028</v>
      </c>
      <c r="F216" s="145" t="s">
        <v>2029</v>
      </c>
      <c r="G216" s="146" t="s">
        <v>864</v>
      </c>
      <c r="H216" s="147">
        <v>211.23099999999999</v>
      </c>
      <c r="I216" s="148"/>
      <c r="J216" s="149">
        <f>ROUND(I216*H216,2)</f>
        <v>0</v>
      </c>
      <c r="K216" s="145" t="s">
        <v>1003</v>
      </c>
      <c r="L216" s="150"/>
      <c r="M216" s="151" t="s">
        <v>1</v>
      </c>
      <c r="N216" s="152" t="s">
        <v>39</v>
      </c>
      <c r="P216" s="153">
        <f>O216*H216</f>
        <v>0</v>
      </c>
      <c r="Q216" s="153">
        <v>1</v>
      </c>
      <c r="R216" s="153">
        <f>Q216*H216</f>
        <v>211.23099999999999</v>
      </c>
      <c r="S216" s="153">
        <v>0</v>
      </c>
      <c r="T216" s="154">
        <f>S216*H216</f>
        <v>0</v>
      </c>
      <c r="AR216" s="155" t="s">
        <v>200</v>
      </c>
      <c r="AT216" s="155" t="s">
        <v>196</v>
      </c>
      <c r="AU216" s="155" t="s">
        <v>82</v>
      </c>
      <c r="AY216" s="15" t="s">
        <v>193</v>
      </c>
      <c r="BE216" s="156">
        <f>IF(N216="základní",J216,0)</f>
        <v>0</v>
      </c>
      <c r="BF216" s="156">
        <f>IF(N216="snížená",J216,0)</f>
        <v>0</v>
      </c>
      <c r="BG216" s="156">
        <f>IF(N216="zákl. přenesená",J216,0)</f>
        <v>0</v>
      </c>
      <c r="BH216" s="156">
        <f>IF(N216="sníž. přenesená",J216,0)</f>
        <v>0</v>
      </c>
      <c r="BI216" s="156">
        <f>IF(N216="nulová",J216,0)</f>
        <v>0</v>
      </c>
      <c r="BJ216" s="15" t="s">
        <v>82</v>
      </c>
      <c r="BK216" s="156">
        <f>ROUND(I216*H216,2)</f>
        <v>0</v>
      </c>
      <c r="BL216" s="15" t="s">
        <v>192</v>
      </c>
      <c r="BM216" s="155" t="s">
        <v>3978</v>
      </c>
    </row>
    <row r="217" spans="2:65" s="12" customFormat="1" ht="11.25">
      <c r="B217" s="165"/>
      <c r="D217" s="166" t="s">
        <v>224</v>
      </c>
      <c r="E217" s="167" t="s">
        <v>1</v>
      </c>
      <c r="F217" s="168" t="s">
        <v>3979</v>
      </c>
      <c r="H217" s="169">
        <v>129.6</v>
      </c>
      <c r="I217" s="170"/>
      <c r="L217" s="165"/>
      <c r="M217" s="171"/>
      <c r="T217" s="172"/>
      <c r="AT217" s="167" t="s">
        <v>224</v>
      </c>
      <c r="AU217" s="167" t="s">
        <v>82</v>
      </c>
      <c r="AV217" s="12" t="s">
        <v>84</v>
      </c>
      <c r="AW217" s="12" t="s">
        <v>226</v>
      </c>
      <c r="AX217" s="12" t="s">
        <v>74</v>
      </c>
      <c r="AY217" s="167" t="s">
        <v>193</v>
      </c>
    </row>
    <row r="218" spans="2:65" s="12" customFormat="1" ht="11.25">
      <c r="B218" s="165"/>
      <c r="D218" s="166" t="s">
        <v>224</v>
      </c>
      <c r="E218" s="167" t="s">
        <v>1</v>
      </c>
      <c r="F218" s="168" t="s">
        <v>3980</v>
      </c>
      <c r="H218" s="169">
        <v>81.631200000000007</v>
      </c>
      <c r="I218" s="170"/>
      <c r="L218" s="165"/>
      <c r="M218" s="171"/>
      <c r="T218" s="172"/>
      <c r="AT218" s="167" t="s">
        <v>224</v>
      </c>
      <c r="AU218" s="167" t="s">
        <v>82</v>
      </c>
      <c r="AV218" s="12" t="s">
        <v>84</v>
      </c>
      <c r="AW218" s="12" t="s">
        <v>226</v>
      </c>
      <c r="AX218" s="12" t="s">
        <v>74</v>
      </c>
      <c r="AY218" s="167" t="s">
        <v>193</v>
      </c>
    </row>
    <row r="219" spans="2:65" s="13" customFormat="1" ht="11.25">
      <c r="B219" s="173"/>
      <c r="D219" s="166" t="s">
        <v>224</v>
      </c>
      <c r="E219" s="174" t="s">
        <v>1</v>
      </c>
      <c r="F219" s="175" t="s">
        <v>227</v>
      </c>
      <c r="H219" s="176">
        <v>211.2312</v>
      </c>
      <c r="I219" s="177"/>
      <c r="L219" s="173"/>
      <c r="M219" s="178"/>
      <c r="T219" s="179"/>
      <c r="AT219" s="174" t="s">
        <v>224</v>
      </c>
      <c r="AU219" s="174" t="s">
        <v>82</v>
      </c>
      <c r="AV219" s="13" t="s">
        <v>192</v>
      </c>
      <c r="AW219" s="13" t="s">
        <v>226</v>
      </c>
      <c r="AX219" s="13" t="s">
        <v>82</v>
      </c>
      <c r="AY219" s="174" t="s">
        <v>193</v>
      </c>
    </row>
    <row r="220" spans="2:65" s="1" customFormat="1" ht="49.15" customHeight="1">
      <c r="B220" s="114"/>
      <c r="C220" s="157" t="s">
        <v>262</v>
      </c>
      <c r="D220" s="157" t="s">
        <v>207</v>
      </c>
      <c r="E220" s="158" t="s">
        <v>3579</v>
      </c>
      <c r="F220" s="159" t="s">
        <v>3580</v>
      </c>
      <c r="G220" s="160" t="s">
        <v>221</v>
      </c>
      <c r="H220" s="161">
        <v>30</v>
      </c>
      <c r="I220" s="162"/>
      <c r="J220" s="163">
        <f>ROUND(I220*H220,2)</f>
        <v>0</v>
      </c>
      <c r="K220" s="159" t="s">
        <v>239</v>
      </c>
      <c r="L220" s="30"/>
      <c r="M220" s="164" t="s">
        <v>1</v>
      </c>
      <c r="N220" s="113" t="s">
        <v>39</v>
      </c>
      <c r="P220" s="153">
        <f>O220*H220</f>
        <v>0</v>
      </c>
      <c r="Q220" s="153">
        <v>0</v>
      </c>
      <c r="R220" s="153">
        <f>Q220*H220</f>
        <v>0</v>
      </c>
      <c r="S220" s="153">
        <v>0</v>
      </c>
      <c r="T220" s="154">
        <f>S220*H220</f>
        <v>0</v>
      </c>
      <c r="AR220" s="155" t="s">
        <v>1004</v>
      </c>
      <c r="AT220" s="155" t="s">
        <v>207</v>
      </c>
      <c r="AU220" s="155" t="s">
        <v>82</v>
      </c>
      <c r="AY220" s="15" t="s">
        <v>193</v>
      </c>
      <c r="BE220" s="156">
        <f>IF(N220="základní",J220,0)</f>
        <v>0</v>
      </c>
      <c r="BF220" s="156">
        <f>IF(N220="snížená",J220,0)</f>
        <v>0</v>
      </c>
      <c r="BG220" s="156">
        <f>IF(N220="zákl. přenesená",J220,0)</f>
        <v>0</v>
      </c>
      <c r="BH220" s="156">
        <f>IF(N220="sníž. přenesená",J220,0)</f>
        <v>0</v>
      </c>
      <c r="BI220" s="156">
        <f>IF(N220="nulová",J220,0)</f>
        <v>0</v>
      </c>
      <c r="BJ220" s="15" t="s">
        <v>82</v>
      </c>
      <c r="BK220" s="156">
        <f>ROUND(I220*H220,2)</f>
        <v>0</v>
      </c>
      <c r="BL220" s="15" t="s">
        <v>1004</v>
      </c>
      <c r="BM220" s="155" t="s">
        <v>3981</v>
      </c>
    </row>
    <row r="221" spans="2:65" s="1" customFormat="1" ht="11.25">
      <c r="B221" s="30"/>
      <c r="D221" s="180" t="s">
        <v>286</v>
      </c>
      <c r="F221" s="181" t="s">
        <v>3582</v>
      </c>
      <c r="I221" s="115"/>
      <c r="L221" s="30"/>
      <c r="M221" s="182"/>
      <c r="T221" s="54"/>
      <c r="AT221" s="15" t="s">
        <v>286</v>
      </c>
      <c r="AU221" s="15" t="s">
        <v>82</v>
      </c>
    </row>
    <row r="222" spans="2:65" s="1" customFormat="1" ht="16.5" customHeight="1">
      <c r="B222" s="114"/>
      <c r="C222" s="143" t="s">
        <v>326</v>
      </c>
      <c r="D222" s="143" t="s">
        <v>196</v>
      </c>
      <c r="E222" s="144" t="s">
        <v>3566</v>
      </c>
      <c r="F222" s="145" t="s">
        <v>3567</v>
      </c>
      <c r="G222" s="146" t="s">
        <v>221</v>
      </c>
      <c r="H222" s="147">
        <v>29.295000000000002</v>
      </c>
      <c r="I222" s="148"/>
      <c r="J222" s="149">
        <f>ROUND(I222*H222,2)</f>
        <v>0</v>
      </c>
      <c r="K222" s="145" t="s">
        <v>239</v>
      </c>
      <c r="L222" s="150"/>
      <c r="M222" s="151" t="s">
        <v>1</v>
      </c>
      <c r="N222" s="152" t="s">
        <v>39</v>
      </c>
      <c r="P222" s="153">
        <f>O222*H222</f>
        <v>0</v>
      </c>
      <c r="Q222" s="153">
        <v>3.7999999999999999E-2</v>
      </c>
      <c r="R222" s="153">
        <f>Q222*H222</f>
        <v>1.11321</v>
      </c>
      <c r="S222" s="153">
        <v>0</v>
      </c>
      <c r="T222" s="154">
        <f>S222*H222</f>
        <v>0</v>
      </c>
      <c r="AR222" s="155" t="s">
        <v>1004</v>
      </c>
      <c r="AT222" s="155" t="s">
        <v>196</v>
      </c>
      <c r="AU222" s="155" t="s">
        <v>82</v>
      </c>
      <c r="AY222" s="15" t="s">
        <v>193</v>
      </c>
      <c r="BE222" s="156">
        <f>IF(N222="základní",J222,0)</f>
        <v>0</v>
      </c>
      <c r="BF222" s="156">
        <f>IF(N222="snížená",J222,0)</f>
        <v>0</v>
      </c>
      <c r="BG222" s="156">
        <f>IF(N222="zákl. přenesená",J222,0)</f>
        <v>0</v>
      </c>
      <c r="BH222" s="156">
        <f>IF(N222="sníž. přenesená",J222,0)</f>
        <v>0</v>
      </c>
      <c r="BI222" s="156">
        <f>IF(N222="nulová",J222,0)</f>
        <v>0</v>
      </c>
      <c r="BJ222" s="15" t="s">
        <v>82</v>
      </c>
      <c r="BK222" s="156">
        <f>ROUND(I222*H222,2)</f>
        <v>0</v>
      </c>
      <c r="BL222" s="15" t="s">
        <v>1004</v>
      </c>
      <c r="BM222" s="155" t="s">
        <v>3982</v>
      </c>
    </row>
    <row r="223" spans="2:65" s="12" customFormat="1" ht="11.25">
      <c r="B223" s="165"/>
      <c r="D223" s="166" t="s">
        <v>224</v>
      </c>
      <c r="E223" s="167" t="s">
        <v>1</v>
      </c>
      <c r="F223" s="168" t="s">
        <v>3983</v>
      </c>
      <c r="H223" s="169">
        <v>27.9</v>
      </c>
      <c r="I223" s="170"/>
      <c r="L223" s="165"/>
      <c r="M223" s="171"/>
      <c r="T223" s="172"/>
      <c r="AT223" s="167" t="s">
        <v>224</v>
      </c>
      <c r="AU223" s="167" t="s">
        <v>82</v>
      </c>
      <c r="AV223" s="12" t="s">
        <v>84</v>
      </c>
      <c r="AW223" s="12" t="s">
        <v>226</v>
      </c>
      <c r="AX223" s="12" t="s">
        <v>82</v>
      </c>
      <c r="AY223" s="167" t="s">
        <v>193</v>
      </c>
    </row>
    <row r="224" spans="2:65" s="12" customFormat="1" ht="11.25">
      <c r="B224" s="165"/>
      <c r="D224" s="166" t="s">
        <v>224</v>
      </c>
      <c r="F224" s="168" t="s">
        <v>3984</v>
      </c>
      <c r="H224" s="169">
        <v>29.295000000000002</v>
      </c>
      <c r="I224" s="170"/>
      <c r="L224" s="165"/>
      <c r="M224" s="171"/>
      <c r="T224" s="172"/>
      <c r="AT224" s="167" t="s">
        <v>224</v>
      </c>
      <c r="AU224" s="167" t="s">
        <v>82</v>
      </c>
      <c r="AV224" s="12" t="s">
        <v>84</v>
      </c>
      <c r="AW224" s="12" t="s">
        <v>3</v>
      </c>
      <c r="AX224" s="12" t="s">
        <v>82</v>
      </c>
      <c r="AY224" s="167" t="s">
        <v>193</v>
      </c>
    </row>
    <row r="225" spans="2:65" s="1" customFormat="1" ht="37.9" customHeight="1">
      <c r="B225" s="114"/>
      <c r="C225" s="157" t="s">
        <v>231</v>
      </c>
      <c r="D225" s="157" t="s">
        <v>207</v>
      </c>
      <c r="E225" s="158" t="s">
        <v>3593</v>
      </c>
      <c r="F225" s="159" t="s">
        <v>3594</v>
      </c>
      <c r="G225" s="160" t="s">
        <v>221</v>
      </c>
      <c r="H225" s="161">
        <v>270</v>
      </c>
      <c r="I225" s="162"/>
      <c r="J225" s="163">
        <f>ROUND(I225*H225,2)</f>
        <v>0</v>
      </c>
      <c r="K225" s="159" t="s">
        <v>239</v>
      </c>
      <c r="L225" s="30"/>
      <c r="M225" s="164" t="s">
        <v>1</v>
      </c>
      <c r="N225" s="113" t="s">
        <v>39</v>
      </c>
      <c r="P225" s="153">
        <f>O225*H225</f>
        <v>0</v>
      </c>
      <c r="Q225" s="153">
        <v>1.2E-4</v>
      </c>
      <c r="R225" s="153">
        <f>Q225*H225</f>
        <v>3.2399999999999998E-2</v>
      </c>
      <c r="S225" s="153">
        <v>0</v>
      </c>
      <c r="T225" s="154">
        <f>S225*H225</f>
        <v>0</v>
      </c>
      <c r="AR225" s="155" t="s">
        <v>268</v>
      </c>
      <c r="AT225" s="155" t="s">
        <v>207</v>
      </c>
      <c r="AU225" s="155" t="s">
        <v>82</v>
      </c>
      <c r="AY225" s="15" t="s">
        <v>193</v>
      </c>
      <c r="BE225" s="156">
        <f>IF(N225="základní",J225,0)</f>
        <v>0</v>
      </c>
      <c r="BF225" s="156">
        <f>IF(N225="snížená",J225,0)</f>
        <v>0</v>
      </c>
      <c r="BG225" s="156">
        <f>IF(N225="zákl. přenesená",J225,0)</f>
        <v>0</v>
      </c>
      <c r="BH225" s="156">
        <f>IF(N225="sníž. přenesená",J225,0)</f>
        <v>0</v>
      </c>
      <c r="BI225" s="156">
        <f>IF(N225="nulová",J225,0)</f>
        <v>0</v>
      </c>
      <c r="BJ225" s="15" t="s">
        <v>82</v>
      </c>
      <c r="BK225" s="156">
        <f>ROUND(I225*H225,2)</f>
        <v>0</v>
      </c>
      <c r="BL225" s="15" t="s">
        <v>268</v>
      </c>
      <c r="BM225" s="155" t="s">
        <v>3985</v>
      </c>
    </row>
    <row r="226" spans="2:65" s="1" customFormat="1" ht="11.25">
      <c r="B226" s="30"/>
      <c r="D226" s="180" t="s">
        <v>286</v>
      </c>
      <c r="F226" s="181" t="s">
        <v>3596</v>
      </c>
      <c r="I226" s="115"/>
      <c r="L226" s="30"/>
      <c r="M226" s="182"/>
      <c r="T226" s="54"/>
      <c r="AT226" s="15" t="s">
        <v>286</v>
      </c>
      <c r="AU226" s="15" t="s">
        <v>82</v>
      </c>
    </row>
    <row r="227" spans="2:65" s="12" customFormat="1" ht="11.25">
      <c r="B227" s="165"/>
      <c r="D227" s="166" t="s">
        <v>224</v>
      </c>
      <c r="E227" s="167" t="s">
        <v>1</v>
      </c>
      <c r="F227" s="168" t="s">
        <v>3986</v>
      </c>
      <c r="H227" s="169">
        <v>270</v>
      </c>
      <c r="I227" s="170"/>
      <c r="L227" s="165"/>
      <c r="M227" s="171"/>
      <c r="T227" s="172"/>
      <c r="AT227" s="167" t="s">
        <v>224</v>
      </c>
      <c r="AU227" s="167" t="s">
        <v>82</v>
      </c>
      <c r="AV227" s="12" t="s">
        <v>84</v>
      </c>
      <c r="AW227" s="12" t="s">
        <v>226</v>
      </c>
      <c r="AX227" s="12" t="s">
        <v>82</v>
      </c>
      <c r="AY227" s="167" t="s">
        <v>193</v>
      </c>
    </row>
    <row r="228" spans="2:65" s="1" customFormat="1" ht="24.2" customHeight="1">
      <c r="B228" s="114"/>
      <c r="C228" s="143" t="s">
        <v>337</v>
      </c>
      <c r="D228" s="143" t="s">
        <v>196</v>
      </c>
      <c r="E228" s="144" t="s">
        <v>3597</v>
      </c>
      <c r="F228" s="145" t="s">
        <v>3598</v>
      </c>
      <c r="G228" s="146" t="s">
        <v>221</v>
      </c>
      <c r="H228" s="147">
        <v>270</v>
      </c>
      <c r="I228" s="148"/>
      <c r="J228" s="149">
        <f>ROUND(I228*H228,2)</f>
        <v>0</v>
      </c>
      <c r="K228" s="145" t="s">
        <v>1</v>
      </c>
      <c r="L228" s="150"/>
      <c r="M228" s="151" t="s">
        <v>1</v>
      </c>
      <c r="N228" s="152" t="s">
        <v>39</v>
      </c>
      <c r="P228" s="153">
        <f>O228*H228</f>
        <v>0</v>
      </c>
      <c r="Q228" s="153">
        <v>9.0000000000000006E-5</v>
      </c>
      <c r="R228" s="153">
        <f>Q228*H228</f>
        <v>2.4300000000000002E-2</v>
      </c>
      <c r="S228" s="153">
        <v>0</v>
      </c>
      <c r="T228" s="154">
        <f>S228*H228</f>
        <v>0</v>
      </c>
      <c r="AR228" s="155" t="s">
        <v>550</v>
      </c>
      <c r="AT228" s="155" t="s">
        <v>196</v>
      </c>
      <c r="AU228" s="155" t="s">
        <v>82</v>
      </c>
      <c r="AY228" s="15" t="s">
        <v>193</v>
      </c>
      <c r="BE228" s="156">
        <f>IF(N228="základní",J228,0)</f>
        <v>0</v>
      </c>
      <c r="BF228" s="156">
        <f>IF(N228="snížená",J228,0)</f>
        <v>0</v>
      </c>
      <c r="BG228" s="156">
        <f>IF(N228="zákl. přenesená",J228,0)</f>
        <v>0</v>
      </c>
      <c r="BH228" s="156">
        <f>IF(N228="sníž. přenesená",J228,0)</f>
        <v>0</v>
      </c>
      <c r="BI228" s="156">
        <f>IF(N228="nulová",J228,0)</f>
        <v>0</v>
      </c>
      <c r="BJ228" s="15" t="s">
        <v>82</v>
      </c>
      <c r="BK228" s="156">
        <f>ROUND(I228*H228,2)</f>
        <v>0</v>
      </c>
      <c r="BL228" s="15" t="s">
        <v>550</v>
      </c>
      <c r="BM228" s="155" t="s">
        <v>3987</v>
      </c>
    </row>
    <row r="229" spans="2:65" s="12" customFormat="1" ht="11.25">
      <c r="B229" s="165"/>
      <c r="D229" s="166" t="s">
        <v>224</v>
      </c>
      <c r="E229" s="167" t="s">
        <v>1</v>
      </c>
      <c r="F229" s="168" t="s">
        <v>3986</v>
      </c>
      <c r="H229" s="169">
        <v>270</v>
      </c>
      <c r="I229" s="170"/>
      <c r="L229" s="165"/>
      <c r="M229" s="171"/>
      <c r="T229" s="172"/>
      <c r="AT229" s="167" t="s">
        <v>224</v>
      </c>
      <c r="AU229" s="167" t="s">
        <v>82</v>
      </c>
      <c r="AV229" s="12" t="s">
        <v>84</v>
      </c>
      <c r="AW229" s="12" t="s">
        <v>226</v>
      </c>
      <c r="AX229" s="12" t="s">
        <v>82</v>
      </c>
      <c r="AY229" s="167" t="s">
        <v>193</v>
      </c>
    </row>
    <row r="230" spans="2:65" s="1" customFormat="1" ht="24.2" customHeight="1">
      <c r="B230" s="114"/>
      <c r="C230" s="157" t="s">
        <v>274</v>
      </c>
      <c r="D230" s="157" t="s">
        <v>207</v>
      </c>
      <c r="E230" s="158" t="s">
        <v>3606</v>
      </c>
      <c r="F230" s="159" t="s">
        <v>3607</v>
      </c>
      <c r="G230" s="160" t="s">
        <v>221</v>
      </c>
      <c r="H230" s="161">
        <v>74</v>
      </c>
      <c r="I230" s="162"/>
      <c r="J230" s="163">
        <f>ROUND(I230*H230,2)</f>
        <v>0</v>
      </c>
      <c r="K230" s="159" t="s">
        <v>239</v>
      </c>
      <c r="L230" s="30"/>
      <c r="M230" s="164" t="s">
        <v>1</v>
      </c>
      <c r="N230" s="113" t="s">
        <v>39</v>
      </c>
      <c r="P230" s="153">
        <f>O230*H230</f>
        <v>0</v>
      </c>
      <c r="Q230" s="153">
        <v>0</v>
      </c>
      <c r="R230" s="153">
        <f>Q230*H230</f>
        <v>0</v>
      </c>
      <c r="S230" s="153">
        <v>0</v>
      </c>
      <c r="T230" s="154">
        <f>S230*H230</f>
        <v>0</v>
      </c>
      <c r="AR230" s="155" t="s">
        <v>268</v>
      </c>
      <c r="AT230" s="155" t="s">
        <v>207</v>
      </c>
      <c r="AU230" s="155" t="s">
        <v>82</v>
      </c>
      <c r="AY230" s="15" t="s">
        <v>193</v>
      </c>
      <c r="BE230" s="156">
        <f>IF(N230="základní",J230,0)</f>
        <v>0</v>
      </c>
      <c r="BF230" s="156">
        <f>IF(N230="snížená",J230,0)</f>
        <v>0</v>
      </c>
      <c r="BG230" s="156">
        <f>IF(N230="zákl. přenesená",J230,0)</f>
        <v>0</v>
      </c>
      <c r="BH230" s="156">
        <f>IF(N230="sníž. přenesená",J230,0)</f>
        <v>0</v>
      </c>
      <c r="BI230" s="156">
        <f>IF(N230="nulová",J230,0)</f>
        <v>0</v>
      </c>
      <c r="BJ230" s="15" t="s">
        <v>82</v>
      </c>
      <c r="BK230" s="156">
        <f>ROUND(I230*H230,2)</f>
        <v>0</v>
      </c>
      <c r="BL230" s="15" t="s">
        <v>268</v>
      </c>
      <c r="BM230" s="155" t="s">
        <v>3988</v>
      </c>
    </row>
    <row r="231" spans="2:65" s="1" customFormat="1" ht="11.25">
      <c r="B231" s="30"/>
      <c r="D231" s="180" t="s">
        <v>286</v>
      </c>
      <c r="F231" s="181" t="s">
        <v>3609</v>
      </c>
      <c r="I231" s="115"/>
      <c r="L231" s="30"/>
      <c r="M231" s="182"/>
      <c r="T231" s="54"/>
      <c r="AT231" s="15" t="s">
        <v>286</v>
      </c>
      <c r="AU231" s="15" t="s">
        <v>82</v>
      </c>
    </row>
    <row r="232" spans="2:65" s="1" customFormat="1" ht="16.5" customHeight="1">
      <c r="B232" s="114"/>
      <c r="C232" s="143" t="s">
        <v>346</v>
      </c>
      <c r="D232" s="143" t="s">
        <v>196</v>
      </c>
      <c r="E232" s="144" t="s">
        <v>3610</v>
      </c>
      <c r="F232" s="145" t="s">
        <v>3611</v>
      </c>
      <c r="G232" s="146" t="s">
        <v>199</v>
      </c>
      <c r="H232" s="147">
        <v>74</v>
      </c>
      <c r="I232" s="148"/>
      <c r="J232" s="149">
        <f>ROUND(I232*H232,2)</f>
        <v>0</v>
      </c>
      <c r="K232" s="145" t="s">
        <v>1</v>
      </c>
      <c r="L232" s="150"/>
      <c r="M232" s="151" t="s">
        <v>1</v>
      </c>
      <c r="N232" s="152" t="s">
        <v>39</v>
      </c>
      <c r="P232" s="153">
        <f>O232*H232</f>
        <v>0</v>
      </c>
      <c r="Q232" s="153">
        <v>0</v>
      </c>
      <c r="R232" s="153">
        <f>Q232*H232</f>
        <v>0</v>
      </c>
      <c r="S232" s="153">
        <v>0</v>
      </c>
      <c r="T232" s="154">
        <f>S232*H232</f>
        <v>0</v>
      </c>
      <c r="AR232" s="155" t="s">
        <v>273</v>
      </c>
      <c r="AT232" s="155" t="s">
        <v>196</v>
      </c>
      <c r="AU232" s="155" t="s">
        <v>82</v>
      </c>
      <c r="AY232" s="15" t="s">
        <v>193</v>
      </c>
      <c r="BE232" s="156">
        <f>IF(N232="základní",J232,0)</f>
        <v>0</v>
      </c>
      <c r="BF232" s="156">
        <f>IF(N232="snížená",J232,0)</f>
        <v>0</v>
      </c>
      <c r="BG232" s="156">
        <f>IF(N232="zákl. přenesená",J232,0)</f>
        <v>0</v>
      </c>
      <c r="BH232" s="156">
        <f>IF(N232="sníž. přenesená",J232,0)</f>
        <v>0</v>
      </c>
      <c r="BI232" s="156">
        <f>IF(N232="nulová",J232,0)</f>
        <v>0</v>
      </c>
      <c r="BJ232" s="15" t="s">
        <v>82</v>
      </c>
      <c r="BK232" s="156">
        <f>ROUND(I232*H232,2)</f>
        <v>0</v>
      </c>
      <c r="BL232" s="15" t="s">
        <v>268</v>
      </c>
      <c r="BM232" s="155" t="s">
        <v>3989</v>
      </c>
    </row>
    <row r="233" spans="2:65" s="1" customFormat="1" ht="24.2" customHeight="1">
      <c r="B233" s="114"/>
      <c r="C233" s="157" t="s">
        <v>278</v>
      </c>
      <c r="D233" s="157" t="s">
        <v>207</v>
      </c>
      <c r="E233" s="158" t="s">
        <v>1982</v>
      </c>
      <c r="F233" s="159" t="s">
        <v>1983</v>
      </c>
      <c r="G233" s="160" t="s">
        <v>864</v>
      </c>
      <c r="H233" s="161">
        <v>216.88</v>
      </c>
      <c r="I233" s="162"/>
      <c r="J233" s="163">
        <f>ROUND(I233*H233,2)</f>
        <v>0</v>
      </c>
      <c r="K233" s="159" t="s">
        <v>1003</v>
      </c>
      <c r="L233" s="30"/>
      <c r="M233" s="164" t="s">
        <v>1</v>
      </c>
      <c r="N233" s="113" t="s">
        <v>39</v>
      </c>
      <c r="P233" s="153">
        <f>O233*H233</f>
        <v>0</v>
      </c>
      <c r="Q233" s="153">
        <v>0</v>
      </c>
      <c r="R233" s="153">
        <f>Q233*H233</f>
        <v>0</v>
      </c>
      <c r="S233" s="153">
        <v>0</v>
      </c>
      <c r="T233" s="154">
        <f>S233*H233</f>
        <v>0</v>
      </c>
      <c r="AR233" s="155" t="s">
        <v>268</v>
      </c>
      <c r="AT233" s="155" t="s">
        <v>207</v>
      </c>
      <c r="AU233" s="155" t="s">
        <v>82</v>
      </c>
      <c r="AY233" s="15" t="s">
        <v>193</v>
      </c>
      <c r="BE233" s="156">
        <f>IF(N233="základní",J233,0)</f>
        <v>0</v>
      </c>
      <c r="BF233" s="156">
        <f>IF(N233="snížená",J233,0)</f>
        <v>0</v>
      </c>
      <c r="BG233" s="156">
        <f>IF(N233="zákl. přenesená",J233,0)</f>
        <v>0</v>
      </c>
      <c r="BH233" s="156">
        <f>IF(N233="sníž. přenesená",J233,0)</f>
        <v>0</v>
      </c>
      <c r="BI233" s="156">
        <f>IF(N233="nulová",J233,0)</f>
        <v>0</v>
      </c>
      <c r="BJ233" s="15" t="s">
        <v>82</v>
      </c>
      <c r="BK233" s="156">
        <f>ROUND(I233*H233,2)</f>
        <v>0</v>
      </c>
      <c r="BL233" s="15" t="s">
        <v>268</v>
      </c>
      <c r="BM233" s="155" t="s">
        <v>3990</v>
      </c>
    </row>
    <row r="234" spans="2:65" s="1" customFormat="1" ht="11.25">
      <c r="B234" s="30"/>
      <c r="D234" s="180" t="s">
        <v>286</v>
      </c>
      <c r="F234" s="181" t="s">
        <v>1985</v>
      </c>
      <c r="I234" s="115"/>
      <c r="L234" s="30"/>
      <c r="M234" s="182"/>
      <c r="T234" s="54"/>
      <c r="AT234" s="15" t="s">
        <v>286</v>
      </c>
      <c r="AU234" s="15" t="s">
        <v>82</v>
      </c>
    </row>
    <row r="235" spans="2:65" s="12" customFormat="1" ht="11.25">
      <c r="B235" s="165"/>
      <c r="D235" s="166" t="s">
        <v>224</v>
      </c>
      <c r="E235" s="167" t="s">
        <v>1</v>
      </c>
      <c r="F235" s="168" t="s">
        <v>3991</v>
      </c>
      <c r="H235" s="169">
        <v>164.9</v>
      </c>
      <c r="I235" s="170"/>
      <c r="L235" s="165"/>
      <c r="M235" s="171"/>
      <c r="T235" s="172"/>
      <c r="AT235" s="167" t="s">
        <v>224</v>
      </c>
      <c r="AU235" s="167" t="s">
        <v>82</v>
      </c>
      <c r="AV235" s="12" t="s">
        <v>84</v>
      </c>
      <c r="AW235" s="12" t="s">
        <v>226</v>
      </c>
      <c r="AX235" s="12" t="s">
        <v>74</v>
      </c>
      <c r="AY235" s="167" t="s">
        <v>193</v>
      </c>
    </row>
    <row r="236" spans="2:65" s="12" customFormat="1" ht="11.25">
      <c r="B236" s="165"/>
      <c r="D236" s="166" t="s">
        <v>224</v>
      </c>
      <c r="E236" s="167" t="s">
        <v>1</v>
      </c>
      <c r="F236" s="168" t="s">
        <v>3992</v>
      </c>
      <c r="H236" s="169">
        <v>3.78</v>
      </c>
      <c r="I236" s="170"/>
      <c r="L236" s="165"/>
      <c r="M236" s="171"/>
      <c r="T236" s="172"/>
      <c r="AT236" s="167" t="s">
        <v>224</v>
      </c>
      <c r="AU236" s="167" t="s">
        <v>82</v>
      </c>
      <c r="AV236" s="12" t="s">
        <v>84</v>
      </c>
      <c r="AW236" s="12" t="s">
        <v>226</v>
      </c>
      <c r="AX236" s="12" t="s">
        <v>74</v>
      </c>
      <c r="AY236" s="167" t="s">
        <v>193</v>
      </c>
    </row>
    <row r="237" spans="2:65" s="12" customFormat="1" ht="11.25">
      <c r="B237" s="165"/>
      <c r="D237" s="166" t="s">
        <v>224</v>
      </c>
      <c r="E237" s="167" t="s">
        <v>1</v>
      </c>
      <c r="F237" s="168" t="s">
        <v>3993</v>
      </c>
      <c r="H237" s="169">
        <v>18.2</v>
      </c>
      <c r="I237" s="170"/>
      <c r="L237" s="165"/>
      <c r="M237" s="171"/>
      <c r="T237" s="172"/>
      <c r="AT237" s="167" t="s">
        <v>224</v>
      </c>
      <c r="AU237" s="167" t="s">
        <v>82</v>
      </c>
      <c r="AV237" s="12" t="s">
        <v>84</v>
      </c>
      <c r="AW237" s="12" t="s">
        <v>226</v>
      </c>
      <c r="AX237" s="12" t="s">
        <v>74</v>
      </c>
      <c r="AY237" s="167" t="s">
        <v>193</v>
      </c>
    </row>
    <row r="238" spans="2:65" s="12" customFormat="1" ht="11.25">
      <c r="B238" s="165"/>
      <c r="D238" s="166" t="s">
        <v>224</v>
      </c>
      <c r="E238" s="167" t="s">
        <v>1</v>
      </c>
      <c r="F238" s="168" t="s">
        <v>3994</v>
      </c>
      <c r="H238" s="169">
        <v>30</v>
      </c>
      <c r="I238" s="170"/>
      <c r="L238" s="165"/>
      <c r="M238" s="171"/>
      <c r="T238" s="172"/>
      <c r="AT238" s="167" t="s">
        <v>224</v>
      </c>
      <c r="AU238" s="167" t="s">
        <v>82</v>
      </c>
      <c r="AV238" s="12" t="s">
        <v>84</v>
      </c>
      <c r="AW238" s="12" t="s">
        <v>226</v>
      </c>
      <c r="AX238" s="12" t="s">
        <v>74</v>
      </c>
      <c r="AY238" s="167" t="s">
        <v>193</v>
      </c>
    </row>
    <row r="239" spans="2:65" s="13" customFormat="1" ht="11.25">
      <c r="B239" s="173"/>
      <c r="D239" s="166" t="s">
        <v>224</v>
      </c>
      <c r="E239" s="174" t="s">
        <v>1</v>
      </c>
      <c r="F239" s="175" t="s">
        <v>227</v>
      </c>
      <c r="H239" s="176">
        <v>216.88</v>
      </c>
      <c r="I239" s="177"/>
      <c r="L239" s="173"/>
      <c r="M239" s="178"/>
      <c r="T239" s="179"/>
      <c r="AT239" s="174" t="s">
        <v>224</v>
      </c>
      <c r="AU239" s="174" t="s">
        <v>82</v>
      </c>
      <c r="AV239" s="13" t="s">
        <v>192</v>
      </c>
      <c r="AW239" s="13" t="s">
        <v>226</v>
      </c>
      <c r="AX239" s="13" t="s">
        <v>82</v>
      </c>
      <c r="AY239" s="174" t="s">
        <v>193</v>
      </c>
    </row>
    <row r="240" spans="2:65" s="1" customFormat="1" ht="37.9" customHeight="1">
      <c r="B240" s="114"/>
      <c r="C240" s="157" t="s">
        <v>451</v>
      </c>
      <c r="D240" s="157" t="s">
        <v>207</v>
      </c>
      <c r="E240" s="158" t="s">
        <v>1992</v>
      </c>
      <c r="F240" s="159" t="s">
        <v>1993</v>
      </c>
      <c r="G240" s="160" t="s">
        <v>864</v>
      </c>
      <c r="H240" s="161">
        <v>1301.28</v>
      </c>
      <c r="I240" s="162"/>
      <c r="J240" s="163">
        <f>ROUND(I240*H240,2)</f>
        <v>0</v>
      </c>
      <c r="K240" s="159" t="s">
        <v>1003</v>
      </c>
      <c r="L240" s="30"/>
      <c r="M240" s="164" t="s">
        <v>1</v>
      </c>
      <c r="N240" s="113" t="s">
        <v>39</v>
      </c>
      <c r="P240" s="153">
        <f>O240*H240</f>
        <v>0</v>
      </c>
      <c r="Q240" s="153">
        <v>0</v>
      </c>
      <c r="R240" s="153">
        <f>Q240*H240</f>
        <v>0</v>
      </c>
      <c r="S240" s="153">
        <v>0</v>
      </c>
      <c r="T240" s="154">
        <f>S240*H240</f>
        <v>0</v>
      </c>
      <c r="AR240" s="155" t="s">
        <v>268</v>
      </c>
      <c r="AT240" s="155" t="s">
        <v>207</v>
      </c>
      <c r="AU240" s="155" t="s">
        <v>82</v>
      </c>
      <c r="AY240" s="15" t="s">
        <v>193</v>
      </c>
      <c r="BE240" s="156">
        <f>IF(N240="základní",J240,0)</f>
        <v>0</v>
      </c>
      <c r="BF240" s="156">
        <f>IF(N240="snížená",J240,0)</f>
        <v>0</v>
      </c>
      <c r="BG240" s="156">
        <f>IF(N240="zákl. přenesená",J240,0)</f>
        <v>0</v>
      </c>
      <c r="BH240" s="156">
        <f>IF(N240="sníž. přenesená",J240,0)</f>
        <v>0</v>
      </c>
      <c r="BI240" s="156">
        <f>IF(N240="nulová",J240,0)</f>
        <v>0</v>
      </c>
      <c r="BJ240" s="15" t="s">
        <v>82</v>
      </c>
      <c r="BK240" s="156">
        <f>ROUND(I240*H240,2)</f>
        <v>0</v>
      </c>
      <c r="BL240" s="15" t="s">
        <v>268</v>
      </c>
      <c r="BM240" s="155" t="s">
        <v>3995</v>
      </c>
    </row>
    <row r="241" spans="2:65" s="1" customFormat="1" ht="11.25">
      <c r="B241" s="30"/>
      <c r="D241" s="180" t="s">
        <v>286</v>
      </c>
      <c r="F241" s="181" t="s">
        <v>1995</v>
      </c>
      <c r="I241" s="115"/>
      <c r="L241" s="30"/>
      <c r="M241" s="182"/>
      <c r="T241" s="54"/>
      <c r="AT241" s="15" t="s">
        <v>286</v>
      </c>
      <c r="AU241" s="15" t="s">
        <v>82</v>
      </c>
    </row>
    <row r="242" spans="2:65" s="12" customFormat="1" ht="11.25">
      <c r="B242" s="165"/>
      <c r="D242" s="166" t="s">
        <v>224</v>
      </c>
      <c r="E242" s="167" t="s">
        <v>1</v>
      </c>
      <c r="F242" s="168" t="s">
        <v>3991</v>
      </c>
      <c r="H242" s="169">
        <v>164.9</v>
      </c>
      <c r="I242" s="170"/>
      <c r="L242" s="165"/>
      <c r="M242" s="171"/>
      <c r="T242" s="172"/>
      <c r="AT242" s="167" t="s">
        <v>224</v>
      </c>
      <c r="AU242" s="167" t="s">
        <v>82</v>
      </c>
      <c r="AV242" s="12" t="s">
        <v>84</v>
      </c>
      <c r="AW242" s="12" t="s">
        <v>226</v>
      </c>
      <c r="AX242" s="12" t="s">
        <v>74</v>
      </c>
      <c r="AY242" s="167" t="s">
        <v>193</v>
      </c>
    </row>
    <row r="243" spans="2:65" s="12" customFormat="1" ht="11.25">
      <c r="B243" s="165"/>
      <c r="D243" s="166" t="s">
        <v>224</v>
      </c>
      <c r="E243" s="167" t="s">
        <v>1</v>
      </c>
      <c r="F243" s="168" t="s">
        <v>3992</v>
      </c>
      <c r="H243" s="169">
        <v>3.78</v>
      </c>
      <c r="I243" s="170"/>
      <c r="L243" s="165"/>
      <c r="M243" s="171"/>
      <c r="T243" s="172"/>
      <c r="AT243" s="167" t="s">
        <v>224</v>
      </c>
      <c r="AU243" s="167" t="s">
        <v>82</v>
      </c>
      <c r="AV243" s="12" t="s">
        <v>84</v>
      </c>
      <c r="AW243" s="12" t="s">
        <v>226</v>
      </c>
      <c r="AX243" s="12" t="s">
        <v>74</v>
      </c>
      <c r="AY243" s="167" t="s">
        <v>193</v>
      </c>
    </row>
    <row r="244" spans="2:65" s="12" customFormat="1" ht="11.25">
      <c r="B244" s="165"/>
      <c r="D244" s="166" t="s">
        <v>224</v>
      </c>
      <c r="E244" s="167" t="s">
        <v>1</v>
      </c>
      <c r="F244" s="168" t="s">
        <v>3993</v>
      </c>
      <c r="H244" s="169">
        <v>18.2</v>
      </c>
      <c r="I244" s="170"/>
      <c r="L244" s="165"/>
      <c r="M244" s="171"/>
      <c r="T244" s="172"/>
      <c r="AT244" s="167" t="s">
        <v>224</v>
      </c>
      <c r="AU244" s="167" t="s">
        <v>82</v>
      </c>
      <c r="AV244" s="12" t="s">
        <v>84</v>
      </c>
      <c r="AW244" s="12" t="s">
        <v>226</v>
      </c>
      <c r="AX244" s="12" t="s">
        <v>74</v>
      </c>
      <c r="AY244" s="167" t="s">
        <v>193</v>
      </c>
    </row>
    <row r="245" spans="2:65" s="12" customFormat="1" ht="11.25">
      <c r="B245" s="165"/>
      <c r="D245" s="166" t="s">
        <v>224</v>
      </c>
      <c r="E245" s="167" t="s">
        <v>1</v>
      </c>
      <c r="F245" s="168" t="s">
        <v>3994</v>
      </c>
      <c r="H245" s="169">
        <v>30</v>
      </c>
      <c r="I245" s="170"/>
      <c r="L245" s="165"/>
      <c r="M245" s="171"/>
      <c r="T245" s="172"/>
      <c r="AT245" s="167" t="s">
        <v>224</v>
      </c>
      <c r="AU245" s="167" t="s">
        <v>82</v>
      </c>
      <c r="AV245" s="12" t="s">
        <v>84</v>
      </c>
      <c r="AW245" s="12" t="s">
        <v>226</v>
      </c>
      <c r="AX245" s="12" t="s">
        <v>74</v>
      </c>
      <c r="AY245" s="167" t="s">
        <v>193</v>
      </c>
    </row>
    <row r="246" spans="2:65" s="13" customFormat="1" ht="11.25">
      <c r="B246" s="173"/>
      <c r="D246" s="166" t="s">
        <v>224</v>
      </c>
      <c r="E246" s="174" t="s">
        <v>1</v>
      </c>
      <c r="F246" s="175" t="s">
        <v>227</v>
      </c>
      <c r="H246" s="176">
        <v>216.88</v>
      </c>
      <c r="I246" s="177"/>
      <c r="L246" s="173"/>
      <c r="M246" s="178"/>
      <c r="T246" s="179"/>
      <c r="AT246" s="174" t="s">
        <v>224</v>
      </c>
      <c r="AU246" s="174" t="s">
        <v>82</v>
      </c>
      <c r="AV246" s="13" t="s">
        <v>192</v>
      </c>
      <c r="AW246" s="13" t="s">
        <v>226</v>
      </c>
      <c r="AX246" s="13" t="s">
        <v>82</v>
      </c>
      <c r="AY246" s="174" t="s">
        <v>193</v>
      </c>
    </row>
    <row r="247" spans="2:65" s="12" customFormat="1" ht="11.25">
      <c r="B247" s="165"/>
      <c r="D247" s="166" t="s">
        <v>224</v>
      </c>
      <c r="F247" s="168" t="s">
        <v>3996</v>
      </c>
      <c r="H247" s="169">
        <v>1301.28</v>
      </c>
      <c r="I247" s="170"/>
      <c r="L247" s="165"/>
      <c r="M247" s="171"/>
      <c r="T247" s="172"/>
      <c r="AT247" s="167" t="s">
        <v>224</v>
      </c>
      <c r="AU247" s="167" t="s">
        <v>82</v>
      </c>
      <c r="AV247" s="12" t="s">
        <v>84</v>
      </c>
      <c r="AW247" s="12" t="s">
        <v>3</v>
      </c>
      <c r="AX247" s="12" t="s">
        <v>82</v>
      </c>
      <c r="AY247" s="167" t="s">
        <v>193</v>
      </c>
    </row>
    <row r="248" spans="2:65" s="1" customFormat="1" ht="44.25" customHeight="1">
      <c r="B248" s="114"/>
      <c r="C248" s="157" t="s">
        <v>282</v>
      </c>
      <c r="D248" s="157" t="s">
        <v>207</v>
      </c>
      <c r="E248" s="158" t="s">
        <v>2004</v>
      </c>
      <c r="F248" s="159" t="s">
        <v>2005</v>
      </c>
      <c r="G248" s="160" t="s">
        <v>864</v>
      </c>
      <c r="H248" s="161">
        <v>213.1</v>
      </c>
      <c r="I248" s="162"/>
      <c r="J248" s="163">
        <f>ROUND(I248*H248,2)</f>
        <v>0</v>
      </c>
      <c r="K248" s="159" t="s">
        <v>1085</v>
      </c>
      <c r="L248" s="30"/>
      <c r="M248" s="164" t="s">
        <v>1</v>
      </c>
      <c r="N248" s="113" t="s">
        <v>39</v>
      </c>
      <c r="P248" s="153">
        <f>O248*H248</f>
        <v>0</v>
      </c>
      <c r="Q248" s="153">
        <v>0</v>
      </c>
      <c r="R248" s="153">
        <f>Q248*H248</f>
        <v>0</v>
      </c>
      <c r="S248" s="153">
        <v>0</v>
      </c>
      <c r="T248" s="154">
        <f>S248*H248</f>
        <v>0</v>
      </c>
      <c r="AR248" s="155" t="s">
        <v>268</v>
      </c>
      <c r="AT248" s="155" t="s">
        <v>207</v>
      </c>
      <c r="AU248" s="155" t="s">
        <v>82</v>
      </c>
      <c r="AY248" s="15" t="s">
        <v>193</v>
      </c>
      <c r="BE248" s="156">
        <f>IF(N248="základní",J248,0)</f>
        <v>0</v>
      </c>
      <c r="BF248" s="156">
        <f>IF(N248="snížená",J248,0)</f>
        <v>0</v>
      </c>
      <c r="BG248" s="156">
        <f>IF(N248="zákl. přenesená",J248,0)</f>
        <v>0</v>
      </c>
      <c r="BH248" s="156">
        <f>IF(N248="sníž. přenesená",J248,0)</f>
        <v>0</v>
      </c>
      <c r="BI248" s="156">
        <f>IF(N248="nulová",J248,0)</f>
        <v>0</v>
      </c>
      <c r="BJ248" s="15" t="s">
        <v>82</v>
      </c>
      <c r="BK248" s="156">
        <f>ROUND(I248*H248,2)</f>
        <v>0</v>
      </c>
      <c r="BL248" s="15" t="s">
        <v>268</v>
      </c>
      <c r="BM248" s="155" t="s">
        <v>3997</v>
      </c>
    </row>
    <row r="249" spans="2:65" s="1" customFormat="1" ht="11.25">
      <c r="B249" s="30"/>
      <c r="D249" s="180" t="s">
        <v>286</v>
      </c>
      <c r="F249" s="181" t="s">
        <v>2007</v>
      </c>
      <c r="I249" s="115"/>
      <c r="L249" s="30"/>
      <c r="M249" s="182"/>
      <c r="T249" s="54"/>
      <c r="AT249" s="15" t="s">
        <v>286</v>
      </c>
      <c r="AU249" s="15" t="s">
        <v>82</v>
      </c>
    </row>
    <row r="250" spans="2:65" s="12" customFormat="1" ht="11.25">
      <c r="B250" s="165"/>
      <c r="D250" s="166" t="s">
        <v>224</v>
      </c>
      <c r="E250" s="167" t="s">
        <v>1</v>
      </c>
      <c r="F250" s="168" t="s">
        <v>3998</v>
      </c>
      <c r="H250" s="169">
        <v>164.9</v>
      </c>
      <c r="I250" s="170"/>
      <c r="L250" s="165"/>
      <c r="M250" s="171"/>
      <c r="T250" s="172"/>
      <c r="AT250" s="167" t="s">
        <v>224</v>
      </c>
      <c r="AU250" s="167" t="s">
        <v>82</v>
      </c>
      <c r="AV250" s="12" t="s">
        <v>84</v>
      </c>
      <c r="AW250" s="12" t="s">
        <v>226</v>
      </c>
      <c r="AX250" s="12" t="s">
        <v>74</v>
      </c>
      <c r="AY250" s="167" t="s">
        <v>193</v>
      </c>
    </row>
    <row r="251" spans="2:65" s="12" customFormat="1" ht="11.25">
      <c r="B251" s="165"/>
      <c r="D251" s="166" t="s">
        <v>224</v>
      </c>
      <c r="E251" s="167" t="s">
        <v>1</v>
      </c>
      <c r="F251" s="168" t="s">
        <v>3999</v>
      </c>
      <c r="H251" s="169">
        <v>18.2</v>
      </c>
      <c r="I251" s="170"/>
      <c r="L251" s="165"/>
      <c r="M251" s="171"/>
      <c r="T251" s="172"/>
      <c r="AT251" s="167" t="s">
        <v>224</v>
      </c>
      <c r="AU251" s="167" t="s">
        <v>82</v>
      </c>
      <c r="AV251" s="12" t="s">
        <v>84</v>
      </c>
      <c r="AW251" s="12" t="s">
        <v>226</v>
      </c>
      <c r="AX251" s="12" t="s">
        <v>74</v>
      </c>
      <c r="AY251" s="167" t="s">
        <v>193</v>
      </c>
    </row>
    <row r="252" spans="2:65" s="12" customFormat="1" ht="11.25">
      <c r="B252" s="165"/>
      <c r="D252" s="166" t="s">
        <v>224</v>
      </c>
      <c r="E252" s="167" t="s">
        <v>1</v>
      </c>
      <c r="F252" s="168" t="s">
        <v>4000</v>
      </c>
      <c r="H252" s="169">
        <v>30</v>
      </c>
      <c r="I252" s="170"/>
      <c r="L252" s="165"/>
      <c r="M252" s="171"/>
      <c r="T252" s="172"/>
      <c r="AT252" s="167" t="s">
        <v>224</v>
      </c>
      <c r="AU252" s="167" t="s">
        <v>82</v>
      </c>
      <c r="AV252" s="12" t="s">
        <v>84</v>
      </c>
      <c r="AW252" s="12" t="s">
        <v>226</v>
      </c>
      <c r="AX252" s="12" t="s">
        <v>74</v>
      </c>
      <c r="AY252" s="167" t="s">
        <v>193</v>
      </c>
    </row>
    <row r="253" spans="2:65" s="13" customFormat="1" ht="11.25">
      <c r="B253" s="173"/>
      <c r="D253" s="166" t="s">
        <v>224</v>
      </c>
      <c r="E253" s="174" t="s">
        <v>1</v>
      </c>
      <c r="F253" s="175" t="s">
        <v>227</v>
      </c>
      <c r="H253" s="176">
        <v>213.1</v>
      </c>
      <c r="I253" s="177"/>
      <c r="L253" s="173"/>
      <c r="M253" s="178"/>
      <c r="T253" s="179"/>
      <c r="AT253" s="174" t="s">
        <v>224</v>
      </c>
      <c r="AU253" s="174" t="s">
        <v>82</v>
      </c>
      <c r="AV253" s="13" t="s">
        <v>192</v>
      </c>
      <c r="AW253" s="13" t="s">
        <v>226</v>
      </c>
      <c r="AX253" s="13" t="s">
        <v>82</v>
      </c>
      <c r="AY253" s="174" t="s">
        <v>193</v>
      </c>
    </row>
    <row r="254" spans="2:65" s="1" customFormat="1" ht="44.25" customHeight="1">
      <c r="B254" s="114"/>
      <c r="C254" s="157" t="s">
        <v>458</v>
      </c>
      <c r="D254" s="157" t="s">
        <v>207</v>
      </c>
      <c r="E254" s="158" t="s">
        <v>3523</v>
      </c>
      <c r="F254" s="159" t="s">
        <v>3524</v>
      </c>
      <c r="G254" s="160" t="s">
        <v>864</v>
      </c>
      <c r="H254" s="161">
        <v>3.78</v>
      </c>
      <c r="I254" s="162"/>
      <c r="J254" s="163">
        <f>ROUND(I254*H254,2)</f>
        <v>0</v>
      </c>
      <c r="K254" s="159" t="s">
        <v>1085</v>
      </c>
      <c r="L254" s="30"/>
      <c r="M254" s="164" t="s">
        <v>1</v>
      </c>
      <c r="N254" s="113" t="s">
        <v>39</v>
      </c>
      <c r="P254" s="153">
        <f>O254*H254</f>
        <v>0</v>
      </c>
      <c r="Q254" s="153">
        <v>0</v>
      </c>
      <c r="R254" s="153">
        <f>Q254*H254</f>
        <v>0</v>
      </c>
      <c r="S254" s="153">
        <v>0</v>
      </c>
      <c r="T254" s="154">
        <f>S254*H254</f>
        <v>0</v>
      </c>
      <c r="AR254" s="155" t="s">
        <v>268</v>
      </c>
      <c r="AT254" s="155" t="s">
        <v>207</v>
      </c>
      <c r="AU254" s="155" t="s">
        <v>82</v>
      </c>
      <c r="AY254" s="15" t="s">
        <v>193</v>
      </c>
      <c r="BE254" s="156">
        <f>IF(N254="základní",J254,0)</f>
        <v>0</v>
      </c>
      <c r="BF254" s="156">
        <f>IF(N254="snížená",J254,0)</f>
        <v>0</v>
      </c>
      <c r="BG254" s="156">
        <f>IF(N254="zákl. přenesená",J254,0)</f>
        <v>0</v>
      </c>
      <c r="BH254" s="156">
        <f>IF(N254="sníž. přenesená",J254,0)</f>
        <v>0</v>
      </c>
      <c r="BI254" s="156">
        <f>IF(N254="nulová",J254,0)</f>
        <v>0</v>
      </c>
      <c r="BJ254" s="15" t="s">
        <v>82</v>
      </c>
      <c r="BK254" s="156">
        <f>ROUND(I254*H254,2)</f>
        <v>0</v>
      </c>
      <c r="BL254" s="15" t="s">
        <v>268</v>
      </c>
      <c r="BM254" s="155" t="s">
        <v>4001</v>
      </c>
    </row>
    <row r="255" spans="2:65" s="1" customFormat="1" ht="11.25">
      <c r="B255" s="30"/>
      <c r="D255" s="180" t="s">
        <v>286</v>
      </c>
      <c r="F255" s="181" t="s">
        <v>3526</v>
      </c>
      <c r="I255" s="115"/>
      <c r="L255" s="30"/>
      <c r="M255" s="182"/>
      <c r="T255" s="54"/>
      <c r="AT255" s="15" t="s">
        <v>286</v>
      </c>
      <c r="AU255" s="15" t="s">
        <v>82</v>
      </c>
    </row>
    <row r="256" spans="2:65" s="12" customFormat="1" ht="11.25">
      <c r="B256" s="165"/>
      <c r="D256" s="166" t="s">
        <v>224</v>
      </c>
      <c r="E256" s="167" t="s">
        <v>1</v>
      </c>
      <c r="F256" s="168" t="s">
        <v>4002</v>
      </c>
      <c r="H256" s="169">
        <v>3.78</v>
      </c>
      <c r="I256" s="170"/>
      <c r="L256" s="165"/>
      <c r="M256" s="171"/>
      <c r="T256" s="172"/>
      <c r="AT256" s="167" t="s">
        <v>224</v>
      </c>
      <c r="AU256" s="167" t="s">
        <v>82</v>
      </c>
      <c r="AV256" s="12" t="s">
        <v>84</v>
      </c>
      <c r="AW256" s="12" t="s">
        <v>226</v>
      </c>
      <c r="AX256" s="12" t="s">
        <v>82</v>
      </c>
      <c r="AY256" s="167" t="s">
        <v>193</v>
      </c>
    </row>
    <row r="257" spans="2:65" s="1" customFormat="1" ht="24.2" customHeight="1">
      <c r="B257" s="114"/>
      <c r="C257" s="157" t="s">
        <v>285</v>
      </c>
      <c r="D257" s="157" t="s">
        <v>207</v>
      </c>
      <c r="E257" s="158" t="s">
        <v>929</v>
      </c>
      <c r="F257" s="159" t="s">
        <v>930</v>
      </c>
      <c r="G257" s="160" t="s">
        <v>864</v>
      </c>
      <c r="H257" s="161">
        <v>332.904</v>
      </c>
      <c r="I257" s="162"/>
      <c r="J257" s="163">
        <f>ROUND(I257*H257,2)</f>
        <v>0</v>
      </c>
      <c r="K257" s="159" t="s">
        <v>1003</v>
      </c>
      <c r="L257" s="30"/>
      <c r="M257" s="164" t="s">
        <v>1</v>
      </c>
      <c r="N257" s="113" t="s">
        <v>39</v>
      </c>
      <c r="P257" s="153">
        <f>O257*H257</f>
        <v>0</v>
      </c>
      <c r="Q257" s="153">
        <v>0</v>
      </c>
      <c r="R257" s="153">
        <f>Q257*H257</f>
        <v>0</v>
      </c>
      <c r="S257" s="153">
        <v>0</v>
      </c>
      <c r="T257" s="154">
        <f>S257*H257</f>
        <v>0</v>
      </c>
      <c r="AR257" s="155" t="s">
        <v>268</v>
      </c>
      <c r="AT257" s="155" t="s">
        <v>207</v>
      </c>
      <c r="AU257" s="155" t="s">
        <v>82</v>
      </c>
      <c r="AY257" s="15" t="s">
        <v>193</v>
      </c>
      <c r="BE257" s="156">
        <f>IF(N257="základní",J257,0)</f>
        <v>0</v>
      </c>
      <c r="BF257" s="156">
        <f>IF(N257="snížená",J257,0)</f>
        <v>0</v>
      </c>
      <c r="BG257" s="156">
        <f>IF(N257="zákl. přenesená",J257,0)</f>
        <v>0</v>
      </c>
      <c r="BH257" s="156">
        <f>IF(N257="sníž. přenesená",J257,0)</f>
        <v>0</v>
      </c>
      <c r="BI257" s="156">
        <f>IF(N257="nulová",J257,0)</f>
        <v>0</v>
      </c>
      <c r="BJ257" s="15" t="s">
        <v>82</v>
      </c>
      <c r="BK257" s="156">
        <f>ROUND(I257*H257,2)</f>
        <v>0</v>
      </c>
      <c r="BL257" s="15" t="s">
        <v>268</v>
      </c>
      <c r="BM257" s="155" t="s">
        <v>4003</v>
      </c>
    </row>
    <row r="258" spans="2:65" s="1" customFormat="1" ht="11.25">
      <c r="B258" s="30"/>
      <c r="D258" s="180" t="s">
        <v>286</v>
      </c>
      <c r="F258" s="181" t="s">
        <v>2011</v>
      </c>
      <c r="I258" s="115"/>
      <c r="L258" s="30"/>
      <c r="M258" s="182"/>
      <c r="T258" s="54"/>
      <c r="AT258" s="15" t="s">
        <v>286</v>
      </c>
      <c r="AU258" s="15" t="s">
        <v>82</v>
      </c>
    </row>
    <row r="259" spans="2:65" s="12" customFormat="1" ht="11.25">
      <c r="B259" s="165"/>
      <c r="D259" s="166" t="s">
        <v>224</v>
      </c>
      <c r="E259" s="167" t="s">
        <v>1</v>
      </c>
      <c r="F259" s="168" t="s">
        <v>4004</v>
      </c>
      <c r="H259" s="169">
        <v>211.23099999999999</v>
      </c>
      <c r="I259" s="170"/>
      <c r="L259" s="165"/>
      <c r="M259" s="171"/>
      <c r="T259" s="172"/>
      <c r="AT259" s="167" t="s">
        <v>224</v>
      </c>
      <c r="AU259" s="167" t="s">
        <v>82</v>
      </c>
      <c r="AV259" s="12" t="s">
        <v>84</v>
      </c>
      <c r="AW259" s="12" t="s">
        <v>226</v>
      </c>
      <c r="AX259" s="12" t="s">
        <v>74</v>
      </c>
      <c r="AY259" s="167" t="s">
        <v>193</v>
      </c>
    </row>
    <row r="260" spans="2:65" s="12" customFormat="1" ht="11.25">
      <c r="B260" s="165"/>
      <c r="D260" s="166" t="s">
        <v>224</v>
      </c>
      <c r="E260" s="167" t="s">
        <v>1</v>
      </c>
      <c r="F260" s="168" t="s">
        <v>4005</v>
      </c>
      <c r="H260" s="169">
        <v>28.8</v>
      </c>
      <c r="I260" s="170"/>
      <c r="L260" s="165"/>
      <c r="M260" s="171"/>
      <c r="T260" s="172"/>
      <c r="AT260" s="167" t="s">
        <v>224</v>
      </c>
      <c r="AU260" s="167" t="s">
        <v>82</v>
      </c>
      <c r="AV260" s="12" t="s">
        <v>84</v>
      </c>
      <c r="AW260" s="12" t="s">
        <v>226</v>
      </c>
      <c r="AX260" s="12" t="s">
        <v>74</v>
      </c>
      <c r="AY260" s="167" t="s">
        <v>193</v>
      </c>
    </row>
    <row r="261" spans="2:65" s="12" customFormat="1" ht="11.25">
      <c r="B261" s="165"/>
      <c r="D261" s="166" t="s">
        <v>224</v>
      </c>
      <c r="E261" s="167" t="s">
        <v>1</v>
      </c>
      <c r="F261" s="168" t="s">
        <v>4006</v>
      </c>
      <c r="H261" s="169">
        <v>4.2268800000000004</v>
      </c>
      <c r="I261" s="170"/>
      <c r="L261" s="165"/>
      <c r="M261" s="171"/>
      <c r="T261" s="172"/>
      <c r="AT261" s="167" t="s">
        <v>224</v>
      </c>
      <c r="AU261" s="167" t="s">
        <v>82</v>
      </c>
      <c r="AV261" s="12" t="s">
        <v>84</v>
      </c>
      <c r="AW261" s="12" t="s">
        <v>226</v>
      </c>
      <c r="AX261" s="12" t="s">
        <v>74</v>
      </c>
      <c r="AY261" s="167" t="s">
        <v>193</v>
      </c>
    </row>
    <row r="262" spans="2:65" s="12" customFormat="1" ht="11.25">
      <c r="B262" s="165"/>
      <c r="D262" s="166" t="s">
        <v>224</v>
      </c>
      <c r="E262" s="167" t="s">
        <v>1</v>
      </c>
      <c r="F262" s="168" t="s">
        <v>4007</v>
      </c>
      <c r="H262" s="169">
        <v>22.096800000000002</v>
      </c>
      <c r="I262" s="170"/>
      <c r="L262" s="165"/>
      <c r="M262" s="171"/>
      <c r="T262" s="172"/>
      <c r="AT262" s="167" t="s">
        <v>224</v>
      </c>
      <c r="AU262" s="167" t="s">
        <v>82</v>
      </c>
      <c r="AV262" s="12" t="s">
        <v>84</v>
      </c>
      <c r="AW262" s="12" t="s">
        <v>226</v>
      </c>
      <c r="AX262" s="12" t="s">
        <v>74</v>
      </c>
      <c r="AY262" s="167" t="s">
        <v>193</v>
      </c>
    </row>
    <row r="263" spans="2:65" s="12" customFormat="1" ht="11.25">
      <c r="B263" s="165"/>
      <c r="D263" s="166" t="s">
        <v>224</v>
      </c>
      <c r="E263" s="167" t="s">
        <v>1</v>
      </c>
      <c r="F263" s="168" t="s">
        <v>4008</v>
      </c>
      <c r="H263" s="169">
        <v>57.588000000000001</v>
      </c>
      <c r="I263" s="170"/>
      <c r="L263" s="165"/>
      <c r="M263" s="171"/>
      <c r="T263" s="172"/>
      <c r="AT263" s="167" t="s">
        <v>224</v>
      </c>
      <c r="AU263" s="167" t="s">
        <v>82</v>
      </c>
      <c r="AV263" s="12" t="s">
        <v>84</v>
      </c>
      <c r="AW263" s="12" t="s">
        <v>226</v>
      </c>
      <c r="AX263" s="12" t="s">
        <v>74</v>
      </c>
      <c r="AY263" s="167" t="s">
        <v>193</v>
      </c>
    </row>
    <row r="264" spans="2:65" s="12" customFormat="1" ht="11.25">
      <c r="B264" s="165"/>
      <c r="D264" s="166" t="s">
        <v>224</v>
      </c>
      <c r="E264" s="167" t="s">
        <v>1</v>
      </c>
      <c r="F264" s="168" t="s">
        <v>4009</v>
      </c>
      <c r="H264" s="169">
        <v>4.2240000000000002</v>
      </c>
      <c r="I264" s="170"/>
      <c r="L264" s="165"/>
      <c r="M264" s="171"/>
      <c r="T264" s="172"/>
      <c r="AT264" s="167" t="s">
        <v>224</v>
      </c>
      <c r="AU264" s="167" t="s">
        <v>82</v>
      </c>
      <c r="AV264" s="12" t="s">
        <v>84</v>
      </c>
      <c r="AW264" s="12" t="s">
        <v>226</v>
      </c>
      <c r="AX264" s="12" t="s">
        <v>74</v>
      </c>
      <c r="AY264" s="167" t="s">
        <v>193</v>
      </c>
    </row>
    <row r="265" spans="2:65" s="12" customFormat="1" ht="11.25">
      <c r="B265" s="165"/>
      <c r="D265" s="166" t="s">
        <v>224</v>
      </c>
      <c r="E265" s="167" t="s">
        <v>1</v>
      </c>
      <c r="F265" s="168" t="s">
        <v>4010</v>
      </c>
      <c r="H265" s="169">
        <v>1.9872000000000001</v>
      </c>
      <c r="I265" s="170"/>
      <c r="L265" s="165"/>
      <c r="M265" s="171"/>
      <c r="T265" s="172"/>
      <c r="AT265" s="167" t="s">
        <v>224</v>
      </c>
      <c r="AU265" s="167" t="s">
        <v>82</v>
      </c>
      <c r="AV265" s="12" t="s">
        <v>84</v>
      </c>
      <c r="AW265" s="12" t="s">
        <v>226</v>
      </c>
      <c r="AX265" s="12" t="s">
        <v>74</v>
      </c>
      <c r="AY265" s="167" t="s">
        <v>193</v>
      </c>
    </row>
    <row r="266" spans="2:65" s="12" customFormat="1" ht="11.25">
      <c r="B266" s="165"/>
      <c r="D266" s="166" t="s">
        <v>224</v>
      </c>
      <c r="E266" s="167" t="s">
        <v>1</v>
      </c>
      <c r="F266" s="168" t="s">
        <v>4011</v>
      </c>
      <c r="H266" s="169">
        <v>2.75</v>
      </c>
      <c r="I266" s="170"/>
      <c r="L266" s="165"/>
      <c r="M266" s="171"/>
      <c r="T266" s="172"/>
      <c r="AT266" s="167" t="s">
        <v>224</v>
      </c>
      <c r="AU266" s="167" t="s">
        <v>82</v>
      </c>
      <c r="AV266" s="12" t="s">
        <v>84</v>
      </c>
      <c r="AW266" s="12" t="s">
        <v>226</v>
      </c>
      <c r="AX266" s="12" t="s">
        <v>74</v>
      </c>
      <c r="AY266" s="167" t="s">
        <v>193</v>
      </c>
    </row>
    <row r="267" spans="2:65" s="13" customFormat="1" ht="11.25">
      <c r="B267" s="173"/>
      <c r="D267" s="166" t="s">
        <v>224</v>
      </c>
      <c r="E267" s="174" t="s">
        <v>1</v>
      </c>
      <c r="F267" s="175" t="s">
        <v>227</v>
      </c>
      <c r="H267" s="176">
        <v>332.90388000000002</v>
      </c>
      <c r="I267" s="177"/>
      <c r="L267" s="173"/>
      <c r="M267" s="178"/>
      <c r="T267" s="179"/>
      <c r="AT267" s="174" t="s">
        <v>224</v>
      </c>
      <c r="AU267" s="174" t="s">
        <v>82</v>
      </c>
      <c r="AV267" s="13" t="s">
        <v>192</v>
      </c>
      <c r="AW267" s="13" t="s">
        <v>226</v>
      </c>
      <c r="AX267" s="13" t="s">
        <v>82</v>
      </c>
      <c r="AY267" s="174" t="s">
        <v>193</v>
      </c>
    </row>
    <row r="268" spans="2:65" s="1" customFormat="1" ht="21.75" customHeight="1">
      <c r="B268" s="114"/>
      <c r="C268" s="157" t="s">
        <v>467</v>
      </c>
      <c r="D268" s="157" t="s">
        <v>207</v>
      </c>
      <c r="E268" s="158" t="s">
        <v>2014</v>
      </c>
      <c r="F268" s="159" t="s">
        <v>2015</v>
      </c>
      <c r="G268" s="160" t="s">
        <v>199</v>
      </c>
      <c r="H268" s="161">
        <v>3</v>
      </c>
      <c r="I268" s="162"/>
      <c r="J268" s="163">
        <f>ROUND(I268*H268,2)</f>
        <v>0</v>
      </c>
      <c r="K268" s="159" t="s">
        <v>1</v>
      </c>
      <c r="L268" s="30"/>
      <c r="M268" s="164" t="s">
        <v>1</v>
      </c>
      <c r="N268" s="113" t="s">
        <v>39</v>
      </c>
      <c r="P268" s="153">
        <f>O268*H268</f>
        <v>0</v>
      </c>
      <c r="Q268" s="153">
        <v>0</v>
      </c>
      <c r="R268" s="153">
        <f>Q268*H268</f>
        <v>0</v>
      </c>
      <c r="S268" s="153">
        <v>0</v>
      </c>
      <c r="T268" s="154">
        <f>S268*H268</f>
        <v>0</v>
      </c>
      <c r="AR268" s="155" t="s">
        <v>192</v>
      </c>
      <c r="AT268" s="155" t="s">
        <v>207</v>
      </c>
      <c r="AU268" s="155" t="s">
        <v>82</v>
      </c>
      <c r="AY268" s="15" t="s">
        <v>193</v>
      </c>
      <c r="BE268" s="156">
        <f>IF(N268="základní",J268,0)</f>
        <v>0</v>
      </c>
      <c r="BF268" s="156">
        <f>IF(N268="snížená",J268,0)</f>
        <v>0</v>
      </c>
      <c r="BG268" s="156">
        <f>IF(N268="zákl. přenesená",J268,0)</f>
        <v>0</v>
      </c>
      <c r="BH268" s="156">
        <f>IF(N268="sníž. přenesená",J268,0)</f>
        <v>0</v>
      </c>
      <c r="BI268" s="156">
        <f>IF(N268="nulová",J268,0)</f>
        <v>0</v>
      </c>
      <c r="BJ268" s="15" t="s">
        <v>82</v>
      </c>
      <c r="BK268" s="156">
        <f>ROUND(I268*H268,2)</f>
        <v>0</v>
      </c>
      <c r="BL268" s="15" t="s">
        <v>192</v>
      </c>
      <c r="BM268" s="155" t="s">
        <v>4012</v>
      </c>
    </row>
    <row r="269" spans="2:65" s="1" customFormat="1" ht="16.5" customHeight="1">
      <c r="B269" s="114"/>
      <c r="C269" s="157" t="s">
        <v>290</v>
      </c>
      <c r="D269" s="157" t="s">
        <v>207</v>
      </c>
      <c r="E269" s="158" t="s">
        <v>2080</v>
      </c>
      <c r="F269" s="159" t="s">
        <v>2081</v>
      </c>
      <c r="G269" s="160" t="s">
        <v>857</v>
      </c>
      <c r="H269" s="161">
        <v>12.054</v>
      </c>
      <c r="I269" s="162"/>
      <c r="J269" s="163">
        <f>ROUND(I269*H269,2)</f>
        <v>0</v>
      </c>
      <c r="K269" s="159" t="s">
        <v>1</v>
      </c>
      <c r="L269" s="30"/>
      <c r="M269" s="164" t="s">
        <v>1</v>
      </c>
      <c r="N269" s="113" t="s">
        <v>39</v>
      </c>
      <c r="P269" s="153">
        <f>O269*H269</f>
        <v>0</v>
      </c>
      <c r="Q269" s="153">
        <v>0</v>
      </c>
      <c r="R269" s="153">
        <f>Q269*H269</f>
        <v>0</v>
      </c>
      <c r="S269" s="153">
        <v>0</v>
      </c>
      <c r="T269" s="154">
        <f>S269*H269</f>
        <v>0</v>
      </c>
      <c r="AR269" s="155" t="s">
        <v>1004</v>
      </c>
      <c r="AT269" s="155" t="s">
        <v>207</v>
      </c>
      <c r="AU269" s="155" t="s">
        <v>82</v>
      </c>
      <c r="AY269" s="15" t="s">
        <v>193</v>
      </c>
      <c r="BE269" s="156">
        <f>IF(N269="základní",J269,0)</f>
        <v>0</v>
      </c>
      <c r="BF269" s="156">
        <f>IF(N269="snížená",J269,0)</f>
        <v>0</v>
      </c>
      <c r="BG269" s="156">
        <f>IF(N269="zákl. přenesená",J269,0)</f>
        <v>0</v>
      </c>
      <c r="BH269" s="156">
        <f>IF(N269="sníž. přenesená",J269,0)</f>
        <v>0</v>
      </c>
      <c r="BI269" s="156">
        <f>IF(N269="nulová",J269,0)</f>
        <v>0</v>
      </c>
      <c r="BJ269" s="15" t="s">
        <v>82</v>
      </c>
      <c r="BK269" s="156">
        <f>ROUND(I269*H269,2)</f>
        <v>0</v>
      </c>
      <c r="BL269" s="15" t="s">
        <v>1004</v>
      </c>
      <c r="BM269" s="155" t="s">
        <v>4013</v>
      </c>
    </row>
    <row r="270" spans="2:65" s="12" customFormat="1" ht="11.25">
      <c r="B270" s="165"/>
      <c r="D270" s="166" t="s">
        <v>224</v>
      </c>
      <c r="E270" s="167" t="s">
        <v>1</v>
      </c>
      <c r="F270" s="168" t="s">
        <v>4014</v>
      </c>
      <c r="H270" s="169">
        <v>12.054</v>
      </c>
      <c r="I270" s="170"/>
      <c r="L270" s="165"/>
      <c r="M270" s="171"/>
      <c r="T270" s="172"/>
      <c r="AT270" s="167" t="s">
        <v>224</v>
      </c>
      <c r="AU270" s="167" t="s">
        <v>82</v>
      </c>
      <c r="AV270" s="12" t="s">
        <v>84</v>
      </c>
      <c r="AW270" s="12" t="s">
        <v>226</v>
      </c>
      <c r="AX270" s="12" t="s">
        <v>74</v>
      </c>
      <c r="AY270" s="167" t="s">
        <v>193</v>
      </c>
    </row>
    <row r="271" spans="2:65" s="13" customFormat="1" ht="11.25">
      <c r="B271" s="173"/>
      <c r="D271" s="166" t="s">
        <v>224</v>
      </c>
      <c r="E271" s="174" t="s">
        <v>1</v>
      </c>
      <c r="F271" s="175" t="s">
        <v>227</v>
      </c>
      <c r="H271" s="176">
        <v>12.054</v>
      </c>
      <c r="I271" s="177"/>
      <c r="L271" s="173"/>
      <c r="M271" s="178"/>
      <c r="T271" s="179"/>
      <c r="AT271" s="174" t="s">
        <v>224</v>
      </c>
      <c r="AU271" s="174" t="s">
        <v>82</v>
      </c>
      <c r="AV271" s="13" t="s">
        <v>192</v>
      </c>
      <c r="AW271" s="13" t="s">
        <v>226</v>
      </c>
      <c r="AX271" s="13" t="s">
        <v>82</v>
      </c>
      <c r="AY271" s="174" t="s">
        <v>193</v>
      </c>
    </row>
    <row r="272" spans="2:65" s="1" customFormat="1" ht="16.5" customHeight="1">
      <c r="B272" s="114"/>
      <c r="C272" s="143" t="s">
        <v>477</v>
      </c>
      <c r="D272" s="143" t="s">
        <v>196</v>
      </c>
      <c r="E272" s="144" t="s">
        <v>2087</v>
      </c>
      <c r="F272" s="145" t="s">
        <v>1008</v>
      </c>
      <c r="G272" s="146" t="s">
        <v>857</v>
      </c>
      <c r="H272" s="147">
        <v>12.054</v>
      </c>
      <c r="I272" s="148"/>
      <c r="J272" s="149">
        <f>ROUND(I272*H272,2)</f>
        <v>0</v>
      </c>
      <c r="K272" s="145" t="s">
        <v>1</v>
      </c>
      <c r="L272" s="150"/>
      <c r="M272" s="151" t="s">
        <v>1</v>
      </c>
      <c r="N272" s="152" t="s">
        <v>39</v>
      </c>
      <c r="P272" s="153">
        <f>O272*H272</f>
        <v>0</v>
      </c>
      <c r="Q272" s="153">
        <v>0</v>
      </c>
      <c r="R272" s="153">
        <f>Q272*H272</f>
        <v>0</v>
      </c>
      <c r="S272" s="153">
        <v>0</v>
      </c>
      <c r="T272" s="154">
        <f>S272*H272</f>
        <v>0</v>
      </c>
      <c r="AR272" s="155" t="s">
        <v>1004</v>
      </c>
      <c r="AT272" s="155" t="s">
        <v>196</v>
      </c>
      <c r="AU272" s="155" t="s">
        <v>82</v>
      </c>
      <c r="AY272" s="15" t="s">
        <v>193</v>
      </c>
      <c r="BE272" s="156">
        <f>IF(N272="základní",J272,0)</f>
        <v>0</v>
      </c>
      <c r="BF272" s="156">
        <f>IF(N272="snížená",J272,0)</f>
        <v>0</v>
      </c>
      <c r="BG272" s="156">
        <f>IF(N272="zákl. přenesená",J272,0)</f>
        <v>0</v>
      </c>
      <c r="BH272" s="156">
        <f>IF(N272="sníž. přenesená",J272,0)</f>
        <v>0</v>
      </c>
      <c r="BI272" s="156">
        <f>IF(N272="nulová",J272,0)</f>
        <v>0</v>
      </c>
      <c r="BJ272" s="15" t="s">
        <v>82</v>
      </c>
      <c r="BK272" s="156">
        <f>ROUND(I272*H272,2)</f>
        <v>0</v>
      </c>
      <c r="BL272" s="15" t="s">
        <v>1004</v>
      </c>
      <c r="BM272" s="155" t="s">
        <v>4015</v>
      </c>
    </row>
    <row r="273" spans="2:65" s="12" customFormat="1" ht="11.25">
      <c r="B273" s="165"/>
      <c r="D273" s="166" t="s">
        <v>224</v>
      </c>
      <c r="E273" s="167" t="s">
        <v>1</v>
      </c>
      <c r="F273" s="168" t="s">
        <v>4014</v>
      </c>
      <c r="H273" s="169">
        <v>12.054</v>
      </c>
      <c r="I273" s="170"/>
      <c r="L273" s="165"/>
      <c r="M273" s="171"/>
      <c r="T273" s="172"/>
      <c r="AT273" s="167" t="s">
        <v>224</v>
      </c>
      <c r="AU273" s="167" t="s">
        <v>82</v>
      </c>
      <c r="AV273" s="12" t="s">
        <v>84</v>
      </c>
      <c r="AW273" s="12" t="s">
        <v>226</v>
      </c>
      <c r="AX273" s="12" t="s">
        <v>74</v>
      </c>
      <c r="AY273" s="167" t="s">
        <v>193</v>
      </c>
    </row>
    <row r="274" spans="2:65" s="13" customFormat="1" ht="11.25">
      <c r="B274" s="173"/>
      <c r="D274" s="166" t="s">
        <v>224</v>
      </c>
      <c r="E274" s="174" t="s">
        <v>1</v>
      </c>
      <c r="F274" s="175" t="s">
        <v>227</v>
      </c>
      <c r="H274" s="176">
        <v>12.054</v>
      </c>
      <c r="I274" s="177"/>
      <c r="L274" s="173"/>
      <c r="M274" s="178"/>
      <c r="T274" s="179"/>
      <c r="AT274" s="174" t="s">
        <v>224</v>
      </c>
      <c r="AU274" s="174" t="s">
        <v>82</v>
      </c>
      <c r="AV274" s="13" t="s">
        <v>192</v>
      </c>
      <c r="AW274" s="13" t="s">
        <v>226</v>
      </c>
      <c r="AX274" s="13" t="s">
        <v>82</v>
      </c>
      <c r="AY274" s="174" t="s">
        <v>193</v>
      </c>
    </row>
    <row r="275" spans="2:65" s="11" customFormat="1" ht="25.9" customHeight="1">
      <c r="B275" s="131"/>
      <c r="D275" s="132" t="s">
        <v>73</v>
      </c>
      <c r="E275" s="133" t="s">
        <v>993</v>
      </c>
      <c r="F275" s="133" t="s">
        <v>994</v>
      </c>
      <c r="I275" s="134"/>
      <c r="J275" s="135">
        <f>BK275</f>
        <v>0</v>
      </c>
      <c r="L275" s="131"/>
      <c r="M275" s="136"/>
      <c r="P275" s="137">
        <f>SUM(P276:P343)</f>
        <v>0</v>
      </c>
      <c r="R275" s="137">
        <f>SUM(R276:R343)</f>
        <v>52.649316450000001</v>
      </c>
      <c r="T275" s="138">
        <f>SUM(T276:T343)</f>
        <v>173.73884999999999</v>
      </c>
      <c r="AR275" s="132" t="s">
        <v>203</v>
      </c>
      <c r="AT275" s="139" t="s">
        <v>73</v>
      </c>
      <c r="AU275" s="139" t="s">
        <v>74</v>
      </c>
      <c r="AY275" s="132" t="s">
        <v>193</v>
      </c>
      <c r="BK275" s="140">
        <f>SUM(BK276:BK343)</f>
        <v>0</v>
      </c>
    </row>
    <row r="276" spans="2:65" s="1" customFormat="1" ht="44.25" customHeight="1">
      <c r="B276" s="114"/>
      <c r="C276" s="157" t="s">
        <v>294</v>
      </c>
      <c r="D276" s="157" t="s">
        <v>207</v>
      </c>
      <c r="E276" s="158" t="s">
        <v>734</v>
      </c>
      <c r="F276" s="159" t="s">
        <v>735</v>
      </c>
      <c r="G276" s="160" t="s">
        <v>736</v>
      </c>
      <c r="H276" s="161">
        <v>104.1</v>
      </c>
      <c r="I276" s="162"/>
      <c r="J276" s="163">
        <f>ROUND(I276*H276,2)</f>
        <v>0</v>
      </c>
      <c r="K276" s="159" t="s">
        <v>1003</v>
      </c>
      <c r="L276" s="30"/>
      <c r="M276" s="164" t="s">
        <v>1</v>
      </c>
      <c r="N276" s="113" t="s">
        <v>39</v>
      </c>
      <c r="P276" s="153">
        <f>O276*H276</f>
        <v>0</v>
      </c>
      <c r="Q276" s="153">
        <v>0</v>
      </c>
      <c r="R276" s="153">
        <f>Q276*H276</f>
        <v>0</v>
      </c>
      <c r="S276" s="153">
        <v>0</v>
      </c>
      <c r="T276" s="154">
        <f>S276*H276</f>
        <v>0</v>
      </c>
      <c r="AR276" s="155" t="s">
        <v>268</v>
      </c>
      <c r="AT276" s="155" t="s">
        <v>207</v>
      </c>
      <c r="AU276" s="155" t="s">
        <v>82</v>
      </c>
      <c r="AY276" s="15" t="s">
        <v>193</v>
      </c>
      <c r="BE276" s="156">
        <f>IF(N276="základní",J276,0)</f>
        <v>0</v>
      </c>
      <c r="BF276" s="156">
        <f>IF(N276="snížená",J276,0)</f>
        <v>0</v>
      </c>
      <c r="BG276" s="156">
        <f>IF(N276="zákl. přenesená",J276,0)</f>
        <v>0</v>
      </c>
      <c r="BH276" s="156">
        <f>IF(N276="sníž. přenesená",J276,0)</f>
        <v>0</v>
      </c>
      <c r="BI276" s="156">
        <f>IF(N276="nulová",J276,0)</f>
        <v>0</v>
      </c>
      <c r="BJ276" s="15" t="s">
        <v>82</v>
      </c>
      <c r="BK276" s="156">
        <f>ROUND(I276*H276,2)</f>
        <v>0</v>
      </c>
      <c r="BL276" s="15" t="s">
        <v>268</v>
      </c>
      <c r="BM276" s="155" t="s">
        <v>4016</v>
      </c>
    </row>
    <row r="277" spans="2:65" s="1" customFormat="1" ht="11.25">
      <c r="B277" s="30"/>
      <c r="D277" s="180" t="s">
        <v>286</v>
      </c>
      <c r="F277" s="181" t="s">
        <v>2144</v>
      </c>
      <c r="I277" s="115"/>
      <c r="L277" s="30"/>
      <c r="M277" s="182"/>
      <c r="T277" s="54"/>
      <c r="AT277" s="15" t="s">
        <v>286</v>
      </c>
      <c r="AU277" s="15" t="s">
        <v>82</v>
      </c>
    </row>
    <row r="278" spans="2:65" s="12" customFormat="1" ht="11.25">
      <c r="B278" s="165"/>
      <c r="D278" s="166" t="s">
        <v>224</v>
      </c>
      <c r="E278" s="167" t="s">
        <v>1</v>
      </c>
      <c r="F278" s="168" t="s">
        <v>4017</v>
      </c>
      <c r="H278" s="169">
        <v>104.1</v>
      </c>
      <c r="I278" s="170"/>
      <c r="L278" s="165"/>
      <c r="M278" s="171"/>
      <c r="T278" s="172"/>
      <c r="AT278" s="167" t="s">
        <v>224</v>
      </c>
      <c r="AU278" s="167" t="s">
        <v>82</v>
      </c>
      <c r="AV278" s="12" t="s">
        <v>84</v>
      </c>
      <c r="AW278" s="12" t="s">
        <v>226</v>
      </c>
      <c r="AX278" s="12" t="s">
        <v>82</v>
      </c>
      <c r="AY278" s="167" t="s">
        <v>193</v>
      </c>
    </row>
    <row r="279" spans="2:65" s="1" customFormat="1" ht="24.2" customHeight="1">
      <c r="B279" s="114"/>
      <c r="C279" s="157" t="s">
        <v>484</v>
      </c>
      <c r="D279" s="157" t="s">
        <v>207</v>
      </c>
      <c r="E279" s="158" t="s">
        <v>2147</v>
      </c>
      <c r="F279" s="159" t="s">
        <v>745</v>
      </c>
      <c r="G279" s="160" t="s">
        <v>736</v>
      </c>
      <c r="H279" s="161">
        <v>119.715</v>
      </c>
      <c r="I279" s="162"/>
      <c r="J279" s="163">
        <f>ROUND(I279*H279,2)</f>
        <v>0</v>
      </c>
      <c r="K279" s="159" t="s">
        <v>1003</v>
      </c>
      <c r="L279" s="30"/>
      <c r="M279" s="164" t="s">
        <v>1</v>
      </c>
      <c r="N279" s="113" t="s">
        <v>39</v>
      </c>
      <c r="P279" s="153">
        <f>O279*H279</f>
        <v>0</v>
      </c>
      <c r="Q279" s="153">
        <v>3.0000000000000001E-5</v>
      </c>
      <c r="R279" s="153">
        <f>Q279*H279</f>
        <v>3.5914500000000004E-3</v>
      </c>
      <c r="S279" s="153">
        <v>0</v>
      </c>
      <c r="T279" s="154">
        <f>S279*H279</f>
        <v>0</v>
      </c>
      <c r="AR279" s="155" t="s">
        <v>268</v>
      </c>
      <c r="AT279" s="155" t="s">
        <v>207</v>
      </c>
      <c r="AU279" s="155" t="s">
        <v>82</v>
      </c>
      <c r="AY279" s="15" t="s">
        <v>193</v>
      </c>
      <c r="BE279" s="156">
        <f>IF(N279="základní",J279,0)</f>
        <v>0</v>
      </c>
      <c r="BF279" s="156">
        <f>IF(N279="snížená",J279,0)</f>
        <v>0</v>
      </c>
      <c r="BG279" s="156">
        <f>IF(N279="zákl. přenesená",J279,0)</f>
        <v>0</v>
      </c>
      <c r="BH279" s="156">
        <f>IF(N279="sníž. přenesená",J279,0)</f>
        <v>0</v>
      </c>
      <c r="BI279" s="156">
        <f>IF(N279="nulová",J279,0)</f>
        <v>0</v>
      </c>
      <c r="BJ279" s="15" t="s">
        <v>82</v>
      </c>
      <c r="BK279" s="156">
        <f>ROUND(I279*H279,2)</f>
        <v>0</v>
      </c>
      <c r="BL279" s="15" t="s">
        <v>268</v>
      </c>
      <c r="BM279" s="155" t="s">
        <v>4018</v>
      </c>
    </row>
    <row r="280" spans="2:65" s="1" customFormat="1" ht="11.25">
      <c r="B280" s="30"/>
      <c r="D280" s="180" t="s">
        <v>286</v>
      </c>
      <c r="F280" s="181" t="s">
        <v>2149</v>
      </c>
      <c r="I280" s="115"/>
      <c r="L280" s="30"/>
      <c r="M280" s="182"/>
      <c r="T280" s="54"/>
      <c r="AT280" s="15" t="s">
        <v>286</v>
      </c>
      <c r="AU280" s="15" t="s">
        <v>82</v>
      </c>
    </row>
    <row r="281" spans="2:65" s="12" customFormat="1" ht="11.25">
      <c r="B281" s="165"/>
      <c r="D281" s="166" t="s">
        <v>224</v>
      </c>
      <c r="E281" s="167" t="s">
        <v>1</v>
      </c>
      <c r="F281" s="168" t="s">
        <v>4017</v>
      </c>
      <c r="H281" s="169">
        <v>104.1</v>
      </c>
      <c r="I281" s="170"/>
      <c r="L281" s="165"/>
      <c r="M281" s="171"/>
      <c r="T281" s="172"/>
      <c r="AT281" s="167" t="s">
        <v>224</v>
      </c>
      <c r="AU281" s="167" t="s">
        <v>82</v>
      </c>
      <c r="AV281" s="12" t="s">
        <v>84</v>
      </c>
      <c r="AW281" s="12" t="s">
        <v>226</v>
      </c>
      <c r="AX281" s="12" t="s">
        <v>82</v>
      </c>
      <c r="AY281" s="167" t="s">
        <v>193</v>
      </c>
    </row>
    <row r="282" spans="2:65" s="12" customFormat="1" ht="11.25">
      <c r="B282" s="165"/>
      <c r="D282" s="166" t="s">
        <v>224</v>
      </c>
      <c r="F282" s="168" t="s">
        <v>4019</v>
      </c>
      <c r="H282" s="169">
        <v>119.715</v>
      </c>
      <c r="I282" s="170"/>
      <c r="L282" s="165"/>
      <c r="M282" s="171"/>
      <c r="T282" s="172"/>
      <c r="AT282" s="167" t="s">
        <v>224</v>
      </c>
      <c r="AU282" s="167" t="s">
        <v>82</v>
      </c>
      <c r="AV282" s="12" t="s">
        <v>84</v>
      </c>
      <c r="AW282" s="12" t="s">
        <v>3</v>
      </c>
      <c r="AX282" s="12" t="s">
        <v>82</v>
      </c>
      <c r="AY282" s="167" t="s">
        <v>193</v>
      </c>
    </row>
    <row r="283" spans="2:65" s="1" customFormat="1" ht="16.5" customHeight="1">
      <c r="B283" s="114"/>
      <c r="C283" s="143" t="s">
        <v>298</v>
      </c>
      <c r="D283" s="143" t="s">
        <v>196</v>
      </c>
      <c r="E283" s="144" t="s">
        <v>3617</v>
      </c>
      <c r="F283" s="145" t="s">
        <v>3618</v>
      </c>
      <c r="G283" s="146" t="s">
        <v>857</v>
      </c>
      <c r="H283" s="147">
        <v>4.0999999999999996</v>
      </c>
      <c r="I283" s="148"/>
      <c r="J283" s="149">
        <f>ROUND(I283*H283,2)</f>
        <v>0</v>
      </c>
      <c r="K283" s="145" t="s">
        <v>239</v>
      </c>
      <c r="L283" s="150"/>
      <c r="M283" s="151" t="s">
        <v>1</v>
      </c>
      <c r="N283" s="152" t="s">
        <v>39</v>
      </c>
      <c r="P283" s="153">
        <f>O283*H283</f>
        <v>0</v>
      </c>
      <c r="Q283" s="153">
        <v>0.21</v>
      </c>
      <c r="R283" s="153">
        <f>Q283*H283</f>
        <v>0.86099999999999988</v>
      </c>
      <c r="S283" s="153">
        <v>0</v>
      </c>
      <c r="T283" s="154">
        <f>S283*H283</f>
        <v>0</v>
      </c>
      <c r="AR283" s="155" t="s">
        <v>273</v>
      </c>
      <c r="AT283" s="155" t="s">
        <v>196</v>
      </c>
      <c r="AU283" s="155" t="s">
        <v>82</v>
      </c>
      <c r="AY283" s="15" t="s">
        <v>193</v>
      </c>
      <c r="BE283" s="156">
        <f>IF(N283="základní",J283,0)</f>
        <v>0</v>
      </c>
      <c r="BF283" s="156">
        <f>IF(N283="snížená",J283,0)</f>
        <v>0</v>
      </c>
      <c r="BG283" s="156">
        <f>IF(N283="zákl. přenesená",J283,0)</f>
        <v>0</v>
      </c>
      <c r="BH283" s="156">
        <f>IF(N283="sníž. přenesená",J283,0)</f>
        <v>0</v>
      </c>
      <c r="BI283" s="156">
        <f>IF(N283="nulová",J283,0)</f>
        <v>0</v>
      </c>
      <c r="BJ283" s="15" t="s">
        <v>82</v>
      </c>
      <c r="BK283" s="156">
        <f>ROUND(I283*H283,2)</f>
        <v>0</v>
      </c>
      <c r="BL283" s="15" t="s">
        <v>268</v>
      </c>
      <c r="BM283" s="155" t="s">
        <v>4020</v>
      </c>
    </row>
    <row r="284" spans="2:65" s="12" customFormat="1" ht="11.25">
      <c r="B284" s="165"/>
      <c r="D284" s="166" t="s">
        <v>224</v>
      </c>
      <c r="E284" s="167" t="s">
        <v>1</v>
      </c>
      <c r="F284" s="168" t="s">
        <v>4021</v>
      </c>
      <c r="H284" s="169">
        <v>4.0999999999999996</v>
      </c>
      <c r="I284" s="170"/>
      <c r="L284" s="165"/>
      <c r="M284" s="171"/>
      <c r="T284" s="172"/>
      <c r="AT284" s="167" t="s">
        <v>224</v>
      </c>
      <c r="AU284" s="167" t="s">
        <v>82</v>
      </c>
      <c r="AV284" s="12" t="s">
        <v>84</v>
      </c>
      <c r="AW284" s="12" t="s">
        <v>226</v>
      </c>
      <c r="AX284" s="12" t="s">
        <v>82</v>
      </c>
      <c r="AY284" s="167" t="s">
        <v>193</v>
      </c>
    </row>
    <row r="285" spans="2:65" s="1" customFormat="1" ht="37.9" customHeight="1">
      <c r="B285" s="114"/>
      <c r="C285" s="157" t="s">
        <v>491</v>
      </c>
      <c r="D285" s="157" t="s">
        <v>207</v>
      </c>
      <c r="E285" s="158" t="s">
        <v>3627</v>
      </c>
      <c r="F285" s="159" t="s">
        <v>3628</v>
      </c>
      <c r="G285" s="160" t="s">
        <v>736</v>
      </c>
      <c r="H285" s="161">
        <v>53.375</v>
      </c>
      <c r="I285" s="162"/>
      <c r="J285" s="163">
        <f>ROUND(I285*H285,2)</f>
        <v>0</v>
      </c>
      <c r="K285" s="159" t="s">
        <v>239</v>
      </c>
      <c r="L285" s="30"/>
      <c r="M285" s="164" t="s">
        <v>1</v>
      </c>
      <c r="N285" s="113" t="s">
        <v>39</v>
      </c>
      <c r="P285" s="153">
        <f>O285*H285</f>
        <v>0</v>
      </c>
      <c r="Q285" s="153">
        <v>0</v>
      </c>
      <c r="R285" s="153">
        <f>Q285*H285</f>
        <v>0</v>
      </c>
      <c r="S285" s="153">
        <v>0</v>
      </c>
      <c r="T285" s="154">
        <f>S285*H285</f>
        <v>0</v>
      </c>
      <c r="AR285" s="155" t="s">
        <v>268</v>
      </c>
      <c r="AT285" s="155" t="s">
        <v>207</v>
      </c>
      <c r="AU285" s="155" t="s">
        <v>82</v>
      </c>
      <c r="AY285" s="15" t="s">
        <v>193</v>
      </c>
      <c r="BE285" s="156">
        <f>IF(N285="základní",J285,0)</f>
        <v>0</v>
      </c>
      <c r="BF285" s="156">
        <f>IF(N285="snížená",J285,0)</f>
        <v>0</v>
      </c>
      <c r="BG285" s="156">
        <f>IF(N285="zákl. přenesená",J285,0)</f>
        <v>0</v>
      </c>
      <c r="BH285" s="156">
        <f>IF(N285="sníž. přenesená",J285,0)</f>
        <v>0</v>
      </c>
      <c r="BI285" s="156">
        <f>IF(N285="nulová",J285,0)</f>
        <v>0</v>
      </c>
      <c r="BJ285" s="15" t="s">
        <v>82</v>
      </c>
      <c r="BK285" s="156">
        <f>ROUND(I285*H285,2)</f>
        <v>0</v>
      </c>
      <c r="BL285" s="15" t="s">
        <v>268</v>
      </c>
      <c r="BM285" s="155" t="s">
        <v>4022</v>
      </c>
    </row>
    <row r="286" spans="2:65" s="1" customFormat="1" ht="11.25">
      <c r="B286" s="30"/>
      <c r="D286" s="180" t="s">
        <v>286</v>
      </c>
      <c r="F286" s="181" t="s">
        <v>3630</v>
      </c>
      <c r="I286" s="115"/>
      <c r="L286" s="30"/>
      <c r="M286" s="182"/>
      <c r="T286" s="54"/>
      <c r="AT286" s="15" t="s">
        <v>286</v>
      </c>
      <c r="AU286" s="15" t="s">
        <v>82</v>
      </c>
    </row>
    <row r="287" spans="2:65" s="12" customFormat="1" ht="11.25">
      <c r="B287" s="165"/>
      <c r="D287" s="166" t="s">
        <v>224</v>
      </c>
      <c r="E287" s="167" t="s">
        <v>1</v>
      </c>
      <c r="F287" s="168" t="s">
        <v>4023</v>
      </c>
      <c r="H287" s="169">
        <v>53.375</v>
      </c>
      <c r="I287" s="170"/>
      <c r="L287" s="165"/>
      <c r="M287" s="171"/>
      <c r="T287" s="172"/>
      <c r="AT287" s="167" t="s">
        <v>224</v>
      </c>
      <c r="AU287" s="167" t="s">
        <v>82</v>
      </c>
      <c r="AV287" s="12" t="s">
        <v>84</v>
      </c>
      <c r="AW287" s="12" t="s">
        <v>226</v>
      </c>
      <c r="AX287" s="12" t="s">
        <v>82</v>
      </c>
      <c r="AY287" s="167" t="s">
        <v>193</v>
      </c>
    </row>
    <row r="288" spans="2:65" s="1" customFormat="1" ht="37.9" customHeight="1">
      <c r="B288" s="114"/>
      <c r="C288" s="157" t="s">
        <v>301</v>
      </c>
      <c r="D288" s="157" t="s">
        <v>207</v>
      </c>
      <c r="E288" s="158" t="s">
        <v>3632</v>
      </c>
      <c r="F288" s="159" t="s">
        <v>3633</v>
      </c>
      <c r="G288" s="160" t="s">
        <v>736</v>
      </c>
      <c r="H288" s="161">
        <v>17.5</v>
      </c>
      <c r="I288" s="162"/>
      <c r="J288" s="163">
        <f>ROUND(I288*H288,2)</f>
        <v>0</v>
      </c>
      <c r="K288" s="159" t="s">
        <v>239</v>
      </c>
      <c r="L288" s="30"/>
      <c r="M288" s="164" t="s">
        <v>1</v>
      </c>
      <c r="N288" s="113" t="s">
        <v>39</v>
      </c>
      <c r="P288" s="153">
        <f>O288*H288</f>
        <v>0</v>
      </c>
      <c r="Q288" s="153">
        <v>0</v>
      </c>
      <c r="R288" s="153">
        <f>Q288*H288</f>
        <v>0</v>
      </c>
      <c r="S288" s="153">
        <v>0</v>
      </c>
      <c r="T288" s="154">
        <f>S288*H288</f>
        <v>0</v>
      </c>
      <c r="AR288" s="155" t="s">
        <v>268</v>
      </c>
      <c r="AT288" s="155" t="s">
        <v>207</v>
      </c>
      <c r="AU288" s="155" t="s">
        <v>82</v>
      </c>
      <c r="AY288" s="15" t="s">
        <v>193</v>
      </c>
      <c r="BE288" s="156">
        <f>IF(N288="základní",J288,0)</f>
        <v>0</v>
      </c>
      <c r="BF288" s="156">
        <f>IF(N288="snížená",J288,0)</f>
        <v>0</v>
      </c>
      <c r="BG288" s="156">
        <f>IF(N288="zákl. přenesená",J288,0)</f>
        <v>0</v>
      </c>
      <c r="BH288" s="156">
        <f>IF(N288="sníž. přenesená",J288,0)</f>
        <v>0</v>
      </c>
      <c r="BI288" s="156">
        <f>IF(N288="nulová",J288,0)</f>
        <v>0</v>
      </c>
      <c r="BJ288" s="15" t="s">
        <v>82</v>
      </c>
      <c r="BK288" s="156">
        <f>ROUND(I288*H288,2)</f>
        <v>0</v>
      </c>
      <c r="BL288" s="15" t="s">
        <v>268</v>
      </c>
      <c r="BM288" s="155" t="s">
        <v>4024</v>
      </c>
    </row>
    <row r="289" spans="2:65" s="1" customFormat="1" ht="11.25">
      <c r="B289" s="30"/>
      <c r="D289" s="180" t="s">
        <v>286</v>
      </c>
      <c r="F289" s="181" t="s">
        <v>3635</v>
      </c>
      <c r="I289" s="115"/>
      <c r="L289" s="30"/>
      <c r="M289" s="182"/>
      <c r="T289" s="54"/>
      <c r="AT289" s="15" t="s">
        <v>286</v>
      </c>
      <c r="AU289" s="15" t="s">
        <v>82</v>
      </c>
    </row>
    <row r="290" spans="2:65" s="12" customFormat="1" ht="11.25">
      <c r="B290" s="165"/>
      <c r="D290" s="166" t="s">
        <v>224</v>
      </c>
      <c r="E290" s="167" t="s">
        <v>1</v>
      </c>
      <c r="F290" s="168" t="s">
        <v>4025</v>
      </c>
      <c r="H290" s="169">
        <v>17.5</v>
      </c>
      <c r="I290" s="170"/>
      <c r="L290" s="165"/>
      <c r="M290" s="171"/>
      <c r="T290" s="172"/>
      <c r="AT290" s="167" t="s">
        <v>224</v>
      </c>
      <c r="AU290" s="167" t="s">
        <v>82</v>
      </c>
      <c r="AV290" s="12" t="s">
        <v>84</v>
      </c>
      <c r="AW290" s="12" t="s">
        <v>226</v>
      </c>
      <c r="AX290" s="12" t="s">
        <v>82</v>
      </c>
      <c r="AY290" s="167" t="s">
        <v>193</v>
      </c>
    </row>
    <row r="291" spans="2:65" s="1" customFormat="1" ht="33" customHeight="1">
      <c r="B291" s="114"/>
      <c r="C291" s="157" t="s">
        <v>500</v>
      </c>
      <c r="D291" s="157" t="s">
        <v>207</v>
      </c>
      <c r="E291" s="158" t="s">
        <v>3663</v>
      </c>
      <c r="F291" s="159" t="s">
        <v>3664</v>
      </c>
      <c r="G291" s="160" t="s">
        <v>736</v>
      </c>
      <c r="H291" s="161">
        <v>80.875</v>
      </c>
      <c r="I291" s="162"/>
      <c r="J291" s="163">
        <f>ROUND(I291*H291,2)</f>
        <v>0</v>
      </c>
      <c r="K291" s="159" t="s">
        <v>239</v>
      </c>
      <c r="L291" s="30"/>
      <c r="M291" s="164" t="s">
        <v>1</v>
      </c>
      <c r="N291" s="113" t="s">
        <v>39</v>
      </c>
      <c r="P291" s="153">
        <f>O291*H291</f>
        <v>0</v>
      </c>
      <c r="Q291" s="153">
        <v>0</v>
      </c>
      <c r="R291" s="153">
        <f>Q291*H291</f>
        <v>0</v>
      </c>
      <c r="S291" s="153">
        <v>0</v>
      </c>
      <c r="T291" s="154">
        <f>S291*H291</f>
        <v>0</v>
      </c>
      <c r="AR291" s="155" t="s">
        <v>268</v>
      </c>
      <c r="AT291" s="155" t="s">
        <v>207</v>
      </c>
      <c r="AU291" s="155" t="s">
        <v>82</v>
      </c>
      <c r="AY291" s="15" t="s">
        <v>193</v>
      </c>
      <c r="BE291" s="156">
        <f>IF(N291="základní",J291,0)</f>
        <v>0</v>
      </c>
      <c r="BF291" s="156">
        <f>IF(N291="snížená",J291,0)</f>
        <v>0</v>
      </c>
      <c r="BG291" s="156">
        <f>IF(N291="zákl. přenesená",J291,0)</f>
        <v>0</v>
      </c>
      <c r="BH291" s="156">
        <f>IF(N291="sníž. přenesená",J291,0)</f>
        <v>0</v>
      </c>
      <c r="BI291" s="156">
        <f>IF(N291="nulová",J291,0)</f>
        <v>0</v>
      </c>
      <c r="BJ291" s="15" t="s">
        <v>82</v>
      </c>
      <c r="BK291" s="156">
        <f>ROUND(I291*H291,2)</f>
        <v>0</v>
      </c>
      <c r="BL291" s="15" t="s">
        <v>268</v>
      </c>
      <c r="BM291" s="155" t="s">
        <v>4026</v>
      </c>
    </row>
    <row r="292" spans="2:65" s="1" customFormat="1" ht="11.25">
      <c r="B292" s="30"/>
      <c r="D292" s="180" t="s">
        <v>286</v>
      </c>
      <c r="F292" s="181" t="s">
        <v>3666</v>
      </c>
      <c r="I292" s="115"/>
      <c r="L292" s="30"/>
      <c r="M292" s="182"/>
      <c r="T292" s="54"/>
      <c r="AT292" s="15" t="s">
        <v>286</v>
      </c>
      <c r="AU292" s="15" t="s">
        <v>82</v>
      </c>
    </row>
    <row r="293" spans="2:65" s="12" customFormat="1" ht="11.25">
      <c r="B293" s="165"/>
      <c r="D293" s="166" t="s">
        <v>224</v>
      </c>
      <c r="E293" s="167" t="s">
        <v>1</v>
      </c>
      <c r="F293" s="168" t="s">
        <v>4027</v>
      </c>
      <c r="H293" s="169">
        <v>53.375</v>
      </c>
      <c r="I293" s="170"/>
      <c r="L293" s="165"/>
      <c r="M293" s="171"/>
      <c r="T293" s="172"/>
      <c r="AT293" s="167" t="s">
        <v>224</v>
      </c>
      <c r="AU293" s="167" t="s">
        <v>82</v>
      </c>
      <c r="AV293" s="12" t="s">
        <v>84</v>
      </c>
      <c r="AW293" s="12" t="s">
        <v>226</v>
      </c>
      <c r="AX293" s="12" t="s">
        <v>74</v>
      </c>
      <c r="AY293" s="167" t="s">
        <v>193</v>
      </c>
    </row>
    <row r="294" spans="2:65" s="12" customFormat="1" ht="11.25">
      <c r="B294" s="165"/>
      <c r="D294" s="166" t="s">
        <v>224</v>
      </c>
      <c r="E294" s="167" t="s">
        <v>1</v>
      </c>
      <c r="F294" s="168" t="s">
        <v>4028</v>
      </c>
      <c r="H294" s="169">
        <v>27.5</v>
      </c>
      <c r="I294" s="170"/>
      <c r="L294" s="165"/>
      <c r="M294" s="171"/>
      <c r="T294" s="172"/>
      <c r="AT294" s="167" t="s">
        <v>224</v>
      </c>
      <c r="AU294" s="167" t="s">
        <v>82</v>
      </c>
      <c r="AV294" s="12" t="s">
        <v>84</v>
      </c>
      <c r="AW294" s="12" t="s">
        <v>226</v>
      </c>
      <c r="AX294" s="12" t="s">
        <v>74</v>
      </c>
      <c r="AY294" s="167" t="s">
        <v>193</v>
      </c>
    </row>
    <row r="295" spans="2:65" s="13" customFormat="1" ht="11.25">
      <c r="B295" s="173"/>
      <c r="D295" s="166" t="s">
        <v>224</v>
      </c>
      <c r="E295" s="174" t="s">
        <v>1</v>
      </c>
      <c r="F295" s="175" t="s">
        <v>227</v>
      </c>
      <c r="H295" s="176">
        <v>80.875</v>
      </c>
      <c r="I295" s="177"/>
      <c r="L295" s="173"/>
      <c r="M295" s="178"/>
      <c r="T295" s="179"/>
      <c r="AT295" s="174" t="s">
        <v>224</v>
      </c>
      <c r="AU295" s="174" t="s">
        <v>82</v>
      </c>
      <c r="AV295" s="13" t="s">
        <v>192</v>
      </c>
      <c r="AW295" s="13" t="s">
        <v>226</v>
      </c>
      <c r="AX295" s="13" t="s">
        <v>82</v>
      </c>
      <c r="AY295" s="174" t="s">
        <v>193</v>
      </c>
    </row>
    <row r="296" spans="2:65" s="1" customFormat="1" ht="37.9" customHeight="1">
      <c r="B296" s="114"/>
      <c r="C296" s="157" t="s">
        <v>306</v>
      </c>
      <c r="D296" s="157" t="s">
        <v>207</v>
      </c>
      <c r="E296" s="158" t="s">
        <v>3638</v>
      </c>
      <c r="F296" s="159" t="s">
        <v>3639</v>
      </c>
      <c r="G296" s="160" t="s">
        <v>736</v>
      </c>
      <c r="H296" s="161">
        <v>53.375</v>
      </c>
      <c r="I296" s="162"/>
      <c r="J296" s="163">
        <f>ROUND(I296*H296,2)</f>
        <v>0</v>
      </c>
      <c r="K296" s="159" t="s">
        <v>239</v>
      </c>
      <c r="L296" s="30"/>
      <c r="M296" s="164" t="s">
        <v>1</v>
      </c>
      <c r="N296" s="113" t="s">
        <v>39</v>
      </c>
      <c r="P296" s="153">
        <f>O296*H296</f>
        <v>0</v>
      </c>
      <c r="Q296" s="153">
        <v>0</v>
      </c>
      <c r="R296" s="153">
        <f>Q296*H296</f>
        <v>0</v>
      </c>
      <c r="S296" s="153">
        <v>0</v>
      </c>
      <c r="T296" s="154">
        <f>S296*H296</f>
        <v>0</v>
      </c>
      <c r="AR296" s="155" t="s">
        <v>268</v>
      </c>
      <c r="AT296" s="155" t="s">
        <v>207</v>
      </c>
      <c r="AU296" s="155" t="s">
        <v>82</v>
      </c>
      <c r="AY296" s="15" t="s">
        <v>193</v>
      </c>
      <c r="BE296" s="156">
        <f>IF(N296="základní",J296,0)</f>
        <v>0</v>
      </c>
      <c r="BF296" s="156">
        <f>IF(N296="snížená",J296,0)</f>
        <v>0</v>
      </c>
      <c r="BG296" s="156">
        <f>IF(N296="zákl. přenesená",J296,0)</f>
        <v>0</v>
      </c>
      <c r="BH296" s="156">
        <f>IF(N296="sníž. přenesená",J296,0)</f>
        <v>0</v>
      </c>
      <c r="BI296" s="156">
        <f>IF(N296="nulová",J296,0)</f>
        <v>0</v>
      </c>
      <c r="BJ296" s="15" t="s">
        <v>82</v>
      </c>
      <c r="BK296" s="156">
        <f>ROUND(I296*H296,2)</f>
        <v>0</v>
      </c>
      <c r="BL296" s="15" t="s">
        <v>268</v>
      </c>
      <c r="BM296" s="155" t="s">
        <v>4029</v>
      </c>
    </row>
    <row r="297" spans="2:65" s="1" customFormat="1" ht="11.25">
      <c r="B297" s="30"/>
      <c r="D297" s="180" t="s">
        <v>286</v>
      </c>
      <c r="F297" s="181" t="s">
        <v>3641</v>
      </c>
      <c r="I297" s="115"/>
      <c r="L297" s="30"/>
      <c r="M297" s="182"/>
      <c r="T297" s="54"/>
      <c r="AT297" s="15" t="s">
        <v>286</v>
      </c>
      <c r="AU297" s="15" t="s">
        <v>82</v>
      </c>
    </row>
    <row r="298" spans="2:65" s="12" customFormat="1" ht="11.25">
      <c r="B298" s="165"/>
      <c r="D298" s="166" t="s">
        <v>224</v>
      </c>
      <c r="E298" s="167" t="s">
        <v>1</v>
      </c>
      <c r="F298" s="168" t="s">
        <v>4023</v>
      </c>
      <c r="H298" s="169">
        <v>53.375</v>
      </c>
      <c r="I298" s="170"/>
      <c r="L298" s="165"/>
      <c r="M298" s="171"/>
      <c r="T298" s="172"/>
      <c r="AT298" s="167" t="s">
        <v>224</v>
      </c>
      <c r="AU298" s="167" t="s">
        <v>82</v>
      </c>
      <c r="AV298" s="12" t="s">
        <v>84</v>
      </c>
      <c r="AW298" s="12" t="s">
        <v>226</v>
      </c>
      <c r="AX298" s="12" t="s">
        <v>82</v>
      </c>
      <c r="AY298" s="167" t="s">
        <v>193</v>
      </c>
    </row>
    <row r="299" spans="2:65" s="1" customFormat="1" ht="37.9" customHeight="1">
      <c r="B299" s="114"/>
      <c r="C299" s="157" t="s">
        <v>507</v>
      </c>
      <c r="D299" s="157" t="s">
        <v>207</v>
      </c>
      <c r="E299" s="158" t="s">
        <v>1045</v>
      </c>
      <c r="F299" s="159" t="s">
        <v>1046</v>
      </c>
      <c r="G299" s="160" t="s">
        <v>736</v>
      </c>
      <c r="H299" s="161">
        <v>28.7</v>
      </c>
      <c r="I299" s="162"/>
      <c r="J299" s="163">
        <f>ROUND(I299*H299,2)</f>
        <v>0</v>
      </c>
      <c r="K299" s="159" t="s">
        <v>239</v>
      </c>
      <c r="L299" s="30"/>
      <c r="M299" s="164" t="s">
        <v>1</v>
      </c>
      <c r="N299" s="113" t="s">
        <v>39</v>
      </c>
      <c r="P299" s="153">
        <f>O299*H299</f>
        <v>0</v>
      </c>
      <c r="Q299" s="153">
        <v>0</v>
      </c>
      <c r="R299" s="153">
        <f>Q299*H299</f>
        <v>0</v>
      </c>
      <c r="S299" s="153">
        <v>0</v>
      </c>
      <c r="T299" s="154">
        <f>S299*H299</f>
        <v>0</v>
      </c>
      <c r="AR299" s="155" t="s">
        <v>268</v>
      </c>
      <c r="AT299" s="155" t="s">
        <v>207</v>
      </c>
      <c r="AU299" s="155" t="s">
        <v>82</v>
      </c>
      <c r="AY299" s="15" t="s">
        <v>193</v>
      </c>
      <c r="BE299" s="156">
        <f>IF(N299="základní",J299,0)</f>
        <v>0</v>
      </c>
      <c r="BF299" s="156">
        <f>IF(N299="snížená",J299,0)</f>
        <v>0</v>
      </c>
      <c r="BG299" s="156">
        <f>IF(N299="zákl. přenesená",J299,0)</f>
        <v>0</v>
      </c>
      <c r="BH299" s="156">
        <f>IF(N299="sníž. přenesená",J299,0)</f>
        <v>0</v>
      </c>
      <c r="BI299" s="156">
        <f>IF(N299="nulová",J299,0)</f>
        <v>0</v>
      </c>
      <c r="BJ299" s="15" t="s">
        <v>82</v>
      </c>
      <c r="BK299" s="156">
        <f>ROUND(I299*H299,2)</f>
        <v>0</v>
      </c>
      <c r="BL299" s="15" t="s">
        <v>268</v>
      </c>
      <c r="BM299" s="155" t="s">
        <v>4030</v>
      </c>
    </row>
    <row r="300" spans="2:65" s="1" customFormat="1" ht="11.25">
      <c r="B300" s="30"/>
      <c r="D300" s="180" t="s">
        <v>286</v>
      </c>
      <c r="F300" s="181" t="s">
        <v>1048</v>
      </c>
      <c r="I300" s="115"/>
      <c r="L300" s="30"/>
      <c r="M300" s="182"/>
      <c r="T300" s="54"/>
      <c r="AT300" s="15" t="s">
        <v>286</v>
      </c>
      <c r="AU300" s="15" t="s">
        <v>82</v>
      </c>
    </row>
    <row r="301" spans="2:65" s="12" customFormat="1" ht="11.25">
      <c r="B301" s="165"/>
      <c r="D301" s="166" t="s">
        <v>224</v>
      </c>
      <c r="E301" s="167" t="s">
        <v>1</v>
      </c>
      <c r="F301" s="168" t="s">
        <v>4031</v>
      </c>
      <c r="H301" s="169">
        <v>28.7</v>
      </c>
      <c r="I301" s="170"/>
      <c r="L301" s="165"/>
      <c r="M301" s="171"/>
      <c r="T301" s="172"/>
      <c r="AT301" s="167" t="s">
        <v>224</v>
      </c>
      <c r="AU301" s="167" t="s">
        <v>82</v>
      </c>
      <c r="AV301" s="12" t="s">
        <v>84</v>
      </c>
      <c r="AW301" s="12" t="s">
        <v>226</v>
      </c>
      <c r="AX301" s="12" t="s">
        <v>82</v>
      </c>
      <c r="AY301" s="167" t="s">
        <v>193</v>
      </c>
    </row>
    <row r="302" spans="2:65" s="1" customFormat="1" ht="24.2" customHeight="1">
      <c r="B302" s="114"/>
      <c r="C302" s="157" t="s">
        <v>309</v>
      </c>
      <c r="D302" s="157" t="s">
        <v>207</v>
      </c>
      <c r="E302" s="158" t="s">
        <v>3658</v>
      </c>
      <c r="F302" s="159" t="s">
        <v>3659</v>
      </c>
      <c r="G302" s="160" t="s">
        <v>736</v>
      </c>
      <c r="H302" s="161">
        <v>11.2</v>
      </c>
      <c r="I302" s="162"/>
      <c r="J302" s="163">
        <f>ROUND(I302*H302,2)</f>
        <v>0</v>
      </c>
      <c r="K302" s="159" t="s">
        <v>239</v>
      </c>
      <c r="L302" s="30"/>
      <c r="M302" s="164" t="s">
        <v>1</v>
      </c>
      <c r="N302" s="113" t="s">
        <v>39</v>
      </c>
      <c r="P302" s="153">
        <f>O302*H302</f>
        <v>0</v>
      </c>
      <c r="Q302" s="153">
        <v>0</v>
      </c>
      <c r="R302" s="153">
        <f>Q302*H302</f>
        <v>0</v>
      </c>
      <c r="S302" s="153">
        <v>0</v>
      </c>
      <c r="T302" s="154">
        <f>S302*H302</f>
        <v>0</v>
      </c>
      <c r="AR302" s="155" t="s">
        <v>268</v>
      </c>
      <c r="AT302" s="155" t="s">
        <v>207</v>
      </c>
      <c r="AU302" s="155" t="s">
        <v>82</v>
      </c>
      <c r="AY302" s="15" t="s">
        <v>193</v>
      </c>
      <c r="BE302" s="156">
        <f>IF(N302="základní",J302,0)</f>
        <v>0</v>
      </c>
      <c r="BF302" s="156">
        <f>IF(N302="snížená",J302,0)</f>
        <v>0</v>
      </c>
      <c r="BG302" s="156">
        <f>IF(N302="zákl. přenesená",J302,0)</f>
        <v>0</v>
      </c>
      <c r="BH302" s="156">
        <f>IF(N302="sníž. přenesená",J302,0)</f>
        <v>0</v>
      </c>
      <c r="BI302" s="156">
        <f>IF(N302="nulová",J302,0)</f>
        <v>0</v>
      </c>
      <c r="BJ302" s="15" t="s">
        <v>82</v>
      </c>
      <c r="BK302" s="156">
        <f>ROUND(I302*H302,2)</f>
        <v>0</v>
      </c>
      <c r="BL302" s="15" t="s">
        <v>268</v>
      </c>
      <c r="BM302" s="155" t="s">
        <v>4032</v>
      </c>
    </row>
    <row r="303" spans="2:65" s="1" customFormat="1" ht="11.25">
      <c r="B303" s="30"/>
      <c r="D303" s="180" t="s">
        <v>286</v>
      </c>
      <c r="F303" s="181" t="s">
        <v>3661</v>
      </c>
      <c r="I303" s="115"/>
      <c r="L303" s="30"/>
      <c r="M303" s="182"/>
      <c r="T303" s="54"/>
      <c r="AT303" s="15" t="s">
        <v>286</v>
      </c>
      <c r="AU303" s="15" t="s">
        <v>82</v>
      </c>
    </row>
    <row r="304" spans="2:65" s="12" customFormat="1" ht="11.25">
      <c r="B304" s="165"/>
      <c r="D304" s="166" t="s">
        <v>224</v>
      </c>
      <c r="E304" s="167" t="s">
        <v>1</v>
      </c>
      <c r="F304" s="168" t="s">
        <v>4033</v>
      </c>
      <c r="H304" s="169">
        <v>11.2</v>
      </c>
      <c r="I304" s="170"/>
      <c r="L304" s="165"/>
      <c r="M304" s="171"/>
      <c r="T304" s="172"/>
      <c r="AT304" s="167" t="s">
        <v>224</v>
      </c>
      <c r="AU304" s="167" t="s">
        <v>82</v>
      </c>
      <c r="AV304" s="12" t="s">
        <v>84</v>
      </c>
      <c r="AW304" s="12" t="s">
        <v>226</v>
      </c>
      <c r="AX304" s="12" t="s">
        <v>82</v>
      </c>
      <c r="AY304" s="167" t="s">
        <v>193</v>
      </c>
    </row>
    <row r="305" spans="2:65" s="1" customFormat="1" ht="44.25" customHeight="1">
      <c r="B305" s="114"/>
      <c r="C305" s="157" t="s">
        <v>514</v>
      </c>
      <c r="D305" s="157" t="s">
        <v>207</v>
      </c>
      <c r="E305" s="158" t="s">
        <v>3676</v>
      </c>
      <c r="F305" s="159" t="s">
        <v>3677</v>
      </c>
      <c r="G305" s="160" t="s">
        <v>736</v>
      </c>
      <c r="H305" s="161">
        <v>16.8</v>
      </c>
      <c r="I305" s="162"/>
      <c r="J305" s="163">
        <f>ROUND(I305*H305,2)</f>
        <v>0</v>
      </c>
      <c r="K305" s="159" t="s">
        <v>239</v>
      </c>
      <c r="L305" s="30"/>
      <c r="M305" s="164" t="s">
        <v>1</v>
      </c>
      <c r="N305" s="113" t="s">
        <v>39</v>
      </c>
      <c r="P305" s="153">
        <f>O305*H305</f>
        <v>0</v>
      </c>
      <c r="Q305" s="153">
        <v>0.16700000000000001</v>
      </c>
      <c r="R305" s="153">
        <f>Q305*H305</f>
        <v>2.8056000000000001</v>
      </c>
      <c r="S305" s="153">
        <v>0</v>
      </c>
      <c r="T305" s="154">
        <f>S305*H305</f>
        <v>0</v>
      </c>
      <c r="AR305" s="155" t="s">
        <v>268</v>
      </c>
      <c r="AT305" s="155" t="s">
        <v>207</v>
      </c>
      <c r="AU305" s="155" t="s">
        <v>82</v>
      </c>
      <c r="AY305" s="15" t="s">
        <v>193</v>
      </c>
      <c r="BE305" s="156">
        <f>IF(N305="základní",J305,0)</f>
        <v>0</v>
      </c>
      <c r="BF305" s="156">
        <f>IF(N305="snížená",J305,0)</f>
        <v>0</v>
      </c>
      <c r="BG305" s="156">
        <f>IF(N305="zákl. přenesená",J305,0)</f>
        <v>0</v>
      </c>
      <c r="BH305" s="156">
        <f>IF(N305="sníž. přenesená",J305,0)</f>
        <v>0</v>
      </c>
      <c r="BI305" s="156">
        <f>IF(N305="nulová",J305,0)</f>
        <v>0</v>
      </c>
      <c r="BJ305" s="15" t="s">
        <v>82</v>
      </c>
      <c r="BK305" s="156">
        <f>ROUND(I305*H305,2)</f>
        <v>0</v>
      </c>
      <c r="BL305" s="15" t="s">
        <v>268</v>
      </c>
      <c r="BM305" s="155" t="s">
        <v>4034</v>
      </c>
    </row>
    <row r="306" spans="2:65" s="1" customFormat="1" ht="11.25">
      <c r="B306" s="30"/>
      <c r="D306" s="180" t="s">
        <v>286</v>
      </c>
      <c r="F306" s="181" t="s">
        <v>3679</v>
      </c>
      <c r="I306" s="115"/>
      <c r="L306" s="30"/>
      <c r="M306" s="182"/>
      <c r="T306" s="54"/>
      <c r="AT306" s="15" t="s">
        <v>286</v>
      </c>
      <c r="AU306" s="15" t="s">
        <v>82</v>
      </c>
    </row>
    <row r="307" spans="2:65" s="12" customFormat="1" ht="11.25">
      <c r="B307" s="165"/>
      <c r="D307" s="166" t="s">
        <v>224</v>
      </c>
      <c r="E307" s="167" t="s">
        <v>1</v>
      </c>
      <c r="F307" s="168" t="s">
        <v>4035</v>
      </c>
      <c r="H307" s="169">
        <v>16.8</v>
      </c>
      <c r="I307" s="170"/>
      <c r="L307" s="165"/>
      <c r="M307" s="171"/>
      <c r="T307" s="172"/>
      <c r="AT307" s="167" t="s">
        <v>224</v>
      </c>
      <c r="AU307" s="167" t="s">
        <v>82</v>
      </c>
      <c r="AV307" s="12" t="s">
        <v>84</v>
      </c>
      <c r="AW307" s="12" t="s">
        <v>226</v>
      </c>
      <c r="AX307" s="12" t="s">
        <v>82</v>
      </c>
      <c r="AY307" s="167" t="s">
        <v>193</v>
      </c>
    </row>
    <row r="308" spans="2:65" s="1" customFormat="1" ht="49.15" customHeight="1">
      <c r="B308" s="114"/>
      <c r="C308" s="157" t="s">
        <v>313</v>
      </c>
      <c r="D308" s="157" t="s">
        <v>207</v>
      </c>
      <c r="E308" s="158" t="s">
        <v>1049</v>
      </c>
      <c r="F308" s="159" t="s">
        <v>1050</v>
      </c>
      <c r="G308" s="160" t="s">
        <v>736</v>
      </c>
      <c r="H308" s="161">
        <v>479.9</v>
      </c>
      <c r="I308" s="162"/>
      <c r="J308" s="163">
        <f>ROUND(I308*H308,2)</f>
        <v>0</v>
      </c>
      <c r="K308" s="159" t="s">
        <v>1003</v>
      </c>
      <c r="L308" s="30"/>
      <c r="M308" s="164" t="s">
        <v>1</v>
      </c>
      <c r="N308" s="113" t="s">
        <v>39</v>
      </c>
      <c r="P308" s="153">
        <f>O308*H308</f>
        <v>0</v>
      </c>
      <c r="Q308" s="153">
        <v>8.4250000000000005E-2</v>
      </c>
      <c r="R308" s="153">
        <f>Q308*H308</f>
        <v>40.431575000000002</v>
      </c>
      <c r="S308" s="153">
        <v>0</v>
      </c>
      <c r="T308" s="154">
        <f>S308*H308</f>
        <v>0</v>
      </c>
      <c r="AR308" s="155" t="s">
        <v>268</v>
      </c>
      <c r="AT308" s="155" t="s">
        <v>207</v>
      </c>
      <c r="AU308" s="155" t="s">
        <v>82</v>
      </c>
      <c r="AY308" s="15" t="s">
        <v>193</v>
      </c>
      <c r="BE308" s="156">
        <f>IF(N308="základní",J308,0)</f>
        <v>0</v>
      </c>
      <c r="BF308" s="156">
        <f>IF(N308="snížená",J308,0)</f>
        <v>0</v>
      </c>
      <c r="BG308" s="156">
        <f>IF(N308="zákl. přenesená",J308,0)</f>
        <v>0</v>
      </c>
      <c r="BH308" s="156">
        <f>IF(N308="sníž. přenesená",J308,0)</f>
        <v>0</v>
      </c>
      <c r="BI308" s="156">
        <f>IF(N308="nulová",J308,0)</f>
        <v>0</v>
      </c>
      <c r="BJ308" s="15" t="s">
        <v>82</v>
      </c>
      <c r="BK308" s="156">
        <f>ROUND(I308*H308,2)</f>
        <v>0</v>
      </c>
      <c r="BL308" s="15" t="s">
        <v>268</v>
      </c>
      <c r="BM308" s="155" t="s">
        <v>4036</v>
      </c>
    </row>
    <row r="309" spans="2:65" s="1" customFormat="1" ht="11.25">
      <c r="B309" s="30"/>
      <c r="D309" s="180" t="s">
        <v>286</v>
      </c>
      <c r="F309" s="181" t="s">
        <v>1052</v>
      </c>
      <c r="I309" s="115"/>
      <c r="L309" s="30"/>
      <c r="M309" s="182"/>
      <c r="T309" s="54"/>
      <c r="AT309" s="15" t="s">
        <v>286</v>
      </c>
      <c r="AU309" s="15" t="s">
        <v>82</v>
      </c>
    </row>
    <row r="310" spans="2:65" s="12" customFormat="1" ht="11.25">
      <c r="B310" s="165"/>
      <c r="D310" s="166" t="s">
        <v>224</v>
      </c>
      <c r="E310" s="167" t="s">
        <v>1</v>
      </c>
      <c r="F310" s="168" t="s">
        <v>4037</v>
      </c>
      <c r="H310" s="169">
        <v>479.9</v>
      </c>
      <c r="I310" s="170"/>
      <c r="L310" s="165"/>
      <c r="M310" s="171"/>
      <c r="T310" s="172"/>
      <c r="AT310" s="167" t="s">
        <v>224</v>
      </c>
      <c r="AU310" s="167" t="s">
        <v>82</v>
      </c>
      <c r="AV310" s="12" t="s">
        <v>84</v>
      </c>
      <c r="AW310" s="12" t="s">
        <v>226</v>
      </c>
      <c r="AX310" s="12" t="s">
        <v>82</v>
      </c>
      <c r="AY310" s="167" t="s">
        <v>193</v>
      </c>
    </row>
    <row r="311" spans="2:65" s="1" customFormat="1" ht="24.2" customHeight="1">
      <c r="B311" s="114"/>
      <c r="C311" s="143" t="s">
        <v>519</v>
      </c>
      <c r="D311" s="143" t="s">
        <v>196</v>
      </c>
      <c r="E311" s="144" t="s">
        <v>3671</v>
      </c>
      <c r="F311" s="145" t="s">
        <v>3672</v>
      </c>
      <c r="G311" s="146" t="s">
        <v>736</v>
      </c>
      <c r="H311" s="147">
        <v>47.99</v>
      </c>
      <c r="I311" s="148"/>
      <c r="J311" s="149">
        <f>ROUND(I311*H311,2)</f>
        <v>0</v>
      </c>
      <c r="K311" s="145" t="s">
        <v>239</v>
      </c>
      <c r="L311" s="150"/>
      <c r="M311" s="151" t="s">
        <v>1</v>
      </c>
      <c r="N311" s="152" t="s">
        <v>39</v>
      </c>
      <c r="P311" s="153">
        <f>O311*H311</f>
        <v>0</v>
      </c>
      <c r="Q311" s="153">
        <v>0.152</v>
      </c>
      <c r="R311" s="153">
        <f>Q311*H311</f>
        <v>7.2944800000000001</v>
      </c>
      <c r="S311" s="153">
        <v>0</v>
      </c>
      <c r="T311" s="154">
        <f>S311*H311</f>
        <v>0</v>
      </c>
      <c r="AR311" s="155" t="s">
        <v>273</v>
      </c>
      <c r="AT311" s="155" t="s">
        <v>196</v>
      </c>
      <c r="AU311" s="155" t="s">
        <v>82</v>
      </c>
      <c r="AY311" s="15" t="s">
        <v>193</v>
      </c>
      <c r="BE311" s="156">
        <f>IF(N311="základní",J311,0)</f>
        <v>0</v>
      </c>
      <c r="BF311" s="156">
        <f>IF(N311="snížená",J311,0)</f>
        <v>0</v>
      </c>
      <c r="BG311" s="156">
        <f>IF(N311="zákl. přenesená",J311,0)</f>
        <v>0</v>
      </c>
      <c r="BH311" s="156">
        <f>IF(N311="sníž. přenesená",J311,0)</f>
        <v>0</v>
      </c>
      <c r="BI311" s="156">
        <f>IF(N311="nulová",J311,0)</f>
        <v>0</v>
      </c>
      <c r="BJ311" s="15" t="s">
        <v>82</v>
      </c>
      <c r="BK311" s="156">
        <f>ROUND(I311*H311,2)</f>
        <v>0</v>
      </c>
      <c r="BL311" s="15" t="s">
        <v>268</v>
      </c>
      <c r="BM311" s="155" t="s">
        <v>4038</v>
      </c>
    </row>
    <row r="312" spans="2:65" s="1" customFormat="1" ht="19.5">
      <c r="B312" s="30"/>
      <c r="D312" s="166" t="s">
        <v>1116</v>
      </c>
      <c r="F312" s="192" t="s">
        <v>3674</v>
      </c>
      <c r="I312" s="115"/>
      <c r="L312" s="30"/>
      <c r="M312" s="182"/>
      <c r="T312" s="54"/>
      <c r="AT312" s="15" t="s">
        <v>1116</v>
      </c>
      <c r="AU312" s="15" t="s">
        <v>82</v>
      </c>
    </row>
    <row r="313" spans="2:65" s="12" customFormat="1" ht="11.25">
      <c r="B313" s="165"/>
      <c r="D313" s="166" t="s">
        <v>224</v>
      </c>
      <c r="E313" s="167" t="s">
        <v>1</v>
      </c>
      <c r="F313" s="168" t="s">
        <v>4039</v>
      </c>
      <c r="H313" s="169">
        <v>47.99</v>
      </c>
      <c r="I313" s="170"/>
      <c r="L313" s="165"/>
      <c r="M313" s="171"/>
      <c r="T313" s="172"/>
      <c r="AT313" s="167" t="s">
        <v>224</v>
      </c>
      <c r="AU313" s="167" t="s">
        <v>82</v>
      </c>
      <c r="AV313" s="12" t="s">
        <v>84</v>
      </c>
      <c r="AW313" s="12" t="s">
        <v>226</v>
      </c>
      <c r="AX313" s="12" t="s">
        <v>82</v>
      </c>
      <c r="AY313" s="167" t="s">
        <v>193</v>
      </c>
    </row>
    <row r="314" spans="2:65" s="1" customFormat="1" ht="37.9" customHeight="1">
      <c r="B314" s="114"/>
      <c r="C314" s="157" t="s">
        <v>316</v>
      </c>
      <c r="D314" s="157" t="s">
        <v>207</v>
      </c>
      <c r="E314" s="158" t="s">
        <v>1070</v>
      </c>
      <c r="F314" s="159" t="s">
        <v>1071</v>
      </c>
      <c r="G314" s="160" t="s">
        <v>221</v>
      </c>
      <c r="H314" s="161">
        <v>10.5</v>
      </c>
      <c r="I314" s="162"/>
      <c r="J314" s="163">
        <f>ROUND(I314*H314,2)</f>
        <v>0</v>
      </c>
      <c r="K314" s="159" t="s">
        <v>1003</v>
      </c>
      <c r="L314" s="30"/>
      <c r="M314" s="164" t="s">
        <v>1</v>
      </c>
      <c r="N314" s="113" t="s">
        <v>39</v>
      </c>
      <c r="P314" s="153">
        <f>O314*H314</f>
        <v>0</v>
      </c>
      <c r="Q314" s="153">
        <v>0.11934</v>
      </c>
      <c r="R314" s="153">
        <f>Q314*H314</f>
        <v>1.2530700000000001</v>
      </c>
      <c r="S314" s="153">
        <v>0</v>
      </c>
      <c r="T314" s="154">
        <f>S314*H314</f>
        <v>0</v>
      </c>
      <c r="AR314" s="155" t="s">
        <v>268</v>
      </c>
      <c r="AT314" s="155" t="s">
        <v>207</v>
      </c>
      <c r="AU314" s="155" t="s">
        <v>82</v>
      </c>
      <c r="AY314" s="15" t="s">
        <v>193</v>
      </c>
      <c r="BE314" s="156">
        <f>IF(N314="základní",J314,0)</f>
        <v>0</v>
      </c>
      <c r="BF314" s="156">
        <f>IF(N314="snížená",J314,0)</f>
        <v>0</v>
      </c>
      <c r="BG314" s="156">
        <f>IF(N314="zákl. přenesená",J314,0)</f>
        <v>0</v>
      </c>
      <c r="BH314" s="156">
        <f>IF(N314="sníž. přenesená",J314,0)</f>
        <v>0</v>
      </c>
      <c r="BI314" s="156">
        <f>IF(N314="nulová",J314,0)</f>
        <v>0</v>
      </c>
      <c r="BJ314" s="15" t="s">
        <v>82</v>
      </c>
      <c r="BK314" s="156">
        <f>ROUND(I314*H314,2)</f>
        <v>0</v>
      </c>
      <c r="BL314" s="15" t="s">
        <v>268</v>
      </c>
      <c r="BM314" s="155" t="s">
        <v>4040</v>
      </c>
    </row>
    <row r="315" spans="2:65" s="1" customFormat="1" ht="11.25">
      <c r="B315" s="30"/>
      <c r="D315" s="180" t="s">
        <v>286</v>
      </c>
      <c r="F315" s="181" t="s">
        <v>1073</v>
      </c>
      <c r="I315" s="115"/>
      <c r="L315" s="30"/>
      <c r="M315" s="182"/>
      <c r="T315" s="54"/>
      <c r="AT315" s="15" t="s">
        <v>286</v>
      </c>
      <c r="AU315" s="15" t="s">
        <v>82</v>
      </c>
    </row>
    <row r="316" spans="2:65" s="1" customFormat="1" ht="49.15" customHeight="1">
      <c r="B316" s="114"/>
      <c r="C316" s="157" t="s">
        <v>526</v>
      </c>
      <c r="D316" s="157" t="s">
        <v>207</v>
      </c>
      <c r="E316" s="158" t="s">
        <v>2187</v>
      </c>
      <c r="F316" s="159" t="s">
        <v>2188</v>
      </c>
      <c r="G316" s="160" t="s">
        <v>221</v>
      </c>
      <c r="H316" s="161">
        <v>10.5</v>
      </c>
      <c r="I316" s="162"/>
      <c r="J316" s="163">
        <f>ROUND(I316*H316,2)</f>
        <v>0</v>
      </c>
      <c r="K316" s="159" t="s">
        <v>1003</v>
      </c>
      <c r="L316" s="30"/>
      <c r="M316" s="164" t="s">
        <v>1</v>
      </c>
      <c r="N316" s="113" t="s">
        <v>39</v>
      </c>
      <c r="P316" s="153">
        <f>O316*H316</f>
        <v>0</v>
      </c>
      <c r="Q316" s="153">
        <v>0</v>
      </c>
      <c r="R316" s="153">
        <f>Q316*H316</f>
        <v>0</v>
      </c>
      <c r="S316" s="153">
        <v>0</v>
      </c>
      <c r="T316" s="154">
        <f>S316*H316</f>
        <v>0</v>
      </c>
      <c r="AR316" s="155" t="s">
        <v>268</v>
      </c>
      <c r="AT316" s="155" t="s">
        <v>207</v>
      </c>
      <c r="AU316" s="155" t="s">
        <v>82</v>
      </c>
      <c r="AY316" s="15" t="s">
        <v>193</v>
      </c>
      <c r="BE316" s="156">
        <f>IF(N316="základní",J316,0)</f>
        <v>0</v>
      </c>
      <c r="BF316" s="156">
        <f>IF(N316="snížená",J316,0)</f>
        <v>0</v>
      </c>
      <c r="BG316" s="156">
        <f>IF(N316="zákl. přenesená",J316,0)</f>
        <v>0</v>
      </c>
      <c r="BH316" s="156">
        <f>IF(N316="sníž. přenesená",J316,0)</f>
        <v>0</v>
      </c>
      <c r="BI316" s="156">
        <f>IF(N316="nulová",J316,0)</f>
        <v>0</v>
      </c>
      <c r="BJ316" s="15" t="s">
        <v>82</v>
      </c>
      <c r="BK316" s="156">
        <f>ROUND(I316*H316,2)</f>
        <v>0</v>
      </c>
      <c r="BL316" s="15" t="s">
        <v>268</v>
      </c>
      <c r="BM316" s="155" t="s">
        <v>4041</v>
      </c>
    </row>
    <row r="317" spans="2:65" s="1" customFormat="1" ht="11.25">
      <c r="B317" s="30"/>
      <c r="D317" s="180" t="s">
        <v>286</v>
      </c>
      <c r="F317" s="181" t="s">
        <v>2190</v>
      </c>
      <c r="I317" s="115"/>
      <c r="L317" s="30"/>
      <c r="M317" s="182"/>
      <c r="T317" s="54"/>
      <c r="AT317" s="15" t="s">
        <v>286</v>
      </c>
      <c r="AU317" s="15" t="s">
        <v>82</v>
      </c>
    </row>
    <row r="318" spans="2:65" s="1" customFormat="1" ht="37.9" customHeight="1">
      <c r="B318" s="114"/>
      <c r="C318" s="157" t="s">
        <v>321</v>
      </c>
      <c r="D318" s="157" t="s">
        <v>207</v>
      </c>
      <c r="E318" s="158" t="s">
        <v>3648</v>
      </c>
      <c r="F318" s="159" t="s">
        <v>3649</v>
      </c>
      <c r="G318" s="160" t="s">
        <v>736</v>
      </c>
      <c r="H318" s="161">
        <v>53.375</v>
      </c>
      <c r="I318" s="162"/>
      <c r="J318" s="163">
        <f>ROUND(I318*H318,2)</f>
        <v>0</v>
      </c>
      <c r="K318" s="159" t="s">
        <v>239</v>
      </c>
      <c r="L318" s="30"/>
      <c r="M318" s="164" t="s">
        <v>1</v>
      </c>
      <c r="N318" s="113" t="s">
        <v>39</v>
      </c>
      <c r="P318" s="153">
        <f>O318*H318</f>
        <v>0</v>
      </c>
      <c r="Q318" s="153">
        <v>0</v>
      </c>
      <c r="R318" s="153">
        <f>Q318*H318</f>
        <v>0</v>
      </c>
      <c r="S318" s="153">
        <v>0.17</v>
      </c>
      <c r="T318" s="154">
        <f>S318*H318</f>
        <v>9.0737500000000004</v>
      </c>
      <c r="AR318" s="155" t="s">
        <v>268</v>
      </c>
      <c r="AT318" s="155" t="s">
        <v>207</v>
      </c>
      <c r="AU318" s="155" t="s">
        <v>82</v>
      </c>
      <c r="AY318" s="15" t="s">
        <v>193</v>
      </c>
      <c r="BE318" s="156">
        <f>IF(N318="základní",J318,0)</f>
        <v>0</v>
      </c>
      <c r="BF318" s="156">
        <f>IF(N318="snížená",J318,0)</f>
        <v>0</v>
      </c>
      <c r="BG318" s="156">
        <f>IF(N318="zákl. přenesená",J318,0)</f>
        <v>0</v>
      </c>
      <c r="BH318" s="156">
        <f>IF(N318="sníž. přenesená",J318,0)</f>
        <v>0</v>
      </c>
      <c r="BI318" s="156">
        <f>IF(N318="nulová",J318,0)</f>
        <v>0</v>
      </c>
      <c r="BJ318" s="15" t="s">
        <v>82</v>
      </c>
      <c r="BK318" s="156">
        <f>ROUND(I318*H318,2)</f>
        <v>0</v>
      </c>
      <c r="BL318" s="15" t="s">
        <v>268</v>
      </c>
      <c r="BM318" s="155" t="s">
        <v>4042</v>
      </c>
    </row>
    <row r="319" spans="2:65" s="1" customFormat="1" ht="11.25">
      <c r="B319" s="30"/>
      <c r="D319" s="180" t="s">
        <v>286</v>
      </c>
      <c r="F319" s="181" t="s">
        <v>3651</v>
      </c>
      <c r="I319" s="115"/>
      <c r="L319" s="30"/>
      <c r="M319" s="182"/>
      <c r="T319" s="54"/>
      <c r="AT319" s="15" t="s">
        <v>286</v>
      </c>
      <c r="AU319" s="15" t="s">
        <v>82</v>
      </c>
    </row>
    <row r="320" spans="2:65" s="12" customFormat="1" ht="11.25">
      <c r="B320" s="165"/>
      <c r="D320" s="166" t="s">
        <v>224</v>
      </c>
      <c r="E320" s="167" t="s">
        <v>1</v>
      </c>
      <c r="F320" s="168" t="s">
        <v>4043</v>
      </c>
      <c r="H320" s="169">
        <v>53.375</v>
      </c>
      <c r="I320" s="170"/>
      <c r="L320" s="165"/>
      <c r="M320" s="171"/>
      <c r="T320" s="172"/>
      <c r="AT320" s="167" t="s">
        <v>224</v>
      </c>
      <c r="AU320" s="167" t="s">
        <v>82</v>
      </c>
      <c r="AV320" s="12" t="s">
        <v>84</v>
      </c>
      <c r="AW320" s="12" t="s">
        <v>226</v>
      </c>
      <c r="AX320" s="12" t="s">
        <v>82</v>
      </c>
      <c r="AY320" s="167" t="s">
        <v>193</v>
      </c>
    </row>
    <row r="321" spans="2:65" s="1" customFormat="1" ht="44.25" customHeight="1">
      <c r="B321" s="114"/>
      <c r="C321" s="157" t="s">
        <v>533</v>
      </c>
      <c r="D321" s="157" t="s">
        <v>207</v>
      </c>
      <c r="E321" s="158" t="s">
        <v>3654</v>
      </c>
      <c r="F321" s="159" t="s">
        <v>3655</v>
      </c>
      <c r="G321" s="160" t="s">
        <v>736</v>
      </c>
      <c r="H321" s="161">
        <v>17.5</v>
      </c>
      <c r="I321" s="162"/>
      <c r="J321" s="163">
        <f>ROUND(I321*H321,2)</f>
        <v>0</v>
      </c>
      <c r="K321" s="159" t="s">
        <v>239</v>
      </c>
      <c r="L321" s="30"/>
      <c r="M321" s="164" t="s">
        <v>1</v>
      </c>
      <c r="N321" s="113" t="s">
        <v>39</v>
      </c>
      <c r="P321" s="153">
        <f>O321*H321</f>
        <v>0</v>
      </c>
      <c r="Q321" s="153">
        <v>0</v>
      </c>
      <c r="R321" s="153">
        <f>Q321*H321</f>
        <v>0</v>
      </c>
      <c r="S321" s="153">
        <v>0.28999999999999998</v>
      </c>
      <c r="T321" s="154">
        <f>S321*H321</f>
        <v>5.0749999999999993</v>
      </c>
      <c r="AR321" s="155" t="s">
        <v>268</v>
      </c>
      <c r="AT321" s="155" t="s">
        <v>207</v>
      </c>
      <c r="AU321" s="155" t="s">
        <v>82</v>
      </c>
      <c r="AY321" s="15" t="s">
        <v>193</v>
      </c>
      <c r="BE321" s="156">
        <f>IF(N321="základní",J321,0)</f>
        <v>0</v>
      </c>
      <c r="BF321" s="156">
        <f>IF(N321="snížená",J321,0)</f>
        <v>0</v>
      </c>
      <c r="BG321" s="156">
        <f>IF(N321="zákl. přenesená",J321,0)</f>
        <v>0</v>
      </c>
      <c r="BH321" s="156">
        <f>IF(N321="sníž. přenesená",J321,0)</f>
        <v>0</v>
      </c>
      <c r="BI321" s="156">
        <f>IF(N321="nulová",J321,0)</f>
        <v>0</v>
      </c>
      <c r="BJ321" s="15" t="s">
        <v>82</v>
      </c>
      <c r="BK321" s="156">
        <f>ROUND(I321*H321,2)</f>
        <v>0</v>
      </c>
      <c r="BL321" s="15" t="s">
        <v>268</v>
      </c>
      <c r="BM321" s="155" t="s">
        <v>4044</v>
      </c>
    </row>
    <row r="322" spans="2:65" s="1" customFormat="1" ht="11.25">
      <c r="B322" s="30"/>
      <c r="D322" s="180" t="s">
        <v>286</v>
      </c>
      <c r="F322" s="181" t="s">
        <v>3657</v>
      </c>
      <c r="I322" s="115"/>
      <c r="L322" s="30"/>
      <c r="M322" s="182"/>
      <c r="T322" s="54"/>
      <c r="AT322" s="15" t="s">
        <v>286</v>
      </c>
      <c r="AU322" s="15" t="s">
        <v>82</v>
      </c>
    </row>
    <row r="323" spans="2:65" s="12" customFormat="1" ht="11.25">
      <c r="B323" s="165"/>
      <c r="D323" s="166" t="s">
        <v>224</v>
      </c>
      <c r="E323" s="167" t="s">
        <v>1</v>
      </c>
      <c r="F323" s="168" t="s">
        <v>4025</v>
      </c>
      <c r="H323" s="169">
        <v>17.5</v>
      </c>
      <c r="I323" s="170"/>
      <c r="L323" s="165"/>
      <c r="M323" s="171"/>
      <c r="T323" s="172"/>
      <c r="AT323" s="167" t="s">
        <v>224</v>
      </c>
      <c r="AU323" s="167" t="s">
        <v>82</v>
      </c>
      <c r="AV323" s="12" t="s">
        <v>84</v>
      </c>
      <c r="AW323" s="12" t="s">
        <v>226</v>
      </c>
      <c r="AX323" s="12" t="s">
        <v>82</v>
      </c>
      <c r="AY323" s="167" t="s">
        <v>193</v>
      </c>
    </row>
    <row r="324" spans="2:65" s="1" customFormat="1" ht="37.9" customHeight="1">
      <c r="B324" s="114"/>
      <c r="C324" s="157" t="s">
        <v>325</v>
      </c>
      <c r="D324" s="157" t="s">
        <v>207</v>
      </c>
      <c r="E324" s="158" t="s">
        <v>3897</v>
      </c>
      <c r="F324" s="159" t="s">
        <v>3898</v>
      </c>
      <c r="G324" s="160" t="s">
        <v>736</v>
      </c>
      <c r="H324" s="161">
        <v>11.2</v>
      </c>
      <c r="I324" s="162"/>
      <c r="J324" s="163">
        <f>ROUND(I324*H324,2)</f>
        <v>0</v>
      </c>
      <c r="K324" s="159" t="s">
        <v>239</v>
      </c>
      <c r="L324" s="30"/>
      <c r="M324" s="164" t="s">
        <v>1</v>
      </c>
      <c r="N324" s="113" t="s">
        <v>39</v>
      </c>
      <c r="P324" s="153">
        <f>O324*H324</f>
        <v>0</v>
      </c>
      <c r="Q324" s="153">
        <v>0</v>
      </c>
      <c r="R324" s="153">
        <f>Q324*H324</f>
        <v>0</v>
      </c>
      <c r="S324" s="153">
        <v>0.32500000000000001</v>
      </c>
      <c r="T324" s="154">
        <f>S324*H324</f>
        <v>3.6399999999999997</v>
      </c>
      <c r="AR324" s="155" t="s">
        <v>268</v>
      </c>
      <c r="AT324" s="155" t="s">
        <v>207</v>
      </c>
      <c r="AU324" s="155" t="s">
        <v>82</v>
      </c>
      <c r="AY324" s="15" t="s">
        <v>193</v>
      </c>
      <c r="BE324" s="156">
        <f>IF(N324="základní",J324,0)</f>
        <v>0</v>
      </c>
      <c r="BF324" s="156">
        <f>IF(N324="snížená",J324,0)</f>
        <v>0</v>
      </c>
      <c r="BG324" s="156">
        <f>IF(N324="zákl. přenesená",J324,0)</f>
        <v>0</v>
      </c>
      <c r="BH324" s="156">
        <f>IF(N324="sníž. přenesená",J324,0)</f>
        <v>0</v>
      </c>
      <c r="BI324" s="156">
        <f>IF(N324="nulová",J324,0)</f>
        <v>0</v>
      </c>
      <c r="BJ324" s="15" t="s">
        <v>82</v>
      </c>
      <c r="BK324" s="156">
        <f>ROUND(I324*H324,2)</f>
        <v>0</v>
      </c>
      <c r="BL324" s="15" t="s">
        <v>268</v>
      </c>
      <c r="BM324" s="155" t="s">
        <v>4045</v>
      </c>
    </row>
    <row r="325" spans="2:65" s="1" customFormat="1" ht="11.25">
      <c r="B325" s="30"/>
      <c r="D325" s="180" t="s">
        <v>286</v>
      </c>
      <c r="F325" s="181" t="s">
        <v>3900</v>
      </c>
      <c r="I325" s="115"/>
      <c r="L325" s="30"/>
      <c r="M325" s="182"/>
      <c r="T325" s="54"/>
      <c r="AT325" s="15" t="s">
        <v>286</v>
      </c>
      <c r="AU325" s="15" t="s">
        <v>82</v>
      </c>
    </row>
    <row r="326" spans="2:65" s="12" customFormat="1" ht="11.25">
      <c r="B326" s="165"/>
      <c r="D326" s="166" t="s">
        <v>224</v>
      </c>
      <c r="E326" s="167" t="s">
        <v>1</v>
      </c>
      <c r="F326" s="168" t="s">
        <v>4033</v>
      </c>
      <c r="H326" s="169">
        <v>11.2</v>
      </c>
      <c r="I326" s="170"/>
      <c r="L326" s="165"/>
      <c r="M326" s="171"/>
      <c r="T326" s="172"/>
      <c r="AT326" s="167" t="s">
        <v>224</v>
      </c>
      <c r="AU326" s="167" t="s">
        <v>82</v>
      </c>
      <c r="AV326" s="12" t="s">
        <v>84</v>
      </c>
      <c r="AW326" s="12" t="s">
        <v>226</v>
      </c>
      <c r="AX326" s="12" t="s">
        <v>82</v>
      </c>
      <c r="AY326" s="167" t="s">
        <v>193</v>
      </c>
    </row>
    <row r="327" spans="2:65" s="1" customFormat="1" ht="37.9" customHeight="1">
      <c r="B327" s="114"/>
      <c r="C327" s="157" t="s">
        <v>539</v>
      </c>
      <c r="D327" s="157" t="s">
        <v>207</v>
      </c>
      <c r="E327" s="158" t="s">
        <v>1031</v>
      </c>
      <c r="F327" s="159" t="s">
        <v>1032</v>
      </c>
      <c r="G327" s="160" t="s">
        <v>736</v>
      </c>
      <c r="H327" s="161">
        <v>41.4</v>
      </c>
      <c r="I327" s="162"/>
      <c r="J327" s="163">
        <f>ROUND(I327*H327,2)</f>
        <v>0</v>
      </c>
      <c r="K327" s="159" t="s">
        <v>905</v>
      </c>
      <c r="L327" s="30"/>
      <c r="M327" s="164" t="s">
        <v>1</v>
      </c>
      <c r="N327" s="113" t="s">
        <v>39</v>
      </c>
      <c r="P327" s="153">
        <f>O327*H327</f>
        <v>0</v>
      </c>
      <c r="Q327" s="153">
        <v>0</v>
      </c>
      <c r="R327" s="153">
        <f>Q327*H327</f>
        <v>0</v>
      </c>
      <c r="S327" s="153">
        <v>0.316</v>
      </c>
      <c r="T327" s="154">
        <f>S327*H327</f>
        <v>13.0824</v>
      </c>
      <c r="AR327" s="155" t="s">
        <v>268</v>
      </c>
      <c r="AT327" s="155" t="s">
        <v>207</v>
      </c>
      <c r="AU327" s="155" t="s">
        <v>82</v>
      </c>
      <c r="AY327" s="15" t="s">
        <v>193</v>
      </c>
      <c r="BE327" s="156">
        <f>IF(N327="základní",J327,0)</f>
        <v>0</v>
      </c>
      <c r="BF327" s="156">
        <f>IF(N327="snížená",J327,0)</f>
        <v>0</v>
      </c>
      <c r="BG327" s="156">
        <f>IF(N327="zákl. přenesená",J327,0)</f>
        <v>0</v>
      </c>
      <c r="BH327" s="156">
        <f>IF(N327="sníž. přenesená",J327,0)</f>
        <v>0</v>
      </c>
      <c r="BI327" s="156">
        <f>IF(N327="nulová",J327,0)</f>
        <v>0</v>
      </c>
      <c r="BJ327" s="15" t="s">
        <v>82</v>
      </c>
      <c r="BK327" s="156">
        <f>ROUND(I327*H327,2)</f>
        <v>0</v>
      </c>
      <c r="BL327" s="15" t="s">
        <v>268</v>
      </c>
      <c r="BM327" s="155" t="s">
        <v>4046</v>
      </c>
    </row>
    <row r="328" spans="2:65" s="1" customFormat="1" ht="11.25">
      <c r="B328" s="30"/>
      <c r="D328" s="180" t="s">
        <v>286</v>
      </c>
      <c r="F328" s="181" t="s">
        <v>1034</v>
      </c>
      <c r="I328" s="115"/>
      <c r="L328" s="30"/>
      <c r="M328" s="182"/>
      <c r="T328" s="54"/>
      <c r="AT328" s="15" t="s">
        <v>286</v>
      </c>
      <c r="AU328" s="15" t="s">
        <v>82</v>
      </c>
    </row>
    <row r="329" spans="2:65" s="1" customFormat="1" ht="55.5" customHeight="1">
      <c r="B329" s="114"/>
      <c r="C329" s="157" t="s">
        <v>329</v>
      </c>
      <c r="D329" s="157" t="s">
        <v>207</v>
      </c>
      <c r="E329" s="158" t="s">
        <v>2168</v>
      </c>
      <c r="F329" s="159" t="s">
        <v>2169</v>
      </c>
      <c r="G329" s="160" t="s">
        <v>736</v>
      </c>
      <c r="H329" s="161">
        <v>16.8</v>
      </c>
      <c r="I329" s="162"/>
      <c r="J329" s="163">
        <f>ROUND(I329*H329,2)</f>
        <v>0</v>
      </c>
      <c r="K329" s="159" t="s">
        <v>2170</v>
      </c>
      <c r="L329" s="30"/>
      <c r="M329" s="164" t="s">
        <v>1</v>
      </c>
      <c r="N329" s="113" t="s">
        <v>39</v>
      </c>
      <c r="P329" s="153">
        <f>O329*H329</f>
        <v>0</v>
      </c>
      <c r="Q329" s="153">
        <v>0</v>
      </c>
      <c r="R329" s="153">
        <f>Q329*H329</f>
        <v>0</v>
      </c>
      <c r="S329" s="153">
        <v>0.29499999999999998</v>
      </c>
      <c r="T329" s="154">
        <f>S329*H329</f>
        <v>4.9559999999999995</v>
      </c>
      <c r="AR329" s="155" t="s">
        <v>268</v>
      </c>
      <c r="AT329" s="155" t="s">
        <v>207</v>
      </c>
      <c r="AU329" s="155" t="s">
        <v>82</v>
      </c>
      <c r="AY329" s="15" t="s">
        <v>193</v>
      </c>
      <c r="BE329" s="156">
        <f>IF(N329="základní",J329,0)</f>
        <v>0</v>
      </c>
      <c r="BF329" s="156">
        <f>IF(N329="snížená",J329,0)</f>
        <v>0</v>
      </c>
      <c r="BG329" s="156">
        <f>IF(N329="zákl. přenesená",J329,0)</f>
        <v>0</v>
      </c>
      <c r="BH329" s="156">
        <f>IF(N329="sníž. přenesená",J329,0)</f>
        <v>0</v>
      </c>
      <c r="BI329" s="156">
        <f>IF(N329="nulová",J329,0)</f>
        <v>0</v>
      </c>
      <c r="BJ329" s="15" t="s">
        <v>82</v>
      </c>
      <c r="BK329" s="156">
        <f>ROUND(I329*H329,2)</f>
        <v>0</v>
      </c>
      <c r="BL329" s="15" t="s">
        <v>268</v>
      </c>
      <c r="BM329" s="155" t="s">
        <v>4047</v>
      </c>
    </row>
    <row r="330" spans="2:65" s="1" customFormat="1" ht="11.25">
      <c r="B330" s="30"/>
      <c r="D330" s="180" t="s">
        <v>286</v>
      </c>
      <c r="F330" s="181" t="s">
        <v>2172</v>
      </c>
      <c r="I330" s="115"/>
      <c r="L330" s="30"/>
      <c r="M330" s="182"/>
      <c r="T330" s="54"/>
      <c r="AT330" s="15" t="s">
        <v>286</v>
      </c>
      <c r="AU330" s="15" t="s">
        <v>82</v>
      </c>
    </row>
    <row r="331" spans="2:65" s="1" customFormat="1" ht="62.65" customHeight="1">
      <c r="B331" s="114"/>
      <c r="C331" s="157" t="s">
        <v>546</v>
      </c>
      <c r="D331" s="157" t="s">
        <v>207</v>
      </c>
      <c r="E331" s="158" t="s">
        <v>3621</v>
      </c>
      <c r="F331" s="159" t="s">
        <v>3622</v>
      </c>
      <c r="G331" s="160" t="s">
        <v>736</v>
      </c>
      <c r="H331" s="161">
        <v>479.9</v>
      </c>
      <c r="I331" s="162"/>
      <c r="J331" s="163">
        <f>ROUND(I331*H331,2)</f>
        <v>0</v>
      </c>
      <c r="K331" s="159" t="s">
        <v>239</v>
      </c>
      <c r="L331" s="30"/>
      <c r="M331" s="164" t="s">
        <v>1</v>
      </c>
      <c r="N331" s="113" t="s">
        <v>39</v>
      </c>
      <c r="P331" s="153">
        <f>O331*H331</f>
        <v>0</v>
      </c>
      <c r="Q331" s="153">
        <v>0</v>
      </c>
      <c r="R331" s="153">
        <f>Q331*H331</f>
        <v>0</v>
      </c>
      <c r="S331" s="153">
        <v>0.28299999999999997</v>
      </c>
      <c r="T331" s="154">
        <f>S331*H331</f>
        <v>135.81169999999997</v>
      </c>
      <c r="AR331" s="155" t="s">
        <v>268</v>
      </c>
      <c r="AT331" s="155" t="s">
        <v>207</v>
      </c>
      <c r="AU331" s="155" t="s">
        <v>82</v>
      </c>
      <c r="AY331" s="15" t="s">
        <v>193</v>
      </c>
      <c r="BE331" s="156">
        <f>IF(N331="základní",J331,0)</f>
        <v>0</v>
      </c>
      <c r="BF331" s="156">
        <f>IF(N331="snížená",J331,0)</f>
        <v>0</v>
      </c>
      <c r="BG331" s="156">
        <f>IF(N331="zákl. přenesená",J331,0)</f>
        <v>0</v>
      </c>
      <c r="BH331" s="156">
        <f>IF(N331="sníž. přenesená",J331,0)</f>
        <v>0</v>
      </c>
      <c r="BI331" s="156">
        <f>IF(N331="nulová",J331,0)</f>
        <v>0</v>
      </c>
      <c r="BJ331" s="15" t="s">
        <v>82</v>
      </c>
      <c r="BK331" s="156">
        <f>ROUND(I331*H331,2)</f>
        <v>0</v>
      </c>
      <c r="BL331" s="15" t="s">
        <v>268</v>
      </c>
      <c r="BM331" s="155" t="s">
        <v>4048</v>
      </c>
    </row>
    <row r="332" spans="2:65" s="1" customFormat="1" ht="11.25">
      <c r="B332" s="30"/>
      <c r="D332" s="180" t="s">
        <v>286</v>
      </c>
      <c r="F332" s="181" t="s">
        <v>3624</v>
      </c>
      <c r="I332" s="115"/>
      <c r="L332" s="30"/>
      <c r="M332" s="182"/>
      <c r="T332" s="54"/>
      <c r="AT332" s="15" t="s">
        <v>286</v>
      </c>
      <c r="AU332" s="15" t="s">
        <v>82</v>
      </c>
    </row>
    <row r="333" spans="2:65" s="1" customFormat="1" ht="37.9" customHeight="1">
      <c r="B333" s="114"/>
      <c r="C333" s="157" t="s">
        <v>268</v>
      </c>
      <c r="D333" s="157" t="s">
        <v>207</v>
      </c>
      <c r="E333" s="158" t="s">
        <v>2181</v>
      </c>
      <c r="F333" s="159" t="s">
        <v>2182</v>
      </c>
      <c r="G333" s="160" t="s">
        <v>221</v>
      </c>
      <c r="H333" s="161">
        <v>10.5</v>
      </c>
      <c r="I333" s="162"/>
      <c r="J333" s="163">
        <f>ROUND(I333*H333,2)</f>
        <v>0</v>
      </c>
      <c r="K333" s="159" t="s">
        <v>2183</v>
      </c>
      <c r="L333" s="30"/>
      <c r="M333" s="164" t="s">
        <v>1</v>
      </c>
      <c r="N333" s="113" t="s">
        <v>39</v>
      </c>
      <c r="P333" s="153">
        <f>O333*H333</f>
        <v>0</v>
      </c>
      <c r="Q333" s="153">
        <v>0</v>
      </c>
      <c r="R333" s="153">
        <f>Q333*H333</f>
        <v>0</v>
      </c>
      <c r="S333" s="153">
        <v>0.2</v>
      </c>
      <c r="T333" s="154">
        <f>S333*H333</f>
        <v>2.1</v>
      </c>
      <c r="AR333" s="155" t="s">
        <v>268</v>
      </c>
      <c r="AT333" s="155" t="s">
        <v>207</v>
      </c>
      <c r="AU333" s="155" t="s">
        <v>82</v>
      </c>
      <c r="AY333" s="15" t="s">
        <v>193</v>
      </c>
      <c r="BE333" s="156">
        <f>IF(N333="základní",J333,0)</f>
        <v>0</v>
      </c>
      <c r="BF333" s="156">
        <f>IF(N333="snížená",J333,0)</f>
        <v>0</v>
      </c>
      <c r="BG333" s="156">
        <f>IF(N333="zákl. přenesená",J333,0)</f>
        <v>0</v>
      </c>
      <c r="BH333" s="156">
        <f>IF(N333="sníž. přenesená",J333,0)</f>
        <v>0</v>
      </c>
      <c r="BI333" s="156">
        <f>IF(N333="nulová",J333,0)</f>
        <v>0</v>
      </c>
      <c r="BJ333" s="15" t="s">
        <v>82</v>
      </c>
      <c r="BK333" s="156">
        <f>ROUND(I333*H333,2)</f>
        <v>0</v>
      </c>
      <c r="BL333" s="15" t="s">
        <v>268</v>
      </c>
      <c r="BM333" s="155" t="s">
        <v>4049</v>
      </c>
    </row>
    <row r="334" spans="2:65" s="1" customFormat="1" ht="11.25">
      <c r="B334" s="30"/>
      <c r="D334" s="180" t="s">
        <v>286</v>
      </c>
      <c r="F334" s="181" t="s">
        <v>2185</v>
      </c>
      <c r="I334" s="115"/>
      <c r="L334" s="30"/>
      <c r="M334" s="182"/>
      <c r="T334" s="54"/>
      <c r="AT334" s="15" t="s">
        <v>286</v>
      </c>
      <c r="AU334" s="15" t="s">
        <v>82</v>
      </c>
    </row>
    <row r="335" spans="2:65" s="1" customFormat="1" ht="24.2" customHeight="1">
      <c r="B335" s="114"/>
      <c r="C335" s="157" t="s">
        <v>551</v>
      </c>
      <c r="D335" s="157" t="s">
        <v>207</v>
      </c>
      <c r="E335" s="158" t="s">
        <v>1026</v>
      </c>
      <c r="F335" s="159" t="s">
        <v>1027</v>
      </c>
      <c r="G335" s="160" t="s">
        <v>221</v>
      </c>
      <c r="H335" s="161">
        <v>12</v>
      </c>
      <c r="I335" s="162"/>
      <c r="J335" s="163">
        <f>ROUND(I335*H335,2)</f>
        <v>0</v>
      </c>
      <c r="K335" s="159" t="s">
        <v>905</v>
      </c>
      <c r="L335" s="30"/>
      <c r="M335" s="164" t="s">
        <v>1</v>
      </c>
      <c r="N335" s="113" t="s">
        <v>39</v>
      </c>
      <c r="P335" s="153">
        <f>O335*H335</f>
        <v>0</v>
      </c>
      <c r="Q335" s="153">
        <v>0</v>
      </c>
      <c r="R335" s="153">
        <f>Q335*H335</f>
        <v>0</v>
      </c>
      <c r="S335" s="153">
        <v>0</v>
      </c>
      <c r="T335" s="154">
        <f>S335*H335</f>
        <v>0</v>
      </c>
      <c r="AR335" s="155" t="s">
        <v>268</v>
      </c>
      <c r="AT335" s="155" t="s">
        <v>207</v>
      </c>
      <c r="AU335" s="155" t="s">
        <v>82</v>
      </c>
      <c r="AY335" s="15" t="s">
        <v>193</v>
      </c>
      <c r="BE335" s="156">
        <f>IF(N335="základní",J335,0)</f>
        <v>0</v>
      </c>
      <c r="BF335" s="156">
        <f>IF(N335="snížená",J335,0)</f>
        <v>0</v>
      </c>
      <c r="BG335" s="156">
        <f>IF(N335="zákl. přenesená",J335,0)</f>
        <v>0</v>
      </c>
      <c r="BH335" s="156">
        <f>IF(N335="sníž. přenesená",J335,0)</f>
        <v>0</v>
      </c>
      <c r="BI335" s="156">
        <f>IF(N335="nulová",J335,0)</f>
        <v>0</v>
      </c>
      <c r="BJ335" s="15" t="s">
        <v>82</v>
      </c>
      <c r="BK335" s="156">
        <f>ROUND(I335*H335,2)</f>
        <v>0</v>
      </c>
      <c r="BL335" s="15" t="s">
        <v>268</v>
      </c>
      <c r="BM335" s="155" t="s">
        <v>4050</v>
      </c>
    </row>
    <row r="336" spans="2:65" s="1" customFormat="1" ht="11.25">
      <c r="B336" s="30"/>
      <c r="D336" s="180" t="s">
        <v>286</v>
      </c>
      <c r="F336" s="181" t="s">
        <v>1029</v>
      </c>
      <c r="I336" s="115"/>
      <c r="L336" s="30"/>
      <c r="M336" s="182"/>
      <c r="T336" s="54"/>
      <c r="AT336" s="15" t="s">
        <v>286</v>
      </c>
      <c r="AU336" s="15" t="s">
        <v>82</v>
      </c>
    </row>
    <row r="337" spans="2:65" s="1" customFormat="1" ht="49.15" customHeight="1">
      <c r="B337" s="114"/>
      <c r="C337" s="157" t="s">
        <v>340</v>
      </c>
      <c r="D337" s="157" t="s">
        <v>207</v>
      </c>
      <c r="E337" s="158" t="s">
        <v>1103</v>
      </c>
      <c r="F337" s="159" t="s">
        <v>1104</v>
      </c>
      <c r="G337" s="160" t="s">
        <v>736</v>
      </c>
      <c r="H337" s="161">
        <v>17.600000000000001</v>
      </c>
      <c r="I337" s="162"/>
      <c r="J337" s="163">
        <f>ROUND(I337*H337,2)</f>
        <v>0</v>
      </c>
      <c r="K337" s="159" t="s">
        <v>239</v>
      </c>
      <c r="L337" s="30"/>
      <c r="M337" s="164" t="s">
        <v>1</v>
      </c>
      <c r="N337" s="113" t="s">
        <v>39</v>
      </c>
      <c r="P337" s="153">
        <f>O337*H337</f>
        <v>0</v>
      </c>
      <c r="Q337" s="153">
        <v>0</v>
      </c>
      <c r="R337" s="153">
        <f>Q337*H337</f>
        <v>0</v>
      </c>
      <c r="S337" s="153">
        <v>0</v>
      </c>
      <c r="T337" s="154">
        <f>S337*H337</f>
        <v>0</v>
      </c>
      <c r="AR337" s="155" t="s">
        <v>268</v>
      </c>
      <c r="AT337" s="155" t="s">
        <v>207</v>
      </c>
      <c r="AU337" s="155" t="s">
        <v>82</v>
      </c>
      <c r="AY337" s="15" t="s">
        <v>193</v>
      </c>
      <c r="BE337" s="156">
        <f>IF(N337="základní",J337,0)</f>
        <v>0</v>
      </c>
      <c r="BF337" s="156">
        <f>IF(N337="snížená",J337,0)</f>
        <v>0</v>
      </c>
      <c r="BG337" s="156">
        <f>IF(N337="zákl. přenesená",J337,0)</f>
        <v>0</v>
      </c>
      <c r="BH337" s="156">
        <f>IF(N337="sníž. přenesená",J337,0)</f>
        <v>0</v>
      </c>
      <c r="BI337" s="156">
        <f>IF(N337="nulová",J337,0)</f>
        <v>0</v>
      </c>
      <c r="BJ337" s="15" t="s">
        <v>82</v>
      </c>
      <c r="BK337" s="156">
        <f>ROUND(I337*H337,2)</f>
        <v>0</v>
      </c>
      <c r="BL337" s="15" t="s">
        <v>268</v>
      </c>
      <c r="BM337" s="155" t="s">
        <v>4051</v>
      </c>
    </row>
    <row r="338" spans="2:65" s="1" customFormat="1" ht="11.25">
      <c r="B338" s="30"/>
      <c r="D338" s="180" t="s">
        <v>286</v>
      </c>
      <c r="F338" s="181" t="s">
        <v>1106</v>
      </c>
      <c r="I338" s="115"/>
      <c r="L338" s="30"/>
      <c r="M338" s="182"/>
      <c r="T338" s="54"/>
      <c r="AT338" s="15" t="s">
        <v>286</v>
      </c>
      <c r="AU338" s="15" t="s">
        <v>82</v>
      </c>
    </row>
    <row r="339" spans="2:65" s="12" customFormat="1" ht="11.25">
      <c r="B339" s="165"/>
      <c r="D339" s="166" t="s">
        <v>224</v>
      </c>
      <c r="E339" s="167" t="s">
        <v>1</v>
      </c>
      <c r="F339" s="168" t="s">
        <v>4052</v>
      </c>
      <c r="H339" s="169">
        <v>17.600000000000001</v>
      </c>
      <c r="I339" s="170"/>
      <c r="L339" s="165"/>
      <c r="M339" s="171"/>
      <c r="T339" s="172"/>
      <c r="AT339" s="167" t="s">
        <v>224</v>
      </c>
      <c r="AU339" s="167" t="s">
        <v>82</v>
      </c>
      <c r="AV339" s="12" t="s">
        <v>84</v>
      </c>
      <c r="AW339" s="12" t="s">
        <v>226</v>
      </c>
      <c r="AX339" s="12" t="s">
        <v>82</v>
      </c>
      <c r="AY339" s="167" t="s">
        <v>193</v>
      </c>
    </row>
    <row r="340" spans="2:65" s="1" customFormat="1" ht="49.15" customHeight="1">
      <c r="B340" s="114"/>
      <c r="C340" s="157" t="s">
        <v>1352</v>
      </c>
      <c r="D340" s="157" t="s">
        <v>207</v>
      </c>
      <c r="E340" s="158" t="s">
        <v>1099</v>
      </c>
      <c r="F340" s="159" t="s">
        <v>1100</v>
      </c>
      <c r="G340" s="160" t="s">
        <v>736</v>
      </c>
      <c r="H340" s="161">
        <v>41.4</v>
      </c>
      <c r="I340" s="162"/>
      <c r="J340" s="163">
        <f>ROUND(I340*H340,2)</f>
        <v>0</v>
      </c>
      <c r="K340" s="159" t="s">
        <v>239</v>
      </c>
      <c r="L340" s="30"/>
      <c r="M340" s="164" t="s">
        <v>1</v>
      </c>
      <c r="N340" s="113" t="s">
        <v>39</v>
      </c>
      <c r="P340" s="153">
        <f>O340*H340</f>
        <v>0</v>
      </c>
      <c r="Q340" s="153">
        <v>0</v>
      </c>
      <c r="R340" s="153">
        <f>Q340*H340</f>
        <v>0</v>
      </c>
      <c r="S340" s="153">
        <v>0</v>
      </c>
      <c r="T340" s="154">
        <f>S340*H340</f>
        <v>0</v>
      </c>
      <c r="AR340" s="155" t="s">
        <v>268</v>
      </c>
      <c r="AT340" s="155" t="s">
        <v>207</v>
      </c>
      <c r="AU340" s="155" t="s">
        <v>82</v>
      </c>
      <c r="AY340" s="15" t="s">
        <v>193</v>
      </c>
      <c r="BE340" s="156">
        <f>IF(N340="základní",J340,0)</f>
        <v>0</v>
      </c>
      <c r="BF340" s="156">
        <f>IF(N340="snížená",J340,0)</f>
        <v>0</v>
      </c>
      <c r="BG340" s="156">
        <f>IF(N340="zákl. přenesená",J340,0)</f>
        <v>0</v>
      </c>
      <c r="BH340" s="156">
        <f>IF(N340="sníž. přenesená",J340,0)</f>
        <v>0</v>
      </c>
      <c r="BI340" s="156">
        <f>IF(N340="nulová",J340,0)</f>
        <v>0</v>
      </c>
      <c r="BJ340" s="15" t="s">
        <v>82</v>
      </c>
      <c r="BK340" s="156">
        <f>ROUND(I340*H340,2)</f>
        <v>0</v>
      </c>
      <c r="BL340" s="15" t="s">
        <v>268</v>
      </c>
      <c r="BM340" s="155" t="s">
        <v>4053</v>
      </c>
    </row>
    <row r="341" spans="2:65" s="1" customFormat="1" ht="11.25">
      <c r="B341" s="30"/>
      <c r="D341" s="180" t="s">
        <v>286</v>
      </c>
      <c r="F341" s="181" t="s">
        <v>3691</v>
      </c>
      <c r="I341" s="115"/>
      <c r="L341" s="30"/>
      <c r="M341" s="182"/>
      <c r="T341" s="54"/>
      <c r="AT341" s="15" t="s">
        <v>286</v>
      </c>
      <c r="AU341" s="15" t="s">
        <v>82</v>
      </c>
    </row>
    <row r="342" spans="2:65" s="12" customFormat="1" ht="11.25">
      <c r="B342" s="165"/>
      <c r="D342" s="166" t="s">
        <v>224</v>
      </c>
      <c r="E342" s="167" t="s">
        <v>1</v>
      </c>
      <c r="F342" s="168" t="s">
        <v>4054</v>
      </c>
      <c r="H342" s="169">
        <v>41.4</v>
      </c>
      <c r="I342" s="170"/>
      <c r="L342" s="165"/>
      <c r="M342" s="171"/>
      <c r="T342" s="172"/>
      <c r="AT342" s="167" t="s">
        <v>224</v>
      </c>
      <c r="AU342" s="167" t="s">
        <v>82</v>
      </c>
      <c r="AV342" s="12" t="s">
        <v>84</v>
      </c>
      <c r="AW342" s="12" t="s">
        <v>226</v>
      </c>
      <c r="AX342" s="12" t="s">
        <v>82</v>
      </c>
      <c r="AY342" s="167" t="s">
        <v>193</v>
      </c>
    </row>
    <row r="343" spans="2:65" s="1" customFormat="1" ht="21.75" customHeight="1">
      <c r="B343" s="114"/>
      <c r="C343" s="157" t="s">
        <v>345</v>
      </c>
      <c r="D343" s="157" t="s">
        <v>207</v>
      </c>
      <c r="E343" s="158" t="s">
        <v>3693</v>
      </c>
      <c r="F343" s="159" t="s">
        <v>3694</v>
      </c>
      <c r="G343" s="160" t="s">
        <v>221</v>
      </c>
      <c r="H343" s="161">
        <v>12</v>
      </c>
      <c r="I343" s="162"/>
      <c r="J343" s="163">
        <f>ROUND(I343*H343,2)</f>
        <v>0</v>
      </c>
      <c r="K343" s="159" t="s">
        <v>1</v>
      </c>
      <c r="L343" s="30"/>
      <c r="M343" s="183" t="s">
        <v>1</v>
      </c>
      <c r="N343" s="184" t="s">
        <v>39</v>
      </c>
      <c r="O343" s="185"/>
      <c r="P343" s="186">
        <f>O343*H343</f>
        <v>0</v>
      </c>
      <c r="Q343" s="186">
        <v>0</v>
      </c>
      <c r="R343" s="186">
        <f>Q343*H343</f>
        <v>0</v>
      </c>
      <c r="S343" s="186">
        <v>0</v>
      </c>
      <c r="T343" s="187">
        <f>S343*H343</f>
        <v>0</v>
      </c>
      <c r="AR343" s="155" t="s">
        <v>268</v>
      </c>
      <c r="AT343" s="155" t="s">
        <v>207</v>
      </c>
      <c r="AU343" s="155" t="s">
        <v>82</v>
      </c>
      <c r="AY343" s="15" t="s">
        <v>193</v>
      </c>
      <c r="BE343" s="156">
        <f>IF(N343="základní",J343,0)</f>
        <v>0</v>
      </c>
      <c r="BF343" s="156">
        <f>IF(N343="snížená",J343,0)</f>
        <v>0</v>
      </c>
      <c r="BG343" s="156">
        <f>IF(N343="zákl. přenesená",J343,0)</f>
        <v>0</v>
      </c>
      <c r="BH343" s="156">
        <f>IF(N343="sníž. přenesená",J343,0)</f>
        <v>0</v>
      </c>
      <c r="BI343" s="156">
        <f>IF(N343="nulová",J343,0)</f>
        <v>0</v>
      </c>
      <c r="BJ343" s="15" t="s">
        <v>82</v>
      </c>
      <c r="BK343" s="156">
        <f>ROUND(I343*H343,2)</f>
        <v>0</v>
      </c>
      <c r="BL343" s="15" t="s">
        <v>268</v>
      </c>
      <c r="BM343" s="155" t="s">
        <v>4055</v>
      </c>
    </row>
    <row r="344" spans="2:65" s="1" customFormat="1" ht="6.95" customHeight="1">
      <c r="B344" s="42"/>
      <c r="C344" s="43"/>
      <c r="D344" s="43"/>
      <c r="E344" s="43"/>
      <c r="F344" s="43"/>
      <c r="G344" s="43"/>
      <c r="H344" s="43"/>
      <c r="I344" s="43"/>
      <c r="J344" s="43"/>
      <c r="K344" s="43"/>
      <c r="L344" s="30"/>
    </row>
  </sheetData>
  <autoFilter ref="C129:K343" xr:uid="{00000000-0009-0000-0000-000012000000}"/>
  <mergeCells count="14">
    <mergeCell ref="D108:F108"/>
    <mergeCell ref="E120:H120"/>
    <mergeCell ref="E122:H122"/>
    <mergeCell ref="L2:V2"/>
    <mergeCell ref="E87:H87"/>
    <mergeCell ref="D104:F104"/>
    <mergeCell ref="D105:F105"/>
    <mergeCell ref="D106:F106"/>
    <mergeCell ref="D107:F107"/>
    <mergeCell ref="E7:H7"/>
    <mergeCell ref="E9:H9"/>
    <mergeCell ref="E18:H18"/>
    <mergeCell ref="E27:H27"/>
    <mergeCell ref="E85:H85"/>
  </mergeCells>
  <hyperlinks>
    <hyperlink ref="F134" r:id="rId1" xr:uid="{00000000-0004-0000-1200-000000000000}"/>
    <hyperlink ref="F140" r:id="rId2" xr:uid="{00000000-0004-0000-1200-000001000000}"/>
    <hyperlink ref="F147" r:id="rId3" xr:uid="{00000000-0004-0000-1200-000002000000}"/>
    <hyperlink ref="F153" r:id="rId4" xr:uid="{00000000-0004-0000-1200-000003000000}"/>
    <hyperlink ref="F164" r:id="rId5" xr:uid="{00000000-0004-0000-1200-000004000000}"/>
    <hyperlink ref="F171" r:id="rId6" xr:uid="{00000000-0004-0000-1200-000005000000}"/>
    <hyperlink ref="F175" r:id="rId7" xr:uid="{00000000-0004-0000-1200-000006000000}"/>
    <hyperlink ref="F177" r:id="rId8" xr:uid="{00000000-0004-0000-1200-000007000000}"/>
    <hyperlink ref="F180" r:id="rId9" xr:uid="{00000000-0004-0000-1200-000008000000}"/>
    <hyperlink ref="F185" r:id="rId10" xr:uid="{00000000-0004-0000-1200-000009000000}"/>
    <hyperlink ref="F187" r:id="rId11" xr:uid="{00000000-0004-0000-1200-00000A000000}"/>
    <hyperlink ref="F190" r:id="rId12" xr:uid="{00000000-0004-0000-1200-00000B000000}"/>
    <hyperlink ref="F193" r:id="rId13" xr:uid="{00000000-0004-0000-1200-00000C000000}"/>
    <hyperlink ref="F197" r:id="rId14" xr:uid="{00000000-0004-0000-1200-00000D000000}"/>
    <hyperlink ref="F199" r:id="rId15" xr:uid="{00000000-0004-0000-1200-00000E000000}"/>
    <hyperlink ref="F201" r:id="rId16" xr:uid="{00000000-0004-0000-1200-00000F000000}"/>
    <hyperlink ref="F203" r:id="rId17" xr:uid="{00000000-0004-0000-1200-000010000000}"/>
    <hyperlink ref="F205" r:id="rId18" xr:uid="{00000000-0004-0000-1200-000011000000}"/>
    <hyperlink ref="F207" r:id="rId19" xr:uid="{00000000-0004-0000-1200-000012000000}"/>
    <hyperlink ref="F209" r:id="rId20" xr:uid="{00000000-0004-0000-1200-000013000000}"/>
    <hyperlink ref="F212" r:id="rId21" xr:uid="{00000000-0004-0000-1200-000014000000}"/>
    <hyperlink ref="F221" r:id="rId22" xr:uid="{00000000-0004-0000-1200-000015000000}"/>
    <hyperlink ref="F226" r:id="rId23" xr:uid="{00000000-0004-0000-1200-000016000000}"/>
    <hyperlink ref="F231" r:id="rId24" xr:uid="{00000000-0004-0000-1200-000017000000}"/>
    <hyperlink ref="F234" r:id="rId25" xr:uid="{00000000-0004-0000-1200-000018000000}"/>
    <hyperlink ref="F241" r:id="rId26" xr:uid="{00000000-0004-0000-1200-000019000000}"/>
    <hyperlink ref="F249" r:id="rId27" xr:uid="{00000000-0004-0000-1200-00001A000000}"/>
    <hyperlink ref="F255" r:id="rId28" xr:uid="{00000000-0004-0000-1200-00001B000000}"/>
    <hyperlink ref="F258" r:id="rId29" xr:uid="{00000000-0004-0000-1200-00001C000000}"/>
    <hyperlink ref="F277" r:id="rId30" xr:uid="{00000000-0004-0000-1200-00001D000000}"/>
    <hyperlink ref="F280" r:id="rId31" xr:uid="{00000000-0004-0000-1200-00001E000000}"/>
    <hyperlink ref="F286" r:id="rId32" xr:uid="{00000000-0004-0000-1200-00001F000000}"/>
    <hyperlink ref="F289" r:id="rId33" xr:uid="{00000000-0004-0000-1200-000020000000}"/>
    <hyperlink ref="F292" r:id="rId34" xr:uid="{00000000-0004-0000-1200-000021000000}"/>
    <hyperlink ref="F297" r:id="rId35" xr:uid="{00000000-0004-0000-1200-000022000000}"/>
    <hyperlink ref="F300" r:id="rId36" xr:uid="{00000000-0004-0000-1200-000023000000}"/>
    <hyperlink ref="F303" r:id="rId37" xr:uid="{00000000-0004-0000-1200-000024000000}"/>
    <hyperlink ref="F306" r:id="rId38" xr:uid="{00000000-0004-0000-1200-000025000000}"/>
    <hyperlink ref="F309" r:id="rId39" xr:uid="{00000000-0004-0000-1200-000026000000}"/>
    <hyperlink ref="F315" r:id="rId40" xr:uid="{00000000-0004-0000-1200-000027000000}"/>
    <hyperlink ref="F317" r:id="rId41" xr:uid="{00000000-0004-0000-1200-000028000000}"/>
    <hyperlink ref="F319" r:id="rId42" xr:uid="{00000000-0004-0000-1200-000029000000}"/>
    <hyperlink ref="F322" r:id="rId43" xr:uid="{00000000-0004-0000-1200-00002A000000}"/>
    <hyperlink ref="F325" r:id="rId44" xr:uid="{00000000-0004-0000-1200-00002B000000}"/>
    <hyperlink ref="F328" r:id="rId45" xr:uid="{00000000-0004-0000-1200-00002C000000}"/>
    <hyperlink ref="F330" r:id="rId46" xr:uid="{00000000-0004-0000-1200-00002D000000}"/>
    <hyperlink ref="F332" r:id="rId47" xr:uid="{00000000-0004-0000-1200-00002E000000}"/>
    <hyperlink ref="F334" r:id="rId48" xr:uid="{00000000-0004-0000-1200-00002F000000}"/>
    <hyperlink ref="F336" r:id="rId49" xr:uid="{00000000-0004-0000-1200-000030000000}"/>
    <hyperlink ref="F338" r:id="rId50" xr:uid="{00000000-0004-0000-1200-000031000000}"/>
    <hyperlink ref="F341" r:id="rId51" xr:uid="{00000000-0004-0000-1200-000032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06"/>
  <sheetViews>
    <sheetView showGridLines="0" workbookViewId="0">
      <selection activeCell="A2" sqref="A2"/>
    </sheetView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83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149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31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tr">
        <f>IF('Rekapitulace stavby'!AN10="","",'Rekapitulace stavby'!AN10)</f>
        <v/>
      </c>
      <c r="L14" s="30"/>
    </row>
    <row r="15" spans="2:46" s="1" customFormat="1" ht="18" customHeight="1">
      <c r="B15" s="30"/>
      <c r="E15" s="23" t="str">
        <f>IF('Rekapitulace stavby'!E11="","",'Rekapitulace stavby'!E11)</f>
        <v>Dopravní podnik města Jihlavy, a.s.</v>
      </c>
      <c r="I15" s="25" t="s">
        <v>27</v>
      </c>
      <c r="J15" s="23" t="str">
        <f>IF('Rekapitulace stavby'!AN11="","",'Rekapitulace stavby'!AN11)</f>
        <v/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J110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ROUND((SUM(BE110:BE117) + SUM(BE137:BE205)),  2)</f>
        <v>0</v>
      </c>
      <c r="I35" s="92">
        <v>0.21</v>
      </c>
      <c r="J35" s="91">
        <f>ROUND(((SUM(BE110:BE117) + SUM(BE137:BE205))*I35),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ROUND((SUM(BF110:BF117) + SUM(BF137:BF205)),  2)</f>
        <v>0</v>
      </c>
      <c r="I36" s="92">
        <v>0.15</v>
      </c>
      <c r="J36" s="91">
        <f>ROUND(((SUM(BF110:BF117) + SUM(BF137:BF205))*I36),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ROUND((SUM(BG110:BG117) + SUM(BG137:BG205)),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ROUND((SUM(BH110:BH117) + SUM(BH137:BH205)),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ROUND((SUM(BI110:BI117) + SUM(BI137:BI205)),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PS 001.1 -  Střídavá část 22kV-DP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 xml:space="preserve"> 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J137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157</v>
      </c>
      <c r="E97" s="106"/>
      <c r="F97" s="106"/>
      <c r="G97" s="106"/>
      <c r="H97" s="106"/>
      <c r="I97" s="106"/>
      <c r="J97" s="107">
        <f>J138</f>
        <v>0</v>
      </c>
      <c r="L97" s="104"/>
    </row>
    <row r="98" spans="2:65" s="9" customFormat="1" ht="19.899999999999999" customHeight="1">
      <c r="B98" s="108"/>
      <c r="D98" s="109" t="s">
        <v>158</v>
      </c>
      <c r="E98" s="110"/>
      <c r="F98" s="110"/>
      <c r="G98" s="110"/>
      <c r="H98" s="110"/>
      <c r="I98" s="110"/>
      <c r="J98" s="111">
        <f>J139</f>
        <v>0</v>
      </c>
      <c r="L98" s="108"/>
    </row>
    <row r="99" spans="2:65" s="8" customFormat="1" ht="24.95" customHeight="1">
      <c r="B99" s="104"/>
      <c r="D99" s="105" t="s">
        <v>159</v>
      </c>
      <c r="E99" s="106"/>
      <c r="F99" s="106"/>
      <c r="G99" s="106"/>
      <c r="H99" s="106"/>
      <c r="I99" s="106"/>
      <c r="J99" s="107">
        <f>J145</f>
        <v>0</v>
      </c>
      <c r="L99" s="104"/>
    </row>
    <row r="100" spans="2:65" s="9" customFormat="1" ht="19.899999999999999" customHeight="1">
      <c r="B100" s="108"/>
      <c r="D100" s="109" t="s">
        <v>160</v>
      </c>
      <c r="E100" s="110"/>
      <c r="F100" s="110"/>
      <c r="G100" s="110"/>
      <c r="H100" s="110"/>
      <c r="I100" s="110"/>
      <c r="J100" s="111">
        <f>J146</f>
        <v>0</v>
      </c>
      <c r="L100" s="108"/>
    </row>
    <row r="101" spans="2:65" s="8" customFormat="1" ht="24.95" customHeight="1">
      <c r="B101" s="104"/>
      <c r="D101" s="105" t="s">
        <v>161</v>
      </c>
      <c r="E101" s="106"/>
      <c r="F101" s="106"/>
      <c r="G101" s="106"/>
      <c r="H101" s="106"/>
      <c r="I101" s="106"/>
      <c r="J101" s="107">
        <f>J163</f>
        <v>0</v>
      </c>
      <c r="L101" s="104"/>
    </row>
    <row r="102" spans="2:65" s="9" customFormat="1" ht="19.899999999999999" customHeight="1">
      <c r="B102" s="108"/>
      <c r="D102" s="109" t="s">
        <v>162</v>
      </c>
      <c r="E102" s="110"/>
      <c r="F102" s="110"/>
      <c r="G102" s="110"/>
      <c r="H102" s="110"/>
      <c r="I102" s="110"/>
      <c r="J102" s="111">
        <f>J164</f>
        <v>0</v>
      </c>
      <c r="L102" s="108"/>
    </row>
    <row r="103" spans="2:65" s="9" customFormat="1" ht="19.899999999999999" customHeight="1">
      <c r="B103" s="108"/>
      <c r="D103" s="109" t="s">
        <v>163</v>
      </c>
      <c r="E103" s="110"/>
      <c r="F103" s="110"/>
      <c r="G103" s="110"/>
      <c r="H103" s="110"/>
      <c r="I103" s="110"/>
      <c r="J103" s="111">
        <f>J196</f>
        <v>0</v>
      </c>
      <c r="L103" s="108"/>
    </row>
    <row r="104" spans="2:65" s="8" customFormat="1" ht="24.95" customHeight="1">
      <c r="B104" s="104"/>
      <c r="D104" s="105" t="s">
        <v>164</v>
      </c>
      <c r="E104" s="106"/>
      <c r="F104" s="106"/>
      <c r="G104" s="106"/>
      <c r="H104" s="106"/>
      <c r="I104" s="106"/>
      <c r="J104" s="107">
        <f>J198</f>
        <v>0</v>
      </c>
      <c r="L104" s="104"/>
    </row>
    <row r="105" spans="2:65" s="9" customFormat="1" ht="19.899999999999999" customHeight="1">
      <c r="B105" s="108"/>
      <c r="D105" s="109" t="s">
        <v>165</v>
      </c>
      <c r="E105" s="110"/>
      <c r="F105" s="110"/>
      <c r="G105" s="110"/>
      <c r="H105" s="110"/>
      <c r="I105" s="110"/>
      <c r="J105" s="111">
        <f>J199</f>
        <v>0</v>
      </c>
      <c r="L105" s="108"/>
    </row>
    <row r="106" spans="2:65" s="9" customFormat="1" ht="19.899999999999999" customHeight="1">
      <c r="B106" s="108"/>
      <c r="D106" s="109" t="s">
        <v>166</v>
      </c>
      <c r="E106" s="110"/>
      <c r="F106" s="110"/>
      <c r="G106" s="110"/>
      <c r="H106" s="110"/>
      <c r="I106" s="110"/>
      <c r="J106" s="111">
        <f>J201</f>
        <v>0</v>
      </c>
      <c r="L106" s="108"/>
    </row>
    <row r="107" spans="2:65" s="9" customFormat="1" ht="19.899999999999999" customHeight="1">
      <c r="B107" s="108"/>
      <c r="D107" s="109" t="s">
        <v>167</v>
      </c>
      <c r="E107" s="110"/>
      <c r="F107" s="110"/>
      <c r="G107" s="110"/>
      <c r="H107" s="110"/>
      <c r="I107" s="110"/>
      <c r="J107" s="111">
        <f>J204</f>
        <v>0</v>
      </c>
      <c r="L107" s="108"/>
    </row>
    <row r="108" spans="2:65" s="1" customFormat="1" ht="21.75" customHeight="1">
      <c r="B108" s="30"/>
      <c r="L108" s="30"/>
    </row>
    <row r="109" spans="2:65" s="1" customFormat="1" ht="6.95" customHeight="1">
      <c r="B109" s="30"/>
      <c r="L109" s="30"/>
    </row>
    <row r="110" spans="2:65" s="1" customFormat="1" ht="29.25" customHeight="1">
      <c r="B110" s="30"/>
      <c r="C110" s="103" t="s">
        <v>168</v>
      </c>
      <c r="J110" s="112">
        <f>ROUND(J111 + J112 + J113 + J114 + J115 + J116,2)</f>
        <v>0</v>
      </c>
      <c r="L110" s="30"/>
      <c r="N110" s="113" t="s">
        <v>38</v>
      </c>
    </row>
    <row r="111" spans="2:65" s="1" customFormat="1" ht="18" customHeight="1">
      <c r="B111" s="114"/>
      <c r="C111" s="115"/>
      <c r="D111" s="240" t="s">
        <v>169</v>
      </c>
      <c r="E111" s="241"/>
      <c r="F111" s="241"/>
      <c r="G111" s="115"/>
      <c r="H111" s="115"/>
      <c r="I111" s="115"/>
      <c r="J111" s="117">
        <v>0</v>
      </c>
      <c r="K111" s="115"/>
      <c r="L111" s="114"/>
      <c r="M111" s="115"/>
      <c r="N111" s="118" t="s">
        <v>39</v>
      </c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9" t="s">
        <v>144</v>
      </c>
      <c r="AZ111" s="115"/>
      <c r="BA111" s="115"/>
      <c r="BB111" s="115"/>
      <c r="BC111" s="115"/>
      <c r="BD111" s="115"/>
      <c r="BE111" s="120">
        <f t="shared" ref="BE111:BE116" si="0">IF(N111="základní",J111,0)</f>
        <v>0</v>
      </c>
      <c r="BF111" s="120">
        <f t="shared" ref="BF111:BF116" si="1">IF(N111="snížená",J111,0)</f>
        <v>0</v>
      </c>
      <c r="BG111" s="120">
        <f t="shared" ref="BG111:BG116" si="2">IF(N111="zákl. přenesená",J111,0)</f>
        <v>0</v>
      </c>
      <c r="BH111" s="120">
        <f t="shared" ref="BH111:BH116" si="3">IF(N111="sníž. přenesená",J111,0)</f>
        <v>0</v>
      </c>
      <c r="BI111" s="120">
        <f t="shared" ref="BI111:BI116" si="4">IF(N111="nulová",J111,0)</f>
        <v>0</v>
      </c>
      <c r="BJ111" s="119" t="s">
        <v>82</v>
      </c>
      <c r="BK111" s="115"/>
      <c r="BL111" s="115"/>
      <c r="BM111" s="115"/>
    </row>
    <row r="112" spans="2:65" s="1" customFormat="1" ht="18" customHeight="1">
      <c r="B112" s="114"/>
      <c r="C112" s="115"/>
      <c r="D112" s="240" t="s">
        <v>170</v>
      </c>
      <c r="E112" s="241"/>
      <c r="F112" s="241"/>
      <c r="G112" s="115"/>
      <c r="H112" s="115"/>
      <c r="I112" s="115"/>
      <c r="J112" s="117">
        <v>0</v>
      </c>
      <c r="K112" s="115"/>
      <c r="L112" s="114"/>
      <c r="M112" s="115"/>
      <c r="N112" s="118" t="s">
        <v>39</v>
      </c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9" t="s">
        <v>144</v>
      </c>
      <c r="AZ112" s="115"/>
      <c r="BA112" s="115"/>
      <c r="BB112" s="115"/>
      <c r="BC112" s="115"/>
      <c r="BD112" s="115"/>
      <c r="BE112" s="120">
        <f t="shared" si="0"/>
        <v>0</v>
      </c>
      <c r="BF112" s="120">
        <f t="shared" si="1"/>
        <v>0</v>
      </c>
      <c r="BG112" s="120">
        <f t="shared" si="2"/>
        <v>0</v>
      </c>
      <c r="BH112" s="120">
        <f t="shared" si="3"/>
        <v>0</v>
      </c>
      <c r="BI112" s="120">
        <f t="shared" si="4"/>
        <v>0</v>
      </c>
      <c r="BJ112" s="119" t="s">
        <v>82</v>
      </c>
      <c r="BK112" s="115"/>
      <c r="BL112" s="115"/>
      <c r="BM112" s="115"/>
    </row>
    <row r="113" spans="2:65" s="1" customFormat="1" ht="18" customHeight="1">
      <c r="B113" s="114"/>
      <c r="C113" s="115"/>
      <c r="D113" s="240" t="s">
        <v>171</v>
      </c>
      <c r="E113" s="241"/>
      <c r="F113" s="241"/>
      <c r="G113" s="115"/>
      <c r="H113" s="115"/>
      <c r="I113" s="115"/>
      <c r="J113" s="117">
        <v>0</v>
      </c>
      <c r="K113" s="115"/>
      <c r="L113" s="114"/>
      <c r="M113" s="115"/>
      <c r="N113" s="118" t="s">
        <v>39</v>
      </c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9" t="s">
        <v>144</v>
      </c>
      <c r="AZ113" s="115"/>
      <c r="BA113" s="115"/>
      <c r="BB113" s="115"/>
      <c r="BC113" s="115"/>
      <c r="BD113" s="115"/>
      <c r="BE113" s="120">
        <f t="shared" si="0"/>
        <v>0</v>
      </c>
      <c r="BF113" s="120">
        <f t="shared" si="1"/>
        <v>0</v>
      </c>
      <c r="BG113" s="120">
        <f t="shared" si="2"/>
        <v>0</v>
      </c>
      <c r="BH113" s="120">
        <f t="shared" si="3"/>
        <v>0</v>
      </c>
      <c r="BI113" s="120">
        <f t="shared" si="4"/>
        <v>0</v>
      </c>
      <c r="BJ113" s="119" t="s">
        <v>82</v>
      </c>
      <c r="BK113" s="115"/>
      <c r="BL113" s="115"/>
      <c r="BM113" s="115"/>
    </row>
    <row r="114" spans="2:65" s="1" customFormat="1" ht="18" customHeight="1">
      <c r="B114" s="114"/>
      <c r="C114" s="115"/>
      <c r="D114" s="240" t="s">
        <v>172</v>
      </c>
      <c r="E114" s="241"/>
      <c r="F114" s="241"/>
      <c r="G114" s="115"/>
      <c r="H114" s="115"/>
      <c r="I114" s="115"/>
      <c r="J114" s="117">
        <v>0</v>
      </c>
      <c r="K114" s="115"/>
      <c r="L114" s="114"/>
      <c r="M114" s="115"/>
      <c r="N114" s="118" t="s">
        <v>39</v>
      </c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9" t="s">
        <v>144</v>
      </c>
      <c r="AZ114" s="115"/>
      <c r="BA114" s="115"/>
      <c r="BB114" s="115"/>
      <c r="BC114" s="115"/>
      <c r="BD114" s="115"/>
      <c r="BE114" s="120">
        <f t="shared" si="0"/>
        <v>0</v>
      </c>
      <c r="BF114" s="120">
        <f t="shared" si="1"/>
        <v>0</v>
      </c>
      <c r="BG114" s="120">
        <f t="shared" si="2"/>
        <v>0</v>
      </c>
      <c r="BH114" s="120">
        <f t="shared" si="3"/>
        <v>0</v>
      </c>
      <c r="BI114" s="120">
        <f t="shared" si="4"/>
        <v>0</v>
      </c>
      <c r="BJ114" s="119" t="s">
        <v>82</v>
      </c>
      <c r="BK114" s="115"/>
      <c r="BL114" s="115"/>
      <c r="BM114" s="115"/>
    </row>
    <row r="115" spans="2:65" s="1" customFormat="1" ht="18" customHeight="1">
      <c r="B115" s="114"/>
      <c r="C115" s="115"/>
      <c r="D115" s="240" t="s">
        <v>173</v>
      </c>
      <c r="E115" s="241"/>
      <c r="F115" s="241"/>
      <c r="G115" s="115"/>
      <c r="H115" s="115"/>
      <c r="I115" s="115"/>
      <c r="J115" s="117">
        <v>0</v>
      </c>
      <c r="K115" s="115"/>
      <c r="L115" s="114"/>
      <c r="M115" s="115"/>
      <c r="N115" s="118" t="s">
        <v>39</v>
      </c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5"/>
      <c r="AE115" s="115"/>
      <c r="AF115" s="115"/>
      <c r="AG115" s="115"/>
      <c r="AH115" s="115"/>
      <c r="AI115" s="115"/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9" t="s">
        <v>144</v>
      </c>
      <c r="AZ115" s="115"/>
      <c r="BA115" s="115"/>
      <c r="BB115" s="115"/>
      <c r="BC115" s="115"/>
      <c r="BD115" s="115"/>
      <c r="BE115" s="120">
        <f t="shared" si="0"/>
        <v>0</v>
      </c>
      <c r="BF115" s="120">
        <f t="shared" si="1"/>
        <v>0</v>
      </c>
      <c r="BG115" s="120">
        <f t="shared" si="2"/>
        <v>0</v>
      </c>
      <c r="BH115" s="120">
        <f t="shared" si="3"/>
        <v>0</v>
      </c>
      <c r="BI115" s="120">
        <f t="shared" si="4"/>
        <v>0</v>
      </c>
      <c r="BJ115" s="119" t="s">
        <v>82</v>
      </c>
      <c r="BK115" s="115"/>
      <c r="BL115" s="115"/>
      <c r="BM115" s="115"/>
    </row>
    <row r="116" spans="2:65" s="1" customFormat="1" ht="18" customHeight="1">
      <c r="B116" s="114"/>
      <c r="C116" s="115"/>
      <c r="D116" s="116" t="s">
        <v>174</v>
      </c>
      <c r="E116" s="115"/>
      <c r="F116" s="115"/>
      <c r="G116" s="115"/>
      <c r="H116" s="115"/>
      <c r="I116" s="115"/>
      <c r="J116" s="117">
        <f>ROUND(J30*T116,2)</f>
        <v>0</v>
      </c>
      <c r="K116" s="115"/>
      <c r="L116" s="114"/>
      <c r="M116" s="115"/>
      <c r="N116" s="118" t="s">
        <v>39</v>
      </c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9" t="s">
        <v>175</v>
      </c>
      <c r="AZ116" s="115"/>
      <c r="BA116" s="115"/>
      <c r="BB116" s="115"/>
      <c r="BC116" s="115"/>
      <c r="BD116" s="115"/>
      <c r="BE116" s="120">
        <f t="shared" si="0"/>
        <v>0</v>
      </c>
      <c r="BF116" s="120">
        <f t="shared" si="1"/>
        <v>0</v>
      </c>
      <c r="BG116" s="120">
        <f t="shared" si="2"/>
        <v>0</v>
      </c>
      <c r="BH116" s="120">
        <f t="shared" si="3"/>
        <v>0</v>
      </c>
      <c r="BI116" s="120">
        <f t="shared" si="4"/>
        <v>0</v>
      </c>
      <c r="BJ116" s="119" t="s">
        <v>82</v>
      </c>
      <c r="BK116" s="115"/>
      <c r="BL116" s="115"/>
      <c r="BM116" s="115"/>
    </row>
    <row r="117" spans="2:65" s="1" customFormat="1" ht="11.25">
      <c r="B117" s="30"/>
      <c r="L117" s="30"/>
    </row>
    <row r="118" spans="2:65" s="1" customFormat="1" ht="29.25" customHeight="1">
      <c r="B118" s="30"/>
      <c r="C118" s="121" t="s">
        <v>176</v>
      </c>
      <c r="D118" s="93"/>
      <c r="E118" s="93"/>
      <c r="F118" s="93"/>
      <c r="G118" s="93"/>
      <c r="H118" s="93"/>
      <c r="I118" s="93"/>
      <c r="J118" s="122">
        <f>ROUND(J96+J110,2)</f>
        <v>0</v>
      </c>
      <c r="K118" s="93"/>
      <c r="L118" s="30"/>
    </row>
    <row r="119" spans="2:65" s="1" customFormat="1" ht="6.95" customHeight="1">
      <c r="B119" s="42"/>
      <c r="C119" s="43"/>
      <c r="D119" s="43"/>
      <c r="E119" s="43"/>
      <c r="F119" s="43"/>
      <c r="G119" s="43"/>
      <c r="H119" s="43"/>
      <c r="I119" s="43"/>
      <c r="J119" s="43"/>
      <c r="K119" s="43"/>
      <c r="L119" s="30"/>
    </row>
    <row r="123" spans="2:65" s="1" customFormat="1" ht="6.95" customHeight="1">
      <c r="B123" s="44"/>
      <c r="C123" s="45"/>
      <c r="D123" s="45"/>
      <c r="E123" s="45"/>
      <c r="F123" s="45"/>
      <c r="G123" s="45"/>
      <c r="H123" s="45"/>
      <c r="I123" s="45"/>
      <c r="J123" s="45"/>
      <c r="K123" s="45"/>
      <c r="L123" s="30"/>
    </row>
    <row r="124" spans="2:65" s="1" customFormat="1" ht="24.95" customHeight="1">
      <c r="B124" s="30"/>
      <c r="C124" s="19" t="s">
        <v>177</v>
      </c>
      <c r="L124" s="30"/>
    </row>
    <row r="125" spans="2:65" s="1" customFormat="1" ht="6.95" customHeight="1">
      <c r="B125" s="30"/>
      <c r="L125" s="30"/>
    </row>
    <row r="126" spans="2:65" s="1" customFormat="1" ht="12" customHeight="1">
      <c r="B126" s="30"/>
      <c r="C126" s="25" t="s">
        <v>16</v>
      </c>
      <c r="L126" s="30"/>
    </row>
    <row r="127" spans="2:65" s="1" customFormat="1" ht="16.5" customHeight="1">
      <c r="B127" s="30"/>
      <c r="E127" s="236" t="str">
        <f>E7</f>
        <v>Jihozápadní trolejbusová tangenta Jihlava</v>
      </c>
      <c r="F127" s="237"/>
      <c r="G127" s="237"/>
      <c r="H127" s="237"/>
      <c r="L127" s="30"/>
    </row>
    <row r="128" spans="2:65" s="1" customFormat="1" ht="12" customHeight="1">
      <c r="B128" s="30"/>
      <c r="C128" s="25" t="s">
        <v>148</v>
      </c>
      <c r="L128" s="30"/>
    </row>
    <row r="129" spans="2:65" s="1" customFormat="1" ht="16.5" customHeight="1">
      <c r="B129" s="30"/>
      <c r="E129" s="201" t="str">
        <f>E9</f>
        <v>PS 001.1 -  Střídavá část 22kV-DP</v>
      </c>
      <c r="F129" s="238"/>
      <c r="G129" s="238"/>
      <c r="H129" s="238"/>
      <c r="L129" s="30"/>
    </row>
    <row r="130" spans="2:65" s="1" customFormat="1" ht="6.95" customHeight="1">
      <c r="B130" s="30"/>
      <c r="L130" s="30"/>
    </row>
    <row r="131" spans="2:65" s="1" customFormat="1" ht="12" customHeight="1">
      <c r="B131" s="30"/>
      <c r="C131" s="25" t="s">
        <v>20</v>
      </c>
      <c r="F131" s="23" t="str">
        <f>F12</f>
        <v xml:space="preserve"> </v>
      </c>
      <c r="I131" s="25" t="s">
        <v>22</v>
      </c>
      <c r="J131" s="50" t="str">
        <f>IF(J12="","",J12)</f>
        <v>26. 10. 2023</v>
      </c>
      <c r="L131" s="30"/>
    </row>
    <row r="132" spans="2:65" s="1" customFormat="1" ht="6.95" customHeight="1">
      <c r="B132" s="30"/>
      <c r="L132" s="30"/>
    </row>
    <row r="133" spans="2:65" s="1" customFormat="1" ht="15.2" customHeight="1">
      <c r="B133" s="30"/>
      <c r="C133" s="25" t="s">
        <v>24</v>
      </c>
      <c r="F133" s="23" t="str">
        <f>E15</f>
        <v>Dopravní podnik města Jihlavy, a.s.</v>
      </c>
      <c r="I133" s="25" t="s">
        <v>30</v>
      </c>
      <c r="J133" s="28" t="str">
        <f>E21</f>
        <v xml:space="preserve"> </v>
      </c>
      <c r="L133" s="30"/>
    </row>
    <row r="134" spans="2:65" s="1" customFormat="1" ht="15.2" customHeight="1">
      <c r="B134" s="30"/>
      <c r="C134" s="25" t="s">
        <v>28</v>
      </c>
      <c r="F134" s="23" t="str">
        <f>IF(E18="","",E18)</f>
        <v>Vyplň údaj</v>
      </c>
      <c r="I134" s="25" t="s">
        <v>32</v>
      </c>
      <c r="J134" s="28" t="str">
        <f>E24</f>
        <v xml:space="preserve"> </v>
      </c>
      <c r="L134" s="30"/>
    </row>
    <row r="135" spans="2:65" s="1" customFormat="1" ht="10.35" customHeight="1">
      <c r="B135" s="30"/>
      <c r="L135" s="30"/>
    </row>
    <row r="136" spans="2:65" s="10" customFormat="1" ht="29.25" customHeight="1">
      <c r="B136" s="123"/>
      <c r="C136" s="124" t="s">
        <v>178</v>
      </c>
      <c r="D136" s="125" t="s">
        <v>59</v>
      </c>
      <c r="E136" s="125" t="s">
        <v>55</v>
      </c>
      <c r="F136" s="125" t="s">
        <v>56</v>
      </c>
      <c r="G136" s="125" t="s">
        <v>179</v>
      </c>
      <c r="H136" s="125" t="s">
        <v>180</v>
      </c>
      <c r="I136" s="125" t="s">
        <v>181</v>
      </c>
      <c r="J136" s="125" t="s">
        <v>154</v>
      </c>
      <c r="K136" s="126" t="s">
        <v>182</v>
      </c>
      <c r="L136" s="123"/>
      <c r="M136" s="57" t="s">
        <v>1</v>
      </c>
      <c r="N136" s="58" t="s">
        <v>38</v>
      </c>
      <c r="O136" s="58" t="s">
        <v>183</v>
      </c>
      <c r="P136" s="58" t="s">
        <v>184</v>
      </c>
      <c r="Q136" s="58" t="s">
        <v>185</v>
      </c>
      <c r="R136" s="58" t="s">
        <v>186</v>
      </c>
      <c r="S136" s="58" t="s">
        <v>187</v>
      </c>
      <c r="T136" s="59" t="s">
        <v>188</v>
      </c>
    </row>
    <row r="137" spans="2:65" s="1" customFormat="1" ht="22.9" customHeight="1">
      <c r="B137" s="30"/>
      <c r="C137" s="62" t="s">
        <v>189</v>
      </c>
      <c r="J137" s="127">
        <f>BK137</f>
        <v>0</v>
      </c>
      <c r="L137" s="30"/>
      <c r="M137" s="60"/>
      <c r="N137" s="51"/>
      <c r="O137" s="51"/>
      <c r="P137" s="128">
        <f>P138+P145+P163+P198</f>
        <v>0</v>
      </c>
      <c r="Q137" s="51"/>
      <c r="R137" s="128">
        <f>R138+R145+R163+R198</f>
        <v>0</v>
      </c>
      <c r="S137" s="51"/>
      <c r="T137" s="129">
        <f>T138+T145+T163+T198</f>
        <v>0</v>
      </c>
      <c r="AT137" s="15" t="s">
        <v>73</v>
      </c>
      <c r="AU137" s="15" t="s">
        <v>156</v>
      </c>
      <c r="BK137" s="130">
        <f>BK138+BK145+BK163+BK198</f>
        <v>0</v>
      </c>
    </row>
    <row r="138" spans="2:65" s="11" customFormat="1" ht="25.9" customHeight="1">
      <c r="B138" s="131"/>
      <c r="D138" s="132" t="s">
        <v>73</v>
      </c>
      <c r="E138" s="133" t="s">
        <v>190</v>
      </c>
      <c r="F138" s="133" t="s">
        <v>191</v>
      </c>
      <c r="I138" s="134"/>
      <c r="J138" s="135">
        <f>BK138</f>
        <v>0</v>
      </c>
      <c r="L138" s="131"/>
      <c r="M138" s="136"/>
      <c r="P138" s="137">
        <f>P139</f>
        <v>0</v>
      </c>
      <c r="R138" s="137">
        <f>R139</f>
        <v>0</v>
      </c>
      <c r="T138" s="138">
        <f>T139</f>
        <v>0</v>
      </c>
      <c r="AR138" s="132" t="s">
        <v>192</v>
      </c>
      <c r="AT138" s="139" t="s">
        <v>73</v>
      </c>
      <c r="AU138" s="139" t="s">
        <v>74</v>
      </c>
      <c r="AY138" s="132" t="s">
        <v>193</v>
      </c>
      <c r="BK138" s="140">
        <f>BK139</f>
        <v>0</v>
      </c>
    </row>
    <row r="139" spans="2:65" s="11" customFormat="1" ht="22.9" customHeight="1">
      <c r="B139" s="131"/>
      <c r="D139" s="132" t="s">
        <v>73</v>
      </c>
      <c r="E139" s="141" t="s">
        <v>194</v>
      </c>
      <c r="F139" s="141" t="s">
        <v>195</v>
      </c>
      <c r="I139" s="134"/>
      <c r="J139" s="142">
        <f>BK139</f>
        <v>0</v>
      </c>
      <c r="L139" s="131"/>
      <c r="M139" s="136"/>
      <c r="P139" s="137">
        <f>SUM(P140:P144)</f>
        <v>0</v>
      </c>
      <c r="R139" s="137">
        <f>SUM(R140:R144)</f>
        <v>0</v>
      </c>
      <c r="T139" s="138">
        <f>SUM(T140:T144)</f>
        <v>0</v>
      </c>
      <c r="AR139" s="132" t="s">
        <v>82</v>
      </c>
      <c r="AT139" s="139" t="s">
        <v>73</v>
      </c>
      <c r="AU139" s="139" t="s">
        <v>82</v>
      </c>
      <c r="AY139" s="132" t="s">
        <v>193</v>
      </c>
      <c r="BK139" s="140">
        <f>SUM(BK140:BK144)</f>
        <v>0</v>
      </c>
    </row>
    <row r="140" spans="2:65" s="1" customFormat="1" ht="37.9" customHeight="1">
      <c r="B140" s="114"/>
      <c r="C140" s="143" t="s">
        <v>82</v>
      </c>
      <c r="D140" s="143" t="s">
        <v>196</v>
      </c>
      <c r="E140" s="144" t="s">
        <v>197</v>
      </c>
      <c r="F140" s="145" t="s">
        <v>198</v>
      </c>
      <c r="G140" s="146" t="s">
        <v>199</v>
      </c>
      <c r="H140" s="147">
        <v>1</v>
      </c>
      <c r="I140" s="148"/>
      <c r="J140" s="149">
        <f>ROUND(I140*H140,2)</f>
        <v>0</v>
      </c>
      <c r="K140" s="145" t="s">
        <v>1</v>
      </c>
      <c r="L140" s="150"/>
      <c r="M140" s="151" t="s">
        <v>1</v>
      </c>
      <c r="N140" s="152" t="s">
        <v>39</v>
      </c>
      <c r="P140" s="153">
        <f>O140*H140</f>
        <v>0</v>
      </c>
      <c r="Q140" s="153">
        <v>0</v>
      </c>
      <c r="R140" s="153">
        <f>Q140*H140</f>
        <v>0</v>
      </c>
      <c r="S140" s="153">
        <v>0</v>
      </c>
      <c r="T140" s="154">
        <f>S140*H140</f>
        <v>0</v>
      </c>
      <c r="AR140" s="155" t="s">
        <v>200</v>
      </c>
      <c r="AT140" s="155" t="s">
        <v>196</v>
      </c>
      <c r="AU140" s="155" t="s">
        <v>84</v>
      </c>
      <c r="AY140" s="15" t="s">
        <v>193</v>
      </c>
      <c r="BE140" s="156">
        <f>IF(N140="základní",J140,0)</f>
        <v>0</v>
      </c>
      <c r="BF140" s="156">
        <f>IF(N140="snížená",J140,0)</f>
        <v>0</v>
      </c>
      <c r="BG140" s="156">
        <f>IF(N140="zákl. přenesená",J140,0)</f>
        <v>0</v>
      </c>
      <c r="BH140" s="156">
        <f>IF(N140="sníž. přenesená",J140,0)</f>
        <v>0</v>
      </c>
      <c r="BI140" s="156">
        <f>IF(N140="nulová",J140,0)</f>
        <v>0</v>
      </c>
      <c r="BJ140" s="15" t="s">
        <v>82</v>
      </c>
      <c r="BK140" s="156">
        <f>ROUND(I140*H140,2)</f>
        <v>0</v>
      </c>
      <c r="BL140" s="15" t="s">
        <v>192</v>
      </c>
      <c r="BM140" s="155" t="s">
        <v>84</v>
      </c>
    </row>
    <row r="141" spans="2:65" s="1" customFormat="1" ht="55.5" customHeight="1">
      <c r="B141" s="114"/>
      <c r="C141" s="143" t="s">
        <v>84</v>
      </c>
      <c r="D141" s="143" t="s">
        <v>196</v>
      </c>
      <c r="E141" s="144" t="s">
        <v>201</v>
      </c>
      <c r="F141" s="145" t="s">
        <v>202</v>
      </c>
      <c r="G141" s="146" t="s">
        <v>199</v>
      </c>
      <c r="H141" s="147">
        <v>1</v>
      </c>
      <c r="I141" s="148"/>
      <c r="J141" s="149">
        <f>ROUND(I141*H141,2)</f>
        <v>0</v>
      </c>
      <c r="K141" s="145" t="s">
        <v>1</v>
      </c>
      <c r="L141" s="150"/>
      <c r="M141" s="151" t="s">
        <v>1</v>
      </c>
      <c r="N141" s="152" t="s">
        <v>39</v>
      </c>
      <c r="P141" s="153">
        <f>O141*H141</f>
        <v>0</v>
      </c>
      <c r="Q141" s="153">
        <v>0</v>
      </c>
      <c r="R141" s="153">
        <f>Q141*H141</f>
        <v>0</v>
      </c>
      <c r="S141" s="153">
        <v>0</v>
      </c>
      <c r="T141" s="154">
        <f>S141*H141</f>
        <v>0</v>
      </c>
      <c r="AR141" s="155" t="s">
        <v>200</v>
      </c>
      <c r="AT141" s="155" t="s">
        <v>196</v>
      </c>
      <c r="AU141" s="155" t="s">
        <v>84</v>
      </c>
      <c r="AY141" s="15" t="s">
        <v>193</v>
      </c>
      <c r="BE141" s="156">
        <f>IF(N141="základní",J141,0)</f>
        <v>0</v>
      </c>
      <c r="BF141" s="156">
        <f>IF(N141="snížená",J141,0)</f>
        <v>0</v>
      </c>
      <c r="BG141" s="156">
        <f>IF(N141="zákl. přenesená",J141,0)</f>
        <v>0</v>
      </c>
      <c r="BH141" s="156">
        <f>IF(N141="sníž. přenesená",J141,0)</f>
        <v>0</v>
      </c>
      <c r="BI141" s="156">
        <f>IF(N141="nulová",J141,0)</f>
        <v>0</v>
      </c>
      <c r="BJ141" s="15" t="s">
        <v>82</v>
      </c>
      <c r="BK141" s="156">
        <f>ROUND(I141*H141,2)</f>
        <v>0</v>
      </c>
      <c r="BL141" s="15" t="s">
        <v>192</v>
      </c>
      <c r="BM141" s="155" t="s">
        <v>192</v>
      </c>
    </row>
    <row r="142" spans="2:65" s="1" customFormat="1" ht="21.75" customHeight="1">
      <c r="B142" s="114"/>
      <c r="C142" s="143" t="s">
        <v>203</v>
      </c>
      <c r="D142" s="143" t="s">
        <v>196</v>
      </c>
      <c r="E142" s="144" t="s">
        <v>204</v>
      </c>
      <c r="F142" s="145" t="s">
        <v>205</v>
      </c>
      <c r="G142" s="146" t="s">
        <v>199</v>
      </c>
      <c r="H142" s="147">
        <v>1</v>
      </c>
      <c r="I142" s="148"/>
      <c r="J142" s="149">
        <f>ROUND(I142*H142,2)</f>
        <v>0</v>
      </c>
      <c r="K142" s="145" t="s">
        <v>1</v>
      </c>
      <c r="L142" s="150"/>
      <c r="M142" s="151" t="s">
        <v>1</v>
      </c>
      <c r="N142" s="152" t="s">
        <v>39</v>
      </c>
      <c r="P142" s="153">
        <f>O142*H142</f>
        <v>0</v>
      </c>
      <c r="Q142" s="153">
        <v>0</v>
      </c>
      <c r="R142" s="153">
        <f>Q142*H142</f>
        <v>0</v>
      </c>
      <c r="S142" s="153">
        <v>0</v>
      </c>
      <c r="T142" s="154">
        <f>S142*H142</f>
        <v>0</v>
      </c>
      <c r="AR142" s="155" t="s">
        <v>200</v>
      </c>
      <c r="AT142" s="155" t="s">
        <v>196</v>
      </c>
      <c r="AU142" s="155" t="s">
        <v>84</v>
      </c>
      <c r="AY142" s="15" t="s">
        <v>193</v>
      </c>
      <c r="BE142" s="156">
        <f>IF(N142="základní",J142,0)</f>
        <v>0</v>
      </c>
      <c r="BF142" s="156">
        <f>IF(N142="snížená",J142,0)</f>
        <v>0</v>
      </c>
      <c r="BG142" s="156">
        <f>IF(N142="zákl. přenesená",J142,0)</f>
        <v>0</v>
      </c>
      <c r="BH142" s="156">
        <f>IF(N142="sníž. přenesená",J142,0)</f>
        <v>0</v>
      </c>
      <c r="BI142" s="156">
        <f>IF(N142="nulová",J142,0)</f>
        <v>0</v>
      </c>
      <c r="BJ142" s="15" t="s">
        <v>82</v>
      </c>
      <c r="BK142" s="156">
        <f>ROUND(I142*H142,2)</f>
        <v>0</v>
      </c>
      <c r="BL142" s="15" t="s">
        <v>192</v>
      </c>
      <c r="BM142" s="155" t="s">
        <v>206</v>
      </c>
    </row>
    <row r="143" spans="2:65" s="1" customFormat="1" ht="16.5" customHeight="1">
      <c r="B143" s="114"/>
      <c r="C143" s="157" t="s">
        <v>192</v>
      </c>
      <c r="D143" s="157" t="s">
        <v>207</v>
      </c>
      <c r="E143" s="158" t="s">
        <v>208</v>
      </c>
      <c r="F143" s="159" t="s">
        <v>209</v>
      </c>
      <c r="G143" s="160" t="s">
        <v>210</v>
      </c>
      <c r="H143" s="161">
        <v>1</v>
      </c>
      <c r="I143" s="162"/>
      <c r="J143" s="163">
        <f>ROUND(I143*H143,2)</f>
        <v>0</v>
      </c>
      <c r="K143" s="159" t="s">
        <v>1</v>
      </c>
      <c r="L143" s="30"/>
      <c r="M143" s="164" t="s">
        <v>1</v>
      </c>
      <c r="N143" s="113" t="s">
        <v>39</v>
      </c>
      <c r="P143" s="153">
        <f>O143*H143</f>
        <v>0</v>
      </c>
      <c r="Q143" s="153">
        <v>0</v>
      </c>
      <c r="R143" s="153">
        <f>Q143*H143</f>
        <v>0</v>
      </c>
      <c r="S143" s="153">
        <v>0</v>
      </c>
      <c r="T143" s="154">
        <f>S143*H143</f>
        <v>0</v>
      </c>
      <c r="AR143" s="155" t="s">
        <v>192</v>
      </c>
      <c r="AT143" s="155" t="s">
        <v>207</v>
      </c>
      <c r="AU143" s="155" t="s">
        <v>84</v>
      </c>
      <c r="AY143" s="15" t="s">
        <v>193</v>
      </c>
      <c r="BE143" s="156">
        <f>IF(N143="základní",J143,0)</f>
        <v>0</v>
      </c>
      <c r="BF143" s="156">
        <f>IF(N143="snížená",J143,0)</f>
        <v>0</v>
      </c>
      <c r="BG143" s="156">
        <f>IF(N143="zákl. přenesená",J143,0)</f>
        <v>0</v>
      </c>
      <c r="BH143" s="156">
        <f>IF(N143="sníž. přenesená",J143,0)</f>
        <v>0</v>
      </c>
      <c r="BI143" s="156">
        <f>IF(N143="nulová",J143,0)</f>
        <v>0</v>
      </c>
      <c r="BJ143" s="15" t="s">
        <v>82</v>
      </c>
      <c r="BK143" s="156">
        <f>ROUND(I143*H143,2)</f>
        <v>0</v>
      </c>
      <c r="BL143" s="15" t="s">
        <v>192</v>
      </c>
      <c r="BM143" s="155" t="s">
        <v>200</v>
      </c>
    </row>
    <row r="144" spans="2:65" s="1" customFormat="1" ht="16.5" customHeight="1">
      <c r="B144" s="114"/>
      <c r="C144" s="143" t="s">
        <v>211</v>
      </c>
      <c r="D144" s="143" t="s">
        <v>196</v>
      </c>
      <c r="E144" s="144" t="s">
        <v>212</v>
      </c>
      <c r="F144" s="145" t="s">
        <v>213</v>
      </c>
      <c r="G144" s="146" t="s">
        <v>210</v>
      </c>
      <c r="H144" s="147">
        <v>1</v>
      </c>
      <c r="I144" s="148"/>
      <c r="J144" s="149">
        <f>ROUND(I144*H144,2)</f>
        <v>0</v>
      </c>
      <c r="K144" s="145" t="s">
        <v>1</v>
      </c>
      <c r="L144" s="150"/>
      <c r="M144" s="151" t="s">
        <v>1</v>
      </c>
      <c r="N144" s="152" t="s">
        <v>39</v>
      </c>
      <c r="P144" s="153">
        <f>O144*H144</f>
        <v>0</v>
      </c>
      <c r="Q144" s="153">
        <v>0</v>
      </c>
      <c r="R144" s="153">
        <f>Q144*H144</f>
        <v>0</v>
      </c>
      <c r="S144" s="153">
        <v>0</v>
      </c>
      <c r="T144" s="154">
        <f>S144*H144</f>
        <v>0</v>
      </c>
      <c r="AR144" s="155" t="s">
        <v>200</v>
      </c>
      <c r="AT144" s="155" t="s">
        <v>196</v>
      </c>
      <c r="AU144" s="155" t="s">
        <v>84</v>
      </c>
      <c r="AY144" s="15" t="s">
        <v>193</v>
      </c>
      <c r="BE144" s="156">
        <f>IF(N144="základní",J144,0)</f>
        <v>0</v>
      </c>
      <c r="BF144" s="156">
        <f>IF(N144="snížená",J144,0)</f>
        <v>0</v>
      </c>
      <c r="BG144" s="156">
        <f>IF(N144="zákl. přenesená",J144,0)</f>
        <v>0</v>
      </c>
      <c r="BH144" s="156">
        <f>IF(N144="sníž. přenesená",J144,0)</f>
        <v>0</v>
      </c>
      <c r="BI144" s="156">
        <f>IF(N144="nulová",J144,0)</f>
        <v>0</v>
      </c>
      <c r="BJ144" s="15" t="s">
        <v>82</v>
      </c>
      <c r="BK144" s="156">
        <f>ROUND(I144*H144,2)</f>
        <v>0</v>
      </c>
      <c r="BL144" s="15" t="s">
        <v>192</v>
      </c>
      <c r="BM144" s="155" t="s">
        <v>214</v>
      </c>
    </row>
    <row r="145" spans="2:65" s="11" customFormat="1" ht="25.9" customHeight="1">
      <c r="B145" s="131"/>
      <c r="D145" s="132" t="s">
        <v>73</v>
      </c>
      <c r="E145" s="133" t="s">
        <v>215</v>
      </c>
      <c r="F145" s="133" t="s">
        <v>216</v>
      </c>
      <c r="I145" s="134"/>
      <c r="J145" s="135">
        <f>BK145</f>
        <v>0</v>
      </c>
      <c r="L145" s="131"/>
      <c r="M145" s="136"/>
      <c r="P145" s="137">
        <f>P146</f>
        <v>0</v>
      </c>
      <c r="R145" s="137">
        <f>R146</f>
        <v>0</v>
      </c>
      <c r="T145" s="138">
        <f>T146</f>
        <v>0</v>
      </c>
      <c r="AR145" s="132" t="s">
        <v>84</v>
      </c>
      <c r="AT145" s="139" t="s">
        <v>73</v>
      </c>
      <c r="AU145" s="139" t="s">
        <v>74</v>
      </c>
      <c r="AY145" s="132" t="s">
        <v>193</v>
      </c>
      <c r="BK145" s="140">
        <f>BK146</f>
        <v>0</v>
      </c>
    </row>
    <row r="146" spans="2:65" s="11" customFormat="1" ht="22.9" customHeight="1">
      <c r="B146" s="131"/>
      <c r="D146" s="132" t="s">
        <v>73</v>
      </c>
      <c r="E146" s="141" t="s">
        <v>217</v>
      </c>
      <c r="F146" s="141" t="s">
        <v>218</v>
      </c>
      <c r="I146" s="134"/>
      <c r="J146" s="142">
        <f>BK146</f>
        <v>0</v>
      </c>
      <c r="L146" s="131"/>
      <c r="M146" s="136"/>
      <c r="P146" s="137">
        <f>SUM(P147:P162)</f>
        <v>0</v>
      </c>
      <c r="R146" s="137">
        <f>SUM(R147:R162)</f>
        <v>0</v>
      </c>
      <c r="T146" s="138">
        <f>SUM(T147:T162)</f>
        <v>0</v>
      </c>
      <c r="AR146" s="132" t="s">
        <v>84</v>
      </c>
      <c r="AT146" s="139" t="s">
        <v>73</v>
      </c>
      <c r="AU146" s="139" t="s">
        <v>82</v>
      </c>
      <c r="AY146" s="132" t="s">
        <v>193</v>
      </c>
      <c r="BK146" s="140">
        <f>SUM(BK147:BK162)</f>
        <v>0</v>
      </c>
    </row>
    <row r="147" spans="2:65" s="1" customFormat="1" ht="49.15" customHeight="1">
      <c r="B147" s="114"/>
      <c r="C147" s="157" t="s">
        <v>206</v>
      </c>
      <c r="D147" s="157" t="s">
        <v>207</v>
      </c>
      <c r="E147" s="158" t="s">
        <v>219</v>
      </c>
      <c r="F147" s="159" t="s">
        <v>220</v>
      </c>
      <c r="G147" s="160" t="s">
        <v>221</v>
      </c>
      <c r="H147" s="161">
        <v>18</v>
      </c>
      <c r="I147" s="162"/>
      <c r="J147" s="163">
        <f>ROUND(I147*H147,2)</f>
        <v>0</v>
      </c>
      <c r="K147" s="159" t="s">
        <v>1</v>
      </c>
      <c r="L147" s="30"/>
      <c r="M147" s="164" t="s">
        <v>1</v>
      </c>
      <c r="N147" s="113" t="s">
        <v>39</v>
      </c>
      <c r="P147" s="153">
        <f>O147*H147</f>
        <v>0</v>
      </c>
      <c r="Q147" s="153">
        <v>0</v>
      </c>
      <c r="R147" s="153">
        <f>Q147*H147</f>
        <v>0</v>
      </c>
      <c r="S147" s="153">
        <v>0</v>
      </c>
      <c r="T147" s="154">
        <f>S147*H147</f>
        <v>0</v>
      </c>
      <c r="AR147" s="155" t="s">
        <v>222</v>
      </c>
      <c r="AT147" s="155" t="s">
        <v>207</v>
      </c>
      <c r="AU147" s="155" t="s">
        <v>84</v>
      </c>
      <c r="AY147" s="15" t="s">
        <v>193</v>
      </c>
      <c r="BE147" s="156">
        <f>IF(N147="základní",J147,0)</f>
        <v>0</v>
      </c>
      <c r="BF147" s="156">
        <f>IF(N147="snížená",J147,0)</f>
        <v>0</v>
      </c>
      <c r="BG147" s="156">
        <f>IF(N147="zákl. přenesená",J147,0)</f>
        <v>0</v>
      </c>
      <c r="BH147" s="156">
        <f>IF(N147="sníž. přenesená",J147,0)</f>
        <v>0</v>
      </c>
      <c r="BI147" s="156">
        <f>IF(N147="nulová",J147,0)</f>
        <v>0</v>
      </c>
      <c r="BJ147" s="15" t="s">
        <v>82</v>
      </c>
      <c r="BK147" s="156">
        <f>ROUND(I147*H147,2)</f>
        <v>0</v>
      </c>
      <c r="BL147" s="15" t="s">
        <v>222</v>
      </c>
      <c r="BM147" s="155" t="s">
        <v>223</v>
      </c>
    </row>
    <row r="148" spans="2:65" s="12" customFormat="1" ht="11.25">
      <c r="B148" s="165"/>
      <c r="D148" s="166" t="s">
        <v>224</v>
      </c>
      <c r="E148" s="167" t="s">
        <v>1</v>
      </c>
      <c r="F148" s="168" t="s">
        <v>225</v>
      </c>
      <c r="H148" s="169">
        <v>18</v>
      </c>
      <c r="I148" s="170"/>
      <c r="L148" s="165"/>
      <c r="M148" s="171"/>
      <c r="T148" s="172"/>
      <c r="AT148" s="167" t="s">
        <v>224</v>
      </c>
      <c r="AU148" s="167" t="s">
        <v>84</v>
      </c>
      <c r="AV148" s="12" t="s">
        <v>84</v>
      </c>
      <c r="AW148" s="12" t="s">
        <v>226</v>
      </c>
      <c r="AX148" s="12" t="s">
        <v>74</v>
      </c>
      <c r="AY148" s="167" t="s">
        <v>193</v>
      </c>
    </row>
    <row r="149" spans="2:65" s="13" customFormat="1" ht="11.25">
      <c r="B149" s="173"/>
      <c r="D149" s="166" t="s">
        <v>224</v>
      </c>
      <c r="E149" s="174" t="s">
        <v>1</v>
      </c>
      <c r="F149" s="175" t="s">
        <v>227</v>
      </c>
      <c r="H149" s="176">
        <v>18</v>
      </c>
      <c r="I149" s="177"/>
      <c r="L149" s="173"/>
      <c r="M149" s="178"/>
      <c r="T149" s="179"/>
      <c r="AT149" s="174" t="s">
        <v>224</v>
      </c>
      <c r="AU149" s="174" t="s">
        <v>84</v>
      </c>
      <c r="AV149" s="13" t="s">
        <v>192</v>
      </c>
      <c r="AW149" s="13" t="s">
        <v>226</v>
      </c>
      <c r="AX149" s="13" t="s">
        <v>82</v>
      </c>
      <c r="AY149" s="174" t="s">
        <v>193</v>
      </c>
    </row>
    <row r="150" spans="2:65" s="1" customFormat="1" ht="24.2" customHeight="1">
      <c r="B150" s="114"/>
      <c r="C150" s="143" t="s">
        <v>228</v>
      </c>
      <c r="D150" s="143" t="s">
        <v>196</v>
      </c>
      <c r="E150" s="144" t="s">
        <v>229</v>
      </c>
      <c r="F150" s="145" t="s">
        <v>230</v>
      </c>
      <c r="G150" s="146" t="s">
        <v>221</v>
      </c>
      <c r="H150" s="147">
        <v>18</v>
      </c>
      <c r="I150" s="148"/>
      <c r="J150" s="149">
        <f>ROUND(I150*H150,2)</f>
        <v>0</v>
      </c>
      <c r="K150" s="145" t="s">
        <v>1</v>
      </c>
      <c r="L150" s="150"/>
      <c r="M150" s="151" t="s">
        <v>1</v>
      </c>
      <c r="N150" s="152" t="s">
        <v>39</v>
      </c>
      <c r="P150" s="153">
        <f>O150*H150</f>
        <v>0</v>
      </c>
      <c r="Q150" s="153">
        <v>0</v>
      </c>
      <c r="R150" s="153">
        <f>Q150*H150</f>
        <v>0</v>
      </c>
      <c r="S150" s="153">
        <v>0</v>
      </c>
      <c r="T150" s="154">
        <f>S150*H150</f>
        <v>0</v>
      </c>
      <c r="AR150" s="155" t="s">
        <v>231</v>
      </c>
      <c r="AT150" s="155" t="s">
        <v>196</v>
      </c>
      <c r="AU150" s="155" t="s">
        <v>84</v>
      </c>
      <c r="AY150" s="15" t="s">
        <v>193</v>
      </c>
      <c r="BE150" s="156">
        <f>IF(N150="základní",J150,0)</f>
        <v>0</v>
      </c>
      <c r="BF150" s="156">
        <f>IF(N150="snížená",J150,0)</f>
        <v>0</v>
      </c>
      <c r="BG150" s="156">
        <f>IF(N150="zákl. přenesená",J150,0)</f>
        <v>0</v>
      </c>
      <c r="BH150" s="156">
        <f>IF(N150="sníž. přenesená",J150,0)</f>
        <v>0</v>
      </c>
      <c r="BI150" s="156">
        <f>IF(N150="nulová",J150,0)</f>
        <v>0</v>
      </c>
      <c r="BJ150" s="15" t="s">
        <v>82</v>
      </c>
      <c r="BK150" s="156">
        <f>ROUND(I150*H150,2)</f>
        <v>0</v>
      </c>
      <c r="BL150" s="15" t="s">
        <v>222</v>
      </c>
      <c r="BM150" s="155" t="s">
        <v>232</v>
      </c>
    </row>
    <row r="151" spans="2:65" s="1" customFormat="1" ht="49.15" customHeight="1">
      <c r="B151" s="114"/>
      <c r="C151" s="157" t="s">
        <v>200</v>
      </c>
      <c r="D151" s="157" t="s">
        <v>207</v>
      </c>
      <c r="E151" s="158" t="s">
        <v>233</v>
      </c>
      <c r="F151" s="159" t="s">
        <v>234</v>
      </c>
      <c r="G151" s="160" t="s">
        <v>221</v>
      </c>
      <c r="H151" s="161">
        <v>29</v>
      </c>
      <c r="I151" s="162"/>
      <c r="J151" s="163">
        <f>ROUND(I151*H151,2)</f>
        <v>0</v>
      </c>
      <c r="K151" s="159" t="s">
        <v>1</v>
      </c>
      <c r="L151" s="30"/>
      <c r="M151" s="164" t="s">
        <v>1</v>
      </c>
      <c r="N151" s="113" t="s">
        <v>39</v>
      </c>
      <c r="P151" s="153">
        <f>O151*H151</f>
        <v>0</v>
      </c>
      <c r="Q151" s="153">
        <v>0</v>
      </c>
      <c r="R151" s="153">
        <f>Q151*H151</f>
        <v>0</v>
      </c>
      <c r="S151" s="153">
        <v>0</v>
      </c>
      <c r="T151" s="154">
        <f>S151*H151</f>
        <v>0</v>
      </c>
      <c r="AR151" s="155" t="s">
        <v>222</v>
      </c>
      <c r="AT151" s="155" t="s">
        <v>207</v>
      </c>
      <c r="AU151" s="155" t="s">
        <v>84</v>
      </c>
      <c r="AY151" s="15" t="s">
        <v>193</v>
      </c>
      <c r="BE151" s="156">
        <f>IF(N151="základní",J151,0)</f>
        <v>0</v>
      </c>
      <c r="BF151" s="156">
        <f>IF(N151="snížená",J151,0)</f>
        <v>0</v>
      </c>
      <c r="BG151" s="156">
        <f>IF(N151="zákl. přenesená",J151,0)</f>
        <v>0</v>
      </c>
      <c r="BH151" s="156">
        <f>IF(N151="sníž. přenesená",J151,0)</f>
        <v>0</v>
      </c>
      <c r="BI151" s="156">
        <f>IF(N151="nulová",J151,0)</f>
        <v>0</v>
      </c>
      <c r="BJ151" s="15" t="s">
        <v>82</v>
      </c>
      <c r="BK151" s="156">
        <f>ROUND(I151*H151,2)</f>
        <v>0</v>
      </c>
      <c r="BL151" s="15" t="s">
        <v>222</v>
      </c>
      <c r="BM151" s="155" t="s">
        <v>222</v>
      </c>
    </row>
    <row r="152" spans="2:65" s="12" customFormat="1" ht="11.25">
      <c r="B152" s="165"/>
      <c r="D152" s="166" t="s">
        <v>224</v>
      </c>
      <c r="E152" s="167" t="s">
        <v>1</v>
      </c>
      <c r="F152" s="168" t="s">
        <v>235</v>
      </c>
      <c r="H152" s="169">
        <v>29</v>
      </c>
      <c r="I152" s="170"/>
      <c r="L152" s="165"/>
      <c r="M152" s="171"/>
      <c r="T152" s="172"/>
      <c r="AT152" s="167" t="s">
        <v>224</v>
      </c>
      <c r="AU152" s="167" t="s">
        <v>84</v>
      </c>
      <c r="AV152" s="12" t="s">
        <v>84</v>
      </c>
      <c r="AW152" s="12" t="s">
        <v>226</v>
      </c>
      <c r="AX152" s="12" t="s">
        <v>74</v>
      </c>
      <c r="AY152" s="167" t="s">
        <v>193</v>
      </c>
    </row>
    <row r="153" spans="2:65" s="13" customFormat="1" ht="11.25">
      <c r="B153" s="173"/>
      <c r="D153" s="166" t="s">
        <v>224</v>
      </c>
      <c r="E153" s="174" t="s">
        <v>1</v>
      </c>
      <c r="F153" s="175" t="s">
        <v>227</v>
      </c>
      <c r="H153" s="176">
        <v>29</v>
      </c>
      <c r="I153" s="177"/>
      <c r="L153" s="173"/>
      <c r="M153" s="178"/>
      <c r="T153" s="179"/>
      <c r="AT153" s="174" t="s">
        <v>224</v>
      </c>
      <c r="AU153" s="174" t="s">
        <v>84</v>
      </c>
      <c r="AV153" s="13" t="s">
        <v>192</v>
      </c>
      <c r="AW153" s="13" t="s">
        <v>226</v>
      </c>
      <c r="AX153" s="13" t="s">
        <v>82</v>
      </c>
      <c r="AY153" s="174" t="s">
        <v>193</v>
      </c>
    </row>
    <row r="154" spans="2:65" s="1" customFormat="1" ht="24.2" customHeight="1">
      <c r="B154" s="114"/>
      <c r="C154" s="143" t="s">
        <v>236</v>
      </c>
      <c r="D154" s="143" t="s">
        <v>196</v>
      </c>
      <c r="E154" s="144" t="s">
        <v>237</v>
      </c>
      <c r="F154" s="145" t="s">
        <v>238</v>
      </c>
      <c r="G154" s="146" t="s">
        <v>221</v>
      </c>
      <c r="H154" s="147">
        <v>20</v>
      </c>
      <c r="I154" s="148"/>
      <c r="J154" s="149">
        <f>ROUND(I154*H154,2)</f>
        <v>0</v>
      </c>
      <c r="K154" s="145" t="s">
        <v>239</v>
      </c>
      <c r="L154" s="150"/>
      <c r="M154" s="151" t="s">
        <v>1</v>
      </c>
      <c r="N154" s="152" t="s">
        <v>39</v>
      </c>
      <c r="P154" s="153">
        <f>O154*H154</f>
        <v>0</v>
      </c>
      <c r="Q154" s="153">
        <v>0</v>
      </c>
      <c r="R154" s="153">
        <f>Q154*H154</f>
        <v>0</v>
      </c>
      <c r="S154" s="153">
        <v>0</v>
      </c>
      <c r="T154" s="154">
        <f>S154*H154</f>
        <v>0</v>
      </c>
      <c r="AR154" s="155" t="s">
        <v>231</v>
      </c>
      <c r="AT154" s="155" t="s">
        <v>196</v>
      </c>
      <c r="AU154" s="155" t="s">
        <v>84</v>
      </c>
      <c r="AY154" s="15" t="s">
        <v>193</v>
      </c>
      <c r="BE154" s="156">
        <f>IF(N154="základní",J154,0)</f>
        <v>0</v>
      </c>
      <c r="BF154" s="156">
        <f>IF(N154="snížená",J154,0)</f>
        <v>0</v>
      </c>
      <c r="BG154" s="156">
        <f>IF(N154="zákl. přenesená",J154,0)</f>
        <v>0</v>
      </c>
      <c r="BH154" s="156">
        <f>IF(N154="sníž. přenesená",J154,0)</f>
        <v>0</v>
      </c>
      <c r="BI154" s="156">
        <f>IF(N154="nulová",J154,0)</f>
        <v>0</v>
      </c>
      <c r="BJ154" s="15" t="s">
        <v>82</v>
      </c>
      <c r="BK154" s="156">
        <f>ROUND(I154*H154,2)</f>
        <v>0</v>
      </c>
      <c r="BL154" s="15" t="s">
        <v>222</v>
      </c>
      <c r="BM154" s="155" t="s">
        <v>240</v>
      </c>
    </row>
    <row r="155" spans="2:65" s="1" customFormat="1" ht="24.2" customHeight="1">
      <c r="B155" s="114"/>
      <c r="C155" s="143" t="s">
        <v>214</v>
      </c>
      <c r="D155" s="143" t="s">
        <v>196</v>
      </c>
      <c r="E155" s="144" t="s">
        <v>241</v>
      </c>
      <c r="F155" s="145" t="s">
        <v>242</v>
      </c>
      <c r="G155" s="146" t="s">
        <v>221</v>
      </c>
      <c r="H155" s="147">
        <v>9</v>
      </c>
      <c r="I155" s="148"/>
      <c r="J155" s="149">
        <f>ROUND(I155*H155,2)</f>
        <v>0</v>
      </c>
      <c r="K155" s="145" t="s">
        <v>1</v>
      </c>
      <c r="L155" s="150"/>
      <c r="M155" s="151" t="s">
        <v>1</v>
      </c>
      <c r="N155" s="152" t="s">
        <v>39</v>
      </c>
      <c r="P155" s="153">
        <f>O155*H155</f>
        <v>0</v>
      </c>
      <c r="Q155" s="153">
        <v>0</v>
      </c>
      <c r="R155" s="153">
        <f>Q155*H155</f>
        <v>0</v>
      </c>
      <c r="S155" s="153">
        <v>0</v>
      </c>
      <c r="T155" s="154">
        <f>S155*H155</f>
        <v>0</v>
      </c>
      <c r="AR155" s="155" t="s">
        <v>231</v>
      </c>
      <c r="AT155" s="155" t="s">
        <v>196</v>
      </c>
      <c r="AU155" s="155" t="s">
        <v>84</v>
      </c>
      <c r="AY155" s="15" t="s">
        <v>193</v>
      </c>
      <c r="BE155" s="156">
        <f>IF(N155="základní",J155,0)</f>
        <v>0</v>
      </c>
      <c r="BF155" s="156">
        <f>IF(N155="snížená",J155,0)</f>
        <v>0</v>
      </c>
      <c r="BG155" s="156">
        <f>IF(N155="zákl. přenesená",J155,0)</f>
        <v>0</v>
      </c>
      <c r="BH155" s="156">
        <f>IF(N155="sníž. přenesená",J155,0)</f>
        <v>0</v>
      </c>
      <c r="BI155" s="156">
        <f>IF(N155="nulová",J155,0)</f>
        <v>0</v>
      </c>
      <c r="BJ155" s="15" t="s">
        <v>82</v>
      </c>
      <c r="BK155" s="156">
        <f>ROUND(I155*H155,2)</f>
        <v>0</v>
      </c>
      <c r="BL155" s="15" t="s">
        <v>222</v>
      </c>
      <c r="BM155" s="155" t="s">
        <v>243</v>
      </c>
    </row>
    <row r="156" spans="2:65" s="1" customFormat="1" ht="44.25" customHeight="1">
      <c r="B156" s="114"/>
      <c r="C156" s="157" t="s">
        <v>244</v>
      </c>
      <c r="D156" s="157" t="s">
        <v>207</v>
      </c>
      <c r="E156" s="158" t="s">
        <v>245</v>
      </c>
      <c r="F156" s="159" t="s">
        <v>246</v>
      </c>
      <c r="G156" s="160" t="s">
        <v>221</v>
      </c>
      <c r="H156" s="161">
        <v>20</v>
      </c>
      <c r="I156" s="162"/>
      <c r="J156" s="163">
        <f>ROUND(I156*H156,2)</f>
        <v>0</v>
      </c>
      <c r="K156" s="159" t="s">
        <v>1</v>
      </c>
      <c r="L156" s="30"/>
      <c r="M156" s="164" t="s">
        <v>1</v>
      </c>
      <c r="N156" s="113" t="s">
        <v>39</v>
      </c>
      <c r="P156" s="153">
        <f>O156*H156</f>
        <v>0</v>
      </c>
      <c r="Q156" s="153">
        <v>0</v>
      </c>
      <c r="R156" s="153">
        <f>Q156*H156</f>
        <v>0</v>
      </c>
      <c r="S156" s="153">
        <v>0</v>
      </c>
      <c r="T156" s="154">
        <f>S156*H156</f>
        <v>0</v>
      </c>
      <c r="AR156" s="155" t="s">
        <v>222</v>
      </c>
      <c r="AT156" s="155" t="s">
        <v>207</v>
      </c>
      <c r="AU156" s="155" t="s">
        <v>84</v>
      </c>
      <c r="AY156" s="15" t="s">
        <v>193</v>
      </c>
      <c r="BE156" s="156">
        <f>IF(N156="základní",J156,0)</f>
        <v>0</v>
      </c>
      <c r="BF156" s="156">
        <f>IF(N156="snížená",J156,0)</f>
        <v>0</v>
      </c>
      <c r="BG156" s="156">
        <f>IF(N156="zákl. přenesená",J156,0)</f>
        <v>0</v>
      </c>
      <c r="BH156" s="156">
        <f>IF(N156="sníž. přenesená",J156,0)</f>
        <v>0</v>
      </c>
      <c r="BI156" s="156">
        <f>IF(N156="nulová",J156,0)</f>
        <v>0</v>
      </c>
      <c r="BJ156" s="15" t="s">
        <v>82</v>
      </c>
      <c r="BK156" s="156">
        <f>ROUND(I156*H156,2)</f>
        <v>0</v>
      </c>
      <c r="BL156" s="15" t="s">
        <v>222</v>
      </c>
      <c r="BM156" s="155" t="s">
        <v>247</v>
      </c>
    </row>
    <row r="157" spans="2:65" s="12" customFormat="1" ht="11.25">
      <c r="B157" s="165"/>
      <c r="D157" s="166" t="s">
        <v>224</v>
      </c>
      <c r="E157" s="167" t="s">
        <v>1</v>
      </c>
      <c r="F157" s="168" t="s">
        <v>248</v>
      </c>
      <c r="H157" s="169">
        <v>20</v>
      </c>
      <c r="I157" s="170"/>
      <c r="L157" s="165"/>
      <c r="M157" s="171"/>
      <c r="T157" s="172"/>
      <c r="AT157" s="167" t="s">
        <v>224</v>
      </c>
      <c r="AU157" s="167" t="s">
        <v>84</v>
      </c>
      <c r="AV157" s="12" t="s">
        <v>84</v>
      </c>
      <c r="AW157" s="12" t="s">
        <v>226</v>
      </c>
      <c r="AX157" s="12" t="s">
        <v>74</v>
      </c>
      <c r="AY157" s="167" t="s">
        <v>193</v>
      </c>
    </row>
    <row r="158" spans="2:65" s="13" customFormat="1" ht="11.25">
      <c r="B158" s="173"/>
      <c r="D158" s="166" t="s">
        <v>224</v>
      </c>
      <c r="E158" s="174" t="s">
        <v>1</v>
      </c>
      <c r="F158" s="175" t="s">
        <v>227</v>
      </c>
      <c r="H158" s="176">
        <v>20</v>
      </c>
      <c r="I158" s="177"/>
      <c r="L158" s="173"/>
      <c r="M158" s="178"/>
      <c r="T158" s="179"/>
      <c r="AT158" s="174" t="s">
        <v>224</v>
      </c>
      <c r="AU158" s="174" t="s">
        <v>84</v>
      </c>
      <c r="AV158" s="13" t="s">
        <v>192</v>
      </c>
      <c r="AW158" s="13" t="s">
        <v>226</v>
      </c>
      <c r="AX158" s="13" t="s">
        <v>82</v>
      </c>
      <c r="AY158" s="174" t="s">
        <v>193</v>
      </c>
    </row>
    <row r="159" spans="2:65" s="1" customFormat="1" ht="37.9" customHeight="1">
      <c r="B159" s="114"/>
      <c r="C159" s="143" t="s">
        <v>223</v>
      </c>
      <c r="D159" s="143" t="s">
        <v>196</v>
      </c>
      <c r="E159" s="144" t="s">
        <v>249</v>
      </c>
      <c r="F159" s="145" t="s">
        <v>250</v>
      </c>
      <c r="G159" s="146" t="s">
        <v>221</v>
      </c>
      <c r="H159" s="147">
        <v>10</v>
      </c>
      <c r="I159" s="148"/>
      <c r="J159" s="149">
        <f>ROUND(I159*H159,2)</f>
        <v>0</v>
      </c>
      <c r="K159" s="145" t="s">
        <v>239</v>
      </c>
      <c r="L159" s="150"/>
      <c r="M159" s="151" t="s">
        <v>1</v>
      </c>
      <c r="N159" s="152" t="s">
        <v>39</v>
      </c>
      <c r="P159" s="153">
        <f>O159*H159</f>
        <v>0</v>
      </c>
      <c r="Q159" s="153">
        <v>0</v>
      </c>
      <c r="R159" s="153">
        <f>Q159*H159</f>
        <v>0</v>
      </c>
      <c r="S159" s="153">
        <v>0</v>
      </c>
      <c r="T159" s="154">
        <f>S159*H159</f>
        <v>0</v>
      </c>
      <c r="AR159" s="155" t="s">
        <v>231</v>
      </c>
      <c r="AT159" s="155" t="s">
        <v>196</v>
      </c>
      <c r="AU159" s="155" t="s">
        <v>84</v>
      </c>
      <c r="AY159" s="15" t="s">
        <v>193</v>
      </c>
      <c r="BE159" s="156">
        <f>IF(N159="základní",J159,0)</f>
        <v>0</v>
      </c>
      <c r="BF159" s="156">
        <f>IF(N159="snížená",J159,0)</f>
        <v>0</v>
      </c>
      <c r="BG159" s="156">
        <f>IF(N159="zákl. přenesená",J159,0)</f>
        <v>0</v>
      </c>
      <c r="BH159" s="156">
        <f>IF(N159="sníž. přenesená",J159,0)</f>
        <v>0</v>
      </c>
      <c r="BI159" s="156">
        <f>IF(N159="nulová",J159,0)</f>
        <v>0</v>
      </c>
      <c r="BJ159" s="15" t="s">
        <v>82</v>
      </c>
      <c r="BK159" s="156">
        <f>ROUND(I159*H159,2)</f>
        <v>0</v>
      </c>
      <c r="BL159" s="15" t="s">
        <v>222</v>
      </c>
      <c r="BM159" s="155" t="s">
        <v>251</v>
      </c>
    </row>
    <row r="160" spans="2:65" s="1" customFormat="1" ht="44.25" customHeight="1">
      <c r="B160" s="114"/>
      <c r="C160" s="143" t="s">
        <v>252</v>
      </c>
      <c r="D160" s="143" t="s">
        <v>196</v>
      </c>
      <c r="E160" s="144" t="s">
        <v>253</v>
      </c>
      <c r="F160" s="145" t="s">
        <v>254</v>
      </c>
      <c r="G160" s="146" t="s">
        <v>221</v>
      </c>
      <c r="H160" s="147">
        <v>10</v>
      </c>
      <c r="I160" s="148"/>
      <c r="J160" s="149">
        <f>ROUND(I160*H160,2)</f>
        <v>0</v>
      </c>
      <c r="K160" s="145" t="s">
        <v>239</v>
      </c>
      <c r="L160" s="150"/>
      <c r="M160" s="151" t="s">
        <v>1</v>
      </c>
      <c r="N160" s="152" t="s">
        <v>39</v>
      </c>
      <c r="P160" s="153">
        <f>O160*H160</f>
        <v>0</v>
      </c>
      <c r="Q160" s="153">
        <v>0</v>
      </c>
      <c r="R160" s="153">
        <f>Q160*H160</f>
        <v>0</v>
      </c>
      <c r="S160" s="153">
        <v>0</v>
      </c>
      <c r="T160" s="154">
        <f>S160*H160</f>
        <v>0</v>
      </c>
      <c r="AR160" s="155" t="s">
        <v>231</v>
      </c>
      <c r="AT160" s="155" t="s">
        <v>196</v>
      </c>
      <c r="AU160" s="155" t="s">
        <v>84</v>
      </c>
      <c r="AY160" s="15" t="s">
        <v>193</v>
      </c>
      <c r="BE160" s="156">
        <f>IF(N160="základní",J160,0)</f>
        <v>0</v>
      </c>
      <c r="BF160" s="156">
        <f>IF(N160="snížená",J160,0)</f>
        <v>0</v>
      </c>
      <c r="BG160" s="156">
        <f>IF(N160="zákl. přenesená",J160,0)</f>
        <v>0</v>
      </c>
      <c r="BH160" s="156">
        <f>IF(N160="sníž. přenesená",J160,0)</f>
        <v>0</v>
      </c>
      <c r="BI160" s="156">
        <f>IF(N160="nulová",J160,0)</f>
        <v>0</v>
      </c>
      <c r="BJ160" s="15" t="s">
        <v>82</v>
      </c>
      <c r="BK160" s="156">
        <f>ROUND(I160*H160,2)</f>
        <v>0</v>
      </c>
      <c r="BL160" s="15" t="s">
        <v>222</v>
      </c>
      <c r="BM160" s="155" t="s">
        <v>255</v>
      </c>
    </row>
    <row r="161" spans="2:65" s="1" customFormat="1" ht="37.9" customHeight="1">
      <c r="B161" s="114"/>
      <c r="C161" s="157" t="s">
        <v>232</v>
      </c>
      <c r="D161" s="157" t="s">
        <v>207</v>
      </c>
      <c r="E161" s="158" t="s">
        <v>256</v>
      </c>
      <c r="F161" s="159" t="s">
        <v>257</v>
      </c>
      <c r="G161" s="160" t="s">
        <v>258</v>
      </c>
      <c r="H161" s="161">
        <v>4</v>
      </c>
      <c r="I161" s="162"/>
      <c r="J161" s="163">
        <f>ROUND(I161*H161,2)</f>
        <v>0</v>
      </c>
      <c r="K161" s="159" t="s">
        <v>1</v>
      </c>
      <c r="L161" s="30"/>
      <c r="M161" s="164" t="s">
        <v>1</v>
      </c>
      <c r="N161" s="113" t="s">
        <v>39</v>
      </c>
      <c r="P161" s="153">
        <f>O161*H161</f>
        <v>0</v>
      </c>
      <c r="Q161" s="153">
        <v>0</v>
      </c>
      <c r="R161" s="153">
        <f>Q161*H161</f>
        <v>0</v>
      </c>
      <c r="S161" s="153">
        <v>0</v>
      </c>
      <c r="T161" s="154">
        <f>S161*H161</f>
        <v>0</v>
      </c>
      <c r="AR161" s="155" t="s">
        <v>222</v>
      </c>
      <c r="AT161" s="155" t="s">
        <v>207</v>
      </c>
      <c r="AU161" s="155" t="s">
        <v>84</v>
      </c>
      <c r="AY161" s="15" t="s">
        <v>193</v>
      </c>
      <c r="BE161" s="156">
        <f>IF(N161="základní",J161,0)</f>
        <v>0</v>
      </c>
      <c r="BF161" s="156">
        <f>IF(N161="snížená",J161,0)</f>
        <v>0</v>
      </c>
      <c r="BG161" s="156">
        <f>IF(N161="zákl. přenesená",J161,0)</f>
        <v>0</v>
      </c>
      <c r="BH161" s="156">
        <f>IF(N161="sníž. přenesená",J161,0)</f>
        <v>0</v>
      </c>
      <c r="BI161" s="156">
        <f>IF(N161="nulová",J161,0)</f>
        <v>0</v>
      </c>
      <c r="BJ161" s="15" t="s">
        <v>82</v>
      </c>
      <c r="BK161" s="156">
        <f>ROUND(I161*H161,2)</f>
        <v>0</v>
      </c>
      <c r="BL161" s="15" t="s">
        <v>222</v>
      </c>
      <c r="BM161" s="155" t="s">
        <v>259</v>
      </c>
    </row>
    <row r="162" spans="2:65" s="1" customFormat="1" ht="37.9" customHeight="1">
      <c r="B162" s="114"/>
      <c r="C162" s="157" t="s">
        <v>8</v>
      </c>
      <c r="D162" s="157" t="s">
        <v>207</v>
      </c>
      <c r="E162" s="158" t="s">
        <v>260</v>
      </c>
      <c r="F162" s="159" t="s">
        <v>261</v>
      </c>
      <c r="G162" s="160" t="s">
        <v>258</v>
      </c>
      <c r="H162" s="161">
        <v>6</v>
      </c>
      <c r="I162" s="162"/>
      <c r="J162" s="163">
        <f>ROUND(I162*H162,2)</f>
        <v>0</v>
      </c>
      <c r="K162" s="159" t="s">
        <v>1</v>
      </c>
      <c r="L162" s="30"/>
      <c r="M162" s="164" t="s">
        <v>1</v>
      </c>
      <c r="N162" s="113" t="s">
        <v>39</v>
      </c>
      <c r="P162" s="153">
        <f>O162*H162</f>
        <v>0</v>
      </c>
      <c r="Q162" s="153">
        <v>0</v>
      </c>
      <c r="R162" s="153">
        <f>Q162*H162</f>
        <v>0</v>
      </c>
      <c r="S162" s="153">
        <v>0</v>
      </c>
      <c r="T162" s="154">
        <f>S162*H162</f>
        <v>0</v>
      </c>
      <c r="AR162" s="155" t="s">
        <v>222</v>
      </c>
      <c r="AT162" s="155" t="s">
        <v>207</v>
      </c>
      <c r="AU162" s="155" t="s">
        <v>84</v>
      </c>
      <c r="AY162" s="15" t="s">
        <v>193</v>
      </c>
      <c r="BE162" s="156">
        <f>IF(N162="základní",J162,0)</f>
        <v>0</v>
      </c>
      <c r="BF162" s="156">
        <f>IF(N162="snížená",J162,0)</f>
        <v>0</v>
      </c>
      <c r="BG162" s="156">
        <f>IF(N162="zákl. přenesená",J162,0)</f>
        <v>0</v>
      </c>
      <c r="BH162" s="156">
        <f>IF(N162="sníž. přenesená",J162,0)</f>
        <v>0</v>
      </c>
      <c r="BI162" s="156">
        <f>IF(N162="nulová",J162,0)</f>
        <v>0</v>
      </c>
      <c r="BJ162" s="15" t="s">
        <v>82</v>
      </c>
      <c r="BK162" s="156">
        <f>ROUND(I162*H162,2)</f>
        <v>0</v>
      </c>
      <c r="BL162" s="15" t="s">
        <v>222</v>
      </c>
      <c r="BM162" s="155" t="s">
        <v>262</v>
      </c>
    </row>
    <row r="163" spans="2:65" s="11" customFormat="1" ht="25.9" customHeight="1">
      <c r="B163" s="131"/>
      <c r="D163" s="132" t="s">
        <v>73</v>
      </c>
      <c r="E163" s="133" t="s">
        <v>196</v>
      </c>
      <c r="F163" s="133" t="s">
        <v>263</v>
      </c>
      <c r="I163" s="134"/>
      <c r="J163" s="135">
        <f>BK163</f>
        <v>0</v>
      </c>
      <c r="L163" s="131"/>
      <c r="M163" s="136"/>
      <c r="P163" s="137">
        <f>P164+P196</f>
        <v>0</v>
      </c>
      <c r="R163" s="137">
        <f>R164+R196</f>
        <v>0</v>
      </c>
      <c r="T163" s="138">
        <f>T164+T196</f>
        <v>0</v>
      </c>
      <c r="AR163" s="132" t="s">
        <v>203</v>
      </c>
      <c r="AT163" s="139" t="s">
        <v>73</v>
      </c>
      <c r="AU163" s="139" t="s">
        <v>74</v>
      </c>
      <c r="AY163" s="132" t="s">
        <v>193</v>
      </c>
      <c r="BK163" s="140">
        <f>BK164+BK196</f>
        <v>0</v>
      </c>
    </row>
    <row r="164" spans="2:65" s="11" customFormat="1" ht="22.9" customHeight="1">
      <c r="B164" s="131"/>
      <c r="D164" s="132" t="s">
        <v>73</v>
      </c>
      <c r="E164" s="141" t="s">
        <v>264</v>
      </c>
      <c r="F164" s="141" t="s">
        <v>265</v>
      </c>
      <c r="I164" s="134"/>
      <c r="J164" s="142">
        <f>BK164</f>
        <v>0</v>
      </c>
      <c r="L164" s="131"/>
      <c r="M164" s="136"/>
      <c r="P164" s="137">
        <f>SUM(P165:P195)</f>
        <v>0</v>
      </c>
      <c r="R164" s="137">
        <f>SUM(R165:R195)</f>
        <v>0</v>
      </c>
      <c r="T164" s="138">
        <f>SUM(T165:T195)</f>
        <v>0</v>
      </c>
      <c r="AR164" s="132" t="s">
        <v>203</v>
      </c>
      <c r="AT164" s="139" t="s">
        <v>73</v>
      </c>
      <c r="AU164" s="139" t="s">
        <v>82</v>
      </c>
      <c r="AY164" s="132" t="s">
        <v>193</v>
      </c>
      <c r="BK164" s="140">
        <f>SUM(BK165:BK195)</f>
        <v>0</v>
      </c>
    </row>
    <row r="165" spans="2:65" s="1" customFormat="1" ht="37.9" customHeight="1">
      <c r="B165" s="114"/>
      <c r="C165" s="157" t="s">
        <v>222</v>
      </c>
      <c r="D165" s="157" t="s">
        <v>207</v>
      </c>
      <c r="E165" s="158" t="s">
        <v>266</v>
      </c>
      <c r="F165" s="159" t="s">
        <v>267</v>
      </c>
      <c r="G165" s="160" t="s">
        <v>221</v>
      </c>
      <c r="H165" s="161">
        <v>1</v>
      </c>
      <c r="I165" s="162"/>
      <c r="J165" s="163">
        <f>ROUND(I165*H165,2)</f>
        <v>0</v>
      </c>
      <c r="K165" s="159" t="s">
        <v>1</v>
      </c>
      <c r="L165" s="30"/>
      <c r="M165" s="164" t="s">
        <v>1</v>
      </c>
      <c r="N165" s="113" t="s">
        <v>39</v>
      </c>
      <c r="P165" s="153">
        <f>O165*H165</f>
        <v>0</v>
      </c>
      <c r="Q165" s="153">
        <v>0</v>
      </c>
      <c r="R165" s="153">
        <f>Q165*H165</f>
        <v>0</v>
      </c>
      <c r="S165" s="153">
        <v>0</v>
      </c>
      <c r="T165" s="154">
        <f>S165*H165</f>
        <v>0</v>
      </c>
      <c r="AR165" s="155" t="s">
        <v>268</v>
      </c>
      <c r="AT165" s="155" t="s">
        <v>207</v>
      </c>
      <c r="AU165" s="155" t="s">
        <v>84</v>
      </c>
      <c r="AY165" s="15" t="s">
        <v>193</v>
      </c>
      <c r="BE165" s="156">
        <f>IF(N165="základní",J165,0)</f>
        <v>0</v>
      </c>
      <c r="BF165" s="156">
        <f>IF(N165="snížená",J165,0)</f>
        <v>0</v>
      </c>
      <c r="BG165" s="156">
        <f>IF(N165="zákl. přenesená",J165,0)</f>
        <v>0</v>
      </c>
      <c r="BH165" s="156">
        <f>IF(N165="sníž. přenesená",J165,0)</f>
        <v>0</v>
      </c>
      <c r="BI165" s="156">
        <f>IF(N165="nulová",J165,0)</f>
        <v>0</v>
      </c>
      <c r="BJ165" s="15" t="s">
        <v>82</v>
      </c>
      <c r="BK165" s="156">
        <f>ROUND(I165*H165,2)</f>
        <v>0</v>
      </c>
      <c r="BL165" s="15" t="s">
        <v>268</v>
      </c>
      <c r="BM165" s="155" t="s">
        <v>231</v>
      </c>
    </row>
    <row r="166" spans="2:65" s="1" customFormat="1" ht="16.5" customHeight="1">
      <c r="B166" s="114"/>
      <c r="C166" s="143" t="s">
        <v>269</v>
      </c>
      <c r="D166" s="143" t="s">
        <v>196</v>
      </c>
      <c r="E166" s="144" t="s">
        <v>270</v>
      </c>
      <c r="F166" s="145" t="s">
        <v>271</v>
      </c>
      <c r="G166" s="146" t="s">
        <v>272</v>
      </c>
      <c r="H166" s="147">
        <v>1.1499999999999999</v>
      </c>
      <c r="I166" s="148"/>
      <c r="J166" s="149">
        <f>ROUND(I166*H166,2)</f>
        <v>0</v>
      </c>
      <c r="K166" s="145" t="s">
        <v>1</v>
      </c>
      <c r="L166" s="150"/>
      <c r="M166" s="151" t="s">
        <v>1</v>
      </c>
      <c r="N166" s="152" t="s">
        <v>39</v>
      </c>
      <c r="P166" s="153">
        <f>O166*H166</f>
        <v>0</v>
      </c>
      <c r="Q166" s="153">
        <v>0</v>
      </c>
      <c r="R166" s="153">
        <f>Q166*H166</f>
        <v>0</v>
      </c>
      <c r="S166" s="153">
        <v>0</v>
      </c>
      <c r="T166" s="154">
        <f>S166*H166</f>
        <v>0</v>
      </c>
      <c r="AR166" s="155" t="s">
        <v>273</v>
      </c>
      <c r="AT166" s="155" t="s">
        <v>196</v>
      </c>
      <c r="AU166" s="155" t="s">
        <v>84</v>
      </c>
      <c r="AY166" s="15" t="s">
        <v>193</v>
      </c>
      <c r="BE166" s="156">
        <f>IF(N166="základní",J166,0)</f>
        <v>0</v>
      </c>
      <c r="BF166" s="156">
        <f>IF(N166="snížená",J166,0)</f>
        <v>0</v>
      </c>
      <c r="BG166" s="156">
        <f>IF(N166="zákl. přenesená",J166,0)</f>
        <v>0</v>
      </c>
      <c r="BH166" s="156">
        <f>IF(N166="sníž. přenesená",J166,0)</f>
        <v>0</v>
      </c>
      <c r="BI166" s="156">
        <f>IF(N166="nulová",J166,0)</f>
        <v>0</v>
      </c>
      <c r="BJ166" s="15" t="s">
        <v>82</v>
      </c>
      <c r="BK166" s="156">
        <f>ROUND(I166*H166,2)</f>
        <v>0</v>
      </c>
      <c r="BL166" s="15" t="s">
        <v>268</v>
      </c>
      <c r="BM166" s="155" t="s">
        <v>274</v>
      </c>
    </row>
    <row r="167" spans="2:65" s="12" customFormat="1" ht="11.25">
      <c r="B167" s="165"/>
      <c r="D167" s="166" t="s">
        <v>224</v>
      </c>
      <c r="E167" s="167" t="s">
        <v>1</v>
      </c>
      <c r="F167" s="168" t="s">
        <v>275</v>
      </c>
      <c r="H167" s="169">
        <v>1.1499999999999999</v>
      </c>
      <c r="I167" s="170"/>
      <c r="L167" s="165"/>
      <c r="M167" s="171"/>
      <c r="T167" s="172"/>
      <c r="AT167" s="167" t="s">
        <v>224</v>
      </c>
      <c r="AU167" s="167" t="s">
        <v>84</v>
      </c>
      <c r="AV167" s="12" t="s">
        <v>84</v>
      </c>
      <c r="AW167" s="12" t="s">
        <v>226</v>
      </c>
      <c r="AX167" s="12" t="s">
        <v>74</v>
      </c>
      <c r="AY167" s="167" t="s">
        <v>193</v>
      </c>
    </row>
    <row r="168" spans="2:65" s="13" customFormat="1" ht="11.25">
      <c r="B168" s="173"/>
      <c r="D168" s="166" t="s">
        <v>224</v>
      </c>
      <c r="E168" s="174" t="s">
        <v>1</v>
      </c>
      <c r="F168" s="175" t="s">
        <v>227</v>
      </c>
      <c r="H168" s="176">
        <v>1.1499999999999999</v>
      </c>
      <c r="I168" s="177"/>
      <c r="L168" s="173"/>
      <c r="M168" s="178"/>
      <c r="T168" s="179"/>
      <c r="AT168" s="174" t="s">
        <v>224</v>
      </c>
      <c r="AU168" s="174" t="s">
        <v>84</v>
      </c>
      <c r="AV168" s="13" t="s">
        <v>192</v>
      </c>
      <c r="AW168" s="13" t="s">
        <v>226</v>
      </c>
      <c r="AX168" s="13" t="s">
        <v>82</v>
      </c>
      <c r="AY168" s="174" t="s">
        <v>193</v>
      </c>
    </row>
    <row r="169" spans="2:65" s="1" customFormat="1" ht="24.2" customHeight="1">
      <c r="B169" s="114"/>
      <c r="C169" s="157" t="s">
        <v>240</v>
      </c>
      <c r="D169" s="157" t="s">
        <v>207</v>
      </c>
      <c r="E169" s="158" t="s">
        <v>276</v>
      </c>
      <c r="F169" s="159" t="s">
        <v>277</v>
      </c>
      <c r="G169" s="160" t="s">
        <v>258</v>
      </c>
      <c r="H169" s="161">
        <v>2</v>
      </c>
      <c r="I169" s="162"/>
      <c r="J169" s="163">
        <f>ROUND(I169*H169,2)</f>
        <v>0</v>
      </c>
      <c r="K169" s="159" t="s">
        <v>1</v>
      </c>
      <c r="L169" s="30"/>
      <c r="M169" s="164" t="s">
        <v>1</v>
      </c>
      <c r="N169" s="113" t="s">
        <v>39</v>
      </c>
      <c r="P169" s="153">
        <f>O169*H169</f>
        <v>0</v>
      </c>
      <c r="Q169" s="153">
        <v>0</v>
      </c>
      <c r="R169" s="153">
        <f>Q169*H169</f>
        <v>0</v>
      </c>
      <c r="S169" s="153">
        <v>0</v>
      </c>
      <c r="T169" s="154">
        <f>S169*H169</f>
        <v>0</v>
      </c>
      <c r="AR169" s="155" t="s">
        <v>268</v>
      </c>
      <c r="AT169" s="155" t="s">
        <v>207</v>
      </c>
      <c r="AU169" s="155" t="s">
        <v>84</v>
      </c>
      <c r="AY169" s="15" t="s">
        <v>193</v>
      </c>
      <c r="BE169" s="156">
        <f>IF(N169="základní",J169,0)</f>
        <v>0</v>
      </c>
      <c r="BF169" s="156">
        <f>IF(N169="snížená",J169,0)</f>
        <v>0</v>
      </c>
      <c r="BG169" s="156">
        <f>IF(N169="zákl. přenesená",J169,0)</f>
        <v>0</v>
      </c>
      <c r="BH169" s="156">
        <f>IF(N169="sníž. přenesená",J169,0)</f>
        <v>0</v>
      </c>
      <c r="BI169" s="156">
        <f>IF(N169="nulová",J169,0)</f>
        <v>0</v>
      </c>
      <c r="BJ169" s="15" t="s">
        <v>82</v>
      </c>
      <c r="BK169" s="156">
        <f>ROUND(I169*H169,2)</f>
        <v>0</v>
      </c>
      <c r="BL169" s="15" t="s">
        <v>268</v>
      </c>
      <c r="BM169" s="155" t="s">
        <v>278</v>
      </c>
    </row>
    <row r="170" spans="2:65" s="1" customFormat="1" ht="16.5" customHeight="1">
      <c r="B170" s="114"/>
      <c r="C170" s="143" t="s">
        <v>279</v>
      </c>
      <c r="D170" s="143" t="s">
        <v>196</v>
      </c>
      <c r="E170" s="144" t="s">
        <v>280</v>
      </c>
      <c r="F170" s="145" t="s">
        <v>281</v>
      </c>
      <c r="G170" s="146" t="s">
        <v>258</v>
      </c>
      <c r="H170" s="147">
        <v>2</v>
      </c>
      <c r="I170" s="148"/>
      <c r="J170" s="149">
        <f>ROUND(I170*H170,2)</f>
        <v>0</v>
      </c>
      <c r="K170" s="145" t="s">
        <v>1</v>
      </c>
      <c r="L170" s="150"/>
      <c r="M170" s="151" t="s">
        <v>1</v>
      </c>
      <c r="N170" s="152" t="s">
        <v>39</v>
      </c>
      <c r="P170" s="153">
        <f>O170*H170</f>
        <v>0</v>
      </c>
      <c r="Q170" s="153">
        <v>0</v>
      </c>
      <c r="R170" s="153">
        <f>Q170*H170</f>
        <v>0</v>
      </c>
      <c r="S170" s="153">
        <v>0</v>
      </c>
      <c r="T170" s="154">
        <f>S170*H170</f>
        <v>0</v>
      </c>
      <c r="AR170" s="155" t="s">
        <v>273</v>
      </c>
      <c r="AT170" s="155" t="s">
        <v>196</v>
      </c>
      <c r="AU170" s="155" t="s">
        <v>84</v>
      </c>
      <c r="AY170" s="15" t="s">
        <v>193</v>
      </c>
      <c r="BE170" s="156">
        <f>IF(N170="základní",J170,0)</f>
        <v>0</v>
      </c>
      <c r="BF170" s="156">
        <f>IF(N170="snížená",J170,0)</f>
        <v>0</v>
      </c>
      <c r="BG170" s="156">
        <f>IF(N170="zákl. přenesená",J170,0)</f>
        <v>0</v>
      </c>
      <c r="BH170" s="156">
        <f>IF(N170="sníž. přenesená",J170,0)</f>
        <v>0</v>
      </c>
      <c r="BI170" s="156">
        <f>IF(N170="nulová",J170,0)</f>
        <v>0</v>
      </c>
      <c r="BJ170" s="15" t="s">
        <v>82</v>
      </c>
      <c r="BK170" s="156">
        <f>ROUND(I170*H170,2)</f>
        <v>0</v>
      </c>
      <c r="BL170" s="15" t="s">
        <v>268</v>
      </c>
      <c r="BM170" s="155" t="s">
        <v>282</v>
      </c>
    </row>
    <row r="171" spans="2:65" s="1" customFormat="1" ht="37.9" customHeight="1">
      <c r="B171" s="114"/>
      <c r="C171" s="157" t="s">
        <v>243</v>
      </c>
      <c r="D171" s="157" t="s">
        <v>207</v>
      </c>
      <c r="E171" s="158" t="s">
        <v>283</v>
      </c>
      <c r="F171" s="159" t="s">
        <v>284</v>
      </c>
      <c r="G171" s="160" t="s">
        <v>258</v>
      </c>
      <c r="H171" s="161">
        <v>4</v>
      </c>
      <c r="I171" s="162"/>
      <c r="J171" s="163">
        <f>ROUND(I171*H171,2)</f>
        <v>0</v>
      </c>
      <c r="K171" s="159" t="s">
        <v>239</v>
      </c>
      <c r="L171" s="30"/>
      <c r="M171" s="164" t="s">
        <v>1</v>
      </c>
      <c r="N171" s="113" t="s">
        <v>39</v>
      </c>
      <c r="P171" s="153">
        <f>O171*H171</f>
        <v>0</v>
      </c>
      <c r="Q171" s="153">
        <v>0</v>
      </c>
      <c r="R171" s="153">
        <f>Q171*H171</f>
        <v>0</v>
      </c>
      <c r="S171" s="153">
        <v>0</v>
      </c>
      <c r="T171" s="154">
        <f>S171*H171</f>
        <v>0</v>
      </c>
      <c r="AR171" s="155" t="s">
        <v>268</v>
      </c>
      <c r="AT171" s="155" t="s">
        <v>207</v>
      </c>
      <c r="AU171" s="155" t="s">
        <v>84</v>
      </c>
      <c r="AY171" s="15" t="s">
        <v>193</v>
      </c>
      <c r="BE171" s="156">
        <f>IF(N171="základní",J171,0)</f>
        <v>0</v>
      </c>
      <c r="BF171" s="156">
        <f>IF(N171="snížená",J171,0)</f>
        <v>0</v>
      </c>
      <c r="BG171" s="156">
        <f>IF(N171="zákl. přenesená",J171,0)</f>
        <v>0</v>
      </c>
      <c r="BH171" s="156">
        <f>IF(N171="sníž. přenesená",J171,0)</f>
        <v>0</v>
      </c>
      <c r="BI171" s="156">
        <f>IF(N171="nulová",J171,0)</f>
        <v>0</v>
      </c>
      <c r="BJ171" s="15" t="s">
        <v>82</v>
      </c>
      <c r="BK171" s="156">
        <f>ROUND(I171*H171,2)</f>
        <v>0</v>
      </c>
      <c r="BL171" s="15" t="s">
        <v>268</v>
      </c>
      <c r="BM171" s="155" t="s">
        <v>285</v>
      </c>
    </row>
    <row r="172" spans="2:65" s="1" customFormat="1" ht="11.25">
      <c r="B172" s="30"/>
      <c r="D172" s="180" t="s">
        <v>286</v>
      </c>
      <c r="F172" s="181" t="s">
        <v>287</v>
      </c>
      <c r="I172" s="115"/>
      <c r="L172" s="30"/>
      <c r="M172" s="182"/>
      <c r="T172" s="54"/>
      <c r="AT172" s="15" t="s">
        <v>286</v>
      </c>
      <c r="AU172" s="15" t="s">
        <v>84</v>
      </c>
    </row>
    <row r="173" spans="2:65" s="1" customFormat="1" ht="37.9" customHeight="1">
      <c r="B173" s="114"/>
      <c r="C173" s="157" t="s">
        <v>7</v>
      </c>
      <c r="D173" s="157" t="s">
        <v>207</v>
      </c>
      <c r="E173" s="158" t="s">
        <v>288</v>
      </c>
      <c r="F173" s="159" t="s">
        <v>289</v>
      </c>
      <c r="G173" s="160" t="s">
        <v>258</v>
      </c>
      <c r="H173" s="161">
        <v>6</v>
      </c>
      <c r="I173" s="162"/>
      <c r="J173" s="163">
        <f>ROUND(I173*H173,2)</f>
        <v>0</v>
      </c>
      <c r="K173" s="159" t="s">
        <v>1</v>
      </c>
      <c r="L173" s="30"/>
      <c r="M173" s="164" t="s">
        <v>1</v>
      </c>
      <c r="N173" s="113" t="s">
        <v>39</v>
      </c>
      <c r="P173" s="153">
        <f>O173*H173</f>
        <v>0</v>
      </c>
      <c r="Q173" s="153">
        <v>0</v>
      </c>
      <c r="R173" s="153">
        <f>Q173*H173</f>
        <v>0</v>
      </c>
      <c r="S173" s="153">
        <v>0</v>
      </c>
      <c r="T173" s="154">
        <f>S173*H173</f>
        <v>0</v>
      </c>
      <c r="AR173" s="155" t="s">
        <v>268</v>
      </c>
      <c r="AT173" s="155" t="s">
        <v>207</v>
      </c>
      <c r="AU173" s="155" t="s">
        <v>84</v>
      </c>
      <c r="AY173" s="15" t="s">
        <v>193</v>
      </c>
      <c r="BE173" s="156">
        <f>IF(N173="základní",J173,0)</f>
        <v>0</v>
      </c>
      <c r="BF173" s="156">
        <f>IF(N173="snížená",J173,0)</f>
        <v>0</v>
      </c>
      <c r="BG173" s="156">
        <f>IF(N173="zákl. přenesená",J173,0)</f>
        <v>0</v>
      </c>
      <c r="BH173" s="156">
        <f>IF(N173="sníž. přenesená",J173,0)</f>
        <v>0</v>
      </c>
      <c r="BI173" s="156">
        <f>IF(N173="nulová",J173,0)</f>
        <v>0</v>
      </c>
      <c r="BJ173" s="15" t="s">
        <v>82</v>
      </c>
      <c r="BK173" s="156">
        <f>ROUND(I173*H173,2)</f>
        <v>0</v>
      </c>
      <c r="BL173" s="15" t="s">
        <v>268</v>
      </c>
      <c r="BM173" s="155" t="s">
        <v>290</v>
      </c>
    </row>
    <row r="174" spans="2:65" s="12" customFormat="1" ht="11.25">
      <c r="B174" s="165"/>
      <c r="D174" s="166" t="s">
        <v>224</v>
      </c>
      <c r="E174" s="167" t="s">
        <v>1</v>
      </c>
      <c r="F174" s="168" t="s">
        <v>291</v>
      </c>
      <c r="H174" s="169">
        <v>6</v>
      </c>
      <c r="I174" s="170"/>
      <c r="L174" s="165"/>
      <c r="M174" s="171"/>
      <c r="T174" s="172"/>
      <c r="AT174" s="167" t="s">
        <v>224</v>
      </c>
      <c r="AU174" s="167" t="s">
        <v>84</v>
      </c>
      <c r="AV174" s="12" t="s">
        <v>84</v>
      </c>
      <c r="AW174" s="12" t="s">
        <v>226</v>
      </c>
      <c r="AX174" s="12" t="s">
        <v>74</v>
      </c>
      <c r="AY174" s="167" t="s">
        <v>193</v>
      </c>
    </row>
    <row r="175" spans="2:65" s="13" customFormat="1" ht="11.25">
      <c r="B175" s="173"/>
      <c r="D175" s="166" t="s">
        <v>224</v>
      </c>
      <c r="E175" s="174" t="s">
        <v>1</v>
      </c>
      <c r="F175" s="175" t="s">
        <v>227</v>
      </c>
      <c r="H175" s="176">
        <v>6</v>
      </c>
      <c r="I175" s="177"/>
      <c r="L175" s="173"/>
      <c r="M175" s="178"/>
      <c r="T175" s="179"/>
      <c r="AT175" s="174" t="s">
        <v>224</v>
      </c>
      <c r="AU175" s="174" t="s">
        <v>84</v>
      </c>
      <c r="AV175" s="13" t="s">
        <v>192</v>
      </c>
      <c r="AW175" s="13" t="s">
        <v>226</v>
      </c>
      <c r="AX175" s="13" t="s">
        <v>82</v>
      </c>
      <c r="AY175" s="174" t="s">
        <v>193</v>
      </c>
    </row>
    <row r="176" spans="2:65" s="1" customFormat="1" ht="21.75" customHeight="1">
      <c r="B176" s="114"/>
      <c r="C176" s="143" t="s">
        <v>247</v>
      </c>
      <c r="D176" s="143" t="s">
        <v>196</v>
      </c>
      <c r="E176" s="144" t="s">
        <v>292</v>
      </c>
      <c r="F176" s="145" t="s">
        <v>293</v>
      </c>
      <c r="G176" s="146" t="s">
        <v>258</v>
      </c>
      <c r="H176" s="147">
        <v>6</v>
      </c>
      <c r="I176" s="148"/>
      <c r="J176" s="149">
        <f>ROUND(I176*H176,2)</f>
        <v>0</v>
      </c>
      <c r="K176" s="145" t="s">
        <v>1</v>
      </c>
      <c r="L176" s="150"/>
      <c r="M176" s="151" t="s">
        <v>1</v>
      </c>
      <c r="N176" s="152" t="s">
        <v>39</v>
      </c>
      <c r="P176" s="153">
        <f>O176*H176</f>
        <v>0</v>
      </c>
      <c r="Q176" s="153">
        <v>0</v>
      </c>
      <c r="R176" s="153">
        <f>Q176*H176</f>
        <v>0</v>
      </c>
      <c r="S176" s="153">
        <v>0</v>
      </c>
      <c r="T176" s="154">
        <f>S176*H176</f>
        <v>0</v>
      </c>
      <c r="AR176" s="155" t="s">
        <v>273</v>
      </c>
      <c r="AT176" s="155" t="s">
        <v>196</v>
      </c>
      <c r="AU176" s="155" t="s">
        <v>84</v>
      </c>
      <c r="AY176" s="15" t="s">
        <v>193</v>
      </c>
      <c r="BE176" s="156">
        <f>IF(N176="základní",J176,0)</f>
        <v>0</v>
      </c>
      <c r="BF176" s="156">
        <f>IF(N176="snížená",J176,0)</f>
        <v>0</v>
      </c>
      <c r="BG176" s="156">
        <f>IF(N176="zákl. přenesená",J176,0)</f>
        <v>0</v>
      </c>
      <c r="BH176" s="156">
        <f>IF(N176="sníž. přenesená",J176,0)</f>
        <v>0</v>
      </c>
      <c r="BI176" s="156">
        <f>IF(N176="nulová",J176,0)</f>
        <v>0</v>
      </c>
      <c r="BJ176" s="15" t="s">
        <v>82</v>
      </c>
      <c r="BK176" s="156">
        <f>ROUND(I176*H176,2)</f>
        <v>0</v>
      </c>
      <c r="BL176" s="15" t="s">
        <v>268</v>
      </c>
      <c r="BM176" s="155" t="s">
        <v>294</v>
      </c>
    </row>
    <row r="177" spans="2:65" s="1" customFormat="1" ht="37.9" customHeight="1">
      <c r="B177" s="114"/>
      <c r="C177" s="157" t="s">
        <v>295</v>
      </c>
      <c r="D177" s="157" t="s">
        <v>207</v>
      </c>
      <c r="E177" s="158" t="s">
        <v>296</v>
      </c>
      <c r="F177" s="159" t="s">
        <v>297</v>
      </c>
      <c r="G177" s="160" t="s">
        <v>258</v>
      </c>
      <c r="H177" s="161">
        <v>6</v>
      </c>
      <c r="I177" s="162"/>
      <c r="J177" s="163">
        <f>ROUND(I177*H177,2)</f>
        <v>0</v>
      </c>
      <c r="K177" s="159" t="s">
        <v>1</v>
      </c>
      <c r="L177" s="30"/>
      <c r="M177" s="164" t="s">
        <v>1</v>
      </c>
      <c r="N177" s="113" t="s">
        <v>39</v>
      </c>
      <c r="P177" s="153">
        <f>O177*H177</f>
        <v>0</v>
      </c>
      <c r="Q177" s="153">
        <v>0</v>
      </c>
      <c r="R177" s="153">
        <f>Q177*H177</f>
        <v>0</v>
      </c>
      <c r="S177" s="153">
        <v>0</v>
      </c>
      <c r="T177" s="154">
        <f>S177*H177</f>
        <v>0</v>
      </c>
      <c r="AR177" s="155" t="s">
        <v>268</v>
      </c>
      <c r="AT177" s="155" t="s">
        <v>207</v>
      </c>
      <c r="AU177" s="155" t="s">
        <v>84</v>
      </c>
      <c r="AY177" s="15" t="s">
        <v>193</v>
      </c>
      <c r="BE177" s="156">
        <f>IF(N177="základní",J177,0)</f>
        <v>0</v>
      </c>
      <c r="BF177" s="156">
        <f>IF(N177="snížená",J177,0)</f>
        <v>0</v>
      </c>
      <c r="BG177" s="156">
        <f>IF(N177="zákl. přenesená",J177,0)</f>
        <v>0</v>
      </c>
      <c r="BH177" s="156">
        <f>IF(N177="sníž. přenesená",J177,0)</f>
        <v>0</v>
      </c>
      <c r="BI177" s="156">
        <f>IF(N177="nulová",J177,0)</f>
        <v>0</v>
      </c>
      <c r="BJ177" s="15" t="s">
        <v>82</v>
      </c>
      <c r="BK177" s="156">
        <f>ROUND(I177*H177,2)</f>
        <v>0</v>
      </c>
      <c r="BL177" s="15" t="s">
        <v>268</v>
      </c>
      <c r="BM177" s="155" t="s">
        <v>298</v>
      </c>
    </row>
    <row r="178" spans="2:65" s="12" customFormat="1" ht="11.25">
      <c r="B178" s="165"/>
      <c r="D178" s="166" t="s">
        <v>224</v>
      </c>
      <c r="E178" s="167" t="s">
        <v>1</v>
      </c>
      <c r="F178" s="168" t="s">
        <v>291</v>
      </c>
      <c r="H178" s="169">
        <v>6</v>
      </c>
      <c r="I178" s="170"/>
      <c r="L178" s="165"/>
      <c r="M178" s="171"/>
      <c r="T178" s="172"/>
      <c r="AT178" s="167" t="s">
        <v>224</v>
      </c>
      <c r="AU178" s="167" t="s">
        <v>84</v>
      </c>
      <c r="AV178" s="12" t="s">
        <v>84</v>
      </c>
      <c r="AW178" s="12" t="s">
        <v>226</v>
      </c>
      <c r="AX178" s="12" t="s">
        <v>74</v>
      </c>
      <c r="AY178" s="167" t="s">
        <v>193</v>
      </c>
    </row>
    <row r="179" spans="2:65" s="13" customFormat="1" ht="11.25">
      <c r="B179" s="173"/>
      <c r="D179" s="166" t="s">
        <v>224</v>
      </c>
      <c r="E179" s="174" t="s">
        <v>1</v>
      </c>
      <c r="F179" s="175" t="s">
        <v>227</v>
      </c>
      <c r="H179" s="176">
        <v>6</v>
      </c>
      <c r="I179" s="177"/>
      <c r="L179" s="173"/>
      <c r="M179" s="178"/>
      <c r="T179" s="179"/>
      <c r="AT179" s="174" t="s">
        <v>224</v>
      </c>
      <c r="AU179" s="174" t="s">
        <v>84</v>
      </c>
      <c r="AV179" s="13" t="s">
        <v>192</v>
      </c>
      <c r="AW179" s="13" t="s">
        <v>226</v>
      </c>
      <c r="AX179" s="13" t="s">
        <v>82</v>
      </c>
      <c r="AY179" s="174" t="s">
        <v>193</v>
      </c>
    </row>
    <row r="180" spans="2:65" s="1" customFormat="1" ht="24.2" customHeight="1">
      <c r="B180" s="114"/>
      <c r="C180" s="143" t="s">
        <v>251</v>
      </c>
      <c r="D180" s="143" t="s">
        <v>196</v>
      </c>
      <c r="E180" s="144" t="s">
        <v>299</v>
      </c>
      <c r="F180" s="145" t="s">
        <v>300</v>
      </c>
      <c r="G180" s="146" t="s">
        <v>258</v>
      </c>
      <c r="H180" s="147">
        <v>6</v>
      </c>
      <c r="I180" s="148"/>
      <c r="J180" s="149">
        <f>ROUND(I180*H180,2)</f>
        <v>0</v>
      </c>
      <c r="K180" s="145" t="s">
        <v>1</v>
      </c>
      <c r="L180" s="150"/>
      <c r="M180" s="151" t="s">
        <v>1</v>
      </c>
      <c r="N180" s="152" t="s">
        <v>39</v>
      </c>
      <c r="P180" s="153">
        <f>O180*H180</f>
        <v>0</v>
      </c>
      <c r="Q180" s="153">
        <v>0</v>
      </c>
      <c r="R180" s="153">
        <f>Q180*H180</f>
        <v>0</v>
      </c>
      <c r="S180" s="153">
        <v>0</v>
      </c>
      <c r="T180" s="154">
        <f>S180*H180</f>
        <v>0</v>
      </c>
      <c r="AR180" s="155" t="s">
        <v>273</v>
      </c>
      <c r="AT180" s="155" t="s">
        <v>196</v>
      </c>
      <c r="AU180" s="155" t="s">
        <v>84</v>
      </c>
      <c r="AY180" s="15" t="s">
        <v>193</v>
      </c>
      <c r="BE180" s="156">
        <f>IF(N180="základní",J180,0)</f>
        <v>0</v>
      </c>
      <c r="BF180" s="156">
        <f>IF(N180="snížená",J180,0)</f>
        <v>0</v>
      </c>
      <c r="BG180" s="156">
        <f>IF(N180="zákl. přenesená",J180,0)</f>
        <v>0</v>
      </c>
      <c r="BH180" s="156">
        <f>IF(N180="sníž. přenesená",J180,0)</f>
        <v>0</v>
      </c>
      <c r="BI180" s="156">
        <f>IF(N180="nulová",J180,0)</f>
        <v>0</v>
      </c>
      <c r="BJ180" s="15" t="s">
        <v>82</v>
      </c>
      <c r="BK180" s="156">
        <f>ROUND(I180*H180,2)</f>
        <v>0</v>
      </c>
      <c r="BL180" s="15" t="s">
        <v>268</v>
      </c>
      <c r="BM180" s="155" t="s">
        <v>301</v>
      </c>
    </row>
    <row r="181" spans="2:65" s="1" customFormat="1" ht="24.2" customHeight="1">
      <c r="B181" s="114"/>
      <c r="C181" s="143" t="s">
        <v>302</v>
      </c>
      <c r="D181" s="143" t="s">
        <v>196</v>
      </c>
      <c r="E181" s="144" t="s">
        <v>303</v>
      </c>
      <c r="F181" s="145" t="s">
        <v>304</v>
      </c>
      <c r="G181" s="146" t="s">
        <v>305</v>
      </c>
      <c r="H181" s="147">
        <v>2</v>
      </c>
      <c r="I181" s="148"/>
      <c r="J181" s="149">
        <f>ROUND(I181*H181,2)</f>
        <v>0</v>
      </c>
      <c r="K181" s="145" t="s">
        <v>1</v>
      </c>
      <c r="L181" s="150"/>
      <c r="M181" s="151" t="s">
        <v>1</v>
      </c>
      <c r="N181" s="152" t="s">
        <v>39</v>
      </c>
      <c r="P181" s="153">
        <f>O181*H181</f>
        <v>0</v>
      </c>
      <c r="Q181" s="153">
        <v>0</v>
      </c>
      <c r="R181" s="153">
        <f>Q181*H181</f>
        <v>0</v>
      </c>
      <c r="S181" s="153">
        <v>0</v>
      </c>
      <c r="T181" s="154">
        <f>S181*H181</f>
        <v>0</v>
      </c>
      <c r="AR181" s="155" t="s">
        <v>273</v>
      </c>
      <c r="AT181" s="155" t="s">
        <v>196</v>
      </c>
      <c r="AU181" s="155" t="s">
        <v>84</v>
      </c>
      <c r="AY181" s="15" t="s">
        <v>193</v>
      </c>
      <c r="BE181" s="156">
        <f>IF(N181="základní",J181,0)</f>
        <v>0</v>
      </c>
      <c r="BF181" s="156">
        <f>IF(N181="snížená",J181,0)</f>
        <v>0</v>
      </c>
      <c r="BG181" s="156">
        <f>IF(N181="zákl. přenesená",J181,0)</f>
        <v>0</v>
      </c>
      <c r="BH181" s="156">
        <f>IF(N181="sníž. přenesená",J181,0)</f>
        <v>0</v>
      </c>
      <c r="BI181" s="156">
        <f>IF(N181="nulová",J181,0)</f>
        <v>0</v>
      </c>
      <c r="BJ181" s="15" t="s">
        <v>82</v>
      </c>
      <c r="BK181" s="156">
        <f>ROUND(I181*H181,2)</f>
        <v>0</v>
      </c>
      <c r="BL181" s="15" t="s">
        <v>268</v>
      </c>
      <c r="BM181" s="155" t="s">
        <v>306</v>
      </c>
    </row>
    <row r="182" spans="2:65" s="1" customFormat="1" ht="24.2" customHeight="1">
      <c r="B182" s="114"/>
      <c r="C182" s="157" t="s">
        <v>255</v>
      </c>
      <c r="D182" s="157" t="s">
        <v>207</v>
      </c>
      <c r="E182" s="158" t="s">
        <v>307</v>
      </c>
      <c r="F182" s="159" t="s">
        <v>308</v>
      </c>
      <c r="G182" s="160" t="s">
        <v>258</v>
      </c>
      <c r="H182" s="161">
        <v>1</v>
      </c>
      <c r="I182" s="162"/>
      <c r="J182" s="163">
        <f>ROUND(I182*H182,2)</f>
        <v>0</v>
      </c>
      <c r="K182" s="159" t="s">
        <v>1</v>
      </c>
      <c r="L182" s="30"/>
      <c r="M182" s="164" t="s">
        <v>1</v>
      </c>
      <c r="N182" s="113" t="s">
        <v>39</v>
      </c>
      <c r="P182" s="153">
        <f>O182*H182</f>
        <v>0</v>
      </c>
      <c r="Q182" s="153">
        <v>0</v>
      </c>
      <c r="R182" s="153">
        <f>Q182*H182</f>
        <v>0</v>
      </c>
      <c r="S182" s="153">
        <v>0</v>
      </c>
      <c r="T182" s="154">
        <f>S182*H182</f>
        <v>0</v>
      </c>
      <c r="AR182" s="155" t="s">
        <v>268</v>
      </c>
      <c r="AT182" s="155" t="s">
        <v>207</v>
      </c>
      <c r="AU182" s="155" t="s">
        <v>84</v>
      </c>
      <c r="AY182" s="15" t="s">
        <v>193</v>
      </c>
      <c r="BE182" s="156">
        <f>IF(N182="základní",J182,0)</f>
        <v>0</v>
      </c>
      <c r="BF182" s="156">
        <f>IF(N182="snížená",J182,0)</f>
        <v>0</v>
      </c>
      <c r="BG182" s="156">
        <f>IF(N182="zákl. přenesená",J182,0)</f>
        <v>0</v>
      </c>
      <c r="BH182" s="156">
        <f>IF(N182="sníž. přenesená",J182,0)</f>
        <v>0</v>
      </c>
      <c r="BI182" s="156">
        <f>IF(N182="nulová",J182,0)</f>
        <v>0</v>
      </c>
      <c r="BJ182" s="15" t="s">
        <v>82</v>
      </c>
      <c r="BK182" s="156">
        <f>ROUND(I182*H182,2)</f>
        <v>0</v>
      </c>
      <c r="BL182" s="15" t="s">
        <v>268</v>
      </c>
      <c r="BM182" s="155" t="s">
        <v>309</v>
      </c>
    </row>
    <row r="183" spans="2:65" s="1" customFormat="1" ht="24.2" customHeight="1">
      <c r="B183" s="114"/>
      <c r="C183" s="143" t="s">
        <v>310</v>
      </c>
      <c r="D183" s="143" t="s">
        <v>196</v>
      </c>
      <c r="E183" s="144" t="s">
        <v>311</v>
      </c>
      <c r="F183" s="145" t="s">
        <v>312</v>
      </c>
      <c r="G183" s="146" t="s">
        <v>258</v>
      </c>
      <c r="H183" s="147">
        <v>1</v>
      </c>
      <c r="I183" s="148"/>
      <c r="J183" s="149">
        <f>ROUND(I183*H183,2)</f>
        <v>0</v>
      </c>
      <c r="K183" s="145" t="s">
        <v>1</v>
      </c>
      <c r="L183" s="150"/>
      <c r="M183" s="151" t="s">
        <v>1</v>
      </c>
      <c r="N183" s="152" t="s">
        <v>39</v>
      </c>
      <c r="P183" s="153">
        <f>O183*H183</f>
        <v>0</v>
      </c>
      <c r="Q183" s="153">
        <v>0</v>
      </c>
      <c r="R183" s="153">
        <f>Q183*H183</f>
        <v>0</v>
      </c>
      <c r="S183" s="153">
        <v>0</v>
      </c>
      <c r="T183" s="154">
        <f>S183*H183</f>
        <v>0</v>
      </c>
      <c r="AR183" s="155" t="s">
        <v>273</v>
      </c>
      <c r="AT183" s="155" t="s">
        <v>196</v>
      </c>
      <c r="AU183" s="155" t="s">
        <v>84</v>
      </c>
      <c r="AY183" s="15" t="s">
        <v>193</v>
      </c>
      <c r="BE183" s="156">
        <f>IF(N183="základní",J183,0)</f>
        <v>0</v>
      </c>
      <c r="BF183" s="156">
        <f>IF(N183="snížená",J183,0)</f>
        <v>0</v>
      </c>
      <c r="BG183" s="156">
        <f>IF(N183="zákl. přenesená",J183,0)</f>
        <v>0</v>
      </c>
      <c r="BH183" s="156">
        <f>IF(N183="sníž. přenesená",J183,0)</f>
        <v>0</v>
      </c>
      <c r="BI183" s="156">
        <f>IF(N183="nulová",J183,0)</f>
        <v>0</v>
      </c>
      <c r="BJ183" s="15" t="s">
        <v>82</v>
      </c>
      <c r="BK183" s="156">
        <f>ROUND(I183*H183,2)</f>
        <v>0</v>
      </c>
      <c r="BL183" s="15" t="s">
        <v>268</v>
      </c>
      <c r="BM183" s="155" t="s">
        <v>313</v>
      </c>
    </row>
    <row r="184" spans="2:65" s="1" customFormat="1" ht="66.75" customHeight="1">
      <c r="B184" s="114"/>
      <c r="C184" s="157" t="s">
        <v>259</v>
      </c>
      <c r="D184" s="157" t="s">
        <v>207</v>
      </c>
      <c r="E184" s="158" t="s">
        <v>314</v>
      </c>
      <c r="F184" s="159" t="s">
        <v>315</v>
      </c>
      <c r="G184" s="160" t="s">
        <v>221</v>
      </c>
      <c r="H184" s="161">
        <v>27</v>
      </c>
      <c r="I184" s="162"/>
      <c r="J184" s="163">
        <f>ROUND(I184*H184,2)</f>
        <v>0</v>
      </c>
      <c r="K184" s="159" t="s">
        <v>1</v>
      </c>
      <c r="L184" s="30"/>
      <c r="M184" s="164" t="s">
        <v>1</v>
      </c>
      <c r="N184" s="113" t="s">
        <v>39</v>
      </c>
      <c r="P184" s="153">
        <f>O184*H184</f>
        <v>0</v>
      </c>
      <c r="Q184" s="153">
        <v>0</v>
      </c>
      <c r="R184" s="153">
        <f>Q184*H184</f>
        <v>0</v>
      </c>
      <c r="S184" s="153">
        <v>0</v>
      </c>
      <c r="T184" s="154">
        <f>S184*H184</f>
        <v>0</v>
      </c>
      <c r="AR184" s="155" t="s">
        <v>268</v>
      </c>
      <c r="AT184" s="155" t="s">
        <v>207</v>
      </c>
      <c r="AU184" s="155" t="s">
        <v>84</v>
      </c>
      <c r="AY184" s="15" t="s">
        <v>193</v>
      </c>
      <c r="BE184" s="156">
        <f>IF(N184="základní",J184,0)</f>
        <v>0</v>
      </c>
      <c r="BF184" s="156">
        <f>IF(N184="snížená",J184,0)</f>
        <v>0</v>
      </c>
      <c r="BG184" s="156">
        <f>IF(N184="zákl. přenesená",J184,0)</f>
        <v>0</v>
      </c>
      <c r="BH184" s="156">
        <f>IF(N184="sníž. přenesená",J184,0)</f>
        <v>0</v>
      </c>
      <c r="BI184" s="156">
        <f>IF(N184="nulová",J184,0)</f>
        <v>0</v>
      </c>
      <c r="BJ184" s="15" t="s">
        <v>82</v>
      </c>
      <c r="BK184" s="156">
        <f>ROUND(I184*H184,2)</f>
        <v>0</v>
      </c>
      <c r="BL184" s="15" t="s">
        <v>268</v>
      </c>
      <c r="BM184" s="155" t="s">
        <v>316</v>
      </c>
    </row>
    <row r="185" spans="2:65" s="12" customFormat="1" ht="11.25">
      <c r="B185" s="165"/>
      <c r="D185" s="166" t="s">
        <v>224</v>
      </c>
      <c r="E185" s="167" t="s">
        <v>1</v>
      </c>
      <c r="F185" s="168" t="s">
        <v>317</v>
      </c>
      <c r="H185" s="169">
        <v>27</v>
      </c>
      <c r="I185" s="170"/>
      <c r="L185" s="165"/>
      <c r="M185" s="171"/>
      <c r="T185" s="172"/>
      <c r="AT185" s="167" t="s">
        <v>224</v>
      </c>
      <c r="AU185" s="167" t="s">
        <v>84</v>
      </c>
      <c r="AV185" s="12" t="s">
        <v>84</v>
      </c>
      <c r="AW185" s="12" t="s">
        <v>226</v>
      </c>
      <c r="AX185" s="12" t="s">
        <v>74</v>
      </c>
      <c r="AY185" s="167" t="s">
        <v>193</v>
      </c>
    </row>
    <row r="186" spans="2:65" s="13" customFormat="1" ht="11.25">
      <c r="B186" s="173"/>
      <c r="D186" s="166" t="s">
        <v>224</v>
      </c>
      <c r="E186" s="174" t="s">
        <v>1</v>
      </c>
      <c r="F186" s="175" t="s">
        <v>227</v>
      </c>
      <c r="H186" s="176">
        <v>27</v>
      </c>
      <c r="I186" s="177"/>
      <c r="L186" s="173"/>
      <c r="M186" s="178"/>
      <c r="T186" s="179"/>
      <c r="AT186" s="174" t="s">
        <v>224</v>
      </c>
      <c r="AU186" s="174" t="s">
        <v>84</v>
      </c>
      <c r="AV186" s="13" t="s">
        <v>192</v>
      </c>
      <c r="AW186" s="13" t="s">
        <v>226</v>
      </c>
      <c r="AX186" s="13" t="s">
        <v>82</v>
      </c>
      <c r="AY186" s="174" t="s">
        <v>193</v>
      </c>
    </row>
    <row r="187" spans="2:65" s="1" customFormat="1" ht="44.25" customHeight="1">
      <c r="B187" s="114"/>
      <c r="C187" s="143" t="s">
        <v>318</v>
      </c>
      <c r="D187" s="143" t="s">
        <v>196</v>
      </c>
      <c r="E187" s="144" t="s">
        <v>319</v>
      </c>
      <c r="F187" s="145" t="s">
        <v>320</v>
      </c>
      <c r="G187" s="146" t="s">
        <v>221</v>
      </c>
      <c r="H187" s="147">
        <v>31.5</v>
      </c>
      <c r="I187" s="148"/>
      <c r="J187" s="149">
        <f>ROUND(I187*H187,2)</f>
        <v>0</v>
      </c>
      <c r="K187" s="145" t="s">
        <v>1</v>
      </c>
      <c r="L187" s="150"/>
      <c r="M187" s="151" t="s">
        <v>1</v>
      </c>
      <c r="N187" s="152" t="s">
        <v>39</v>
      </c>
      <c r="P187" s="153">
        <f>O187*H187</f>
        <v>0</v>
      </c>
      <c r="Q187" s="153">
        <v>0</v>
      </c>
      <c r="R187" s="153">
        <f>Q187*H187</f>
        <v>0</v>
      </c>
      <c r="S187" s="153">
        <v>0</v>
      </c>
      <c r="T187" s="154">
        <f>S187*H187</f>
        <v>0</v>
      </c>
      <c r="AR187" s="155" t="s">
        <v>273</v>
      </c>
      <c r="AT187" s="155" t="s">
        <v>196</v>
      </c>
      <c r="AU187" s="155" t="s">
        <v>84</v>
      </c>
      <c r="AY187" s="15" t="s">
        <v>193</v>
      </c>
      <c r="BE187" s="156">
        <f>IF(N187="základní",J187,0)</f>
        <v>0</v>
      </c>
      <c r="BF187" s="156">
        <f>IF(N187="snížená",J187,0)</f>
        <v>0</v>
      </c>
      <c r="BG187" s="156">
        <f>IF(N187="zákl. přenesená",J187,0)</f>
        <v>0</v>
      </c>
      <c r="BH187" s="156">
        <f>IF(N187="sníž. přenesená",J187,0)</f>
        <v>0</v>
      </c>
      <c r="BI187" s="156">
        <f>IF(N187="nulová",J187,0)</f>
        <v>0</v>
      </c>
      <c r="BJ187" s="15" t="s">
        <v>82</v>
      </c>
      <c r="BK187" s="156">
        <f>ROUND(I187*H187,2)</f>
        <v>0</v>
      </c>
      <c r="BL187" s="15" t="s">
        <v>268</v>
      </c>
      <c r="BM187" s="155" t="s">
        <v>321</v>
      </c>
    </row>
    <row r="188" spans="2:65" s="12" customFormat="1" ht="11.25">
      <c r="B188" s="165"/>
      <c r="D188" s="166" t="s">
        <v>224</v>
      </c>
      <c r="E188" s="167" t="s">
        <v>1</v>
      </c>
      <c r="F188" s="168" t="s">
        <v>322</v>
      </c>
      <c r="H188" s="169">
        <v>31.5</v>
      </c>
      <c r="I188" s="170"/>
      <c r="L188" s="165"/>
      <c r="M188" s="171"/>
      <c r="T188" s="172"/>
      <c r="AT188" s="167" t="s">
        <v>224</v>
      </c>
      <c r="AU188" s="167" t="s">
        <v>84</v>
      </c>
      <c r="AV188" s="12" t="s">
        <v>84</v>
      </c>
      <c r="AW188" s="12" t="s">
        <v>226</v>
      </c>
      <c r="AX188" s="12" t="s">
        <v>74</v>
      </c>
      <c r="AY188" s="167" t="s">
        <v>193</v>
      </c>
    </row>
    <row r="189" spans="2:65" s="13" customFormat="1" ht="11.25">
      <c r="B189" s="173"/>
      <c r="D189" s="166" t="s">
        <v>224</v>
      </c>
      <c r="E189" s="174" t="s">
        <v>1</v>
      </c>
      <c r="F189" s="175" t="s">
        <v>227</v>
      </c>
      <c r="H189" s="176">
        <v>31.5</v>
      </c>
      <c r="I189" s="177"/>
      <c r="L189" s="173"/>
      <c r="M189" s="178"/>
      <c r="T189" s="179"/>
      <c r="AT189" s="174" t="s">
        <v>224</v>
      </c>
      <c r="AU189" s="174" t="s">
        <v>84</v>
      </c>
      <c r="AV189" s="13" t="s">
        <v>192</v>
      </c>
      <c r="AW189" s="13" t="s">
        <v>226</v>
      </c>
      <c r="AX189" s="13" t="s">
        <v>82</v>
      </c>
      <c r="AY189" s="174" t="s">
        <v>193</v>
      </c>
    </row>
    <row r="190" spans="2:65" s="1" customFormat="1" ht="66.75" customHeight="1">
      <c r="B190" s="114"/>
      <c r="C190" s="157" t="s">
        <v>262</v>
      </c>
      <c r="D190" s="157" t="s">
        <v>207</v>
      </c>
      <c r="E190" s="158" t="s">
        <v>323</v>
      </c>
      <c r="F190" s="159" t="s">
        <v>324</v>
      </c>
      <c r="G190" s="160" t="s">
        <v>221</v>
      </c>
      <c r="H190" s="161">
        <v>27</v>
      </c>
      <c r="I190" s="162"/>
      <c r="J190" s="163">
        <f>ROUND(I190*H190,2)</f>
        <v>0</v>
      </c>
      <c r="K190" s="159" t="s">
        <v>1</v>
      </c>
      <c r="L190" s="30"/>
      <c r="M190" s="164" t="s">
        <v>1</v>
      </c>
      <c r="N190" s="113" t="s">
        <v>39</v>
      </c>
      <c r="P190" s="153">
        <f>O190*H190</f>
        <v>0</v>
      </c>
      <c r="Q190" s="153">
        <v>0</v>
      </c>
      <c r="R190" s="153">
        <f>Q190*H190</f>
        <v>0</v>
      </c>
      <c r="S190" s="153">
        <v>0</v>
      </c>
      <c r="T190" s="154">
        <f>S190*H190</f>
        <v>0</v>
      </c>
      <c r="AR190" s="155" t="s">
        <v>268</v>
      </c>
      <c r="AT190" s="155" t="s">
        <v>207</v>
      </c>
      <c r="AU190" s="155" t="s">
        <v>84</v>
      </c>
      <c r="AY190" s="15" t="s">
        <v>193</v>
      </c>
      <c r="BE190" s="156">
        <f>IF(N190="základní",J190,0)</f>
        <v>0</v>
      </c>
      <c r="BF190" s="156">
        <f>IF(N190="snížená",J190,0)</f>
        <v>0</v>
      </c>
      <c r="BG190" s="156">
        <f>IF(N190="zákl. přenesená",J190,0)</f>
        <v>0</v>
      </c>
      <c r="BH190" s="156">
        <f>IF(N190="sníž. přenesená",J190,0)</f>
        <v>0</v>
      </c>
      <c r="BI190" s="156">
        <f>IF(N190="nulová",J190,0)</f>
        <v>0</v>
      </c>
      <c r="BJ190" s="15" t="s">
        <v>82</v>
      </c>
      <c r="BK190" s="156">
        <f>ROUND(I190*H190,2)</f>
        <v>0</v>
      </c>
      <c r="BL190" s="15" t="s">
        <v>268</v>
      </c>
      <c r="BM190" s="155" t="s">
        <v>325</v>
      </c>
    </row>
    <row r="191" spans="2:65" s="12" customFormat="1" ht="11.25">
      <c r="B191" s="165"/>
      <c r="D191" s="166" t="s">
        <v>224</v>
      </c>
      <c r="E191" s="167" t="s">
        <v>1</v>
      </c>
      <c r="F191" s="168" t="s">
        <v>317</v>
      </c>
      <c r="H191" s="169">
        <v>27</v>
      </c>
      <c r="I191" s="170"/>
      <c r="L191" s="165"/>
      <c r="M191" s="171"/>
      <c r="T191" s="172"/>
      <c r="AT191" s="167" t="s">
        <v>224</v>
      </c>
      <c r="AU191" s="167" t="s">
        <v>84</v>
      </c>
      <c r="AV191" s="12" t="s">
        <v>84</v>
      </c>
      <c r="AW191" s="12" t="s">
        <v>226</v>
      </c>
      <c r="AX191" s="12" t="s">
        <v>74</v>
      </c>
      <c r="AY191" s="167" t="s">
        <v>193</v>
      </c>
    </row>
    <row r="192" spans="2:65" s="13" customFormat="1" ht="11.25">
      <c r="B192" s="173"/>
      <c r="D192" s="166" t="s">
        <v>224</v>
      </c>
      <c r="E192" s="174" t="s">
        <v>1</v>
      </c>
      <c r="F192" s="175" t="s">
        <v>227</v>
      </c>
      <c r="H192" s="176">
        <v>27</v>
      </c>
      <c r="I192" s="177"/>
      <c r="L192" s="173"/>
      <c r="M192" s="178"/>
      <c r="T192" s="179"/>
      <c r="AT192" s="174" t="s">
        <v>224</v>
      </c>
      <c r="AU192" s="174" t="s">
        <v>84</v>
      </c>
      <c r="AV192" s="13" t="s">
        <v>192</v>
      </c>
      <c r="AW192" s="13" t="s">
        <v>226</v>
      </c>
      <c r="AX192" s="13" t="s">
        <v>82</v>
      </c>
      <c r="AY192" s="174" t="s">
        <v>193</v>
      </c>
    </row>
    <row r="193" spans="2:65" s="1" customFormat="1" ht="44.25" customHeight="1">
      <c r="B193" s="114"/>
      <c r="C193" s="143" t="s">
        <v>326</v>
      </c>
      <c r="D193" s="143" t="s">
        <v>196</v>
      </c>
      <c r="E193" s="144" t="s">
        <v>327</v>
      </c>
      <c r="F193" s="145" t="s">
        <v>328</v>
      </c>
      <c r="G193" s="146" t="s">
        <v>221</v>
      </c>
      <c r="H193" s="147">
        <v>28.35</v>
      </c>
      <c r="I193" s="148"/>
      <c r="J193" s="149">
        <f>ROUND(I193*H193,2)</f>
        <v>0</v>
      </c>
      <c r="K193" s="145" t="s">
        <v>1</v>
      </c>
      <c r="L193" s="150"/>
      <c r="M193" s="151" t="s">
        <v>1</v>
      </c>
      <c r="N193" s="152" t="s">
        <v>39</v>
      </c>
      <c r="P193" s="153">
        <f>O193*H193</f>
        <v>0</v>
      </c>
      <c r="Q193" s="153">
        <v>0</v>
      </c>
      <c r="R193" s="153">
        <f>Q193*H193</f>
        <v>0</v>
      </c>
      <c r="S193" s="153">
        <v>0</v>
      </c>
      <c r="T193" s="154">
        <f>S193*H193</f>
        <v>0</v>
      </c>
      <c r="AR193" s="155" t="s">
        <v>273</v>
      </c>
      <c r="AT193" s="155" t="s">
        <v>196</v>
      </c>
      <c r="AU193" s="155" t="s">
        <v>84</v>
      </c>
      <c r="AY193" s="15" t="s">
        <v>193</v>
      </c>
      <c r="BE193" s="156">
        <f>IF(N193="základní",J193,0)</f>
        <v>0</v>
      </c>
      <c r="BF193" s="156">
        <f>IF(N193="snížená",J193,0)</f>
        <v>0</v>
      </c>
      <c r="BG193" s="156">
        <f>IF(N193="zákl. přenesená",J193,0)</f>
        <v>0</v>
      </c>
      <c r="BH193" s="156">
        <f>IF(N193="sníž. přenesená",J193,0)</f>
        <v>0</v>
      </c>
      <c r="BI193" s="156">
        <f>IF(N193="nulová",J193,0)</f>
        <v>0</v>
      </c>
      <c r="BJ193" s="15" t="s">
        <v>82</v>
      </c>
      <c r="BK193" s="156">
        <f>ROUND(I193*H193,2)</f>
        <v>0</v>
      </c>
      <c r="BL193" s="15" t="s">
        <v>268</v>
      </c>
      <c r="BM193" s="155" t="s">
        <v>329</v>
      </c>
    </row>
    <row r="194" spans="2:65" s="12" customFormat="1" ht="11.25">
      <c r="B194" s="165"/>
      <c r="D194" s="166" t="s">
        <v>224</v>
      </c>
      <c r="E194" s="167" t="s">
        <v>1</v>
      </c>
      <c r="F194" s="168" t="s">
        <v>330</v>
      </c>
      <c r="H194" s="169">
        <v>28.35</v>
      </c>
      <c r="I194" s="170"/>
      <c r="L194" s="165"/>
      <c r="M194" s="171"/>
      <c r="T194" s="172"/>
      <c r="AT194" s="167" t="s">
        <v>224</v>
      </c>
      <c r="AU194" s="167" t="s">
        <v>84</v>
      </c>
      <c r="AV194" s="12" t="s">
        <v>84</v>
      </c>
      <c r="AW194" s="12" t="s">
        <v>226</v>
      </c>
      <c r="AX194" s="12" t="s">
        <v>74</v>
      </c>
      <c r="AY194" s="167" t="s">
        <v>193</v>
      </c>
    </row>
    <row r="195" spans="2:65" s="13" customFormat="1" ht="11.25">
      <c r="B195" s="173"/>
      <c r="D195" s="166" t="s">
        <v>224</v>
      </c>
      <c r="E195" s="174" t="s">
        <v>1</v>
      </c>
      <c r="F195" s="175" t="s">
        <v>227</v>
      </c>
      <c r="H195" s="176">
        <v>28.35</v>
      </c>
      <c r="I195" s="177"/>
      <c r="L195" s="173"/>
      <c r="M195" s="178"/>
      <c r="T195" s="179"/>
      <c r="AT195" s="174" t="s">
        <v>224</v>
      </c>
      <c r="AU195" s="174" t="s">
        <v>84</v>
      </c>
      <c r="AV195" s="13" t="s">
        <v>192</v>
      </c>
      <c r="AW195" s="13" t="s">
        <v>226</v>
      </c>
      <c r="AX195" s="13" t="s">
        <v>82</v>
      </c>
      <c r="AY195" s="174" t="s">
        <v>193</v>
      </c>
    </row>
    <row r="196" spans="2:65" s="11" customFormat="1" ht="22.9" customHeight="1">
      <c r="B196" s="131"/>
      <c r="D196" s="132" t="s">
        <v>73</v>
      </c>
      <c r="E196" s="141" t="s">
        <v>331</v>
      </c>
      <c r="F196" s="141" t="s">
        <v>332</v>
      </c>
      <c r="I196" s="134"/>
      <c r="J196" s="142">
        <f>BK196</f>
        <v>0</v>
      </c>
      <c r="L196" s="131"/>
      <c r="M196" s="136"/>
      <c r="P196" s="137">
        <f>P197</f>
        <v>0</v>
      </c>
      <c r="R196" s="137">
        <f>R197</f>
        <v>0</v>
      </c>
      <c r="T196" s="138">
        <f>T197</f>
        <v>0</v>
      </c>
      <c r="AR196" s="132" t="s">
        <v>203</v>
      </c>
      <c r="AT196" s="139" t="s">
        <v>73</v>
      </c>
      <c r="AU196" s="139" t="s">
        <v>82</v>
      </c>
      <c r="AY196" s="132" t="s">
        <v>193</v>
      </c>
      <c r="BK196" s="140">
        <f>BK197</f>
        <v>0</v>
      </c>
    </row>
    <row r="197" spans="2:65" s="1" customFormat="1" ht="16.5" customHeight="1">
      <c r="B197" s="114"/>
      <c r="C197" s="157" t="s">
        <v>231</v>
      </c>
      <c r="D197" s="157" t="s">
        <v>207</v>
      </c>
      <c r="E197" s="158" t="s">
        <v>333</v>
      </c>
      <c r="F197" s="159" t="s">
        <v>334</v>
      </c>
      <c r="G197" s="160" t="s">
        <v>199</v>
      </c>
      <c r="H197" s="161">
        <v>6</v>
      </c>
      <c r="I197" s="162"/>
      <c r="J197" s="163">
        <f>ROUND(I197*H197,2)</f>
        <v>0</v>
      </c>
      <c r="K197" s="159" t="s">
        <v>1</v>
      </c>
      <c r="L197" s="30"/>
      <c r="M197" s="164" t="s">
        <v>1</v>
      </c>
      <c r="N197" s="113" t="s">
        <v>39</v>
      </c>
      <c r="P197" s="153">
        <f>O197*H197</f>
        <v>0</v>
      </c>
      <c r="Q197" s="153">
        <v>0</v>
      </c>
      <c r="R197" s="153">
        <f>Q197*H197</f>
        <v>0</v>
      </c>
      <c r="S197" s="153">
        <v>0</v>
      </c>
      <c r="T197" s="154">
        <f>S197*H197</f>
        <v>0</v>
      </c>
      <c r="AR197" s="155" t="s">
        <v>268</v>
      </c>
      <c r="AT197" s="155" t="s">
        <v>207</v>
      </c>
      <c r="AU197" s="155" t="s">
        <v>84</v>
      </c>
      <c r="AY197" s="15" t="s">
        <v>193</v>
      </c>
      <c r="BE197" s="156">
        <f>IF(N197="základní",J197,0)</f>
        <v>0</v>
      </c>
      <c r="BF197" s="156">
        <f>IF(N197="snížená",J197,0)</f>
        <v>0</v>
      </c>
      <c r="BG197" s="156">
        <f>IF(N197="zákl. přenesená",J197,0)</f>
        <v>0</v>
      </c>
      <c r="BH197" s="156">
        <f>IF(N197="sníž. přenesená",J197,0)</f>
        <v>0</v>
      </c>
      <c r="BI197" s="156">
        <f>IF(N197="nulová",J197,0)</f>
        <v>0</v>
      </c>
      <c r="BJ197" s="15" t="s">
        <v>82</v>
      </c>
      <c r="BK197" s="156">
        <f>ROUND(I197*H197,2)</f>
        <v>0</v>
      </c>
      <c r="BL197" s="15" t="s">
        <v>268</v>
      </c>
      <c r="BM197" s="155" t="s">
        <v>268</v>
      </c>
    </row>
    <row r="198" spans="2:65" s="11" customFormat="1" ht="25.9" customHeight="1">
      <c r="B198" s="131"/>
      <c r="D198" s="132" t="s">
        <v>73</v>
      </c>
      <c r="E198" s="133" t="s">
        <v>144</v>
      </c>
      <c r="F198" s="133" t="s">
        <v>145</v>
      </c>
      <c r="I198" s="134"/>
      <c r="J198" s="135">
        <f>BK198</f>
        <v>0</v>
      </c>
      <c r="L198" s="131"/>
      <c r="M198" s="136"/>
      <c r="P198" s="137">
        <f>P199+P201+P204</f>
        <v>0</v>
      </c>
      <c r="R198" s="137">
        <f>R199+R201+R204</f>
        <v>0</v>
      </c>
      <c r="T198" s="138">
        <f>T199+T201+T204</f>
        <v>0</v>
      </c>
      <c r="AR198" s="132" t="s">
        <v>211</v>
      </c>
      <c r="AT198" s="139" t="s">
        <v>73</v>
      </c>
      <c r="AU198" s="139" t="s">
        <v>74</v>
      </c>
      <c r="AY198" s="132" t="s">
        <v>193</v>
      </c>
      <c r="BK198" s="140">
        <f>BK199+BK201+BK204</f>
        <v>0</v>
      </c>
    </row>
    <row r="199" spans="2:65" s="11" customFormat="1" ht="22.9" customHeight="1">
      <c r="B199" s="131"/>
      <c r="D199" s="132" t="s">
        <v>73</v>
      </c>
      <c r="E199" s="141" t="s">
        <v>335</v>
      </c>
      <c r="F199" s="141" t="s">
        <v>336</v>
      </c>
      <c r="I199" s="134"/>
      <c r="J199" s="142">
        <f>BK199</f>
        <v>0</v>
      </c>
      <c r="L199" s="131"/>
      <c r="M199" s="136"/>
      <c r="P199" s="137">
        <f>P200</f>
        <v>0</v>
      </c>
      <c r="R199" s="137">
        <f>R200</f>
        <v>0</v>
      </c>
      <c r="T199" s="138">
        <f>T200</f>
        <v>0</v>
      </c>
      <c r="AR199" s="132" t="s">
        <v>211</v>
      </c>
      <c r="AT199" s="139" t="s">
        <v>73</v>
      </c>
      <c r="AU199" s="139" t="s">
        <v>82</v>
      </c>
      <c r="AY199" s="132" t="s">
        <v>193</v>
      </c>
      <c r="BK199" s="140">
        <f>BK200</f>
        <v>0</v>
      </c>
    </row>
    <row r="200" spans="2:65" s="1" customFormat="1" ht="37.9" customHeight="1">
      <c r="B200" s="114"/>
      <c r="C200" s="157" t="s">
        <v>337</v>
      </c>
      <c r="D200" s="157" t="s">
        <v>207</v>
      </c>
      <c r="E200" s="158" t="s">
        <v>338</v>
      </c>
      <c r="F200" s="159" t="s">
        <v>339</v>
      </c>
      <c r="G200" s="160" t="s">
        <v>305</v>
      </c>
      <c r="H200" s="161">
        <v>1</v>
      </c>
      <c r="I200" s="162"/>
      <c r="J200" s="163">
        <f>ROUND(I200*H200,2)</f>
        <v>0</v>
      </c>
      <c r="K200" s="159" t="s">
        <v>1</v>
      </c>
      <c r="L200" s="30"/>
      <c r="M200" s="164" t="s">
        <v>1</v>
      </c>
      <c r="N200" s="113" t="s">
        <v>39</v>
      </c>
      <c r="P200" s="153">
        <f>O200*H200</f>
        <v>0</v>
      </c>
      <c r="Q200" s="153">
        <v>0</v>
      </c>
      <c r="R200" s="153">
        <f>Q200*H200</f>
        <v>0</v>
      </c>
      <c r="S200" s="153">
        <v>0</v>
      </c>
      <c r="T200" s="154">
        <f>S200*H200</f>
        <v>0</v>
      </c>
      <c r="AR200" s="155" t="s">
        <v>192</v>
      </c>
      <c r="AT200" s="155" t="s">
        <v>207</v>
      </c>
      <c r="AU200" s="155" t="s">
        <v>84</v>
      </c>
      <c r="AY200" s="15" t="s">
        <v>193</v>
      </c>
      <c r="BE200" s="156">
        <f>IF(N200="základní",J200,0)</f>
        <v>0</v>
      </c>
      <c r="BF200" s="156">
        <f>IF(N200="snížená",J200,0)</f>
        <v>0</v>
      </c>
      <c r="BG200" s="156">
        <f>IF(N200="zákl. přenesená",J200,0)</f>
        <v>0</v>
      </c>
      <c r="BH200" s="156">
        <f>IF(N200="sníž. přenesená",J200,0)</f>
        <v>0</v>
      </c>
      <c r="BI200" s="156">
        <f>IF(N200="nulová",J200,0)</f>
        <v>0</v>
      </c>
      <c r="BJ200" s="15" t="s">
        <v>82</v>
      </c>
      <c r="BK200" s="156">
        <f>ROUND(I200*H200,2)</f>
        <v>0</v>
      </c>
      <c r="BL200" s="15" t="s">
        <v>192</v>
      </c>
      <c r="BM200" s="155" t="s">
        <v>340</v>
      </c>
    </row>
    <row r="201" spans="2:65" s="11" customFormat="1" ht="22.9" customHeight="1">
      <c r="B201" s="131"/>
      <c r="D201" s="132" t="s">
        <v>73</v>
      </c>
      <c r="E201" s="141" t="s">
        <v>341</v>
      </c>
      <c r="F201" s="141" t="s">
        <v>342</v>
      </c>
      <c r="I201" s="134"/>
      <c r="J201" s="142">
        <f>BK201</f>
        <v>0</v>
      </c>
      <c r="L201" s="131"/>
      <c r="M201" s="136"/>
      <c r="P201" s="137">
        <f>SUM(P202:P203)</f>
        <v>0</v>
      </c>
      <c r="R201" s="137">
        <f>SUM(R202:R203)</f>
        <v>0</v>
      </c>
      <c r="T201" s="138">
        <f>SUM(T202:T203)</f>
        <v>0</v>
      </c>
      <c r="AR201" s="132" t="s">
        <v>211</v>
      </c>
      <c r="AT201" s="139" t="s">
        <v>73</v>
      </c>
      <c r="AU201" s="139" t="s">
        <v>82</v>
      </c>
      <c r="AY201" s="132" t="s">
        <v>193</v>
      </c>
      <c r="BK201" s="140">
        <f>SUM(BK202:BK203)</f>
        <v>0</v>
      </c>
    </row>
    <row r="202" spans="2:65" s="1" customFormat="1" ht="16.5" customHeight="1">
      <c r="B202" s="114"/>
      <c r="C202" s="157" t="s">
        <v>274</v>
      </c>
      <c r="D202" s="157" t="s">
        <v>207</v>
      </c>
      <c r="E202" s="158" t="s">
        <v>343</v>
      </c>
      <c r="F202" s="159" t="s">
        <v>344</v>
      </c>
      <c r="G202" s="160" t="s">
        <v>305</v>
      </c>
      <c r="H202" s="161">
        <v>1</v>
      </c>
      <c r="I202" s="162"/>
      <c r="J202" s="163">
        <f>ROUND(I202*H202,2)</f>
        <v>0</v>
      </c>
      <c r="K202" s="159" t="s">
        <v>1</v>
      </c>
      <c r="L202" s="30"/>
      <c r="M202" s="164" t="s">
        <v>1</v>
      </c>
      <c r="N202" s="113" t="s">
        <v>39</v>
      </c>
      <c r="P202" s="153">
        <f>O202*H202</f>
        <v>0</v>
      </c>
      <c r="Q202" s="153">
        <v>0</v>
      </c>
      <c r="R202" s="153">
        <f>Q202*H202</f>
        <v>0</v>
      </c>
      <c r="S202" s="153">
        <v>0</v>
      </c>
      <c r="T202" s="154">
        <f>S202*H202</f>
        <v>0</v>
      </c>
      <c r="AR202" s="155" t="s">
        <v>192</v>
      </c>
      <c r="AT202" s="155" t="s">
        <v>207</v>
      </c>
      <c r="AU202" s="155" t="s">
        <v>84</v>
      </c>
      <c r="AY202" s="15" t="s">
        <v>193</v>
      </c>
      <c r="BE202" s="156">
        <f>IF(N202="základní",J202,0)</f>
        <v>0</v>
      </c>
      <c r="BF202" s="156">
        <f>IF(N202="snížená",J202,0)</f>
        <v>0</v>
      </c>
      <c r="BG202" s="156">
        <f>IF(N202="zákl. přenesená",J202,0)</f>
        <v>0</v>
      </c>
      <c r="BH202" s="156">
        <f>IF(N202="sníž. přenesená",J202,0)</f>
        <v>0</v>
      </c>
      <c r="BI202" s="156">
        <f>IF(N202="nulová",J202,0)</f>
        <v>0</v>
      </c>
      <c r="BJ202" s="15" t="s">
        <v>82</v>
      </c>
      <c r="BK202" s="156">
        <f>ROUND(I202*H202,2)</f>
        <v>0</v>
      </c>
      <c r="BL202" s="15" t="s">
        <v>192</v>
      </c>
      <c r="BM202" s="155" t="s">
        <v>345</v>
      </c>
    </row>
    <row r="203" spans="2:65" s="1" customFormat="1" ht="16.5" customHeight="1">
      <c r="B203" s="114"/>
      <c r="C203" s="157" t="s">
        <v>346</v>
      </c>
      <c r="D203" s="157" t="s">
        <v>207</v>
      </c>
      <c r="E203" s="158" t="s">
        <v>347</v>
      </c>
      <c r="F203" s="159" t="s">
        <v>348</v>
      </c>
      <c r="G203" s="160" t="s">
        <v>305</v>
      </c>
      <c r="H203" s="161">
        <v>1</v>
      </c>
      <c r="I203" s="162"/>
      <c r="J203" s="163">
        <f>ROUND(I203*H203,2)</f>
        <v>0</v>
      </c>
      <c r="K203" s="159" t="s">
        <v>1</v>
      </c>
      <c r="L203" s="30"/>
      <c r="M203" s="164" t="s">
        <v>1</v>
      </c>
      <c r="N203" s="113" t="s">
        <v>39</v>
      </c>
      <c r="P203" s="153">
        <f>O203*H203</f>
        <v>0</v>
      </c>
      <c r="Q203" s="153">
        <v>0</v>
      </c>
      <c r="R203" s="153">
        <f>Q203*H203</f>
        <v>0</v>
      </c>
      <c r="S203" s="153">
        <v>0</v>
      </c>
      <c r="T203" s="154">
        <f>S203*H203</f>
        <v>0</v>
      </c>
      <c r="AR203" s="155" t="s">
        <v>192</v>
      </c>
      <c r="AT203" s="155" t="s">
        <v>207</v>
      </c>
      <c r="AU203" s="155" t="s">
        <v>84</v>
      </c>
      <c r="AY203" s="15" t="s">
        <v>193</v>
      </c>
      <c r="BE203" s="156">
        <f>IF(N203="základní",J203,0)</f>
        <v>0</v>
      </c>
      <c r="BF203" s="156">
        <f>IF(N203="snížená",J203,0)</f>
        <v>0</v>
      </c>
      <c r="BG203" s="156">
        <f>IF(N203="zákl. přenesená",J203,0)</f>
        <v>0</v>
      </c>
      <c r="BH203" s="156">
        <f>IF(N203="sníž. přenesená",J203,0)</f>
        <v>0</v>
      </c>
      <c r="BI203" s="156">
        <f>IF(N203="nulová",J203,0)</f>
        <v>0</v>
      </c>
      <c r="BJ203" s="15" t="s">
        <v>82</v>
      </c>
      <c r="BK203" s="156">
        <f>ROUND(I203*H203,2)</f>
        <v>0</v>
      </c>
      <c r="BL203" s="15" t="s">
        <v>192</v>
      </c>
      <c r="BM203" s="155" t="s">
        <v>349</v>
      </c>
    </row>
    <row r="204" spans="2:65" s="11" customFormat="1" ht="22.9" customHeight="1">
      <c r="B204" s="131"/>
      <c r="D204" s="132" t="s">
        <v>73</v>
      </c>
      <c r="E204" s="141" t="s">
        <v>350</v>
      </c>
      <c r="F204" s="141" t="s">
        <v>151</v>
      </c>
      <c r="I204" s="134"/>
      <c r="J204" s="142">
        <f>BK204</f>
        <v>0</v>
      </c>
      <c r="L204" s="131"/>
      <c r="M204" s="136"/>
      <c r="P204" s="137">
        <f>P205</f>
        <v>0</v>
      </c>
      <c r="R204" s="137">
        <f>R205</f>
        <v>0</v>
      </c>
      <c r="T204" s="138">
        <f>T205</f>
        <v>0</v>
      </c>
      <c r="AR204" s="132" t="s">
        <v>211</v>
      </c>
      <c r="AT204" s="139" t="s">
        <v>73</v>
      </c>
      <c r="AU204" s="139" t="s">
        <v>82</v>
      </c>
      <c r="AY204" s="132" t="s">
        <v>193</v>
      </c>
      <c r="BK204" s="140">
        <f>BK205</f>
        <v>0</v>
      </c>
    </row>
    <row r="205" spans="2:65" s="1" customFormat="1" ht="16.5" customHeight="1">
      <c r="B205" s="114"/>
      <c r="C205" s="157" t="s">
        <v>278</v>
      </c>
      <c r="D205" s="157" t="s">
        <v>207</v>
      </c>
      <c r="E205" s="158" t="s">
        <v>351</v>
      </c>
      <c r="F205" s="159" t="s">
        <v>352</v>
      </c>
      <c r="G205" s="160" t="s">
        <v>353</v>
      </c>
      <c r="H205" s="161">
        <v>40</v>
      </c>
      <c r="I205" s="162"/>
      <c r="J205" s="163">
        <f>ROUND(I205*H205,2)</f>
        <v>0</v>
      </c>
      <c r="K205" s="159" t="s">
        <v>1</v>
      </c>
      <c r="L205" s="30"/>
      <c r="M205" s="183" t="s">
        <v>1</v>
      </c>
      <c r="N205" s="184" t="s">
        <v>39</v>
      </c>
      <c r="O205" s="185"/>
      <c r="P205" s="186">
        <f>O205*H205</f>
        <v>0</v>
      </c>
      <c r="Q205" s="186">
        <v>0</v>
      </c>
      <c r="R205" s="186">
        <f>Q205*H205</f>
        <v>0</v>
      </c>
      <c r="S205" s="186">
        <v>0</v>
      </c>
      <c r="T205" s="187">
        <f>S205*H205</f>
        <v>0</v>
      </c>
      <c r="AR205" s="155" t="s">
        <v>192</v>
      </c>
      <c r="AT205" s="155" t="s">
        <v>207</v>
      </c>
      <c r="AU205" s="155" t="s">
        <v>84</v>
      </c>
      <c r="AY205" s="15" t="s">
        <v>193</v>
      </c>
      <c r="BE205" s="156">
        <f>IF(N205="základní",J205,0)</f>
        <v>0</v>
      </c>
      <c r="BF205" s="156">
        <f>IF(N205="snížená",J205,0)</f>
        <v>0</v>
      </c>
      <c r="BG205" s="156">
        <f>IF(N205="zákl. přenesená",J205,0)</f>
        <v>0</v>
      </c>
      <c r="BH205" s="156">
        <f>IF(N205="sníž. přenesená",J205,0)</f>
        <v>0</v>
      </c>
      <c r="BI205" s="156">
        <f>IF(N205="nulová",J205,0)</f>
        <v>0</v>
      </c>
      <c r="BJ205" s="15" t="s">
        <v>82</v>
      </c>
      <c r="BK205" s="156">
        <f>ROUND(I205*H205,2)</f>
        <v>0</v>
      </c>
      <c r="BL205" s="15" t="s">
        <v>192</v>
      </c>
      <c r="BM205" s="155" t="s">
        <v>354</v>
      </c>
    </row>
    <row r="206" spans="2:65" s="1" customFormat="1" ht="6.95" customHeight="1">
      <c r="B206" s="42"/>
      <c r="C206" s="43"/>
      <c r="D206" s="43"/>
      <c r="E206" s="43"/>
      <c r="F206" s="43"/>
      <c r="G206" s="43"/>
      <c r="H206" s="43"/>
      <c r="I206" s="43"/>
      <c r="J206" s="43"/>
      <c r="K206" s="43"/>
      <c r="L206" s="30"/>
    </row>
  </sheetData>
  <autoFilter ref="C136:K205" xr:uid="{00000000-0009-0000-0000-000001000000}"/>
  <mergeCells count="14">
    <mergeCell ref="D115:F115"/>
    <mergeCell ref="E127:H127"/>
    <mergeCell ref="E129:H129"/>
    <mergeCell ref="L2:V2"/>
    <mergeCell ref="E87:H87"/>
    <mergeCell ref="D111:F111"/>
    <mergeCell ref="D112:F112"/>
    <mergeCell ref="D113:F113"/>
    <mergeCell ref="D114:F114"/>
    <mergeCell ref="E7:H7"/>
    <mergeCell ref="E9:H9"/>
    <mergeCell ref="E18:H18"/>
    <mergeCell ref="E27:H27"/>
    <mergeCell ref="E85:H85"/>
  </mergeCells>
  <hyperlinks>
    <hyperlink ref="F172" r:id="rId1" xr:uid="{00000000-0004-0000-01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246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137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4056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J103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ROUND((SUM(BE103:BE110) + SUM(BE130:BE245)),  2)</f>
        <v>0</v>
      </c>
      <c r="I35" s="92">
        <v>0.21</v>
      </c>
      <c r="J35" s="91">
        <f>ROUND(((SUM(BE103:BE110) + SUM(BE130:BE245))*I35),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ROUND((SUM(BF103:BF110) + SUM(BF130:BF245)),  2)</f>
        <v>0</v>
      </c>
      <c r="I36" s="92">
        <v>0.15</v>
      </c>
      <c r="J36" s="91">
        <f>ROUND(((SUM(BF103:BF110) + SUM(BF130:BF245))*I36),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ROUND((SUM(BG103:BG110) + SUM(BG130:BG245)),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ROUND((SUM(BH103:BH110) + SUM(BH130:BH245)),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ROUND((SUM(BI103:BI110) + SUM(BI130:BI245)),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SO 664A - Trakční kabelové vedení TBUS - Rantířovská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J130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J131</f>
        <v>0</v>
      </c>
      <c r="L97" s="104"/>
    </row>
    <row r="98" spans="2:65" s="9" customFormat="1" ht="19.899999999999999" customHeight="1">
      <c r="B98" s="108"/>
      <c r="D98" s="109" t="s">
        <v>1124</v>
      </c>
      <c r="E98" s="110"/>
      <c r="F98" s="110"/>
      <c r="G98" s="110"/>
      <c r="H98" s="110"/>
      <c r="I98" s="110"/>
      <c r="J98" s="111">
        <f>J132</f>
        <v>0</v>
      </c>
      <c r="L98" s="108"/>
    </row>
    <row r="99" spans="2:65" s="8" customFormat="1" ht="24.95" customHeight="1">
      <c r="B99" s="104"/>
      <c r="D99" s="105" t="s">
        <v>3324</v>
      </c>
      <c r="E99" s="106"/>
      <c r="F99" s="106"/>
      <c r="G99" s="106"/>
      <c r="H99" s="106"/>
      <c r="I99" s="106"/>
      <c r="J99" s="107">
        <f>J155</f>
        <v>0</v>
      </c>
      <c r="L99" s="104"/>
    </row>
    <row r="100" spans="2:65" s="8" customFormat="1" ht="24.95" customHeight="1">
      <c r="B100" s="104"/>
      <c r="D100" s="105" t="s">
        <v>1128</v>
      </c>
      <c r="E100" s="106"/>
      <c r="F100" s="106"/>
      <c r="G100" s="106"/>
      <c r="H100" s="106"/>
      <c r="I100" s="106"/>
      <c r="J100" s="107">
        <f>J211</f>
        <v>0</v>
      </c>
      <c r="L100" s="104"/>
    </row>
    <row r="101" spans="2:65" s="1" customFormat="1" ht="21.75" customHeight="1">
      <c r="B101" s="30"/>
      <c r="L101" s="30"/>
    </row>
    <row r="102" spans="2:65" s="1" customFormat="1" ht="6.95" customHeight="1">
      <c r="B102" s="30"/>
      <c r="L102" s="30"/>
    </row>
    <row r="103" spans="2:65" s="1" customFormat="1" ht="29.25" customHeight="1">
      <c r="B103" s="30"/>
      <c r="C103" s="103" t="s">
        <v>168</v>
      </c>
      <c r="J103" s="112">
        <f>ROUND(J104 + J105 + J106 + J107 + J108 + J109,2)</f>
        <v>0</v>
      </c>
      <c r="L103" s="30"/>
      <c r="N103" s="113" t="s">
        <v>38</v>
      </c>
    </row>
    <row r="104" spans="2:65" s="1" customFormat="1" ht="18" customHeight="1">
      <c r="B104" s="114"/>
      <c r="C104" s="115"/>
      <c r="D104" s="240" t="s">
        <v>169</v>
      </c>
      <c r="E104" s="241"/>
      <c r="F104" s="241"/>
      <c r="G104" s="115"/>
      <c r="H104" s="115"/>
      <c r="I104" s="115"/>
      <c r="J104" s="117">
        <v>0</v>
      </c>
      <c r="K104" s="115"/>
      <c r="L104" s="114"/>
      <c r="M104" s="115"/>
      <c r="N104" s="118" t="s">
        <v>39</v>
      </c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9" t="s">
        <v>144</v>
      </c>
      <c r="AZ104" s="115"/>
      <c r="BA104" s="115"/>
      <c r="BB104" s="115"/>
      <c r="BC104" s="115"/>
      <c r="BD104" s="115"/>
      <c r="BE104" s="120">
        <f t="shared" ref="BE104:BE109" si="0">IF(N104="základní",J104,0)</f>
        <v>0</v>
      </c>
      <c r="BF104" s="120">
        <f t="shared" ref="BF104:BF109" si="1">IF(N104="snížená",J104,0)</f>
        <v>0</v>
      </c>
      <c r="BG104" s="120">
        <f t="shared" ref="BG104:BG109" si="2">IF(N104="zákl. přenesená",J104,0)</f>
        <v>0</v>
      </c>
      <c r="BH104" s="120">
        <f t="shared" ref="BH104:BH109" si="3">IF(N104="sníž. přenesená",J104,0)</f>
        <v>0</v>
      </c>
      <c r="BI104" s="120">
        <f t="shared" ref="BI104:BI109" si="4">IF(N104="nulová",J104,0)</f>
        <v>0</v>
      </c>
      <c r="BJ104" s="119" t="s">
        <v>82</v>
      </c>
      <c r="BK104" s="115"/>
      <c r="BL104" s="115"/>
      <c r="BM104" s="115"/>
    </row>
    <row r="105" spans="2:65" s="1" customFormat="1" ht="18" customHeight="1">
      <c r="B105" s="114"/>
      <c r="C105" s="115"/>
      <c r="D105" s="240" t="s">
        <v>170</v>
      </c>
      <c r="E105" s="241"/>
      <c r="F105" s="241"/>
      <c r="G105" s="115"/>
      <c r="H105" s="115"/>
      <c r="I105" s="115"/>
      <c r="J105" s="117">
        <v>0</v>
      </c>
      <c r="K105" s="115"/>
      <c r="L105" s="114"/>
      <c r="M105" s="115"/>
      <c r="N105" s="118" t="s">
        <v>39</v>
      </c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9" t="s">
        <v>144</v>
      </c>
      <c r="AZ105" s="115"/>
      <c r="BA105" s="115"/>
      <c r="BB105" s="115"/>
      <c r="BC105" s="115"/>
      <c r="BD105" s="115"/>
      <c r="BE105" s="120">
        <f t="shared" si="0"/>
        <v>0</v>
      </c>
      <c r="BF105" s="120">
        <f t="shared" si="1"/>
        <v>0</v>
      </c>
      <c r="BG105" s="120">
        <f t="shared" si="2"/>
        <v>0</v>
      </c>
      <c r="BH105" s="120">
        <f t="shared" si="3"/>
        <v>0</v>
      </c>
      <c r="BI105" s="120">
        <f t="shared" si="4"/>
        <v>0</v>
      </c>
      <c r="BJ105" s="119" t="s">
        <v>82</v>
      </c>
      <c r="BK105" s="115"/>
      <c r="BL105" s="115"/>
      <c r="BM105" s="115"/>
    </row>
    <row r="106" spans="2:65" s="1" customFormat="1" ht="18" customHeight="1">
      <c r="B106" s="114"/>
      <c r="C106" s="115"/>
      <c r="D106" s="240" t="s">
        <v>171</v>
      </c>
      <c r="E106" s="241"/>
      <c r="F106" s="241"/>
      <c r="G106" s="115"/>
      <c r="H106" s="115"/>
      <c r="I106" s="115"/>
      <c r="J106" s="117">
        <v>0</v>
      </c>
      <c r="K106" s="115"/>
      <c r="L106" s="114"/>
      <c r="M106" s="115"/>
      <c r="N106" s="118" t="s">
        <v>39</v>
      </c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9" t="s">
        <v>144</v>
      </c>
      <c r="AZ106" s="115"/>
      <c r="BA106" s="115"/>
      <c r="BB106" s="115"/>
      <c r="BC106" s="115"/>
      <c r="BD106" s="115"/>
      <c r="BE106" s="120">
        <f t="shared" si="0"/>
        <v>0</v>
      </c>
      <c r="BF106" s="120">
        <f t="shared" si="1"/>
        <v>0</v>
      </c>
      <c r="BG106" s="120">
        <f t="shared" si="2"/>
        <v>0</v>
      </c>
      <c r="BH106" s="120">
        <f t="shared" si="3"/>
        <v>0</v>
      </c>
      <c r="BI106" s="120">
        <f t="shared" si="4"/>
        <v>0</v>
      </c>
      <c r="BJ106" s="119" t="s">
        <v>82</v>
      </c>
      <c r="BK106" s="115"/>
      <c r="BL106" s="115"/>
      <c r="BM106" s="115"/>
    </row>
    <row r="107" spans="2:65" s="1" customFormat="1" ht="18" customHeight="1">
      <c r="B107" s="114"/>
      <c r="C107" s="115"/>
      <c r="D107" s="240" t="s">
        <v>172</v>
      </c>
      <c r="E107" s="241"/>
      <c r="F107" s="241"/>
      <c r="G107" s="115"/>
      <c r="H107" s="115"/>
      <c r="I107" s="115"/>
      <c r="J107" s="117"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144</v>
      </c>
      <c r="AZ107" s="115"/>
      <c r="BA107" s="115"/>
      <c r="BB107" s="115"/>
      <c r="BC107" s="115"/>
      <c r="BD107" s="115"/>
      <c r="BE107" s="120">
        <f t="shared" si="0"/>
        <v>0</v>
      </c>
      <c r="BF107" s="120">
        <f t="shared" si="1"/>
        <v>0</v>
      </c>
      <c r="BG107" s="120">
        <f t="shared" si="2"/>
        <v>0</v>
      </c>
      <c r="BH107" s="120">
        <f t="shared" si="3"/>
        <v>0</v>
      </c>
      <c r="BI107" s="120">
        <f t="shared" si="4"/>
        <v>0</v>
      </c>
      <c r="BJ107" s="119" t="s">
        <v>82</v>
      </c>
      <c r="BK107" s="115"/>
      <c r="BL107" s="115"/>
      <c r="BM107" s="115"/>
    </row>
    <row r="108" spans="2:65" s="1" customFormat="1" ht="18" customHeight="1">
      <c r="B108" s="114"/>
      <c r="C108" s="115"/>
      <c r="D108" s="240" t="s">
        <v>173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si="0"/>
        <v>0</v>
      </c>
      <c r="BF108" s="120">
        <f t="shared" si="1"/>
        <v>0</v>
      </c>
      <c r="BG108" s="120">
        <f t="shared" si="2"/>
        <v>0</v>
      </c>
      <c r="BH108" s="120">
        <f t="shared" si="3"/>
        <v>0</v>
      </c>
      <c r="BI108" s="120">
        <f t="shared" si="4"/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116" t="s">
        <v>174</v>
      </c>
      <c r="E109" s="115"/>
      <c r="F109" s="115"/>
      <c r="G109" s="115"/>
      <c r="H109" s="115"/>
      <c r="I109" s="115"/>
      <c r="J109" s="117">
        <f>ROUND(J30*T109,2)</f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175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1.25">
      <c r="B110" s="30"/>
      <c r="L110" s="30"/>
    </row>
    <row r="111" spans="2:65" s="1" customFormat="1" ht="29.25" customHeight="1">
      <c r="B111" s="30"/>
      <c r="C111" s="121" t="s">
        <v>176</v>
      </c>
      <c r="D111" s="93"/>
      <c r="E111" s="93"/>
      <c r="F111" s="93"/>
      <c r="G111" s="93"/>
      <c r="H111" s="93"/>
      <c r="I111" s="93"/>
      <c r="J111" s="122">
        <f>ROUND(J96+J103,2)</f>
        <v>0</v>
      </c>
      <c r="K111" s="93"/>
      <c r="L111" s="30"/>
    </row>
    <row r="112" spans="2:65" s="1" customFormat="1" ht="6.95" customHeight="1">
      <c r="B112" s="42"/>
      <c r="C112" s="43"/>
      <c r="D112" s="43"/>
      <c r="E112" s="43"/>
      <c r="F112" s="43"/>
      <c r="G112" s="43"/>
      <c r="H112" s="43"/>
      <c r="I112" s="43"/>
      <c r="J112" s="43"/>
      <c r="K112" s="43"/>
      <c r="L112" s="30"/>
    </row>
    <row r="116" spans="2:12" s="1" customFormat="1" ht="6.95" customHeight="1">
      <c r="B116" s="44"/>
      <c r="C116" s="45"/>
      <c r="D116" s="45"/>
      <c r="E116" s="45"/>
      <c r="F116" s="45"/>
      <c r="G116" s="45"/>
      <c r="H116" s="45"/>
      <c r="I116" s="45"/>
      <c r="J116" s="45"/>
      <c r="K116" s="45"/>
      <c r="L116" s="30"/>
    </row>
    <row r="117" spans="2:12" s="1" customFormat="1" ht="24.95" customHeight="1">
      <c r="B117" s="30"/>
      <c r="C117" s="19" t="s">
        <v>177</v>
      </c>
      <c r="L117" s="30"/>
    </row>
    <row r="118" spans="2:12" s="1" customFormat="1" ht="6.95" customHeight="1">
      <c r="B118" s="30"/>
      <c r="L118" s="30"/>
    </row>
    <row r="119" spans="2:12" s="1" customFormat="1" ht="12" customHeight="1">
      <c r="B119" s="30"/>
      <c r="C119" s="25" t="s">
        <v>16</v>
      </c>
      <c r="L119" s="30"/>
    </row>
    <row r="120" spans="2:12" s="1" customFormat="1" ht="16.5" customHeight="1">
      <c r="B120" s="30"/>
      <c r="E120" s="236" t="str">
        <f>E7</f>
        <v>Jihozápadní trolejbusová tangenta Jihlava</v>
      </c>
      <c r="F120" s="237"/>
      <c r="G120" s="237"/>
      <c r="H120" s="237"/>
      <c r="L120" s="30"/>
    </row>
    <row r="121" spans="2:12" s="1" customFormat="1" ht="12" customHeight="1">
      <c r="B121" s="30"/>
      <c r="C121" s="25" t="s">
        <v>148</v>
      </c>
      <c r="L121" s="30"/>
    </row>
    <row r="122" spans="2:12" s="1" customFormat="1" ht="16.5" customHeight="1">
      <c r="B122" s="30"/>
      <c r="E122" s="201" t="str">
        <f>E9</f>
        <v>SO 664A - Trakční kabelové vedení TBUS - Rantířovská</v>
      </c>
      <c r="F122" s="238"/>
      <c r="G122" s="238"/>
      <c r="H122" s="238"/>
      <c r="L122" s="30"/>
    </row>
    <row r="123" spans="2:12" s="1" customFormat="1" ht="6.95" customHeight="1">
      <c r="B123" s="30"/>
      <c r="L123" s="30"/>
    </row>
    <row r="124" spans="2:12" s="1" customFormat="1" ht="12" customHeight="1">
      <c r="B124" s="30"/>
      <c r="C124" s="25" t="s">
        <v>20</v>
      </c>
      <c r="F124" s="23" t="str">
        <f>F12</f>
        <v>Jihlava</v>
      </c>
      <c r="I124" s="25" t="s">
        <v>22</v>
      </c>
      <c r="J124" s="50" t="str">
        <f>IF(J12="","",J12)</f>
        <v>26. 10. 2023</v>
      </c>
      <c r="L124" s="30"/>
    </row>
    <row r="125" spans="2:12" s="1" customFormat="1" ht="6.95" customHeight="1">
      <c r="B125" s="30"/>
      <c r="L125" s="30"/>
    </row>
    <row r="126" spans="2:12" s="1" customFormat="1" ht="15.2" customHeight="1">
      <c r="B126" s="30"/>
      <c r="C126" s="25" t="s">
        <v>24</v>
      </c>
      <c r="F126" s="23" t="str">
        <f>E15</f>
        <v>Dopravní podnik města Jihlavy, a.s.</v>
      </c>
      <c r="I126" s="25" t="s">
        <v>30</v>
      </c>
      <c r="J126" s="28" t="str">
        <f>E21</f>
        <v xml:space="preserve"> </v>
      </c>
      <c r="L126" s="30"/>
    </row>
    <row r="127" spans="2:12" s="1" customFormat="1" ht="15.2" customHeight="1">
      <c r="B127" s="30"/>
      <c r="C127" s="25" t="s">
        <v>28</v>
      </c>
      <c r="F127" s="23" t="str">
        <f>IF(E18="","",E18)</f>
        <v>Vyplň údaj</v>
      </c>
      <c r="I127" s="25" t="s">
        <v>32</v>
      </c>
      <c r="J127" s="28" t="str">
        <f>E24</f>
        <v xml:space="preserve"> </v>
      </c>
      <c r="L127" s="30"/>
    </row>
    <row r="128" spans="2:12" s="1" customFormat="1" ht="10.35" customHeight="1">
      <c r="B128" s="30"/>
      <c r="L128" s="30"/>
    </row>
    <row r="129" spans="2:65" s="10" customFormat="1" ht="29.25" customHeight="1">
      <c r="B129" s="123"/>
      <c r="C129" s="124" t="s">
        <v>178</v>
      </c>
      <c r="D129" s="125" t="s">
        <v>59</v>
      </c>
      <c r="E129" s="125" t="s">
        <v>55</v>
      </c>
      <c r="F129" s="125" t="s">
        <v>56</v>
      </c>
      <c r="G129" s="125" t="s">
        <v>179</v>
      </c>
      <c r="H129" s="125" t="s">
        <v>180</v>
      </c>
      <c r="I129" s="125" t="s">
        <v>181</v>
      </c>
      <c r="J129" s="125" t="s">
        <v>154</v>
      </c>
      <c r="K129" s="126" t="s">
        <v>182</v>
      </c>
      <c r="L129" s="123"/>
      <c r="M129" s="57" t="s">
        <v>1</v>
      </c>
      <c r="N129" s="58" t="s">
        <v>38</v>
      </c>
      <c r="O129" s="58" t="s">
        <v>183</v>
      </c>
      <c r="P129" s="58" t="s">
        <v>184</v>
      </c>
      <c r="Q129" s="58" t="s">
        <v>185</v>
      </c>
      <c r="R129" s="58" t="s">
        <v>186</v>
      </c>
      <c r="S129" s="58" t="s">
        <v>187</v>
      </c>
      <c r="T129" s="59" t="s">
        <v>188</v>
      </c>
    </row>
    <row r="130" spans="2:65" s="1" customFormat="1" ht="22.9" customHeight="1">
      <c r="B130" s="30"/>
      <c r="C130" s="62" t="s">
        <v>189</v>
      </c>
      <c r="J130" s="127">
        <f>BK130</f>
        <v>0</v>
      </c>
      <c r="L130" s="30"/>
      <c r="M130" s="60"/>
      <c r="N130" s="51"/>
      <c r="O130" s="51"/>
      <c r="P130" s="128">
        <f>P131+P155+P211</f>
        <v>0</v>
      </c>
      <c r="Q130" s="51"/>
      <c r="R130" s="128">
        <f>R131+R155+R211</f>
        <v>42.384315550000004</v>
      </c>
      <c r="S130" s="51"/>
      <c r="T130" s="129">
        <f>T131+T155+T211</f>
        <v>46.576249999999995</v>
      </c>
      <c r="AT130" s="15" t="s">
        <v>73</v>
      </c>
      <c r="AU130" s="15" t="s">
        <v>156</v>
      </c>
      <c r="BK130" s="130">
        <f>BK131+BK155+BK211</f>
        <v>0</v>
      </c>
    </row>
    <row r="131" spans="2:65" s="11" customFormat="1" ht="25.9" customHeight="1">
      <c r="B131" s="131"/>
      <c r="D131" s="132" t="s">
        <v>73</v>
      </c>
      <c r="E131" s="133" t="s">
        <v>849</v>
      </c>
      <c r="F131" s="133" t="s">
        <v>850</v>
      </c>
      <c r="I131" s="134"/>
      <c r="J131" s="135">
        <f>BK131</f>
        <v>0</v>
      </c>
      <c r="L131" s="131"/>
      <c r="M131" s="136"/>
      <c r="P131" s="137">
        <f>P132</f>
        <v>0</v>
      </c>
      <c r="R131" s="137">
        <f>R132</f>
        <v>0.2274804</v>
      </c>
      <c r="T131" s="138">
        <f>T132</f>
        <v>0</v>
      </c>
      <c r="AR131" s="132" t="s">
        <v>82</v>
      </c>
      <c r="AT131" s="139" t="s">
        <v>73</v>
      </c>
      <c r="AU131" s="139" t="s">
        <v>74</v>
      </c>
      <c r="AY131" s="132" t="s">
        <v>193</v>
      </c>
      <c r="BK131" s="140">
        <f>BK132</f>
        <v>0</v>
      </c>
    </row>
    <row r="132" spans="2:65" s="11" customFormat="1" ht="22.9" customHeight="1">
      <c r="B132" s="131"/>
      <c r="D132" s="132" t="s">
        <v>73</v>
      </c>
      <c r="E132" s="141" t="s">
        <v>1752</v>
      </c>
      <c r="F132" s="141" t="s">
        <v>1753</v>
      </c>
      <c r="I132" s="134"/>
      <c r="J132" s="142">
        <f>BK132</f>
        <v>0</v>
      </c>
      <c r="L132" s="131"/>
      <c r="M132" s="136"/>
      <c r="P132" s="137">
        <f>SUM(P133:P154)</f>
        <v>0</v>
      </c>
      <c r="R132" s="137">
        <f>SUM(R133:R154)</f>
        <v>0.2274804</v>
      </c>
      <c r="T132" s="138">
        <f>SUM(T133:T154)</f>
        <v>0</v>
      </c>
      <c r="AR132" s="132" t="s">
        <v>82</v>
      </c>
      <c r="AT132" s="139" t="s">
        <v>73</v>
      </c>
      <c r="AU132" s="139" t="s">
        <v>82</v>
      </c>
      <c r="AY132" s="132" t="s">
        <v>193</v>
      </c>
      <c r="BK132" s="140">
        <f>SUM(BK133:BK154)</f>
        <v>0</v>
      </c>
    </row>
    <row r="133" spans="2:65" s="1" customFormat="1" ht="49.15" customHeight="1">
      <c r="B133" s="114"/>
      <c r="C133" s="157" t="s">
        <v>82</v>
      </c>
      <c r="D133" s="157" t="s">
        <v>207</v>
      </c>
      <c r="E133" s="158" t="s">
        <v>1755</v>
      </c>
      <c r="F133" s="159" t="s">
        <v>1756</v>
      </c>
      <c r="G133" s="160" t="s">
        <v>221</v>
      </c>
      <c r="H133" s="161">
        <v>210.45</v>
      </c>
      <c r="I133" s="162"/>
      <c r="J133" s="163">
        <f>ROUND(I133*H133,2)</f>
        <v>0</v>
      </c>
      <c r="K133" s="159" t="s">
        <v>239</v>
      </c>
      <c r="L133" s="30"/>
      <c r="M133" s="164" t="s">
        <v>1</v>
      </c>
      <c r="N133" s="113" t="s">
        <v>39</v>
      </c>
      <c r="P133" s="153">
        <f>O133*H133</f>
        <v>0</v>
      </c>
      <c r="Q133" s="153">
        <v>0</v>
      </c>
      <c r="R133" s="153">
        <f>Q133*H133</f>
        <v>0</v>
      </c>
      <c r="S133" s="153">
        <v>0</v>
      </c>
      <c r="T133" s="154">
        <f>S133*H133</f>
        <v>0</v>
      </c>
      <c r="AR133" s="155" t="s">
        <v>192</v>
      </c>
      <c r="AT133" s="155" t="s">
        <v>207</v>
      </c>
      <c r="AU133" s="155" t="s">
        <v>84</v>
      </c>
      <c r="AY133" s="15" t="s">
        <v>193</v>
      </c>
      <c r="BE133" s="156">
        <f>IF(N133="základní",J133,0)</f>
        <v>0</v>
      </c>
      <c r="BF133" s="156">
        <f>IF(N133="snížená",J133,0)</f>
        <v>0</v>
      </c>
      <c r="BG133" s="156">
        <f>IF(N133="zákl. přenesená",J133,0)</f>
        <v>0</v>
      </c>
      <c r="BH133" s="156">
        <f>IF(N133="sníž. přenesená",J133,0)</f>
        <v>0</v>
      </c>
      <c r="BI133" s="156">
        <f>IF(N133="nulová",J133,0)</f>
        <v>0</v>
      </c>
      <c r="BJ133" s="15" t="s">
        <v>82</v>
      </c>
      <c r="BK133" s="156">
        <f>ROUND(I133*H133,2)</f>
        <v>0</v>
      </c>
      <c r="BL133" s="15" t="s">
        <v>192</v>
      </c>
      <c r="BM133" s="155" t="s">
        <v>3923</v>
      </c>
    </row>
    <row r="134" spans="2:65" s="1" customFormat="1" ht="11.25">
      <c r="B134" s="30"/>
      <c r="D134" s="180" t="s">
        <v>286</v>
      </c>
      <c r="F134" s="181" t="s">
        <v>1758</v>
      </c>
      <c r="I134" s="115"/>
      <c r="L134" s="30"/>
      <c r="M134" s="182"/>
      <c r="T134" s="54"/>
      <c r="AT134" s="15" t="s">
        <v>286</v>
      </c>
      <c r="AU134" s="15" t="s">
        <v>84</v>
      </c>
    </row>
    <row r="135" spans="2:65" s="12" customFormat="1" ht="11.25">
      <c r="B135" s="165"/>
      <c r="D135" s="166" t="s">
        <v>224</v>
      </c>
      <c r="F135" s="168" t="s">
        <v>4057</v>
      </c>
      <c r="H135" s="169">
        <v>210.45</v>
      </c>
      <c r="I135" s="170"/>
      <c r="L135" s="165"/>
      <c r="M135" s="171"/>
      <c r="T135" s="172"/>
      <c r="AT135" s="167" t="s">
        <v>224</v>
      </c>
      <c r="AU135" s="167" t="s">
        <v>84</v>
      </c>
      <c r="AV135" s="12" t="s">
        <v>84</v>
      </c>
      <c r="AW135" s="12" t="s">
        <v>3</v>
      </c>
      <c r="AX135" s="12" t="s">
        <v>82</v>
      </c>
      <c r="AY135" s="167" t="s">
        <v>193</v>
      </c>
    </row>
    <row r="136" spans="2:65" s="1" customFormat="1" ht="16.5" customHeight="1">
      <c r="B136" s="114"/>
      <c r="C136" s="143" t="s">
        <v>84</v>
      </c>
      <c r="D136" s="143" t="s">
        <v>196</v>
      </c>
      <c r="E136" s="144" t="s">
        <v>1762</v>
      </c>
      <c r="F136" s="145" t="s">
        <v>1763</v>
      </c>
      <c r="G136" s="146" t="s">
        <v>221</v>
      </c>
      <c r="H136" s="147">
        <v>210.45</v>
      </c>
      <c r="I136" s="148"/>
      <c r="J136" s="149">
        <f>ROUND(I136*H136,2)</f>
        <v>0</v>
      </c>
      <c r="K136" s="145" t="s">
        <v>1</v>
      </c>
      <c r="L136" s="150"/>
      <c r="M136" s="151" t="s">
        <v>1</v>
      </c>
      <c r="N136" s="152" t="s">
        <v>39</v>
      </c>
      <c r="P136" s="153">
        <f>O136*H136</f>
        <v>0</v>
      </c>
      <c r="Q136" s="153">
        <v>0</v>
      </c>
      <c r="R136" s="153">
        <f>Q136*H136</f>
        <v>0</v>
      </c>
      <c r="S136" s="153">
        <v>0</v>
      </c>
      <c r="T136" s="154">
        <f>S136*H136</f>
        <v>0</v>
      </c>
      <c r="AR136" s="155" t="s">
        <v>273</v>
      </c>
      <c r="AT136" s="155" t="s">
        <v>196</v>
      </c>
      <c r="AU136" s="155" t="s">
        <v>84</v>
      </c>
      <c r="AY136" s="15" t="s">
        <v>193</v>
      </c>
      <c r="BE136" s="156">
        <f>IF(N136="základní",J136,0)</f>
        <v>0</v>
      </c>
      <c r="BF136" s="156">
        <f>IF(N136="snížená",J136,0)</f>
        <v>0</v>
      </c>
      <c r="BG136" s="156">
        <f>IF(N136="zákl. přenesená",J136,0)</f>
        <v>0</v>
      </c>
      <c r="BH136" s="156">
        <f>IF(N136="sníž. přenesená",J136,0)</f>
        <v>0</v>
      </c>
      <c r="BI136" s="156">
        <f>IF(N136="nulová",J136,0)</f>
        <v>0</v>
      </c>
      <c r="BJ136" s="15" t="s">
        <v>82</v>
      </c>
      <c r="BK136" s="156">
        <f>ROUND(I136*H136,2)</f>
        <v>0</v>
      </c>
      <c r="BL136" s="15" t="s">
        <v>268</v>
      </c>
      <c r="BM136" s="155" t="s">
        <v>3925</v>
      </c>
    </row>
    <row r="137" spans="2:65" s="12" customFormat="1" ht="11.25">
      <c r="B137" s="165"/>
      <c r="D137" s="166" t="s">
        <v>224</v>
      </c>
      <c r="E137" s="167" t="s">
        <v>1</v>
      </c>
      <c r="F137" s="168" t="s">
        <v>1788</v>
      </c>
      <c r="H137" s="169">
        <v>183</v>
      </c>
      <c r="I137" s="170"/>
      <c r="L137" s="165"/>
      <c r="M137" s="171"/>
      <c r="T137" s="172"/>
      <c r="AT137" s="167" t="s">
        <v>224</v>
      </c>
      <c r="AU137" s="167" t="s">
        <v>84</v>
      </c>
      <c r="AV137" s="12" t="s">
        <v>84</v>
      </c>
      <c r="AW137" s="12" t="s">
        <v>226</v>
      </c>
      <c r="AX137" s="12" t="s">
        <v>82</v>
      </c>
      <c r="AY137" s="167" t="s">
        <v>193</v>
      </c>
    </row>
    <row r="138" spans="2:65" s="12" customFormat="1" ht="11.25">
      <c r="B138" s="165"/>
      <c r="D138" s="166" t="s">
        <v>224</v>
      </c>
      <c r="F138" s="168" t="s">
        <v>4057</v>
      </c>
      <c r="H138" s="169">
        <v>210.45</v>
      </c>
      <c r="I138" s="170"/>
      <c r="L138" s="165"/>
      <c r="M138" s="171"/>
      <c r="T138" s="172"/>
      <c r="AT138" s="167" t="s">
        <v>224</v>
      </c>
      <c r="AU138" s="167" t="s">
        <v>84</v>
      </c>
      <c r="AV138" s="12" t="s">
        <v>84</v>
      </c>
      <c r="AW138" s="12" t="s">
        <v>3</v>
      </c>
      <c r="AX138" s="12" t="s">
        <v>82</v>
      </c>
      <c r="AY138" s="167" t="s">
        <v>193</v>
      </c>
    </row>
    <row r="139" spans="2:65" s="1" customFormat="1" ht="33" customHeight="1">
      <c r="B139" s="114"/>
      <c r="C139" s="157" t="s">
        <v>203</v>
      </c>
      <c r="D139" s="157" t="s">
        <v>207</v>
      </c>
      <c r="E139" s="158" t="s">
        <v>3370</v>
      </c>
      <c r="F139" s="159" t="s">
        <v>3371</v>
      </c>
      <c r="G139" s="160" t="s">
        <v>221</v>
      </c>
      <c r="H139" s="161">
        <v>6.3</v>
      </c>
      <c r="I139" s="162"/>
      <c r="J139" s="163">
        <f>ROUND(I139*H139,2)</f>
        <v>0</v>
      </c>
      <c r="K139" s="159" t="s">
        <v>239</v>
      </c>
      <c r="L139" s="30"/>
      <c r="M139" s="164" t="s">
        <v>1</v>
      </c>
      <c r="N139" s="113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268</v>
      </c>
      <c r="AT139" s="155" t="s">
        <v>207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268</v>
      </c>
      <c r="BM139" s="155" t="s">
        <v>3927</v>
      </c>
    </row>
    <row r="140" spans="2:65" s="1" customFormat="1" ht="11.25">
      <c r="B140" s="30"/>
      <c r="D140" s="180" t="s">
        <v>286</v>
      </c>
      <c r="F140" s="181" t="s">
        <v>3373</v>
      </c>
      <c r="I140" s="115"/>
      <c r="L140" s="30"/>
      <c r="M140" s="182"/>
      <c r="T140" s="54"/>
      <c r="AT140" s="15" t="s">
        <v>286</v>
      </c>
      <c r="AU140" s="15" t="s">
        <v>84</v>
      </c>
    </row>
    <row r="141" spans="2:65" s="12" customFormat="1" ht="11.25">
      <c r="B141" s="165"/>
      <c r="D141" s="166" t="s">
        <v>224</v>
      </c>
      <c r="E141" s="167" t="s">
        <v>1</v>
      </c>
      <c r="F141" s="168" t="s">
        <v>3378</v>
      </c>
      <c r="H141" s="169">
        <v>6</v>
      </c>
      <c r="I141" s="170"/>
      <c r="L141" s="165"/>
      <c r="M141" s="171"/>
      <c r="T141" s="172"/>
      <c r="AT141" s="167" t="s">
        <v>224</v>
      </c>
      <c r="AU141" s="167" t="s">
        <v>84</v>
      </c>
      <c r="AV141" s="12" t="s">
        <v>84</v>
      </c>
      <c r="AW141" s="12" t="s">
        <v>226</v>
      </c>
      <c r="AX141" s="12" t="s">
        <v>82</v>
      </c>
      <c r="AY141" s="167" t="s">
        <v>193</v>
      </c>
    </row>
    <row r="142" spans="2:65" s="12" customFormat="1" ht="11.25">
      <c r="B142" s="165"/>
      <c r="D142" s="166" t="s">
        <v>224</v>
      </c>
      <c r="F142" s="168" t="s">
        <v>3374</v>
      </c>
      <c r="H142" s="169">
        <v>6.3</v>
      </c>
      <c r="I142" s="170"/>
      <c r="L142" s="165"/>
      <c r="M142" s="171"/>
      <c r="T142" s="172"/>
      <c r="AT142" s="167" t="s">
        <v>224</v>
      </c>
      <c r="AU142" s="167" t="s">
        <v>84</v>
      </c>
      <c r="AV142" s="12" t="s">
        <v>84</v>
      </c>
      <c r="AW142" s="12" t="s">
        <v>3</v>
      </c>
      <c r="AX142" s="12" t="s">
        <v>82</v>
      </c>
      <c r="AY142" s="167" t="s">
        <v>193</v>
      </c>
    </row>
    <row r="143" spans="2:65" s="1" customFormat="1" ht="24.2" customHeight="1">
      <c r="B143" s="114"/>
      <c r="C143" s="143" t="s">
        <v>192</v>
      </c>
      <c r="D143" s="143" t="s">
        <v>196</v>
      </c>
      <c r="E143" s="144" t="s">
        <v>3375</v>
      </c>
      <c r="F143" s="145" t="s">
        <v>3376</v>
      </c>
      <c r="G143" s="146" t="s">
        <v>221</v>
      </c>
      <c r="H143" s="147">
        <v>6.3</v>
      </c>
      <c r="I143" s="148"/>
      <c r="J143" s="149">
        <f>ROUND(I143*H143,2)</f>
        <v>0</v>
      </c>
      <c r="K143" s="145" t="s">
        <v>239</v>
      </c>
      <c r="L143" s="150"/>
      <c r="M143" s="151" t="s">
        <v>1</v>
      </c>
      <c r="N143" s="152" t="s">
        <v>39</v>
      </c>
      <c r="P143" s="153">
        <f>O143*H143</f>
        <v>0</v>
      </c>
      <c r="Q143" s="153">
        <v>5.5000000000000003E-4</v>
      </c>
      <c r="R143" s="153">
        <f>Q143*H143</f>
        <v>3.4650000000000002E-3</v>
      </c>
      <c r="S143" s="153">
        <v>0</v>
      </c>
      <c r="T143" s="154">
        <f>S143*H143</f>
        <v>0</v>
      </c>
      <c r="AR143" s="155" t="s">
        <v>550</v>
      </c>
      <c r="AT143" s="155" t="s">
        <v>196</v>
      </c>
      <c r="AU143" s="155" t="s">
        <v>84</v>
      </c>
      <c r="AY143" s="15" t="s">
        <v>193</v>
      </c>
      <c r="BE143" s="156">
        <f>IF(N143="základní",J143,0)</f>
        <v>0</v>
      </c>
      <c r="BF143" s="156">
        <f>IF(N143="snížená",J143,0)</f>
        <v>0</v>
      </c>
      <c r="BG143" s="156">
        <f>IF(N143="zákl. přenesená",J143,0)</f>
        <v>0</v>
      </c>
      <c r="BH143" s="156">
        <f>IF(N143="sníž. přenesená",J143,0)</f>
        <v>0</v>
      </c>
      <c r="BI143" s="156">
        <f>IF(N143="nulová",J143,0)</f>
        <v>0</v>
      </c>
      <c r="BJ143" s="15" t="s">
        <v>82</v>
      </c>
      <c r="BK143" s="156">
        <f>ROUND(I143*H143,2)</f>
        <v>0</v>
      </c>
      <c r="BL143" s="15" t="s">
        <v>550</v>
      </c>
      <c r="BM143" s="155" t="s">
        <v>3930</v>
      </c>
    </row>
    <row r="144" spans="2:65" s="12" customFormat="1" ht="11.25">
      <c r="B144" s="165"/>
      <c r="D144" s="166" t="s">
        <v>224</v>
      </c>
      <c r="E144" s="167" t="s">
        <v>1</v>
      </c>
      <c r="F144" s="168" t="s">
        <v>3378</v>
      </c>
      <c r="H144" s="169">
        <v>6</v>
      </c>
      <c r="I144" s="170"/>
      <c r="L144" s="165"/>
      <c r="M144" s="171"/>
      <c r="T144" s="172"/>
      <c r="AT144" s="167" t="s">
        <v>224</v>
      </c>
      <c r="AU144" s="167" t="s">
        <v>84</v>
      </c>
      <c r="AV144" s="12" t="s">
        <v>84</v>
      </c>
      <c r="AW144" s="12" t="s">
        <v>226</v>
      </c>
      <c r="AX144" s="12" t="s">
        <v>82</v>
      </c>
      <c r="AY144" s="167" t="s">
        <v>193</v>
      </c>
    </row>
    <row r="145" spans="2:65" s="12" customFormat="1" ht="11.25">
      <c r="B145" s="165"/>
      <c r="D145" s="166" t="s">
        <v>224</v>
      </c>
      <c r="F145" s="168" t="s">
        <v>3374</v>
      </c>
      <c r="H145" s="169">
        <v>6.3</v>
      </c>
      <c r="I145" s="170"/>
      <c r="L145" s="165"/>
      <c r="M145" s="171"/>
      <c r="T145" s="172"/>
      <c r="AT145" s="167" t="s">
        <v>224</v>
      </c>
      <c r="AU145" s="167" t="s">
        <v>84</v>
      </c>
      <c r="AV145" s="12" t="s">
        <v>84</v>
      </c>
      <c r="AW145" s="12" t="s">
        <v>3</v>
      </c>
      <c r="AX145" s="12" t="s">
        <v>82</v>
      </c>
      <c r="AY145" s="167" t="s">
        <v>193</v>
      </c>
    </row>
    <row r="146" spans="2:65" s="1" customFormat="1" ht="37.9" customHeight="1">
      <c r="B146" s="114"/>
      <c r="C146" s="157" t="s">
        <v>211</v>
      </c>
      <c r="D146" s="157" t="s">
        <v>207</v>
      </c>
      <c r="E146" s="158" t="s">
        <v>3340</v>
      </c>
      <c r="F146" s="159" t="s">
        <v>3341</v>
      </c>
      <c r="G146" s="160" t="s">
        <v>221</v>
      </c>
      <c r="H146" s="161">
        <v>324.66000000000003</v>
      </c>
      <c r="I146" s="162"/>
      <c r="J146" s="163">
        <f>ROUND(I146*H146,2)</f>
        <v>0</v>
      </c>
      <c r="K146" s="159" t="s">
        <v>239</v>
      </c>
      <c r="L146" s="30"/>
      <c r="M146" s="164" t="s">
        <v>1</v>
      </c>
      <c r="N146" s="113" t="s">
        <v>39</v>
      </c>
      <c r="P146" s="153">
        <f>O146*H146</f>
        <v>0</v>
      </c>
      <c r="Q146" s="153">
        <v>0</v>
      </c>
      <c r="R146" s="153">
        <f>Q146*H146</f>
        <v>0</v>
      </c>
      <c r="S146" s="153">
        <v>0</v>
      </c>
      <c r="T146" s="154">
        <f>S146*H146</f>
        <v>0</v>
      </c>
      <c r="AR146" s="155" t="s">
        <v>268</v>
      </c>
      <c r="AT146" s="155" t="s">
        <v>207</v>
      </c>
      <c r="AU146" s="155" t="s">
        <v>84</v>
      </c>
      <c r="AY146" s="15" t="s">
        <v>193</v>
      </c>
      <c r="BE146" s="156">
        <f>IF(N146="základní",J146,0)</f>
        <v>0</v>
      </c>
      <c r="BF146" s="156">
        <f>IF(N146="snížená",J146,0)</f>
        <v>0</v>
      </c>
      <c r="BG146" s="156">
        <f>IF(N146="zákl. přenesená",J146,0)</f>
        <v>0</v>
      </c>
      <c r="BH146" s="156">
        <f>IF(N146="sníž. přenesená",J146,0)</f>
        <v>0</v>
      </c>
      <c r="BI146" s="156">
        <f>IF(N146="nulová",J146,0)</f>
        <v>0</v>
      </c>
      <c r="BJ146" s="15" t="s">
        <v>82</v>
      </c>
      <c r="BK146" s="156">
        <f>ROUND(I146*H146,2)</f>
        <v>0</v>
      </c>
      <c r="BL146" s="15" t="s">
        <v>268</v>
      </c>
      <c r="BM146" s="155" t="s">
        <v>3934</v>
      </c>
    </row>
    <row r="147" spans="2:65" s="1" customFormat="1" ht="11.25">
      <c r="B147" s="30"/>
      <c r="D147" s="180" t="s">
        <v>286</v>
      </c>
      <c r="F147" s="181" t="s">
        <v>3343</v>
      </c>
      <c r="I147" s="115"/>
      <c r="L147" s="30"/>
      <c r="M147" s="182"/>
      <c r="T147" s="54"/>
      <c r="AT147" s="15" t="s">
        <v>286</v>
      </c>
      <c r="AU147" s="15" t="s">
        <v>84</v>
      </c>
    </row>
    <row r="148" spans="2:65" s="12" customFormat="1" ht="11.25">
      <c r="B148" s="165"/>
      <c r="D148" s="166" t="s">
        <v>224</v>
      </c>
      <c r="F148" s="168" t="s">
        <v>4058</v>
      </c>
      <c r="H148" s="169">
        <v>324.66000000000003</v>
      </c>
      <c r="I148" s="170"/>
      <c r="L148" s="165"/>
      <c r="M148" s="171"/>
      <c r="T148" s="172"/>
      <c r="AT148" s="167" t="s">
        <v>224</v>
      </c>
      <c r="AU148" s="167" t="s">
        <v>84</v>
      </c>
      <c r="AV148" s="12" t="s">
        <v>84</v>
      </c>
      <c r="AW148" s="12" t="s">
        <v>3</v>
      </c>
      <c r="AX148" s="12" t="s">
        <v>82</v>
      </c>
      <c r="AY148" s="167" t="s">
        <v>193</v>
      </c>
    </row>
    <row r="149" spans="2:65" s="1" customFormat="1" ht="33" customHeight="1">
      <c r="B149" s="114"/>
      <c r="C149" s="143" t="s">
        <v>206</v>
      </c>
      <c r="D149" s="143" t="s">
        <v>196</v>
      </c>
      <c r="E149" s="144" t="s">
        <v>3345</v>
      </c>
      <c r="F149" s="145" t="s">
        <v>3346</v>
      </c>
      <c r="G149" s="146" t="s">
        <v>221</v>
      </c>
      <c r="H149" s="147">
        <v>324.66000000000003</v>
      </c>
      <c r="I149" s="148"/>
      <c r="J149" s="149">
        <f>ROUND(I149*H149,2)</f>
        <v>0</v>
      </c>
      <c r="K149" s="145" t="s">
        <v>239</v>
      </c>
      <c r="L149" s="150"/>
      <c r="M149" s="151" t="s">
        <v>1</v>
      </c>
      <c r="N149" s="152" t="s">
        <v>39</v>
      </c>
      <c r="P149" s="153">
        <f>O149*H149</f>
        <v>0</v>
      </c>
      <c r="Q149" s="153">
        <v>6.8999999999999997E-4</v>
      </c>
      <c r="R149" s="153">
        <f>Q149*H149</f>
        <v>0.2240154</v>
      </c>
      <c r="S149" s="153">
        <v>0</v>
      </c>
      <c r="T149" s="154">
        <f>S149*H149</f>
        <v>0</v>
      </c>
      <c r="AR149" s="155" t="s">
        <v>550</v>
      </c>
      <c r="AT149" s="155" t="s">
        <v>196</v>
      </c>
      <c r="AU149" s="155" t="s">
        <v>84</v>
      </c>
      <c r="AY149" s="15" t="s">
        <v>193</v>
      </c>
      <c r="BE149" s="156">
        <f>IF(N149="základní",J149,0)</f>
        <v>0</v>
      </c>
      <c r="BF149" s="156">
        <f>IF(N149="snížená",J149,0)</f>
        <v>0</v>
      </c>
      <c r="BG149" s="156">
        <f>IF(N149="zákl. přenesená",J149,0)</f>
        <v>0</v>
      </c>
      <c r="BH149" s="156">
        <f>IF(N149="sníž. přenesená",J149,0)</f>
        <v>0</v>
      </c>
      <c r="BI149" s="156">
        <f>IF(N149="nulová",J149,0)</f>
        <v>0</v>
      </c>
      <c r="BJ149" s="15" t="s">
        <v>82</v>
      </c>
      <c r="BK149" s="156">
        <f>ROUND(I149*H149,2)</f>
        <v>0</v>
      </c>
      <c r="BL149" s="15" t="s">
        <v>550</v>
      </c>
      <c r="BM149" s="155" t="s">
        <v>3936</v>
      </c>
    </row>
    <row r="150" spans="2:65" s="12" customFormat="1" ht="11.25">
      <c r="B150" s="165"/>
      <c r="D150" s="166" t="s">
        <v>224</v>
      </c>
      <c r="E150" s="167" t="s">
        <v>1</v>
      </c>
      <c r="F150" s="168" t="s">
        <v>4059</v>
      </c>
      <c r="H150" s="169">
        <v>309.2</v>
      </c>
      <c r="I150" s="170"/>
      <c r="L150" s="165"/>
      <c r="M150" s="171"/>
      <c r="T150" s="172"/>
      <c r="AT150" s="167" t="s">
        <v>224</v>
      </c>
      <c r="AU150" s="167" t="s">
        <v>84</v>
      </c>
      <c r="AV150" s="12" t="s">
        <v>84</v>
      </c>
      <c r="AW150" s="12" t="s">
        <v>226</v>
      </c>
      <c r="AX150" s="12" t="s">
        <v>82</v>
      </c>
      <c r="AY150" s="167" t="s">
        <v>193</v>
      </c>
    </row>
    <row r="151" spans="2:65" s="12" customFormat="1" ht="11.25">
      <c r="B151" s="165"/>
      <c r="D151" s="166" t="s">
        <v>224</v>
      </c>
      <c r="F151" s="168" t="s">
        <v>4058</v>
      </c>
      <c r="H151" s="169">
        <v>324.66000000000003</v>
      </c>
      <c r="I151" s="170"/>
      <c r="L151" s="165"/>
      <c r="M151" s="171"/>
      <c r="T151" s="172"/>
      <c r="AT151" s="167" t="s">
        <v>224</v>
      </c>
      <c r="AU151" s="167" t="s">
        <v>84</v>
      </c>
      <c r="AV151" s="12" t="s">
        <v>84</v>
      </c>
      <c r="AW151" s="12" t="s">
        <v>3</v>
      </c>
      <c r="AX151" s="12" t="s">
        <v>82</v>
      </c>
      <c r="AY151" s="167" t="s">
        <v>193</v>
      </c>
    </row>
    <row r="152" spans="2:65" s="1" customFormat="1" ht="33" customHeight="1">
      <c r="B152" s="114"/>
      <c r="C152" s="157" t="s">
        <v>228</v>
      </c>
      <c r="D152" s="157" t="s">
        <v>207</v>
      </c>
      <c r="E152" s="158" t="s">
        <v>1775</v>
      </c>
      <c r="F152" s="159" t="s">
        <v>1776</v>
      </c>
      <c r="G152" s="160" t="s">
        <v>199</v>
      </c>
      <c r="H152" s="161">
        <v>2</v>
      </c>
      <c r="I152" s="162"/>
      <c r="J152" s="163">
        <f>ROUND(I152*H152,2)</f>
        <v>0</v>
      </c>
      <c r="K152" s="159" t="s">
        <v>1</v>
      </c>
      <c r="L152" s="30"/>
      <c r="M152" s="164" t="s">
        <v>1</v>
      </c>
      <c r="N152" s="113" t="s">
        <v>39</v>
      </c>
      <c r="P152" s="153">
        <f>O152*H152</f>
        <v>0</v>
      </c>
      <c r="Q152" s="153">
        <v>0</v>
      </c>
      <c r="R152" s="153">
        <f>Q152*H152</f>
        <v>0</v>
      </c>
      <c r="S152" s="153">
        <v>0</v>
      </c>
      <c r="T152" s="154">
        <f>S152*H152</f>
        <v>0</v>
      </c>
      <c r="AR152" s="155" t="s">
        <v>192</v>
      </c>
      <c r="AT152" s="155" t="s">
        <v>207</v>
      </c>
      <c r="AU152" s="155" t="s">
        <v>84</v>
      </c>
      <c r="AY152" s="15" t="s">
        <v>193</v>
      </c>
      <c r="BE152" s="156">
        <f>IF(N152="základní",J152,0)</f>
        <v>0</v>
      </c>
      <c r="BF152" s="156">
        <f>IF(N152="snížená",J152,0)</f>
        <v>0</v>
      </c>
      <c r="BG152" s="156">
        <f>IF(N152="zákl. přenesená",J152,0)</f>
        <v>0</v>
      </c>
      <c r="BH152" s="156">
        <f>IF(N152="sníž. přenesená",J152,0)</f>
        <v>0</v>
      </c>
      <c r="BI152" s="156">
        <f>IF(N152="nulová",J152,0)</f>
        <v>0</v>
      </c>
      <c r="BJ152" s="15" t="s">
        <v>82</v>
      </c>
      <c r="BK152" s="156">
        <f>ROUND(I152*H152,2)</f>
        <v>0</v>
      </c>
      <c r="BL152" s="15" t="s">
        <v>192</v>
      </c>
      <c r="BM152" s="155" t="s">
        <v>3938</v>
      </c>
    </row>
    <row r="153" spans="2:65" s="1" customFormat="1" ht="19.5">
      <c r="B153" s="30"/>
      <c r="D153" s="166" t="s">
        <v>1116</v>
      </c>
      <c r="F153" s="192" t="s">
        <v>1778</v>
      </c>
      <c r="I153" s="115"/>
      <c r="L153" s="30"/>
      <c r="M153" s="182"/>
      <c r="T153" s="54"/>
      <c r="AT153" s="15" t="s">
        <v>1116</v>
      </c>
      <c r="AU153" s="15" t="s">
        <v>84</v>
      </c>
    </row>
    <row r="154" spans="2:65" s="1" customFormat="1" ht="16.5" customHeight="1">
      <c r="B154" s="114"/>
      <c r="C154" s="143" t="s">
        <v>200</v>
      </c>
      <c r="D154" s="143" t="s">
        <v>196</v>
      </c>
      <c r="E154" s="144" t="s">
        <v>1780</v>
      </c>
      <c r="F154" s="145" t="s">
        <v>1781</v>
      </c>
      <c r="G154" s="146" t="s">
        <v>199</v>
      </c>
      <c r="H154" s="147">
        <v>2</v>
      </c>
      <c r="I154" s="148"/>
      <c r="J154" s="149">
        <f>ROUND(I154*H154,2)</f>
        <v>0</v>
      </c>
      <c r="K154" s="145" t="s">
        <v>1</v>
      </c>
      <c r="L154" s="150"/>
      <c r="M154" s="151" t="s">
        <v>1</v>
      </c>
      <c r="N154" s="152" t="s">
        <v>39</v>
      </c>
      <c r="P154" s="153">
        <f>O154*H154</f>
        <v>0</v>
      </c>
      <c r="Q154" s="153">
        <v>0</v>
      </c>
      <c r="R154" s="153">
        <f>Q154*H154</f>
        <v>0</v>
      </c>
      <c r="S154" s="153">
        <v>0</v>
      </c>
      <c r="T154" s="154">
        <f>S154*H154</f>
        <v>0</v>
      </c>
      <c r="AR154" s="155" t="s">
        <v>200</v>
      </c>
      <c r="AT154" s="155" t="s">
        <v>196</v>
      </c>
      <c r="AU154" s="155" t="s">
        <v>84</v>
      </c>
      <c r="AY154" s="15" t="s">
        <v>193</v>
      </c>
      <c r="BE154" s="156">
        <f>IF(N154="základní",J154,0)</f>
        <v>0</v>
      </c>
      <c r="BF154" s="156">
        <f>IF(N154="snížená",J154,0)</f>
        <v>0</v>
      </c>
      <c r="BG154" s="156">
        <f>IF(N154="zákl. přenesená",J154,0)</f>
        <v>0</v>
      </c>
      <c r="BH154" s="156">
        <f>IF(N154="sníž. přenesená",J154,0)</f>
        <v>0</v>
      </c>
      <c r="BI154" s="156">
        <f>IF(N154="nulová",J154,0)</f>
        <v>0</v>
      </c>
      <c r="BJ154" s="15" t="s">
        <v>82</v>
      </c>
      <c r="BK154" s="156">
        <f>ROUND(I154*H154,2)</f>
        <v>0</v>
      </c>
      <c r="BL154" s="15" t="s">
        <v>192</v>
      </c>
      <c r="BM154" s="155" t="s">
        <v>3939</v>
      </c>
    </row>
    <row r="155" spans="2:65" s="11" customFormat="1" ht="25.9" customHeight="1">
      <c r="B155" s="131"/>
      <c r="D155" s="132" t="s">
        <v>73</v>
      </c>
      <c r="E155" s="133" t="s">
        <v>1867</v>
      </c>
      <c r="F155" s="133" t="s">
        <v>3441</v>
      </c>
      <c r="I155" s="134"/>
      <c r="J155" s="135">
        <f>BK155</f>
        <v>0</v>
      </c>
      <c r="L155" s="131"/>
      <c r="M155" s="136"/>
      <c r="P155" s="137">
        <f>SUM(P156:P210)</f>
        <v>0</v>
      </c>
      <c r="R155" s="137">
        <f>SUM(R156:R210)</f>
        <v>27.317905</v>
      </c>
      <c r="T155" s="138">
        <f>SUM(T156:T210)</f>
        <v>0</v>
      </c>
      <c r="AR155" s="132" t="s">
        <v>203</v>
      </c>
      <c r="AT155" s="139" t="s">
        <v>73</v>
      </c>
      <c r="AU155" s="139" t="s">
        <v>74</v>
      </c>
      <c r="AY155" s="132" t="s">
        <v>193</v>
      </c>
      <c r="BK155" s="140">
        <f>SUM(BK156:BK210)</f>
        <v>0</v>
      </c>
    </row>
    <row r="156" spans="2:65" s="1" customFormat="1" ht="21.75" customHeight="1">
      <c r="B156" s="114"/>
      <c r="C156" s="157" t="s">
        <v>236</v>
      </c>
      <c r="D156" s="157" t="s">
        <v>207</v>
      </c>
      <c r="E156" s="158" t="s">
        <v>731</v>
      </c>
      <c r="F156" s="159" t="s">
        <v>1870</v>
      </c>
      <c r="G156" s="160" t="s">
        <v>733</v>
      </c>
      <c r="H156" s="161">
        <v>0.5</v>
      </c>
      <c r="I156" s="162"/>
      <c r="J156" s="163">
        <f>ROUND(I156*H156,2)</f>
        <v>0</v>
      </c>
      <c r="K156" s="159" t="s">
        <v>1871</v>
      </c>
      <c r="L156" s="30"/>
      <c r="M156" s="164" t="s">
        <v>1</v>
      </c>
      <c r="N156" s="113" t="s">
        <v>39</v>
      </c>
      <c r="P156" s="153">
        <f>O156*H156</f>
        <v>0</v>
      </c>
      <c r="Q156" s="153">
        <v>9.9000000000000008E-3</v>
      </c>
      <c r="R156" s="153">
        <f>Q156*H156</f>
        <v>4.9500000000000004E-3</v>
      </c>
      <c r="S156" s="153">
        <v>0</v>
      </c>
      <c r="T156" s="154">
        <f>S156*H156</f>
        <v>0</v>
      </c>
      <c r="AR156" s="155" t="s">
        <v>268</v>
      </c>
      <c r="AT156" s="155" t="s">
        <v>207</v>
      </c>
      <c r="AU156" s="155" t="s">
        <v>82</v>
      </c>
      <c r="AY156" s="15" t="s">
        <v>193</v>
      </c>
      <c r="BE156" s="156">
        <f>IF(N156="základní",J156,0)</f>
        <v>0</v>
      </c>
      <c r="BF156" s="156">
        <f>IF(N156="snížená",J156,0)</f>
        <v>0</v>
      </c>
      <c r="BG156" s="156">
        <f>IF(N156="zákl. přenesená",J156,0)</f>
        <v>0</v>
      </c>
      <c r="BH156" s="156">
        <f>IF(N156="sníž. přenesená",J156,0)</f>
        <v>0</v>
      </c>
      <c r="BI156" s="156">
        <f>IF(N156="nulová",J156,0)</f>
        <v>0</v>
      </c>
      <c r="BJ156" s="15" t="s">
        <v>82</v>
      </c>
      <c r="BK156" s="156">
        <f>ROUND(I156*H156,2)</f>
        <v>0</v>
      </c>
      <c r="BL156" s="15" t="s">
        <v>268</v>
      </c>
      <c r="BM156" s="155" t="s">
        <v>3940</v>
      </c>
    </row>
    <row r="157" spans="2:65" s="1" customFormat="1" ht="37.9" customHeight="1">
      <c r="B157" s="114"/>
      <c r="C157" s="157" t="s">
        <v>214</v>
      </c>
      <c r="D157" s="157" t="s">
        <v>207</v>
      </c>
      <c r="E157" s="158" t="s">
        <v>1891</v>
      </c>
      <c r="F157" s="159" t="s">
        <v>1892</v>
      </c>
      <c r="G157" s="160" t="s">
        <v>857</v>
      </c>
      <c r="H157" s="161">
        <v>27.481999999999999</v>
      </c>
      <c r="I157" s="162"/>
      <c r="J157" s="163">
        <f>ROUND(I157*H157,2)</f>
        <v>0</v>
      </c>
      <c r="K157" s="159" t="s">
        <v>1003</v>
      </c>
      <c r="L157" s="30"/>
      <c r="M157" s="164" t="s">
        <v>1</v>
      </c>
      <c r="N157" s="113" t="s">
        <v>39</v>
      </c>
      <c r="P157" s="153">
        <f>O157*H157</f>
        <v>0</v>
      </c>
      <c r="Q157" s="153">
        <v>0</v>
      </c>
      <c r="R157" s="153">
        <f>Q157*H157</f>
        <v>0</v>
      </c>
      <c r="S157" s="153">
        <v>0</v>
      </c>
      <c r="T157" s="154">
        <f>S157*H157</f>
        <v>0</v>
      </c>
      <c r="AR157" s="155" t="s">
        <v>192</v>
      </c>
      <c r="AT157" s="155" t="s">
        <v>207</v>
      </c>
      <c r="AU157" s="155" t="s">
        <v>82</v>
      </c>
      <c r="AY157" s="15" t="s">
        <v>193</v>
      </c>
      <c r="BE157" s="156">
        <f>IF(N157="základní",J157,0)</f>
        <v>0</v>
      </c>
      <c r="BF157" s="156">
        <f>IF(N157="snížená",J157,0)</f>
        <v>0</v>
      </c>
      <c r="BG157" s="156">
        <f>IF(N157="zákl. přenesená",J157,0)</f>
        <v>0</v>
      </c>
      <c r="BH157" s="156">
        <f>IF(N157="sníž. přenesená",J157,0)</f>
        <v>0</v>
      </c>
      <c r="BI157" s="156">
        <f>IF(N157="nulová",J157,0)</f>
        <v>0</v>
      </c>
      <c r="BJ157" s="15" t="s">
        <v>82</v>
      </c>
      <c r="BK157" s="156">
        <f>ROUND(I157*H157,2)</f>
        <v>0</v>
      </c>
      <c r="BL157" s="15" t="s">
        <v>192</v>
      </c>
      <c r="BM157" s="155" t="s">
        <v>3941</v>
      </c>
    </row>
    <row r="158" spans="2:65" s="1" customFormat="1" ht="11.25">
      <c r="B158" s="30"/>
      <c r="D158" s="180" t="s">
        <v>286</v>
      </c>
      <c r="F158" s="181" t="s">
        <v>1894</v>
      </c>
      <c r="I158" s="115"/>
      <c r="L158" s="30"/>
      <c r="M158" s="182"/>
      <c r="T158" s="54"/>
      <c r="AT158" s="15" t="s">
        <v>286</v>
      </c>
      <c r="AU158" s="15" t="s">
        <v>82</v>
      </c>
    </row>
    <row r="159" spans="2:65" s="12" customFormat="1" ht="11.25">
      <c r="B159" s="165"/>
      <c r="D159" s="166" t="s">
        <v>224</v>
      </c>
      <c r="E159" s="167" t="s">
        <v>1</v>
      </c>
      <c r="F159" s="168" t="s">
        <v>4060</v>
      </c>
      <c r="H159" s="169">
        <v>27.481999999999999</v>
      </c>
      <c r="I159" s="170"/>
      <c r="L159" s="165"/>
      <c r="M159" s="171"/>
      <c r="T159" s="172"/>
      <c r="AT159" s="167" t="s">
        <v>224</v>
      </c>
      <c r="AU159" s="167" t="s">
        <v>82</v>
      </c>
      <c r="AV159" s="12" t="s">
        <v>84</v>
      </c>
      <c r="AW159" s="12" t="s">
        <v>226</v>
      </c>
      <c r="AX159" s="12" t="s">
        <v>74</v>
      </c>
      <c r="AY159" s="167" t="s">
        <v>193</v>
      </c>
    </row>
    <row r="160" spans="2:65" s="13" customFormat="1" ht="11.25">
      <c r="B160" s="173"/>
      <c r="D160" s="166" t="s">
        <v>224</v>
      </c>
      <c r="E160" s="174" t="s">
        <v>1</v>
      </c>
      <c r="F160" s="175" t="s">
        <v>227</v>
      </c>
      <c r="H160" s="176">
        <v>27.481999999999999</v>
      </c>
      <c r="I160" s="177"/>
      <c r="L160" s="173"/>
      <c r="M160" s="178"/>
      <c r="T160" s="179"/>
      <c r="AT160" s="174" t="s">
        <v>224</v>
      </c>
      <c r="AU160" s="174" t="s">
        <v>82</v>
      </c>
      <c r="AV160" s="13" t="s">
        <v>192</v>
      </c>
      <c r="AW160" s="13" t="s">
        <v>226</v>
      </c>
      <c r="AX160" s="13" t="s">
        <v>82</v>
      </c>
      <c r="AY160" s="174" t="s">
        <v>193</v>
      </c>
    </row>
    <row r="161" spans="2:65" s="1" customFormat="1" ht="66.75" customHeight="1">
      <c r="B161" s="114"/>
      <c r="C161" s="157" t="s">
        <v>223</v>
      </c>
      <c r="D161" s="157" t="s">
        <v>207</v>
      </c>
      <c r="E161" s="158" t="s">
        <v>3948</v>
      </c>
      <c r="F161" s="159" t="s">
        <v>3949</v>
      </c>
      <c r="G161" s="160" t="s">
        <v>221</v>
      </c>
      <c r="H161" s="161">
        <v>75.5</v>
      </c>
      <c r="I161" s="162"/>
      <c r="J161" s="163">
        <f>ROUND(I161*H161,2)</f>
        <v>0</v>
      </c>
      <c r="K161" s="159" t="s">
        <v>239</v>
      </c>
      <c r="L161" s="30"/>
      <c r="M161" s="164" t="s">
        <v>1</v>
      </c>
      <c r="N161" s="113" t="s">
        <v>39</v>
      </c>
      <c r="P161" s="153">
        <f>O161*H161</f>
        <v>0</v>
      </c>
      <c r="Q161" s="153">
        <v>0</v>
      </c>
      <c r="R161" s="153">
        <f>Q161*H161</f>
        <v>0</v>
      </c>
      <c r="S161" s="153">
        <v>0</v>
      </c>
      <c r="T161" s="154">
        <f>S161*H161</f>
        <v>0</v>
      </c>
      <c r="AR161" s="155" t="s">
        <v>268</v>
      </c>
      <c r="AT161" s="155" t="s">
        <v>207</v>
      </c>
      <c r="AU161" s="155" t="s">
        <v>82</v>
      </c>
      <c r="AY161" s="15" t="s">
        <v>193</v>
      </c>
      <c r="BE161" s="156">
        <f>IF(N161="základní",J161,0)</f>
        <v>0</v>
      </c>
      <c r="BF161" s="156">
        <f>IF(N161="snížená",J161,0)</f>
        <v>0</v>
      </c>
      <c r="BG161" s="156">
        <f>IF(N161="zákl. přenesená",J161,0)</f>
        <v>0</v>
      </c>
      <c r="BH161" s="156">
        <f>IF(N161="sníž. přenesená",J161,0)</f>
        <v>0</v>
      </c>
      <c r="BI161" s="156">
        <f>IF(N161="nulová",J161,0)</f>
        <v>0</v>
      </c>
      <c r="BJ161" s="15" t="s">
        <v>82</v>
      </c>
      <c r="BK161" s="156">
        <f>ROUND(I161*H161,2)</f>
        <v>0</v>
      </c>
      <c r="BL161" s="15" t="s">
        <v>268</v>
      </c>
      <c r="BM161" s="155" t="s">
        <v>3950</v>
      </c>
    </row>
    <row r="162" spans="2:65" s="1" customFormat="1" ht="11.25">
      <c r="B162" s="30"/>
      <c r="D162" s="180" t="s">
        <v>286</v>
      </c>
      <c r="F162" s="181" t="s">
        <v>3951</v>
      </c>
      <c r="I162" s="115"/>
      <c r="L162" s="30"/>
      <c r="M162" s="182"/>
      <c r="T162" s="54"/>
      <c r="AT162" s="15" t="s">
        <v>286</v>
      </c>
      <c r="AU162" s="15" t="s">
        <v>82</v>
      </c>
    </row>
    <row r="163" spans="2:65" s="1" customFormat="1" ht="24.2" customHeight="1">
      <c r="B163" s="114"/>
      <c r="C163" s="157" t="s">
        <v>232</v>
      </c>
      <c r="D163" s="157" t="s">
        <v>207</v>
      </c>
      <c r="E163" s="158" t="s">
        <v>1904</v>
      </c>
      <c r="F163" s="159" t="s">
        <v>1905</v>
      </c>
      <c r="G163" s="160" t="s">
        <v>857</v>
      </c>
      <c r="H163" s="161">
        <v>16.648</v>
      </c>
      <c r="I163" s="162"/>
      <c r="J163" s="163">
        <f>ROUND(I163*H163,2)</f>
        <v>0</v>
      </c>
      <c r="K163" s="159" t="s">
        <v>1003</v>
      </c>
      <c r="L163" s="30"/>
      <c r="M163" s="164" t="s">
        <v>1</v>
      </c>
      <c r="N163" s="113" t="s">
        <v>39</v>
      </c>
      <c r="P163" s="153">
        <f>O163*H163</f>
        <v>0</v>
      </c>
      <c r="Q163" s="153">
        <v>0</v>
      </c>
      <c r="R163" s="153">
        <f>Q163*H163</f>
        <v>0</v>
      </c>
      <c r="S163" s="153">
        <v>0</v>
      </c>
      <c r="T163" s="154">
        <f>S163*H163</f>
        <v>0</v>
      </c>
      <c r="AR163" s="155" t="s">
        <v>268</v>
      </c>
      <c r="AT163" s="155" t="s">
        <v>207</v>
      </c>
      <c r="AU163" s="155" t="s">
        <v>82</v>
      </c>
      <c r="AY163" s="15" t="s">
        <v>193</v>
      </c>
      <c r="BE163" s="156">
        <f>IF(N163="základní",J163,0)</f>
        <v>0</v>
      </c>
      <c r="BF163" s="156">
        <f>IF(N163="snížená",J163,0)</f>
        <v>0</v>
      </c>
      <c r="BG163" s="156">
        <f>IF(N163="zákl. přenesená",J163,0)</f>
        <v>0</v>
      </c>
      <c r="BH163" s="156">
        <f>IF(N163="sníž. přenesená",J163,0)</f>
        <v>0</v>
      </c>
      <c r="BI163" s="156">
        <f>IF(N163="nulová",J163,0)</f>
        <v>0</v>
      </c>
      <c r="BJ163" s="15" t="s">
        <v>82</v>
      </c>
      <c r="BK163" s="156">
        <f>ROUND(I163*H163,2)</f>
        <v>0</v>
      </c>
      <c r="BL163" s="15" t="s">
        <v>268</v>
      </c>
      <c r="BM163" s="155" t="s">
        <v>3962</v>
      </c>
    </row>
    <row r="164" spans="2:65" s="1" customFormat="1" ht="11.25">
      <c r="B164" s="30"/>
      <c r="D164" s="180" t="s">
        <v>286</v>
      </c>
      <c r="F164" s="181" t="s">
        <v>1907</v>
      </c>
      <c r="I164" s="115"/>
      <c r="L164" s="30"/>
      <c r="M164" s="182"/>
      <c r="T164" s="54"/>
      <c r="AT164" s="15" t="s">
        <v>286</v>
      </c>
      <c r="AU164" s="15" t="s">
        <v>82</v>
      </c>
    </row>
    <row r="165" spans="2:65" s="12" customFormat="1" ht="11.25">
      <c r="B165" s="165"/>
      <c r="D165" s="166" t="s">
        <v>224</v>
      </c>
      <c r="E165" s="167" t="s">
        <v>1</v>
      </c>
      <c r="F165" s="168" t="s">
        <v>4061</v>
      </c>
      <c r="H165" s="169">
        <v>16.647749999999998</v>
      </c>
      <c r="I165" s="170"/>
      <c r="L165" s="165"/>
      <c r="M165" s="171"/>
      <c r="T165" s="172"/>
      <c r="AT165" s="167" t="s">
        <v>224</v>
      </c>
      <c r="AU165" s="167" t="s">
        <v>82</v>
      </c>
      <c r="AV165" s="12" t="s">
        <v>84</v>
      </c>
      <c r="AW165" s="12" t="s">
        <v>226</v>
      </c>
      <c r="AX165" s="12" t="s">
        <v>82</v>
      </c>
      <c r="AY165" s="167" t="s">
        <v>193</v>
      </c>
    </row>
    <row r="166" spans="2:65" s="1" customFormat="1" ht="55.5" customHeight="1">
      <c r="B166" s="114"/>
      <c r="C166" s="157" t="s">
        <v>222</v>
      </c>
      <c r="D166" s="157" t="s">
        <v>207</v>
      </c>
      <c r="E166" s="158" t="s">
        <v>3956</v>
      </c>
      <c r="F166" s="159" t="s">
        <v>3957</v>
      </c>
      <c r="G166" s="160" t="s">
        <v>221</v>
      </c>
      <c r="H166" s="161">
        <v>75.5</v>
      </c>
      <c r="I166" s="162"/>
      <c r="J166" s="163">
        <f>ROUND(I166*H166,2)</f>
        <v>0</v>
      </c>
      <c r="K166" s="159" t="s">
        <v>239</v>
      </c>
      <c r="L166" s="30"/>
      <c r="M166" s="164" t="s">
        <v>1</v>
      </c>
      <c r="N166" s="113" t="s">
        <v>39</v>
      </c>
      <c r="P166" s="153">
        <f>O166*H166</f>
        <v>0</v>
      </c>
      <c r="Q166" s="153">
        <v>0</v>
      </c>
      <c r="R166" s="153">
        <f>Q166*H166</f>
        <v>0</v>
      </c>
      <c r="S166" s="153">
        <v>0</v>
      </c>
      <c r="T166" s="154">
        <f>S166*H166</f>
        <v>0</v>
      </c>
      <c r="AR166" s="155" t="s">
        <v>268</v>
      </c>
      <c r="AT166" s="155" t="s">
        <v>207</v>
      </c>
      <c r="AU166" s="155" t="s">
        <v>82</v>
      </c>
      <c r="AY166" s="15" t="s">
        <v>193</v>
      </c>
      <c r="BE166" s="156">
        <f>IF(N166="základní",J166,0)</f>
        <v>0</v>
      </c>
      <c r="BF166" s="156">
        <f>IF(N166="snížená",J166,0)</f>
        <v>0</v>
      </c>
      <c r="BG166" s="156">
        <f>IF(N166="zákl. přenesená",J166,0)</f>
        <v>0</v>
      </c>
      <c r="BH166" s="156">
        <f>IF(N166="sníž. přenesená",J166,0)</f>
        <v>0</v>
      </c>
      <c r="BI166" s="156">
        <f>IF(N166="nulová",J166,0)</f>
        <v>0</v>
      </c>
      <c r="BJ166" s="15" t="s">
        <v>82</v>
      </c>
      <c r="BK166" s="156">
        <f>ROUND(I166*H166,2)</f>
        <v>0</v>
      </c>
      <c r="BL166" s="15" t="s">
        <v>268</v>
      </c>
      <c r="BM166" s="155" t="s">
        <v>3958</v>
      </c>
    </row>
    <row r="167" spans="2:65" s="1" customFormat="1" ht="11.25">
      <c r="B167" s="30"/>
      <c r="D167" s="180" t="s">
        <v>286</v>
      </c>
      <c r="F167" s="181" t="s">
        <v>3959</v>
      </c>
      <c r="I167" s="115"/>
      <c r="L167" s="30"/>
      <c r="M167" s="182"/>
      <c r="T167" s="54"/>
      <c r="AT167" s="15" t="s">
        <v>286</v>
      </c>
      <c r="AU167" s="15" t="s">
        <v>82</v>
      </c>
    </row>
    <row r="168" spans="2:65" s="1" customFormat="1" ht="49.15" customHeight="1">
      <c r="B168" s="114"/>
      <c r="C168" s="157" t="s">
        <v>310</v>
      </c>
      <c r="D168" s="157" t="s">
        <v>207</v>
      </c>
      <c r="E168" s="158" t="s">
        <v>3551</v>
      </c>
      <c r="F168" s="159" t="s">
        <v>3552</v>
      </c>
      <c r="G168" s="160" t="s">
        <v>221</v>
      </c>
      <c r="H168" s="161">
        <v>75.5</v>
      </c>
      <c r="I168" s="162"/>
      <c r="J168" s="163">
        <f>ROUND(I168*H168,2)</f>
        <v>0</v>
      </c>
      <c r="K168" s="159" t="s">
        <v>239</v>
      </c>
      <c r="L168" s="30"/>
      <c r="M168" s="164" t="s">
        <v>1</v>
      </c>
      <c r="N168" s="113" t="s">
        <v>39</v>
      </c>
      <c r="P168" s="153">
        <f>O168*H168</f>
        <v>0</v>
      </c>
      <c r="Q168" s="153">
        <v>0</v>
      </c>
      <c r="R168" s="153">
        <f>Q168*H168</f>
        <v>0</v>
      </c>
      <c r="S168" s="153">
        <v>0</v>
      </c>
      <c r="T168" s="154">
        <f>S168*H168</f>
        <v>0</v>
      </c>
      <c r="AR168" s="155" t="s">
        <v>1004</v>
      </c>
      <c r="AT168" s="155" t="s">
        <v>207</v>
      </c>
      <c r="AU168" s="155" t="s">
        <v>82</v>
      </c>
      <c r="AY168" s="15" t="s">
        <v>193</v>
      </c>
      <c r="BE168" s="156">
        <f>IF(N168="základní",J168,0)</f>
        <v>0</v>
      </c>
      <c r="BF168" s="156">
        <f>IF(N168="snížená",J168,0)</f>
        <v>0</v>
      </c>
      <c r="BG168" s="156">
        <f>IF(N168="zákl. přenesená",J168,0)</f>
        <v>0</v>
      </c>
      <c r="BH168" s="156">
        <f>IF(N168="sníž. přenesená",J168,0)</f>
        <v>0</v>
      </c>
      <c r="BI168" s="156">
        <f>IF(N168="nulová",J168,0)</f>
        <v>0</v>
      </c>
      <c r="BJ168" s="15" t="s">
        <v>82</v>
      </c>
      <c r="BK168" s="156">
        <f>ROUND(I168*H168,2)</f>
        <v>0</v>
      </c>
      <c r="BL168" s="15" t="s">
        <v>1004</v>
      </c>
      <c r="BM168" s="155" t="s">
        <v>3974</v>
      </c>
    </row>
    <row r="169" spans="2:65" s="1" customFormat="1" ht="11.25">
      <c r="B169" s="30"/>
      <c r="D169" s="180" t="s">
        <v>286</v>
      </c>
      <c r="F169" s="181" t="s">
        <v>3554</v>
      </c>
      <c r="I169" s="115"/>
      <c r="L169" s="30"/>
      <c r="M169" s="182"/>
      <c r="T169" s="54"/>
      <c r="AT169" s="15" t="s">
        <v>286</v>
      </c>
      <c r="AU169" s="15" t="s">
        <v>82</v>
      </c>
    </row>
    <row r="170" spans="2:65" s="1" customFormat="1" ht="16.5" customHeight="1">
      <c r="B170" s="114"/>
      <c r="C170" s="143" t="s">
        <v>259</v>
      </c>
      <c r="D170" s="143" t="s">
        <v>196</v>
      </c>
      <c r="E170" s="144" t="s">
        <v>3566</v>
      </c>
      <c r="F170" s="145" t="s">
        <v>3567</v>
      </c>
      <c r="G170" s="146" t="s">
        <v>221</v>
      </c>
      <c r="H170" s="147">
        <v>158.55000000000001</v>
      </c>
      <c r="I170" s="148"/>
      <c r="J170" s="149">
        <f>ROUND(I170*H170,2)</f>
        <v>0</v>
      </c>
      <c r="K170" s="145" t="s">
        <v>239</v>
      </c>
      <c r="L170" s="150"/>
      <c r="M170" s="151" t="s">
        <v>1</v>
      </c>
      <c r="N170" s="152" t="s">
        <v>39</v>
      </c>
      <c r="P170" s="153">
        <f>O170*H170</f>
        <v>0</v>
      </c>
      <c r="Q170" s="153">
        <v>3.7999999999999999E-2</v>
      </c>
      <c r="R170" s="153">
        <f>Q170*H170</f>
        <v>6.0249000000000006</v>
      </c>
      <c r="S170" s="153">
        <v>0</v>
      </c>
      <c r="T170" s="154">
        <f>S170*H170</f>
        <v>0</v>
      </c>
      <c r="AR170" s="155" t="s">
        <v>1004</v>
      </c>
      <c r="AT170" s="155" t="s">
        <v>196</v>
      </c>
      <c r="AU170" s="155" t="s">
        <v>82</v>
      </c>
      <c r="AY170" s="15" t="s">
        <v>193</v>
      </c>
      <c r="BE170" s="156">
        <f>IF(N170="základní",J170,0)</f>
        <v>0</v>
      </c>
      <c r="BF170" s="156">
        <f>IF(N170="snížená",J170,0)</f>
        <v>0</v>
      </c>
      <c r="BG170" s="156">
        <f>IF(N170="zákl. přenesená",J170,0)</f>
        <v>0</v>
      </c>
      <c r="BH170" s="156">
        <f>IF(N170="sníž. přenesená",J170,0)</f>
        <v>0</v>
      </c>
      <c r="BI170" s="156">
        <f>IF(N170="nulová",J170,0)</f>
        <v>0</v>
      </c>
      <c r="BJ170" s="15" t="s">
        <v>82</v>
      </c>
      <c r="BK170" s="156">
        <f>ROUND(I170*H170,2)</f>
        <v>0</v>
      </c>
      <c r="BL170" s="15" t="s">
        <v>1004</v>
      </c>
      <c r="BM170" s="155" t="s">
        <v>3975</v>
      </c>
    </row>
    <row r="171" spans="2:65" s="12" customFormat="1" ht="11.25">
      <c r="B171" s="165"/>
      <c r="D171" s="166" t="s">
        <v>224</v>
      </c>
      <c r="E171" s="167" t="s">
        <v>1</v>
      </c>
      <c r="F171" s="168" t="s">
        <v>4062</v>
      </c>
      <c r="H171" s="169">
        <v>151</v>
      </c>
      <c r="I171" s="170"/>
      <c r="L171" s="165"/>
      <c r="M171" s="171"/>
      <c r="T171" s="172"/>
      <c r="AT171" s="167" t="s">
        <v>224</v>
      </c>
      <c r="AU171" s="167" t="s">
        <v>82</v>
      </c>
      <c r="AV171" s="12" t="s">
        <v>84</v>
      </c>
      <c r="AW171" s="12" t="s">
        <v>226</v>
      </c>
      <c r="AX171" s="12" t="s">
        <v>82</v>
      </c>
      <c r="AY171" s="167" t="s">
        <v>193</v>
      </c>
    </row>
    <row r="172" spans="2:65" s="12" customFormat="1" ht="11.25">
      <c r="B172" s="165"/>
      <c r="D172" s="166" t="s">
        <v>224</v>
      </c>
      <c r="F172" s="168" t="s">
        <v>4063</v>
      </c>
      <c r="H172" s="169">
        <v>158.55000000000001</v>
      </c>
      <c r="I172" s="170"/>
      <c r="L172" s="165"/>
      <c r="M172" s="171"/>
      <c r="T172" s="172"/>
      <c r="AT172" s="167" t="s">
        <v>224</v>
      </c>
      <c r="AU172" s="167" t="s">
        <v>82</v>
      </c>
      <c r="AV172" s="12" t="s">
        <v>84</v>
      </c>
      <c r="AW172" s="12" t="s">
        <v>3</v>
      </c>
      <c r="AX172" s="12" t="s">
        <v>82</v>
      </c>
      <c r="AY172" s="167" t="s">
        <v>193</v>
      </c>
    </row>
    <row r="173" spans="2:65" s="1" customFormat="1" ht="16.5" customHeight="1">
      <c r="B173" s="114"/>
      <c r="C173" s="143" t="s">
        <v>318</v>
      </c>
      <c r="D173" s="143" t="s">
        <v>196</v>
      </c>
      <c r="E173" s="144" t="s">
        <v>2028</v>
      </c>
      <c r="F173" s="145" t="s">
        <v>2029</v>
      </c>
      <c r="G173" s="146" t="s">
        <v>864</v>
      </c>
      <c r="H173" s="147">
        <v>21.260999999999999</v>
      </c>
      <c r="I173" s="148"/>
      <c r="J173" s="149">
        <f>ROUND(I173*H173,2)</f>
        <v>0</v>
      </c>
      <c r="K173" s="145" t="s">
        <v>1003</v>
      </c>
      <c r="L173" s="150"/>
      <c r="M173" s="151" t="s">
        <v>1</v>
      </c>
      <c r="N173" s="152" t="s">
        <v>39</v>
      </c>
      <c r="P173" s="153">
        <f>O173*H173</f>
        <v>0</v>
      </c>
      <c r="Q173" s="153">
        <v>1</v>
      </c>
      <c r="R173" s="153">
        <f>Q173*H173</f>
        <v>21.260999999999999</v>
      </c>
      <c r="S173" s="153">
        <v>0</v>
      </c>
      <c r="T173" s="154">
        <f>S173*H173</f>
        <v>0</v>
      </c>
      <c r="AR173" s="155" t="s">
        <v>200</v>
      </c>
      <c r="AT173" s="155" t="s">
        <v>196</v>
      </c>
      <c r="AU173" s="155" t="s">
        <v>82</v>
      </c>
      <c r="AY173" s="15" t="s">
        <v>193</v>
      </c>
      <c r="BE173" s="156">
        <f>IF(N173="základní",J173,0)</f>
        <v>0</v>
      </c>
      <c r="BF173" s="156">
        <f>IF(N173="snížená",J173,0)</f>
        <v>0</v>
      </c>
      <c r="BG173" s="156">
        <f>IF(N173="zákl. přenesená",J173,0)</f>
        <v>0</v>
      </c>
      <c r="BH173" s="156">
        <f>IF(N173="sníž. přenesená",J173,0)</f>
        <v>0</v>
      </c>
      <c r="BI173" s="156">
        <f>IF(N173="nulová",J173,0)</f>
        <v>0</v>
      </c>
      <c r="BJ173" s="15" t="s">
        <v>82</v>
      </c>
      <c r="BK173" s="156">
        <f>ROUND(I173*H173,2)</f>
        <v>0</v>
      </c>
      <c r="BL173" s="15" t="s">
        <v>192</v>
      </c>
      <c r="BM173" s="155" t="s">
        <v>3978</v>
      </c>
    </row>
    <row r="174" spans="2:65" s="12" customFormat="1" ht="11.25">
      <c r="B174" s="165"/>
      <c r="D174" s="166" t="s">
        <v>224</v>
      </c>
      <c r="E174" s="167" t="s">
        <v>1</v>
      </c>
      <c r="F174" s="168" t="s">
        <v>4064</v>
      </c>
      <c r="H174" s="169">
        <v>21.2608</v>
      </c>
      <c r="I174" s="170"/>
      <c r="L174" s="165"/>
      <c r="M174" s="171"/>
      <c r="T174" s="172"/>
      <c r="AT174" s="167" t="s">
        <v>224</v>
      </c>
      <c r="AU174" s="167" t="s">
        <v>82</v>
      </c>
      <c r="AV174" s="12" t="s">
        <v>84</v>
      </c>
      <c r="AW174" s="12" t="s">
        <v>226</v>
      </c>
      <c r="AX174" s="12" t="s">
        <v>74</v>
      </c>
      <c r="AY174" s="167" t="s">
        <v>193</v>
      </c>
    </row>
    <row r="175" spans="2:65" s="13" customFormat="1" ht="11.25">
      <c r="B175" s="173"/>
      <c r="D175" s="166" t="s">
        <v>224</v>
      </c>
      <c r="E175" s="174" t="s">
        <v>1</v>
      </c>
      <c r="F175" s="175" t="s">
        <v>227</v>
      </c>
      <c r="H175" s="176">
        <v>21.2608</v>
      </c>
      <c r="I175" s="177"/>
      <c r="L175" s="173"/>
      <c r="M175" s="178"/>
      <c r="T175" s="179"/>
      <c r="AT175" s="174" t="s">
        <v>224</v>
      </c>
      <c r="AU175" s="174" t="s">
        <v>82</v>
      </c>
      <c r="AV175" s="13" t="s">
        <v>192</v>
      </c>
      <c r="AW175" s="13" t="s">
        <v>226</v>
      </c>
      <c r="AX175" s="13" t="s">
        <v>82</v>
      </c>
      <c r="AY175" s="174" t="s">
        <v>193</v>
      </c>
    </row>
    <row r="176" spans="2:65" s="1" customFormat="1" ht="37.9" customHeight="1">
      <c r="B176" s="114"/>
      <c r="C176" s="157" t="s">
        <v>231</v>
      </c>
      <c r="D176" s="157" t="s">
        <v>207</v>
      </c>
      <c r="E176" s="158" t="s">
        <v>3593</v>
      </c>
      <c r="F176" s="159" t="s">
        <v>3594</v>
      </c>
      <c r="G176" s="160" t="s">
        <v>221</v>
      </c>
      <c r="H176" s="161">
        <v>75.5</v>
      </c>
      <c r="I176" s="162"/>
      <c r="J176" s="163">
        <f>ROUND(I176*H176,2)</f>
        <v>0</v>
      </c>
      <c r="K176" s="159" t="s">
        <v>239</v>
      </c>
      <c r="L176" s="30"/>
      <c r="M176" s="164" t="s">
        <v>1</v>
      </c>
      <c r="N176" s="113" t="s">
        <v>39</v>
      </c>
      <c r="P176" s="153">
        <f>O176*H176</f>
        <v>0</v>
      </c>
      <c r="Q176" s="153">
        <v>1.2E-4</v>
      </c>
      <c r="R176" s="153">
        <f>Q176*H176</f>
        <v>9.0600000000000003E-3</v>
      </c>
      <c r="S176" s="153">
        <v>0</v>
      </c>
      <c r="T176" s="154">
        <f>S176*H176</f>
        <v>0</v>
      </c>
      <c r="AR176" s="155" t="s">
        <v>268</v>
      </c>
      <c r="AT176" s="155" t="s">
        <v>207</v>
      </c>
      <c r="AU176" s="155" t="s">
        <v>82</v>
      </c>
      <c r="AY176" s="15" t="s">
        <v>193</v>
      </c>
      <c r="BE176" s="156">
        <f>IF(N176="základní",J176,0)</f>
        <v>0</v>
      </c>
      <c r="BF176" s="156">
        <f>IF(N176="snížená",J176,0)</f>
        <v>0</v>
      </c>
      <c r="BG176" s="156">
        <f>IF(N176="zákl. přenesená",J176,0)</f>
        <v>0</v>
      </c>
      <c r="BH176" s="156">
        <f>IF(N176="sníž. přenesená",J176,0)</f>
        <v>0</v>
      </c>
      <c r="BI176" s="156">
        <f>IF(N176="nulová",J176,0)</f>
        <v>0</v>
      </c>
      <c r="BJ176" s="15" t="s">
        <v>82</v>
      </c>
      <c r="BK176" s="156">
        <f>ROUND(I176*H176,2)</f>
        <v>0</v>
      </c>
      <c r="BL176" s="15" t="s">
        <v>268</v>
      </c>
      <c r="BM176" s="155" t="s">
        <v>3985</v>
      </c>
    </row>
    <row r="177" spans="2:65" s="1" customFormat="1" ht="11.25">
      <c r="B177" s="30"/>
      <c r="D177" s="180" t="s">
        <v>286</v>
      </c>
      <c r="F177" s="181" t="s">
        <v>3596</v>
      </c>
      <c r="I177" s="115"/>
      <c r="L177" s="30"/>
      <c r="M177" s="182"/>
      <c r="T177" s="54"/>
      <c r="AT177" s="15" t="s">
        <v>286</v>
      </c>
      <c r="AU177" s="15" t="s">
        <v>82</v>
      </c>
    </row>
    <row r="178" spans="2:65" s="1" customFormat="1" ht="24.2" customHeight="1">
      <c r="B178" s="114"/>
      <c r="C178" s="143" t="s">
        <v>337</v>
      </c>
      <c r="D178" s="143" t="s">
        <v>196</v>
      </c>
      <c r="E178" s="144" t="s">
        <v>3597</v>
      </c>
      <c r="F178" s="145" t="s">
        <v>3598</v>
      </c>
      <c r="G178" s="146" t="s">
        <v>221</v>
      </c>
      <c r="H178" s="147">
        <v>75.5</v>
      </c>
      <c r="I178" s="148"/>
      <c r="J178" s="149">
        <f>ROUND(I178*H178,2)</f>
        <v>0</v>
      </c>
      <c r="K178" s="145" t="s">
        <v>1</v>
      </c>
      <c r="L178" s="150"/>
      <c r="M178" s="151" t="s">
        <v>1</v>
      </c>
      <c r="N178" s="152" t="s">
        <v>39</v>
      </c>
      <c r="P178" s="153">
        <f>O178*H178</f>
        <v>0</v>
      </c>
      <c r="Q178" s="153">
        <v>9.0000000000000006E-5</v>
      </c>
      <c r="R178" s="153">
        <f>Q178*H178</f>
        <v>6.7950000000000007E-3</v>
      </c>
      <c r="S178" s="153">
        <v>0</v>
      </c>
      <c r="T178" s="154">
        <f>S178*H178</f>
        <v>0</v>
      </c>
      <c r="AR178" s="155" t="s">
        <v>550</v>
      </c>
      <c r="AT178" s="155" t="s">
        <v>196</v>
      </c>
      <c r="AU178" s="155" t="s">
        <v>82</v>
      </c>
      <c r="AY178" s="15" t="s">
        <v>193</v>
      </c>
      <c r="BE178" s="156">
        <f>IF(N178="základní",J178,0)</f>
        <v>0</v>
      </c>
      <c r="BF178" s="156">
        <f>IF(N178="snížená",J178,0)</f>
        <v>0</v>
      </c>
      <c r="BG178" s="156">
        <f>IF(N178="zákl. přenesená",J178,0)</f>
        <v>0</v>
      </c>
      <c r="BH178" s="156">
        <f>IF(N178="sníž. přenesená",J178,0)</f>
        <v>0</v>
      </c>
      <c r="BI178" s="156">
        <f>IF(N178="nulová",J178,0)</f>
        <v>0</v>
      </c>
      <c r="BJ178" s="15" t="s">
        <v>82</v>
      </c>
      <c r="BK178" s="156">
        <f>ROUND(I178*H178,2)</f>
        <v>0</v>
      </c>
      <c r="BL178" s="15" t="s">
        <v>550</v>
      </c>
      <c r="BM178" s="155" t="s">
        <v>3987</v>
      </c>
    </row>
    <row r="179" spans="2:65" s="12" customFormat="1" ht="11.25">
      <c r="B179" s="165"/>
      <c r="D179" s="166" t="s">
        <v>224</v>
      </c>
      <c r="E179" s="167" t="s">
        <v>1</v>
      </c>
      <c r="F179" s="168" t="s">
        <v>4065</v>
      </c>
      <c r="H179" s="169">
        <v>75.5</v>
      </c>
      <c r="I179" s="170"/>
      <c r="L179" s="165"/>
      <c r="M179" s="171"/>
      <c r="T179" s="172"/>
      <c r="AT179" s="167" t="s">
        <v>224</v>
      </c>
      <c r="AU179" s="167" t="s">
        <v>82</v>
      </c>
      <c r="AV179" s="12" t="s">
        <v>84</v>
      </c>
      <c r="AW179" s="12" t="s">
        <v>226</v>
      </c>
      <c r="AX179" s="12" t="s">
        <v>82</v>
      </c>
      <c r="AY179" s="167" t="s">
        <v>193</v>
      </c>
    </row>
    <row r="180" spans="2:65" s="1" customFormat="1" ht="37.9" customHeight="1">
      <c r="B180" s="114"/>
      <c r="C180" s="157" t="s">
        <v>551</v>
      </c>
      <c r="D180" s="157" t="s">
        <v>207</v>
      </c>
      <c r="E180" s="158" t="s">
        <v>3477</v>
      </c>
      <c r="F180" s="159" t="s">
        <v>3478</v>
      </c>
      <c r="G180" s="160" t="s">
        <v>221</v>
      </c>
      <c r="H180" s="161">
        <v>80</v>
      </c>
      <c r="I180" s="162"/>
      <c r="J180" s="163">
        <f>ROUND(I180*H180,2)</f>
        <v>0</v>
      </c>
      <c r="K180" s="159" t="s">
        <v>239</v>
      </c>
      <c r="L180" s="30"/>
      <c r="M180" s="164" t="s">
        <v>1</v>
      </c>
      <c r="N180" s="113" t="s">
        <v>39</v>
      </c>
      <c r="P180" s="153">
        <f>O180*H180</f>
        <v>0</v>
      </c>
      <c r="Q180" s="153">
        <v>1.3999999999999999E-4</v>
      </c>
      <c r="R180" s="153">
        <f>Q180*H180</f>
        <v>1.1199999999999998E-2</v>
      </c>
      <c r="S180" s="153">
        <v>0</v>
      </c>
      <c r="T180" s="154">
        <f>S180*H180</f>
        <v>0</v>
      </c>
      <c r="AR180" s="155" t="s">
        <v>268</v>
      </c>
      <c r="AT180" s="155" t="s">
        <v>207</v>
      </c>
      <c r="AU180" s="155" t="s">
        <v>82</v>
      </c>
      <c r="AY180" s="15" t="s">
        <v>193</v>
      </c>
      <c r="BE180" s="156">
        <f>IF(N180="základní",J180,0)</f>
        <v>0</v>
      </c>
      <c r="BF180" s="156">
        <f>IF(N180="snížená",J180,0)</f>
        <v>0</v>
      </c>
      <c r="BG180" s="156">
        <f>IF(N180="zákl. přenesená",J180,0)</f>
        <v>0</v>
      </c>
      <c r="BH180" s="156">
        <f>IF(N180="sníž. přenesená",J180,0)</f>
        <v>0</v>
      </c>
      <c r="BI180" s="156">
        <f>IF(N180="nulová",J180,0)</f>
        <v>0</v>
      </c>
      <c r="BJ180" s="15" t="s">
        <v>82</v>
      </c>
      <c r="BK180" s="156">
        <f>ROUND(I180*H180,2)</f>
        <v>0</v>
      </c>
      <c r="BL180" s="15" t="s">
        <v>268</v>
      </c>
      <c r="BM180" s="155" t="s">
        <v>4066</v>
      </c>
    </row>
    <row r="181" spans="2:65" s="1" customFormat="1" ht="11.25">
      <c r="B181" s="30"/>
      <c r="D181" s="180" t="s">
        <v>286</v>
      </c>
      <c r="F181" s="181" t="s">
        <v>3480</v>
      </c>
      <c r="I181" s="115"/>
      <c r="L181" s="30"/>
      <c r="M181" s="182"/>
      <c r="T181" s="54"/>
      <c r="AT181" s="15" t="s">
        <v>286</v>
      </c>
      <c r="AU181" s="15" t="s">
        <v>82</v>
      </c>
    </row>
    <row r="182" spans="2:65" s="1" customFormat="1" ht="44.25" customHeight="1">
      <c r="B182" s="114"/>
      <c r="C182" s="157" t="s">
        <v>340</v>
      </c>
      <c r="D182" s="157" t="s">
        <v>207</v>
      </c>
      <c r="E182" s="158" t="s">
        <v>3481</v>
      </c>
      <c r="F182" s="159" t="s">
        <v>3482</v>
      </c>
      <c r="G182" s="160" t="s">
        <v>221</v>
      </c>
      <c r="H182" s="161">
        <v>80</v>
      </c>
      <c r="I182" s="162"/>
      <c r="J182" s="163">
        <f>ROUND(I182*H182,2)</f>
        <v>0</v>
      </c>
      <c r="K182" s="159" t="s">
        <v>239</v>
      </c>
      <c r="L182" s="30"/>
      <c r="M182" s="164" t="s">
        <v>1</v>
      </c>
      <c r="N182" s="113" t="s">
        <v>39</v>
      </c>
      <c r="P182" s="153">
        <f>O182*H182</f>
        <v>0</v>
      </c>
      <c r="Q182" s="153">
        <v>0</v>
      </c>
      <c r="R182" s="153">
        <f>Q182*H182</f>
        <v>0</v>
      </c>
      <c r="S182" s="153">
        <v>0</v>
      </c>
      <c r="T182" s="154">
        <f>S182*H182</f>
        <v>0</v>
      </c>
      <c r="AR182" s="155" t="s">
        <v>268</v>
      </c>
      <c r="AT182" s="155" t="s">
        <v>207</v>
      </c>
      <c r="AU182" s="155" t="s">
        <v>82</v>
      </c>
      <c r="AY182" s="15" t="s">
        <v>193</v>
      </c>
      <c r="BE182" s="156">
        <f>IF(N182="základní",J182,0)</f>
        <v>0</v>
      </c>
      <c r="BF182" s="156">
        <f>IF(N182="snížená",J182,0)</f>
        <v>0</v>
      </c>
      <c r="BG182" s="156">
        <f>IF(N182="zákl. přenesená",J182,0)</f>
        <v>0</v>
      </c>
      <c r="BH182" s="156">
        <f>IF(N182="sníž. přenesená",J182,0)</f>
        <v>0</v>
      </c>
      <c r="BI182" s="156">
        <f>IF(N182="nulová",J182,0)</f>
        <v>0</v>
      </c>
      <c r="BJ182" s="15" t="s">
        <v>82</v>
      </c>
      <c r="BK182" s="156">
        <f>ROUND(I182*H182,2)</f>
        <v>0</v>
      </c>
      <c r="BL182" s="15" t="s">
        <v>268</v>
      </c>
      <c r="BM182" s="155" t="s">
        <v>4067</v>
      </c>
    </row>
    <row r="183" spans="2:65" s="1" customFormat="1" ht="11.25">
      <c r="B183" s="30"/>
      <c r="D183" s="180" t="s">
        <v>286</v>
      </c>
      <c r="F183" s="181" t="s">
        <v>3484</v>
      </c>
      <c r="I183" s="115"/>
      <c r="L183" s="30"/>
      <c r="M183" s="182"/>
      <c r="T183" s="54"/>
      <c r="AT183" s="15" t="s">
        <v>286</v>
      </c>
      <c r="AU183" s="15" t="s">
        <v>82</v>
      </c>
    </row>
    <row r="184" spans="2:65" s="1" customFormat="1" ht="24.2" customHeight="1">
      <c r="B184" s="114"/>
      <c r="C184" s="157" t="s">
        <v>278</v>
      </c>
      <c r="D184" s="157" t="s">
        <v>207</v>
      </c>
      <c r="E184" s="158" t="s">
        <v>1982</v>
      </c>
      <c r="F184" s="159" t="s">
        <v>1983</v>
      </c>
      <c r="G184" s="160" t="s">
        <v>864</v>
      </c>
      <c r="H184" s="161">
        <v>32</v>
      </c>
      <c r="I184" s="162"/>
      <c r="J184" s="163">
        <f>ROUND(I184*H184,2)</f>
        <v>0</v>
      </c>
      <c r="K184" s="159" t="s">
        <v>1003</v>
      </c>
      <c r="L184" s="30"/>
      <c r="M184" s="164" t="s">
        <v>1</v>
      </c>
      <c r="N184" s="113" t="s">
        <v>39</v>
      </c>
      <c r="P184" s="153">
        <f>O184*H184</f>
        <v>0</v>
      </c>
      <c r="Q184" s="153">
        <v>0</v>
      </c>
      <c r="R184" s="153">
        <f>Q184*H184</f>
        <v>0</v>
      </c>
      <c r="S184" s="153">
        <v>0</v>
      </c>
      <c r="T184" s="154">
        <f>S184*H184</f>
        <v>0</v>
      </c>
      <c r="AR184" s="155" t="s">
        <v>268</v>
      </c>
      <c r="AT184" s="155" t="s">
        <v>207</v>
      </c>
      <c r="AU184" s="155" t="s">
        <v>82</v>
      </c>
      <c r="AY184" s="15" t="s">
        <v>193</v>
      </c>
      <c r="BE184" s="156">
        <f>IF(N184="základní",J184,0)</f>
        <v>0</v>
      </c>
      <c r="BF184" s="156">
        <f>IF(N184="snížená",J184,0)</f>
        <v>0</v>
      </c>
      <c r="BG184" s="156">
        <f>IF(N184="zákl. přenesená",J184,0)</f>
        <v>0</v>
      </c>
      <c r="BH184" s="156">
        <f>IF(N184="sníž. přenesená",J184,0)</f>
        <v>0</v>
      </c>
      <c r="BI184" s="156">
        <f>IF(N184="nulová",J184,0)</f>
        <v>0</v>
      </c>
      <c r="BJ184" s="15" t="s">
        <v>82</v>
      </c>
      <c r="BK184" s="156">
        <f>ROUND(I184*H184,2)</f>
        <v>0</v>
      </c>
      <c r="BL184" s="15" t="s">
        <v>268</v>
      </c>
      <c r="BM184" s="155" t="s">
        <v>3990</v>
      </c>
    </row>
    <row r="185" spans="2:65" s="1" customFormat="1" ht="11.25">
      <c r="B185" s="30"/>
      <c r="D185" s="180" t="s">
        <v>286</v>
      </c>
      <c r="F185" s="181" t="s">
        <v>1985</v>
      </c>
      <c r="I185" s="115"/>
      <c r="L185" s="30"/>
      <c r="M185" s="182"/>
      <c r="T185" s="54"/>
      <c r="AT185" s="15" t="s">
        <v>286</v>
      </c>
      <c r="AU185" s="15" t="s">
        <v>82</v>
      </c>
    </row>
    <row r="186" spans="2:65" s="12" customFormat="1" ht="11.25">
      <c r="B186" s="165"/>
      <c r="D186" s="166" t="s">
        <v>224</v>
      </c>
      <c r="E186" s="167" t="s">
        <v>1</v>
      </c>
      <c r="F186" s="168" t="s">
        <v>4068</v>
      </c>
      <c r="H186" s="169">
        <v>27.2</v>
      </c>
      <c r="I186" s="170"/>
      <c r="L186" s="165"/>
      <c r="M186" s="171"/>
      <c r="T186" s="172"/>
      <c r="AT186" s="167" t="s">
        <v>224</v>
      </c>
      <c r="AU186" s="167" t="s">
        <v>82</v>
      </c>
      <c r="AV186" s="12" t="s">
        <v>84</v>
      </c>
      <c r="AW186" s="12" t="s">
        <v>226</v>
      </c>
      <c r="AX186" s="12" t="s">
        <v>74</v>
      </c>
      <c r="AY186" s="167" t="s">
        <v>193</v>
      </c>
    </row>
    <row r="187" spans="2:65" s="12" customFormat="1" ht="11.25">
      <c r="B187" s="165"/>
      <c r="D187" s="166" t="s">
        <v>224</v>
      </c>
      <c r="E187" s="167" t="s">
        <v>1</v>
      </c>
      <c r="F187" s="168" t="s">
        <v>4069</v>
      </c>
      <c r="H187" s="169">
        <v>4.8</v>
      </c>
      <c r="I187" s="170"/>
      <c r="L187" s="165"/>
      <c r="M187" s="171"/>
      <c r="T187" s="172"/>
      <c r="AT187" s="167" t="s">
        <v>224</v>
      </c>
      <c r="AU187" s="167" t="s">
        <v>82</v>
      </c>
      <c r="AV187" s="12" t="s">
        <v>84</v>
      </c>
      <c r="AW187" s="12" t="s">
        <v>226</v>
      </c>
      <c r="AX187" s="12" t="s">
        <v>74</v>
      </c>
      <c r="AY187" s="167" t="s">
        <v>193</v>
      </c>
    </row>
    <row r="188" spans="2:65" s="13" customFormat="1" ht="11.25">
      <c r="B188" s="173"/>
      <c r="D188" s="166" t="s">
        <v>224</v>
      </c>
      <c r="E188" s="174" t="s">
        <v>1</v>
      </c>
      <c r="F188" s="175" t="s">
        <v>227</v>
      </c>
      <c r="H188" s="176">
        <v>32</v>
      </c>
      <c r="I188" s="177"/>
      <c r="L188" s="173"/>
      <c r="M188" s="178"/>
      <c r="T188" s="179"/>
      <c r="AT188" s="174" t="s">
        <v>224</v>
      </c>
      <c r="AU188" s="174" t="s">
        <v>82</v>
      </c>
      <c r="AV188" s="13" t="s">
        <v>192</v>
      </c>
      <c r="AW188" s="13" t="s">
        <v>226</v>
      </c>
      <c r="AX188" s="13" t="s">
        <v>82</v>
      </c>
      <c r="AY188" s="174" t="s">
        <v>193</v>
      </c>
    </row>
    <row r="189" spans="2:65" s="1" customFormat="1" ht="37.9" customHeight="1">
      <c r="B189" s="114"/>
      <c r="C189" s="157" t="s">
        <v>451</v>
      </c>
      <c r="D189" s="157" t="s">
        <v>207</v>
      </c>
      <c r="E189" s="158" t="s">
        <v>1992</v>
      </c>
      <c r="F189" s="159" t="s">
        <v>1993</v>
      </c>
      <c r="G189" s="160" t="s">
        <v>864</v>
      </c>
      <c r="H189" s="161">
        <v>192</v>
      </c>
      <c r="I189" s="162"/>
      <c r="J189" s="163">
        <f>ROUND(I189*H189,2)</f>
        <v>0</v>
      </c>
      <c r="K189" s="159" t="s">
        <v>1003</v>
      </c>
      <c r="L189" s="30"/>
      <c r="M189" s="164" t="s">
        <v>1</v>
      </c>
      <c r="N189" s="113" t="s">
        <v>39</v>
      </c>
      <c r="P189" s="153">
        <f>O189*H189</f>
        <v>0</v>
      </c>
      <c r="Q189" s="153">
        <v>0</v>
      </c>
      <c r="R189" s="153">
        <f>Q189*H189</f>
        <v>0</v>
      </c>
      <c r="S189" s="153">
        <v>0</v>
      </c>
      <c r="T189" s="154">
        <f>S189*H189</f>
        <v>0</v>
      </c>
      <c r="AR189" s="155" t="s">
        <v>268</v>
      </c>
      <c r="AT189" s="155" t="s">
        <v>207</v>
      </c>
      <c r="AU189" s="155" t="s">
        <v>82</v>
      </c>
      <c r="AY189" s="15" t="s">
        <v>193</v>
      </c>
      <c r="BE189" s="156">
        <f>IF(N189="základní",J189,0)</f>
        <v>0</v>
      </c>
      <c r="BF189" s="156">
        <f>IF(N189="snížená",J189,0)</f>
        <v>0</v>
      </c>
      <c r="BG189" s="156">
        <f>IF(N189="zákl. přenesená",J189,0)</f>
        <v>0</v>
      </c>
      <c r="BH189" s="156">
        <f>IF(N189="sníž. přenesená",J189,0)</f>
        <v>0</v>
      </c>
      <c r="BI189" s="156">
        <f>IF(N189="nulová",J189,0)</f>
        <v>0</v>
      </c>
      <c r="BJ189" s="15" t="s">
        <v>82</v>
      </c>
      <c r="BK189" s="156">
        <f>ROUND(I189*H189,2)</f>
        <v>0</v>
      </c>
      <c r="BL189" s="15" t="s">
        <v>268</v>
      </c>
      <c r="BM189" s="155" t="s">
        <v>3995</v>
      </c>
    </row>
    <row r="190" spans="2:65" s="1" customFormat="1" ht="11.25">
      <c r="B190" s="30"/>
      <c r="D190" s="180" t="s">
        <v>286</v>
      </c>
      <c r="F190" s="181" t="s">
        <v>1995</v>
      </c>
      <c r="I190" s="115"/>
      <c r="L190" s="30"/>
      <c r="M190" s="182"/>
      <c r="T190" s="54"/>
      <c r="AT190" s="15" t="s">
        <v>286</v>
      </c>
      <c r="AU190" s="15" t="s">
        <v>82</v>
      </c>
    </row>
    <row r="191" spans="2:65" s="12" customFormat="1" ht="11.25">
      <c r="B191" s="165"/>
      <c r="D191" s="166" t="s">
        <v>224</v>
      </c>
      <c r="E191" s="167" t="s">
        <v>1</v>
      </c>
      <c r="F191" s="168" t="s">
        <v>4068</v>
      </c>
      <c r="H191" s="169">
        <v>27.2</v>
      </c>
      <c r="I191" s="170"/>
      <c r="L191" s="165"/>
      <c r="M191" s="171"/>
      <c r="T191" s="172"/>
      <c r="AT191" s="167" t="s">
        <v>224</v>
      </c>
      <c r="AU191" s="167" t="s">
        <v>82</v>
      </c>
      <c r="AV191" s="12" t="s">
        <v>84</v>
      </c>
      <c r="AW191" s="12" t="s">
        <v>226</v>
      </c>
      <c r="AX191" s="12" t="s">
        <v>74</v>
      </c>
      <c r="AY191" s="167" t="s">
        <v>193</v>
      </c>
    </row>
    <row r="192" spans="2:65" s="12" customFormat="1" ht="11.25">
      <c r="B192" s="165"/>
      <c r="D192" s="166" t="s">
        <v>224</v>
      </c>
      <c r="E192" s="167" t="s">
        <v>1</v>
      </c>
      <c r="F192" s="168" t="s">
        <v>4069</v>
      </c>
      <c r="H192" s="169">
        <v>4.8</v>
      </c>
      <c r="I192" s="170"/>
      <c r="L192" s="165"/>
      <c r="M192" s="171"/>
      <c r="T192" s="172"/>
      <c r="AT192" s="167" t="s">
        <v>224</v>
      </c>
      <c r="AU192" s="167" t="s">
        <v>82</v>
      </c>
      <c r="AV192" s="12" t="s">
        <v>84</v>
      </c>
      <c r="AW192" s="12" t="s">
        <v>226</v>
      </c>
      <c r="AX192" s="12" t="s">
        <v>74</v>
      </c>
      <c r="AY192" s="167" t="s">
        <v>193</v>
      </c>
    </row>
    <row r="193" spans="2:65" s="13" customFormat="1" ht="11.25">
      <c r="B193" s="173"/>
      <c r="D193" s="166" t="s">
        <v>224</v>
      </c>
      <c r="E193" s="174" t="s">
        <v>1</v>
      </c>
      <c r="F193" s="175" t="s">
        <v>227</v>
      </c>
      <c r="H193" s="176">
        <v>32</v>
      </c>
      <c r="I193" s="177"/>
      <c r="L193" s="173"/>
      <c r="M193" s="178"/>
      <c r="T193" s="179"/>
      <c r="AT193" s="174" t="s">
        <v>224</v>
      </c>
      <c r="AU193" s="174" t="s">
        <v>82</v>
      </c>
      <c r="AV193" s="13" t="s">
        <v>192</v>
      </c>
      <c r="AW193" s="13" t="s">
        <v>226</v>
      </c>
      <c r="AX193" s="13" t="s">
        <v>82</v>
      </c>
      <c r="AY193" s="174" t="s">
        <v>193</v>
      </c>
    </row>
    <row r="194" spans="2:65" s="12" customFormat="1" ht="11.25">
      <c r="B194" s="165"/>
      <c r="D194" s="166" t="s">
        <v>224</v>
      </c>
      <c r="F194" s="168" t="s">
        <v>4070</v>
      </c>
      <c r="H194" s="169">
        <v>192</v>
      </c>
      <c r="I194" s="170"/>
      <c r="L194" s="165"/>
      <c r="M194" s="171"/>
      <c r="T194" s="172"/>
      <c r="AT194" s="167" t="s">
        <v>224</v>
      </c>
      <c r="AU194" s="167" t="s">
        <v>82</v>
      </c>
      <c r="AV194" s="12" t="s">
        <v>84</v>
      </c>
      <c r="AW194" s="12" t="s">
        <v>3</v>
      </c>
      <c r="AX194" s="12" t="s">
        <v>82</v>
      </c>
      <c r="AY194" s="167" t="s">
        <v>193</v>
      </c>
    </row>
    <row r="195" spans="2:65" s="1" customFormat="1" ht="44.25" customHeight="1">
      <c r="B195" s="114"/>
      <c r="C195" s="157" t="s">
        <v>282</v>
      </c>
      <c r="D195" s="157" t="s">
        <v>207</v>
      </c>
      <c r="E195" s="158" t="s">
        <v>2004</v>
      </c>
      <c r="F195" s="159" t="s">
        <v>2005</v>
      </c>
      <c r="G195" s="160" t="s">
        <v>864</v>
      </c>
      <c r="H195" s="161">
        <v>32</v>
      </c>
      <c r="I195" s="162"/>
      <c r="J195" s="163">
        <f>ROUND(I195*H195,2)</f>
        <v>0</v>
      </c>
      <c r="K195" s="159" t="s">
        <v>1085</v>
      </c>
      <c r="L195" s="30"/>
      <c r="M195" s="164" t="s">
        <v>1</v>
      </c>
      <c r="N195" s="113" t="s">
        <v>39</v>
      </c>
      <c r="P195" s="153">
        <f>O195*H195</f>
        <v>0</v>
      </c>
      <c r="Q195" s="153">
        <v>0</v>
      </c>
      <c r="R195" s="153">
        <f>Q195*H195</f>
        <v>0</v>
      </c>
      <c r="S195" s="153">
        <v>0</v>
      </c>
      <c r="T195" s="154">
        <f>S195*H195</f>
        <v>0</v>
      </c>
      <c r="AR195" s="155" t="s">
        <v>268</v>
      </c>
      <c r="AT195" s="155" t="s">
        <v>207</v>
      </c>
      <c r="AU195" s="155" t="s">
        <v>82</v>
      </c>
      <c r="AY195" s="15" t="s">
        <v>193</v>
      </c>
      <c r="BE195" s="156">
        <f>IF(N195="základní",J195,0)</f>
        <v>0</v>
      </c>
      <c r="BF195" s="156">
        <f>IF(N195="snížená",J195,0)</f>
        <v>0</v>
      </c>
      <c r="BG195" s="156">
        <f>IF(N195="zákl. přenesená",J195,0)</f>
        <v>0</v>
      </c>
      <c r="BH195" s="156">
        <f>IF(N195="sníž. přenesená",J195,0)</f>
        <v>0</v>
      </c>
      <c r="BI195" s="156">
        <f>IF(N195="nulová",J195,0)</f>
        <v>0</v>
      </c>
      <c r="BJ195" s="15" t="s">
        <v>82</v>
      </c>
      <c r="BK195" s="156">
        <f>ROUND(I195*H195,2)</f>
        <v>0</v>
      </c>
      <c r="BL195" s="15" t="s">
        <v>268</v>
      </c>
      <c r="BM195" s="155" t="s">
        <v>3997</v>
      </c>
    </row>
    <row r="196" spans="2:65" s="1" customFormat="1" ht="11.25">
      <c r="B196" s="30"/>
      <c r="D196" s="180" t="s">
        <v>286</v>
      </c>
      <c r="F196" s="181" t="s">
        <v>2007</v>
      </c>
      <c r="I196" s="115"/>
      <c r="L196" s="30"/>
      <c r="M196" s="182"/>
      <c r="T196" s="54"/>
      <c r="AT196" s="15" t="s">
        <v>286</v>
      </c>
      <c r="AU196" s="15" t="s">
        <v>82</v>
      </c>
    </row>
    <row r="197" spans="2:65" s="12" customFormat="1" ht="11.25">
      <c r="B197" s="165"/>
      <c r="D197" s="166" t="s">
        <v>224</v>
      </c>
      <c r="E197" s="167" t="s">
        <v>1</v>
      </c>
      <c r="F197" s="168" t="s">
        <v>4068</v>
      </c>
      <c r="H197" s="169">
        <v>27.2</v>
      </c>
      <c r="I197" s="170"/>
      <c r="L197" s="165"/>
      <c r="M197" s="171"/>
      <c r="T197" s="172"/>
      <c r="AT197" s="167" t="s">
        <v>224</v>
      </c>
      <c r="AU197" s="167" t="s">
        <v>82</v>
      </c>
      <c r="AV197" s="12" t="s">
        <v>84</v>
      </c>
      <c r="AW197" s="12" t="s">
        <v>226</v>
      </c>
      <c r="AX197" s="12" t="s">
        <v>74</v>
      </c>
      <c r="AY197" s="167" t="s">
        <v>193</v>
      </c>
    </row>
    <row r="198" spans="2:65" s="12" customFormat="1" ht="11.25">
      <c r="B198" s="165"/>
      <c r="D198" s="166" t="s">
        <v>224</v>
      </c>
      <c r="E198" s="167" t="s">
        <v>1</v>
      </c>
      <c r="F198" s="168" t="s">
        <v>4069</v>
      </c>
      <c r="H198" s="169">
        <v>4.8</v>
      </c>
      <c r="I198" s="170"/>
      <c r="L198" s="165"/>
      <c r="M198" s="171"/>
      <c r="T198" s="172"/>
      <c r="AT198" s="167" t="s">
        <v>224</v>
      </c>
      <c r="AU198" s="167" t="s">
        <v>82</v>
      </c>
      <c r="AV198" s="12" t="s">
        <v>84</v>
      </c>
      <c r="AW198" s="12" t="s">
        <v>226</v>
      </c>
      <c r="AX198" s="12" t="s">
        <v>74</v>
      </c>
      <c r="AY198" s="167" t="s">
        <v>193</v>
      </c>
    </row>
    <row r="199" spans="2:65" s="13" customFormat="1" ht="11.25">
      <c r="B199" s="173"/>
      <c r="D199" s="166" t="s">
        <v>224</v>
      </c>
      <c r="E199" s="174" t="s">
        <v>1</v>
      </c>
      <c r="F199" s="175" t="s">
        <v>227</v>
      </c>
      <c r="H199" s="176">
        <v>32</v>
      </c>
      <c r="I199" s="177"/>
      <c r="L199" s="173"/>
      <c r="M199" s="178"/>
      <c r="T199" s="179"/>
      <c r="AT199" s="174" t="s">
        <v>224</v>
      </c>
      <c r="AU199" s="174" t="s">
        <v>82</v>
      </c>
      <c r="AV199" s="13" t="s">
        <v>192</v>
      </c>
      <c r="AW199" s="13" t="s">
        <v>226</v>
      </c>
      <c r="AX199" s="13" t="s">
        <v>82</v>
      </c>
      <c r="AY199" s="174" t="s">
        <v>193</v>
      </c>
    </row>
    <row r="200" spans="2:65" s="1" customFormat="1" ht="24.2" customHeight="1">
      <c r="B200" s="114"/>
      <c r="C200" s="157" t="s">
        <v>285</v>
      </c>
      <c r="D200" s="157" t="s">
        <v>207</v>
      </c>
      <c r="E200" s="158" t="s">
        <v>929</v>
      </c>
      <c r="F200" s="159" t="s">
        <v>930</v>
      </c>
      <c r="G200" s="160" t="s">
        <v>864</v>
      </c>
      <c r="H200" s="161">
        <v>46.893000000000001</v>
      </c>
      <c r="I200" s="162"/>
      <c r="J200" s="163">
        <f>ROUND(I200*H200,2)</f>
        <v>0</v>
      </c>
      <c r="K200" s="159" t="s">
        <v>1003</v>
      </c>
      <c r="L200" s="30"/>
      <c r="M200" s="164" t="s">
        <v>1</v>
      </c>
      <c r="N200" s="113" t="s">
        <v>39</v>
      </c>
      <c r="P200" s="153">
        <f>O200*H200</f>
        <v>0</v>
      </c>
      <c r="Q200" s="153">
        <v>0</v>
      </c>
      <c r="R200" s="153">
        <f>Q200*H200</f>
        <v>0</v>
      </c>
      <c r="S200" s="153">
        <v>0</v>
      </c>
      <c r="T200" s="154">
        <f>S200*H200</f>
        <v>0</v>
      </c>
      <c r="AR200" s="155" t="s">
        <v>268</v>
      </c>
      <c r="AT200" s="155" t="s">
        <v>207</v>
      </c>
      <c r="AU200" s="155" t="s">
        <v>82</v>
      </c>
      <c r="AY200" s="15" t="s">
        <v>193</v>
      </c>
      <c r="BE200" s="156">
        <f>IF(N200="základní",J200,0)</f>
        <v>0</v>
      </c>
      <c r="BF200" s="156">
        <f>IF(N200="snížená",J200,0)</f>
        <v>0</v>
      </c>
      <c r="BG200" s="156">
        <f>IF(N200="zákl. přenesená",J200,0)</f>
        <v>0</v>
      </c>
      <c r="BH200" s="156">
        <f>IF(N200="sníž. přenesená",J200,0)</f>
        <v>0</v>
      </c>
      <c r="BI200" s="156">
        <f>IF(N200="nulová",J200,0)</f>
        <v>0</v>
      </c>
      <c r="BJ200" s="15" t="s">
        <v>82</v>
      </c>
      <c r="BK200" s="156">
        <f>ROUND(I200*H200,2)</f>
        <v>0</v>
      </c>
      <c r="BL200" s="15" t="s">
        <v>268</v>
      </c>
      <c r="BM200" s="155" t="s">
        <v>4003</v>
      </c>
    </row>
    <row r="201" spans="2:65" s="1" customFormat="1" ht="11.25">
      <c r="B201" s="30"/>
      <c r="D201" s="180" t="s">
        <v>286</v>
      </c>
      <c r="F201" s="181" t="s">
        <v>2011</v>
      </c>
      <c r="I201" s="115"/>
      <c r="L201" s="30"/>
      <c r="M201" s="182"/>
      <c r="T201" s="54"/>
      <c r="AT201" s="15" t="s">
        <v>286</v>
      </c>
      <c r="AU201" s="15" t="s">
        <v>82</v>
      </c>
    </row>
    <row r="202" spans="2:65" s="12" customFormat="1" ht="11.25">
      <c r="B202" s="165"/>
      <c r="D202" s="166" t="s">
        <v>224</v>
      </c>
      <c r="E202" s="167" t="s">
        <v>1</v>
      </c>
      <c r="F202" s="168" t="s">
        <v>4071</v>
      </c>
      <c r="H202" s="169">
        <v>21.260999999999999</v>
      </c>
      <c r="I202" s="170"/>
      <c r="L202" s="165"/>
      <c r="M202" s="171"/>
      <c r="T202" s="172"/>
      <c r="AT202" s="167" t="s">
        <v>224</v>
      </c>
      <c r="AU202" s="167" t="s">
        <v>82</v>
      </c>
      <c r="AV202" s="12" t="s">
        <v>84</v>
      </c>
      <c r="AW202" s="12" t="s">
        <v>226</v>
      </c>
      <c r="AX202" s="12" t="s">
        <v>74</v>
      </c>
      <c r="AY202" s="167" t="s">
        <v>193</v>
      </c>
    </row>
    <row r="203" spans="2:65" s="12" customFormat="1" ht="11.25">
      <c r="B203" s="165"/>
      <c r="D203" s="166" t="s">
        <v>224</v>
      </c>
      <c r="E203" s="167" t="s">
        <v>1</v>
      </c>
      <c r="F203" s="168" t="s">
        <v>4072</v>
      </c>
      <c r="H203" s="169">
        <v>0.108</v>
      </c>
      <c r="I203" s="170"/>
      <c r="L203" s="165"/>
      <c r="M203" s="171"/>
      <c r="T203" s="172"/>
      <c r="AT203" s="167" t="s">
        <v>224</v>
      </c>
      <c r="AU203" s="167" t="s">
        <v>82</v>
      </c>
      <c r="AV203" s="12" t="s">
        <v>84</v>
      </c>
      <c r="AW203" s="12" t="s">
        <v>226</v>
      </c>
      <c r="AX203" s="12" t="s">
        <v>74</v>
      </c>
      <c r="AY203" s="167" t="s">
        <v>193</v>
      </c>
    </row>
    <row r="204" spans="2:65" s="12" customFormat="1" ht="11.25">
      <c r="B204" s="165"/>
      <c r="D204" s="166" t="s">
        <v>224</v>
      </c>
      <c r="E204" s="167" t="s">
        <v>1</v>
      </c>
      <c r="F204" s="168" t="s">
        <v>4073</v>
      </c>
      <c r="H204" s="169">
        <v>6.1789199999999997</v>
      </c>
      <c r="I204" s="170"/>
      <c r="L204" s="165"/>
      <c r="M204" s="171"/>
      <c r="T204" s="172"/>
      <c r="AT204" s="167" t="s">
        <v>224</v>
      </c>
      <c r="AU204" s="167" t="s">
        <v>82</v>
      </c>
      <c r="AV204" s="12" t="s">
        <v>84</v>
      </c>
      <c r="AW204" s="12" t="s">
        <v>226</v>
      </c>
      <c r="AX204" s="12" t="s">
        <v>74</v>
      </c>
      <c r="AY204" s="167" t="s">
        <v>193</v>
      </c>
    </row>
    <row r="205" spans="2:65" s="12" customFormat="1" ht="11.25">
      <c r="B205" s="165"/>
      <c r="D205" s="166" t="s">
        <v>224</v>
      </c>
      <c r="E205" s="167" t="s">
        <v>1</v>
      </c>
      <c r="F205" s="168" t="s">
        <v>4074</v>
      </c>
      <c r="H205" s="169">
        <v>17.760000000000002</v>
      </c>
      <c r="I205" s="170"/>
      <c r="L205" s="165"/>
      <c r="M205" s="171"/>
      <c r="T205" s="172"/>
      <c r="AT205" s="167" t="s">
        <v>224</v>
      </c>
      <c r="AU205" s="167" t="s">
        <v>82</v>
      </c>
      <c r="AV205" s="12" t="s">
        <v>84</v>
      </c>
      <c r="AW205" s="12" t="s">
        <v>226</v>
      </c>
      <c r="AX205" s="12" t="s">
        <v>74</v>
      </c>
      <c r="AY205" s="167" t="s">
        <v>193</v>
      </c>
    </row>
    <row r="206" spans="2:65" s="12" customFormat="1" ht="11.25">
      <c r="B206" s="165"/>
      <c r="D206" s="166" t="s">
        <v>224</v>
      </c>
      <c r="E206" s="167" t="s">
        <v>1</v>
      </c>
      <c r="F206" s="168" t="s">
        <v>4075</v>
      </c>
      <c r="H206" s="169">
        <v>1.5854999999999999</v>
      </c>
      <c r="I206" s="170"/>
      <c r="L206" s="165"/>
      <c r="M206" s="171"/>
      <c r="T206" s="172"/>
      <c r="AT206" s="167" t="s">
        <v>224</v>
      </c>
      <c r="AU206" s="167" t="s">
        <v>82</v>
      </c>
      <c r="AV206" s="12" t="s">
        <v>84</v>
      </c>
      <c r="AW206" s="12" t="s">
        <v>226</v>
      </c>
      <c r="AX206" s="12" t="s">
        <v>74</v>
      </c>
      <c r="AY206" s="167" t="s">
        <v>193</v>
      </c>
    </row>
    <row r="207" spans="2:65" s="13" customFormat="1" ht="11.25">
      <c r="B207" s="173"/>
      <c r="D207" s="166" t="s">
        <v>224</v>
      </c>
      <c r="E207" s="174" t="s">
        <v>1</v>
      </c>
      <c r="F207" s="175" t="s">
        <v>227</v>
      </c>
      <c r="H207" s="176">
        <v>46.893419999999999</v>
      </c>
      <c r="I207" s="177"/>
      <c r="L207" s="173"/>
      <c r="M207" s="178"/>
      <c r="T207" s="179"/>
      <c r="AT207" s="174" t="s">
        <v>224</v>
      </c>
      <c r="AU207" s="174" t="s">
        <v>82</v>
      </c>
      <c r="AV207" s="13" t="s">
        <v>192</v>
      </c>
      <c r="AW207" s="13" t="s">
        <v>226</v>
      </c>
      <c r="AX207" s="13" t="s">
        <v>82</v>
      </c>
      <c r="AY207" s="174" t="s">
        <v>193</v>
      </c>
    </row>
    <row r="208" spans="2:65" s="1" customFormat="1" ht="21.75" customHeight="1">
      <c r="B208" s="114"/>
      <c r="C208" s="157" t="s">
        <v>467</v>
      </c>
      <c r="D208" s="157" t="s">
        <v>207</v>
      </c>
      <c r="E208" s="158" t="s">
        <v>2014</v>
      </c>
      <c r="F208" s="159" t="s">
        <v>2015</v>
      </c>
      <c r="G208" s="160" t="s">
        <v>199</v>
      </c>
      <c r="H208" s="161">
        <v>3</v>
      </c>
      <c r="I208" s="162"/>
      <c r="J208" s="163">
        <f>ROUND(I208*H208,2)</f>
        <v>0</v>
      </c>
      <c r="K208" s="159" t="s">
        <v>1</v>
      </c>
      <c r="L208" s="30"/>
      <c r="M208" s="164" t="s">
        <v>1</v>
      </c>
      <c r="N208" s="113" t="s">
        <v>39</v>
      </c>
      <c r="P208" s="153">
        <f>O208*H208</f>
        <v>0</v>
      </c>
      <c r="Q208" s="153">
        <v>0</v>
      </c>
      <c r="R208" s="153">
        <f>Q208*H208</f>
        <v>0</v>
      </c>
      <c r="S208" s="153">
        <v>0</v>
      </c>
      <c r="T208" s="154">
        <f>S208*H208</f>
        <v>0</v>
      </c>
      <c r="AR208" s="155" t="s">
        <v>192</v>
      </c>
      <c r="AT208" s="155" t="s">
        <v>207</v>
      </c>
      <c r="AU208" s="155" t="s">
        <v>82</v>
      </c>
      <c r="AY208" s="15" t="s">
        <v>193</v>
      </c>
      <c r="BE208" s="156">
        <f>IF(N208="základní",J208,0)</f>
        <v>0</v>
      </c>
      <c r="BF208" s="156">
        <f>IF(N208="snížená",J208,0)</f>
        <v>0</v>
      </c>
      <c r="BG208" s="156">
        <f>IF(N208="zákl. přenesená",J208,0)</f>
        <v>0</v>
      </c>
      <c r="BH208" s="156">
        <f>IF(N208="sníž. přenesená",J208,0)</f>
        <v>0</v>
      </c>
      <c r="BI208" s="156">
        <f>IF(N208="nulová",J208,0)</f>
        <v>0</v>
      </c>
      <c r="BJ208" s="15" t="s">
        <v>82</v>
      </c>
      <c r="BK208" s="156">
        <f>ROUND(I208*H208,2)</f>
        <v>0</v>
      </c>
      <c r="BL208" s="15" t="s">
        <v>192</v>
      </c>
      <c r="BM208" s="155" t="s">
        <v>4012</v>
      </c>
    </row>
    <row r="209" spans="2:65" s="1" customFormat="1" ht="16.5" customHeight="1">
      <c r="B209" s="114"/>
      <c r="C209" s="157" t="s">
        <v>290</v>
      </c>
      <c r="D209" s="157" t="s">
        <v>207</v>
      </c>
      <c r="E209" s="158" t="s">
        <v>2080</v>
      </c>
      <c r="F209" s="159" t="s">
        <v>2081</v>
      </c>
      <c r="G209" s="160" t="s">
        <v>857</v>
      </c>
      <c r="H209" s="161">
        <v>4.4999999999999998E-2</v>
      </c>
      <c r="I209" s="162"/>
      <c r="J209" s="163">
        <f>ROUND(I209*H209,2)</f>
        <v>0</v>
      </c>
      <c r="K209" s="159" t="s">
        <v>1</v>
      </c>
      <c r="L209" s="30"/>
      <c r="M209" s="164" t="s">
        <v>1</v>
      </c>
      <c r="N209" s="113" t="s">
        <v>39</v>
      </c>
      <c r="P209" s="153">
        <f>O209*H209</f>
        <v>0</v>
      </c>
      <c r="Q209" s="153">
        <v>0</v>
      </c>
      <c r="R209" s="153">
        <f>Q209*H209</f>
        <v>0</v>
      </c>
      <c r="S209" s="153">
        <v>0</v>
      </c>
      <c r="T209" s="154">
        <f>S209*H209</f>
        <v>0</v>
      </c>
      <c r="AR209" s="155" t="s">
        <v>1004</v>
      </c>
      <c r="AT209" s="155" t="s">
        <v>207</v>
      </c>
      <c r="AU209" s="155" t="s">
        <v>82</v>
      </c>
      <c r="AY209" s="15" t="s">
        <v>193</v>
      </c>
      <c r="BE209" s="156">
        <f>IF(N209="základní",J209,0)</f>
        <v>0</v>
      </c>
      <c r="BF209" s="156">
        <f>IF(N209="snížená",J209,0)</f>
        <v>0</v>
      </c>
      <c r="BG209" s="156">
        <f>IF(N209="zákl. přenesená",J209,0)</f>
        <v>0</v>
      </c>
      <c r="BH209" s="156">
        <f>IF(N209="sníž. přenesená",J209,0)</f>
        <v>0</v>
      </c>
      <c r="BI209" s="156">
        <f>IF(N209="nulová",J209,0)</f>
        <v>0</v>
      </c>
      <c r="BJ209" s="15" t="s">
        <v>82</v>
      </c>
      <c r="BK209" s="156">
        <f>ROUND(I209*H209,2)</f>
        <v>0</v>
      </c>
      <c r="BL209" s="15" t="s">
        <v>1004</v>
      </c>
      <c r="BM209" s="155" t="s">
        <v>4013</v>
      </c>
    </row>
    <row r="210" spans="2:65" s="1" customFormat="1" ht="16.5" customHeight="1">
      <c r="B210" s="114"/>
      <c r="C210" s="143" t="s">
        <v>477</v>
      </c>
      <c r="D210" s="143" t="s">
        <v>196</v>
      </c>
      <c r="E210" s="144" t="s">
        <v>2087</v>
      </c>
      <c r="F210" s="145" t="s">
        <v>1008</v>
      </c>
      <c r="G210" s="146" t="s">
        <v>857</v>
      </c>
      <c r="H210" s="147">
        <v>4.4999999999999998E-2</v>
      </c>
      <c r="I210" s="148"/>
      <c r="J210" s="149">
        <f>ROUND(I210*H210,2)</f>
        <v>0</v>
      </c>
      <c r="K210" s="145" t="s">
        <v>1</v>
      </c>
      <c r="L210" s="150"/>
      <c r="M210" s="151" t="s">
        <v>1</v>
      </c>
      <c r="N210" s="152" t="s">
        <v>39</v>
      </c>
      <c r="P210" s="153">
        <f>O210*H210</f>
        <v>0</v>
      </c>
      <c r="Q210" s="153">
        <v>0</v>
      </c>
      <c r="R210" s="153">
        <f>Q210*H210</f>
        <v>0</v>
      </c>
      <c r="S210" s="153">
        <v>0</v>
      </c>
      <c r="T210" s="154">
        <f>S210*H210</f>
        <v>0</v>
      </c>
      <c r="AR210" s="155" t="s">
        <v>1004</v>
      </c>
      <c r="AT210" s="155" t="s">
        <v>196</v>
      </c>
      <c r="AU210" s="155" t="s">
        <v>82</v>
      </c>
      <c r="AY210" s="15" t="s">
        <v>193</v>
      </c>
      <c r="BE210" s="156">
        <f>IF(N210="základní",J210,0)</f>
        <v>0</v>
      </c>
      <c r="BF210" s="156">
        <f>IF(N210="snížená",J210,0)</f>
        <v>0</v>
      </c>
      <c r="BG210" s="156">
        <f>IF(N210="zákl. přenesená",J210,0)</f>
        <v>0</v>
      </c>
      <c r="BH210" s="156">
        <f>IF(N210="sníž. přenesená",J210,0)</f>
        <v>0</v>
      </c>
      <c r="BI210" s="156">
        <f>IF(N210="nulová",J210,0)</f>
        <v>0</v>
      </c>
      <c r="BJ210" s="15" t="s">
        <v>82</v>
      </c>
      <c r="BK210" s="156">
        <f>ROUND(I210*H210,2)</f>
        <v>0</v>
      </c>
      <c r="BL210" s="15" t="s">
        <v>1004</v>
      </c>
      <c r="BM210" s="155" t="s">
        <v>4015</v>
      </c>
    </row>
    <row r="211" spans="2:65" s="11" customFormat="1" ht="25.9" customHeight="1">
      <c r="B211" s="131"/>
      <c r="D211" s="132" t="s">
        <v>73</v>
      </c>
      <c r="E211" s="133" t="s">
        <v>993</v>
      </c>
      <c r="F211" s="133" t="s">
        <v>994</v>
      </c>
      <c r="I211" s="134"/>
      <c r="J211" s="135">
        <f>BK211</f>
        <v>0</v>
      </c>
      <c r="L211" s="131"/>
      <c r="M211" s="136"/>
      <c r="P211" s="137">
        <f>SUM(P212:P245)</f>
        <v>0</v>
      </c>
      <c r="R211" s="137">
        <f>SUM(R212:R245)</f>
        <v>14.838930150000001</v>
      </c>
      <c r="T211" s="138">
        <f>SUM(T212:T245)</f>
        <v>46.576249999999995</v>
      </c>
      <c r="AR211" s="132" t="s">
        <v>203</v>
      </c>
      <c r="AT211" s="139" t="s">
        <v>73</v>
      </c>
      <c r="AU211" s="139" t="s">
        <v>74</v>
      </c>
      <c r="AY211" s="132" t="s">
        <v>193</v>
      </c>
      <c r="BK211" s="140">
        <f>SUM(BK212:BK245)</f>
        <v>0</v>
      </c>
    </row>
    <row r="212" spans="2:65" s="1" customFormat="1" ht="44.25" customHeight="1">
      <c r="B212" s="114"/>
      <c r="C212" s="157" t="s">
        <v>294</v>
      </c>
      <c r="D212" s="157" t="s">
        <v>207</v>
      </c>
      <c r="E212" s="158" t="s">
        <v>734</v>
      </c>
      <c r="F212" s="159" t="s">
        <v>735</v>
      </c>
      <c r="G212" s="160" t="s">
        <v>736</v>
      </c>
      <c r="H212" s="161">
        <v>28.7</v>
      </c>
      <c r="I212" s="162"/>
      <c r="J212" s="163">
        <f>ROUND(I212*H212,2)</f>
        <v>0</v>
      </c>
      <c r="K212" s="159" t="s">
        <v>1003</v>
      </c>
      <c r="L212" s="30"/>
      <c r="M212" s="164" t="s">
        <v>1</v>
      </c>
      <c r="N212" s="113" t="s">
        <v>39</v>
      </c>
      <c r="P212" s="153">
        <f>O212*H212</f>
        <v>0</v>
      </c>
      <c r="Q212" s="153">
        <v>0</v>
      </c>
      <c r="R212" s="153">
        <f>Q212*H212</f>
        <v>0</v>
      </c>
      <c r="S212" s="153">
        <v>0</v>
      </c>
      <c r="T212" s="154">
        <f>S212*H212</f>
        <v>0</v>
      </c>
      <c r="AR212" s="155" t="s">
        <v>268</v>
      </c>
      <c r="AT212" s="155" t="s">
        <v>207</v>
      </c>
      <c r="AU212" s="155" t="s">
        <v>82</v>
      </c>
      <c r="AY212" s="15" t="s">
        <v>193</v>
      </c>
      <c r="BE212" s="156">
        <f>IF(N212="základní",J212,0)</f>
        <v>0</v>
      </c>
      <c r="BF212" s="156">
        <f>IF(N212="snížená",J212,0)</f>
        <v>0</v>
      </c>
      <c r="BG212" s="156">
        <f>IF(N212="zákl. přenesená",J212,0)</f>
        <v>0</v>
      </c>
      <c r="BH212" s="156">
        <f>IF(N212="sníž. přenesená",J212,0)</f>
        <v>0</v>
      </c>
      <c r="BI212" s="156">
        <f>IF(N212="nulová",J212,0)</f>
        <v>0</v>
      </c>
      <c r="BJ212" s="15" t="s">
        <v>82</v>
      </c>
      <c r="BK212" s="156">
        <f>ROUND(I212*H212,2)</f>
        <v>0</v>
      </c>
      <c r="BL212" s="15" t="s">
        <v>268</v>
      </c>
      <c r="BM212" s="155" t="s">
        <v>4016</v>
      </c>
    </row>
    <row r="213" spans="2:65" s="1" customFormat="1" ht="11.25">
      <c r="B213" s="30"/>
      <c r="D213" s="180" t="s">
        <v>286</v>
      </c>
      <c r="F213" s="181" t="s">
        <v>2144</v>
      </c>
      <c r="I213" s="115"/>
      <c r="L213" s="30"/>
      <c r="M213" s="182"/>
      <c r="T213" s="54"/>
      <c r="AT213" s="15" t="s">
        <v>286</v>
      </c>
      <c r="AU213" s="15" t="s">
        <v>82</v>
      </c>
    </row>
    <row r="214" spans="2:65" s="12" customFormat="1" ht="11.25">
      <c r="B214" s="165"/>
      <c r="D214" s="166" t="s">
        <v>224</v>
      </c>
      <c r="E214" s="167" t="s">
        <v>1</v>
      </c>
      <c r="F214" s="168" t="s">
        <v>4076</v>
      </c>
      <c r="H214" s="169">
        <v>28.7</v>
      </c>
      <c r="I214" s="170"/>
      <c r="L214" s="165"/>
      <c r="M214" s="171"/>
      <c r="T214" s="172"/>
      <c r="AT214" s="167" t="s">
        <v>224</v>
      </c>
      <c r="AU214" s="167" t="s">
        <v>82</v>
      </c>
      <c r="AV214" s="12" t="s">
        <v>84</v>
      </c>
      <c r="AW214" s="12" t="s">
        <v>226</v>
      </c>
      <c r="AX214" s="12" t="s">
        <v>82</v>
      </c>
      <c r="AY214" s="167" t="s">
        <v>193</v>
      </c>
    </row>
    <row r="215" spans="2:65" s="1" customFormat="1" ht="24.2" customHeight="1">
      <c r="B215" s="114"/>
      <c r="C215" s="157" t="s">
        <v>484</v>
      </c>
      <c r="D215" s="157" t="s">
        <v>207</v>
      </c>
      <c r="E215" s="158" t="s">
        <v>2147</v>
      </c>
      <c r="F215" s="159" t="s">
        <v>745</v>
      </c>
      <c r="G215" s="160" t="s">
        <v>736</v>
      </c>
      <c r="H215" s="161">
        <v>33.005000000000003</v>
      </c>
      <c r="I215" s="162"/>
      <c r="J215" s="163">
        <f>ROUND(I215*H215,2)</f>
        <v>0</v>
      </c>
      <c r="K215" s="159" t="s">
        <v>1003</v>
      </c>
      <c r="L215" s="30"/>
      <c r="M215" s="164" t="s">
        <v>1</v>
      </c>
      <c r="N215" s="113" t="s">
        <v>39</v>
      </c>
      <c r="P215" s="153">
        <f>O215*H215</f>
        <v>0</v>
      </c>
      <c r="Q215" s="153">
        <v>3.0000000000000001E-5</v>
      </c>
      <c r="R215" s="153">
        <f>Q215*H215</f>
        <v>9.9015000000000019E-4</v>
      </c>
      <c r="S215" s="153">
        <v>0</v>
      </c>
      <c r="T215" s="154">
        <f>S215*H215</f>
        <v>0</v>
      </c>
      <c r="AR215" s="155" t="s">
        <v>268</v>
      </c>
      <c r="AT215" s="155" t="s">
        <v>207</v>
      </c>
      <c r="AU215" s="155" t="s">
        <v>82</v>
      </c>
      <c r="AY215" s="15" t="s">
        <v>193</v>
      </c>
      <c r="BE215" s="156">
        <f>IF(N215="základní",J215,0)</f>
        <v>0</v>
      </c>
      <c r="BF215" s="156">
        <f>IF(N215="snížená",J215,0)</f>
        <v>0</v>
      </c>
      <c r="BG215" s="156">
        <f>IF(N215="zákl. přenesená",J215,0)</f>
        <v>0</v>
      </c>
      <c r="BH215" s="156">
        <f>IF(N215="sníž. přenesená",J215,0)</f>
        <v>0</v>
      </c>
      <c r="BI215" s="156">
        <f>IF(N215="nulová",J215,0)</f>
        <v>0</v>
      </c>
      <c r="BJ215" s="15" t="s">
        <v>82</v>
      </c>
      <c r="BK215" s="156">
        <f>ROUND(I215*H215,2)</f>
        <v>0</v>
      </c>
      <c r="BL215" s="15" t="s">
        <v>268</v>
      </c>
      <c r="BM215" s="155" t="s">
        <v>4018</v>
      </c>
    </row>
    <row r="216" spans="2:65" s="1" customFormat="1" ht="11.25">
      <c r="B216" s="30"/>
      <c r="D216" s="180" t="s">
        <v>286</v>
      </c>
      <c r="F216" s="181" t="s">
        <v>2149</v>
      </c>
      <c r="I216" s="115"/>
      <c r="L216" s="30"/>
      <c r="M216" s="182"/>
      <c r="T216" s="54"/>
      <c r="AT216" s="15" t="s">
        <v>286</v>
      </c>
      <c r="AU216" s="15" t="s">
        <v>82</v>
      </c>
    </row>
    <row r="217" spans="2:65" s="12" customFormat="1" ht="11.25">
      <c r="B217" s="165"/>
      <c r="D217" s="166" t="s">
        <v>224</v>
      </c>
      <c r="E217" s="167" t="s">
        <v>1</v>
      </c>
      <c r="F217" s="168" t="s">
        <v>4076</v>
      </c>
      <c r="H217" s="169">
        <v>28.7</v>
      </c>
      <c r="I217" s="170"/>
      <c r="L217" s="165"/>
      <c r="M217" s="171"/>
      <c r="T217" s="172"/>
      <c r="AT217" s="167" t="s">
        <v>224</v>
      </c>
      <c r="AU217" s="167" t="s">
        <v>82</v>
      </c>
      <c r="AV217" s="12" t="s">
        <v>84</v>
      </c>
      <c r="AW217" s="12" t="s">
        <v>226</v>
      </c>
      <c r="AX217" s="12" t="s">
        <v>82</v>
      </c>
      <c r="AY217" s="167" t="s">
        <v>193</v>
      </c>
    </row>
    <row r="218" spans="2:65" s="12" customFormat="1" ht="11.25">
      <c r="B218" s="165"/>
      <c r="D218" s="166" t="s">
        <v>224</v>
      </c>
      <c r="F218" s="168" t="s">
        <v>4077</v>
      </c>
      <c r="H218" s="169">
        <v>33.005000000000003</v>
      </c>
      <c r="I218" s="170"/>
      <c r="L218" s="165"/>
      <c r="M218" s="171"/>
      <c r="T218" s="172"/>
      <c r="AT218" s="167" t="s">
        <v>224</v>
      </c>
      <c r="AU218" s="167" t="s">
        <v>82</v>
      </c>
      <c r="AV218" s="12" t="s">
        <v>84</v>
      </c>
      <c r="AW218" s="12" t="s">
        <v>3</v>
      </c>
      <c r="AX218" s="12" t="s">
        <v>82</v>
      </c>
      <c r="AY218" s="167" t="s">
        <v>193</v>
      </c>
    </row>
    <row r="219" spans="2:65" s="1" customFormat="1" ht="37.9" customHeight="1">
      <c r="B219" s="114"/>
      <c r="C219" s="157" t="s">
        <v>491</v>
      </c>
      <c r="D219" s="157" t="s">
        <v>207</v>
      </c>
      <c r="E219" s="158" t="s">
        <v>3627</v>
      </c>
      <c r="F219" s="159" t="s">
        <v>3628</v>
      </c>
      <c r="G219" s="160" t="s">
        <v>736</v>
      </c>
      <c r="H219" s="161">
        <v>26.425000000000001</v>
      </c>
      <c r="I219" s="162"/>
      <c r="J219" s="163">
        <f>ROUND(I219*H219,2)</f>
        <v>0</v>
      </c>
      <c r="K219" s="159" t="s">
        <v>239</v>
      </c>
      <c r="L219" s="30"/>
      <c r="M219" s="164" t="s">
        <v>1</v>
      </c>
      <c r="N219" s="113" t="s">
        <v>39</v>
      </c>
      <c r="P219" s="153">
        <f>O219*H219</f>
        <v>0</v>
      </c>
      <c r="Q219" s="153">
        <v>0</v>
      </c>
      <c r="R219" s="153">
        <f>Q219*H219</f>
        <v>0</v>
      </c>
      <c r="S219" s="153">
        <v>0</v>
      </c>
      <c r="T219" s="154">
        <f>S219*H219</f>
        <v>0</v>
      </c>
      <c r="AR219" s="155" t="s">
        <v>268</v>
      </c>
      <c r="AT219" s="155" t="s">
        <v>207</v>
      </c>
      <c r="AU219" s="155" t="s">
        <v>82</v>
      </c>
      <c r="AY219" s="15" t="s">
        <v>193</v>
      </c>
      <c r="BE219" s="156">
        <f>IF(N219="základní",J219,0)</f>
        <v>0</v>
      </c>
      <c r="BF219" s="156">
        <f>IF(N219="snížená",J219,0)</f>
        <v>0</v>
      </c>
      <c r="BG219" s="156">
        <f>IF(N219="zákl. přenesená",J219,0)</f>
        <v>0</v>
      </c>
      <c r="BH219" s="156">
        <f>IF(N219="sníž. přenesená",J219,0)</f>
        <v>0</v>
      </c>
      <c r="BI219" s="156">
        <f>IF(N219="nulová",J219,0)</f>
        <v>0</v>
      </c>
      <c r="BJ219" s="15" t="s">
        <v>82</v>
      </c>
      <c r="BK219" s="156">
        <f>ROUND(I219*H219,2)</f>
        <v>0</v>
      </c>
      <c r="BL219" s="15" t="s">
        <v>268</v>
      </c>
      <c r="BM219" s="155" t="s">
        <v>4022</v>
      </c>
    </row>
    <row r="220" spans="2:65" s="1" customFormat="1" ht="11.25">
      <c r="B220" s="30"/>
      <c r="D220" s="180" t="s">
        <v>286</v>
      </c>
      <c r="F220" s="181" t="s">
        <v>3630</v>
      </c>
      <c r="I220" s="115"/>
      <c r="L220" s="30"/>
      <c r="M220" s="182"/>
      <c r="T220" s="54"/>
      <c r="AT220" s="15" t="s">
        <v>286</v>
      </c>
      <c r="AU220" s="15" t="s">
        <v>82</v>
      </c>
    </row>
    <row r="221" spans="2:65" s="12" customFormat="1" ht="11.25">
      <c r="B221" s="165"/>
      <c r="D221" s="166" t="s">
        <v>224</v>
      </c>
      <c r="E221" s="167" t="s">
        <v>1</v>
      </c>
      <c r="F221" s="168" t="s">
        <v>4078</v>
      </c>
      <c r="H221" s="169">
        <v>26.425000000000001</v>
      </c>
      <c r="I221" s="170"/>
      <c r="L221" s="165"/>
      <c r="M221" s="171"/>
      <c r="T221" s="172"/>
      <c r="AT221" s="167" t="s">
        <v>224</v>
      </c>
      <c r="AU221" s="167" t="s">
        <v>82</v>
      </c>
      <c r="AV221" s="12" t="s">
        <v>84</v>
      </c>
      <c r="AW221" s="12" t="s">
        <v>226</v>
      </c>
      <c r="AX221" s="12" t="s">
        <v>82</v>
      </c>
      <c r="AY221" s="167" t="s">
        <v>193</v>
      </c>
    </row>
    <row r="222" spans="2:65" s="1" customFormat="1" ht="33" customHeight="1">
      <c r="B222" s="114"/>
      <c r="C222" s="157" t="s">
        <v>500</v>
      </c>
      <c r="D222" s="157" t="s">
        <v>207</v>
      </c>
      <c r="E222" s="158" t="s">
        <v>3663</v>
      </c>
      <c r="F222" s="159" t="s">
        <v>3664</v>
      </c>
      <c r="G222" s="160" t="s">
        <v>736</v>
      </c>
      <c r="H222" s="161">
        <v>26.425000000000001</v>
      </c>
      <c r="I222" s="162"/>
      <c r="J222" s="163">
        <f>ROUND(I222*H222,2)</f>
        <v>0</v>
      </c>
      <c r="K222" s="159" t="s">
        <v>239</v>
      </c>
      <c r="L222" s="30"/>
      <c r="M222" s="164" t="s">
        <v>1</v>
      </c>
      <c r="N222" s="113" t="s">
        <v>39</v>
      </c>
      <c r="P222" s="153">
        <f>O222*H222</f>
        <v>0</v>
      </c>
      <c r="Q222" s="153">
        <v>0</v>
      </c>
      <c r="R222" s="153">
        <f>Q222*H222</f>
        <v>0</v>
      </c>
      <c r="S222" s="153">
        <v>0</v>
      </c>
      <c r="T222" s="154">
        <f>S222*H222</f>
        <v>0</v>
      </c>
      <c r="AR222" s="155" t="s">
        <v>268</v>
      </c>
      <c r="AT222" s="155" t="s">
        <v>207</v>
      </c>
      <c r="AU222" s="155" t="s">
        <v>82</v>
      </c>
      <c r="AY222" s="15" t="s">
        <v>193</v>
      </c>
      <c r="BE222" s="156">
        <f>IF(N222="základní",J222,0)</f>
        <v>0</v>
      </c>
      <c r="BF222" s="156">
        <f>IF(N222="snížená",J222,0)</f>
        <v>0</v>
      </c>
      <c r="BG222" s="156">
        <f>IF(N222="zákl. přenesená",J222,0)</f>
        <v>0</v>
      </c>
      <c r="BH222" s="156">
        <f>IF(N222="sníž. přenesená",J222,0)</f>
        <v>0</v>
      </c>
      <c r="BI222" s="156">
        <f>IF(N222="nulová",J222,0)</f>
        <v>0</v>
      </c>
      <c r="BJ222" s="15" t="s">
        <v>82</v>
      </c>
      <c r="BK222" s="156">
        <f>ROUND(I222*H222,2)</f>
        <v>0</v>
      </c>
      <c r="BL222" s="15" t="s">
        <v>268</v>
      </c>
      <c r="BM222" s="155" t="s">
        <v>4026</v>
      </c>
    </row>
    <row r="223" spans="2:65" s="1" customFormat="1" ht="11.25">
      <c r="B223" s="30"/>
      <c r="D223" s="180" t="s">
        <v>286</v>
      </c>
      <c r="F223" s="181" t="s">
        <v>3666</v>
      </c>
      <c r="I223" s="115"/>
      <c r="L223" s="30"/>
      <c r="M223" s="182"/>
      <c r="T223" s="54"/>
      <c r="AT223" s="15" t="s">
        <v>286</v>
      </c>
      <c r="AU223" s="15" t="s">
        <v>82</v>
      </c>
    </row>
    <row r="224" spans="2:65" s="12" customFormat="1" ht="11.25">
      <c r="B224" s="165"/>
      <c r="D224" s="166" t="s">
        <v>224</v>
      </c>
      <c r="E224" s="167" t="s">
        <v>1</v>
      </c>
      <c r="F224" s="168" t="s">
        <v>4079</v>
      </c>
      <c r="H224" s="169">
        <v>26.425000000000001</v>
      </c>
      <c r="I224" s="170"/>
      <c r="L224" s="165"/>
      <c r="M224" s="171"/>
      <c r="T224" s="172"/>
      <c r="AT224" s="167" t="s">
        <v>224</v>
      </c>
      <c r="AU224" s="167" t="s">
        <v>82</v>
      </c>
      <c r="AV224" s="12" t="s">
        <v>84</v>
      </c>
      <c r="AW224" s="12" t="s">
        <v>226</v>
      </c>
      <c r="AX224" s="12" t="s">
        <v>74</v>
      </c>
      <c r="AY224" s="167" t="s">
        <v>193</v>
      </c>
    </row>
    <row r="225" spans="2:65" s="13" customFormat="1" ht="11.25">
      <c r="B225" s="173"/>
      <c r="D225" s="166" t="s">
        <v>224</v>
      </c>
      <c r="E225" s="174" t="s">
        <v>1</v>
      </c>
      <c r="F225" s="175" t="s">
        <v>227</v>
      </c>
      <c r="H225" s="176">
        <v>26.425000000000001</v>
      </c>
      <c r="I225" s="177"/>
      <c r="L225" s="173"/>
      <c r="M225" s="178"/>
      <c r="T225" s="179"/>
      <c r="AT225" s="174" t="s">
        <v>224</v>
      </c>
      <c r="AU225" s="174" t="s">
        <v>82</v>
      </c>
      <c r="AV225" s="13" t="s">
        <v>192</v>
      </c>
      <c r="AW225" s="13" t="s">
        <v>226</v>
      </c>
      <c r="AX225" s="13" t="s">
        <v>82</v>
      </c>
      <c r="AY225" s="174" t="s">
        <v>193</v>
      </c>
    </row>
    <row r="226" spans="2:65" s="1" customFormat="1" ht="37.9" customHeight="1">
      <c r="B226" s="114"/>
      <c r="C226" s="157" t="s">
        <v>306</v>
      </c>
      <c r="D226" s="157" t="s">
        <v>207</v>
      </c>
      <c r="E226" s="158" t="s">
        <v>3638</v>
      </c>
      <c r="F226" s="159" t="s">
        <v>3639</v>
      </c>
      <c r="G226" s="160" t="s">
        <v>736</v>
      </c>
      <c r="H226" s="161">
        <v>26.425000000000001</v>
      </c>
      <c r="I226" s="162"/>
      <c r="J226" s="163">
        <f>ROUND(I226*H226,2)</f>
        <v>0</v>
      </c>
      <c r="K226" s="159" t="s">
        <v>239</v>
      </c>
      <c r="L226" s="30"/>
      <c r="M226" s="164" t="s">
        <v>1</v>
      </c>
      <c r="N226" s="113" t="s">
        <v>39</v>
      </c>
      <c r="P226" s="153">
        <f>O226*H226</f>
        <v>0</v>
      </c>
      <c r="Q226" s="153">
        <v>0</v>
      </c>
      <c r="R226" s="153">
        <f>Q226*H226</f>
        <v>0</v>
      </c>
      <c r="S226" s="153">
        <v>0</v>
      </c>
      <c r="T226" s="154">
        <f>S226*H226</f>
        <v>0</v>
      </c>
      <c r="AR226" s="155" t="s">
        <v>268</v>
      </c>
      <c r="AT226" s="155" t="s">
        <v>207</v>
      </c>
      <c r="AU226" s="155" t="s">
        <v>82</v>
      </c>
      <c r="AY226" s="15" t="s">
        <v>193</v>
      </c>
      <c r="BE226" s="156">
        <f>IF(N226="základní",J226,0)</f>
        <v>0</v>
      </c>
      <c r="BF226" s="156">
        <f>IF(N226="snížená",J226,0)</f>
        <v>0</v>
      </c>
      <c r="BG226" s="156">
        <f>IF(N226="zákl. přenesená",J226,0)</f>
        <v>0</v>
      </c>
      <c r="BH226" s="156">
        <f>IF(N226="sníž. přenesená",J226,0)</f>
        <v>0</v>
      </c>
      <c r="BI226" s="156">
        <f>IF(N226="nulová",J226,0)</f>
        <v>0</v>
      </c>
      <c r="BJ226" s="15" t="s">
        <v>82</v>
      </c>
      <c r="BK226" s="156">
        <f>ROUND(I226*H226,2)</f>
        <v>0</v>
      </c>
      <c r="BL226" s="15" t="s">
        <v>268</v>
      </c>
      <c r="BM226" s="155" t="s">
        <v>4029</v>
      </c>
    </row>
    <row r="227" spans="2:65" s="1" customFormat="1" ht="11.25">
      <c r="B227" s="30"/>
      <c r="D227" s="180" t="s">
        <v>286</v>
      </c>
      <c r="F227" s="181" t="s">
        <v>3641</v>
      </c>
      <c r="I227" s="115"/>
      <c r="L227" s="30"/>
      <c r="M227" s="182"/>
      <c r="T227" s="54"/>
      <c r="AT227" s="15" t="s">
        <v>286</v>
      </c>
      <c r="AU227" s="15" t="s">
        <v>82</v>
      </c>
    </row>
    <row r="228" spans="2:65" s="12" customFormat="1" ht="11.25">
      <c r="B228" s="165"/>
      <c r="D228" s="166" t="s">
        <v>224</v>
      </c>
      <c r="E228" s="167" t="s">
        <v>1</v>
      </c>
      <c r="F228" s="168" t="s">
        <v>4078</v>
      </c>
      <c r="H228" s="169">
        <v>26.425000000000001</v>
      </c>
      <c r="I228" s="170"/>
      <c r="L228" s="165"/>
      <c r="M228" s="171"/>
      <c r="T228" s="172"/>
      <c r="AT228" s="167" t="s">
        <v>224</v>
      </c>
      <c r="AU228" s="167" t="s">
        <v>82</v>
      </c>
      <c r="AV228" s="12" t="s">
        <v>84</v>
      </c>
      <c r="AW228" s="12" t="s">
        <v>226</v>
      </c>
      <c r="AX228" s="12" t="s">
        <v>82</v>
      </c>
      <c r="AY228" s="167" t="s">
        <v>193</v>
      </c>
    </row>
    <row r="229" spans="2:65" s="1" customFormat="1" ht="49.15" customHeight="1">
      <c r="B229" s="114"/>
      <c r="C229" s="157" t="s">
        <v>313</v>
      </c>
      <c r="D229" s="157" t="s">
        <v>207</v>
      </c>
      <c r="E229" s="158" t="s">
        <v>1049</v>
      </c>
      <c r="F229" s="159" t="s">
        <v>1050</v>
      </c>
      <c r="G229" s="160" t="s">
        <v>736</v>
      </c>
      <c r="H229" s="161">
        <v>148</v>
      </c>
      <c r="I229" s="162"/>
      <c r="J229" s="163">
        <f>ROUND(I229*H229,2)</f>
        <v>0</v>
      </c>
      <c r="K229" s="159" t="s">
        <v>1003</v>
      </c>
      <c r="L229" s="30"/>
      <c r="M229" s="164" t="s">
        <v>1</v>
      </c>
      <c r="N229" s="113" t="s">
        <v>39</v>
      </c>
      <c r="P229" s="153">
        <f>O229*H229</f>
        <v>0</v>
      </c>
      <c r="Q229" s="153">
        <v>8.4250000000000005E-2</v>
      </c>
      <c r="R229" s="153">
        <f>Q229*H229</f>
        <v>12.469000000000001</v>
      </c>
      <c r="S229" s="153">
        <v>0</v>
      </c>
      <c r="T229" s="154">
        <f>S229*H229</f>
        <v>0</v>
      </c>
      <c r="AR229" s="155" t="s">
        <v>268</v>
      </c>
      <c r="AT229" s="155" t="s">
        <v>207</v>
      </c>
      <c r="AU229" s="155" t="s">
        <v>82</v>
      </c>
      <c r="AY229" s="15" t="s">
        <v>193</v>
      </c>
      <c r="BE229" s="156">
        <f>IF(N229="základní",J229,0)</f>
        <v>0</v>
      </c>
      <c r="BF229" s="156">
        <f>IF(N229="snížená",J229,0)</f>
        <v>0</v>
      </c>
      <c r="BG229" s="156">
        <f>IF(N229="zákl. přenesená",J229,0)</f>
        <v>0</v>
      </c>
      <c r="BH229" s="156">
        <f>IF(N229="sníž. přenesená",J229,0)</f>
        <v>0</v>
      </c>
      <c r="BI229" s="156">
        <f>IF(N229="nulová",J229,0)</f>
        <v>0</v>
      </c>
      <c r="BJ229" s="15" t="s">
        <v>82</v>
      </c>
      <c r="BK229" s="156">
        <f>ROUND(I229*H229,2)</f>
        <v>0</v>
      </c>
      <c r="BL229" s="15" t="s">
        <v>268</v>
      </c>
      <c r="BM229" s="155" t="s">
        <v>4036</v>
      </c>
    </row>
    <row r="230" spans="2:65" s="1" customFormat="1" ht="11.25">
      <c r="B230" s="30"/>
      <c r="D230" s="180" t="s">
        <v>286</v>
      </c>
      <c r="F230" s="181" t="s">
        <v>1052</v>
      </c>
      <c r="I230" s="115"/>
      <c r="L230" s="30"/>
      <c r="M230" s="182"/>
      <c r="T230" s="54"/>
      <c r="AT230" s="15" t="s">
        <v>286</v>
      </c>
      <c r="AU230" s="15" t="s">
        <v>82</v>
      </c>
    </row>
    <row r="231" spans="2:65" s="12" customFormat="1" ht="11.25">
      <c r="B231" s="165"/>
      <c r="D231" s="166" t="s">
        <v>224</v>
      </c>
      <c r="E231" s="167" t="s">
        <v>1</v>
      </c>
      <c r="F231" s="168" t="s">
        <v>4080</v>
      </c>
      <c r="H231" s="169">
        <v>148</v>
      </c>
      <c r="I231" s="170"/>
      <c r="L231" s="165"/>
      <c r="M231" s="171"/>
      <c r="T231" s="172"/>
      <c r="AT231" s="167" t="s">
        <v>224</v>
      </c>
      <c r="AU231" s="167" t="s">
        <v>82</v>
      </c>
      <c r="AV231" s="12" t="s">
        <v>84</v>
      </c>
      <c r="AW231" s="12" t="s">
        <v>226</v>
      </c>
      <c r="AX231" s="12" t="s">
        <v>82</v>
      </c>
      <c r="AY231" s="167" t="s">
        <v>193</v>
      </c>
    </row>
    <row r="232" spans="2:65" s="1" customFormat="1" ht="24.2" customHeight="1">
      <c r="B232" s="114"/>
      <c r="C232" s="143" t="s">
        <v>519</v>
      </c>
      <c r="D232" s="143" t="s">
        <v>196</v>
      </c>
      <c r="E232" s="144" t="s">
        <v>3671</v>
      </c>
      <c r="F232" s="145" t="s">
        <v>3672</v>
      </c>
      <c r="G232" s="146" t="s">
        <v>736</v>
      </c>
      <c r="H232" s="147">
        <v>14.8</v>
      </c>
      <c r="I232" s="148"/>
      <c r="J232" s="149">
        <f>ROUND(I232*H232,2)</f>
        <v>0</v>
      </c>
      <c r="K232" s="145" t="s">
        <v>239</v>
      </c>
      <c r="L232" s="150"/>
      <c r="M232" s="151" t="s">
        <v>1</v>
      </c>
      <c r="N232" s="152" t="s">
        <v>39</v>
      </c>
      <c r="P232" s="153">
        <f>O232*H232</f>
        <v>0</v>
      </c>
      <c r="Q232" s="153">
        <v>0.152</v>
      </c>
      <c r="R232" s="153">
        <f>Q232*H232</f>
        <v>2.2496</v>
      </c>
      <c r="S232" s="153">
        <v>0</v>
      </c>
      <c r="T232" s="154">
        <f>S232*H232</f>
        <v>0</v>
      </c>
      <c r="AR232" s="155" t="s">
        <v>273</v>
      </c>
      <c r="AT232" s="155" t="s">
        <v>196</v>
      </c>
      <c r="AU232" s="155" t="s">
        <v>82</v>
      </c>
      <c r="AY232" s="15" t="s">
        <v>193</v>
      </c>
      <c r="BE232" s="156">
        <f>IF(N232="základní",J232,0)</f>
        <v>0</v>
      </c>
      <c r="BF232" s="156">
        <f>IF(N232="snížená",J232,0)</f>
        <v>0</v>
      </c>
      <c r="BG232" s="156">
        <f>IF(N232="zákl. přenesená",J232,0)</f>
        <v>0</v>
      </c>
      <c r="BH232" s="156">
        <f>IF(N232="sníž. přenesená",J232,0)</f>
        <v>0</v>
      </c>
      <c r="BI232" s="156">
        <f>IF(N232="nulová",J232,0)</f>
        <v>0</v>
      </c>
      <c r="BJ232" s="15" t="s">
        <v>82</v>
      </c>
      <c r="BK232" s="156">
        <f>ROUND(I232*H232,2)</f>
        <v>0</v>
      </c>
      <c r="BL232" s="15" t="s">
        <v>268</v>
      </c>
      <c r="BM232" s="155" t="s">
        <v>4038</v>
      </c>
    </row>
    <row r="233" spans="2:65" s="1" customFormat="1" ht="19.5">
      <c r="B233" s="30"/>
      <c r="D233" s="166" t="s">
        <v>1116</v>
      </c>
      <c r="F233" s="192" t="s">
        <v>3674</v>
      </c>
      <c r="I233" s="115"/>
      <c r="L233" s="30"/>
      <c r="M233" s="182"/>
      <c r="T233" s="54"/>
      <c r="AT233" s="15" t="s">
        <v>1116</v>
      </c>
      <c r="AU233" s="15" t="s">
        <v>82</v>
      </c>
    </row>
    <row r="234" spans="2:65" s="12" customFormat="1" ht="11.25">
      <c r="B234" s="165"/>
      <c r="D234" s="166" t="s">
        <v>224</v>
      </c>
      <c r="E234" s="167" t="s">
        <v>1</v>
      </c>
      <c r="F234" s="168" t="s">
        <v>4081</v>
      </c>
      <c r="H234" s="169">
        <v>14.8</v>
      </c>
      <c r="I234" s="170"/>
      <c r="L234" s="165"/>
      <c r="M234" s="171"/>
      <c r="T234" s="172"/>
      <c r="AT234" s="167" t="s">
        <v>224</v>
      </c>
      <c r="AU234" s="167" t="s">
        <v>82</v>
      </c>
      <c r="AV234" s="12" t="s">
        <v>84</v>
      </c>
      <c r="AW234" s="12" t="s">
        <v>226</v>
      </c>
      <c r="AX234" s="12" t="s">
        <v>82</v>
      </c>
      <c r="AY234" s="167" t="s">
        <v>193</v>
      </c>
    </row>
    <row r="235" spans="2:65" s="1" customFormat="1" ht="37.9" customHeight="1">
      <c r="B235" s="114"/>
      <c r="C235" s="157" t="s">
        <v>316</v>
      </c>
      <c r="D235" s="157" t="s">
        <v>207</v>
      </c>
      <c r="E235" s="158" t="s">
        <v>1070</v>
      </c>
      <c r="F235" s="159" t="s">
        <v>1071</v>
      </c>
      <c r="G235" s="160" t="s">
        <v>221</v>
      </c>
      <c r="H235" s="161">
        <v>1</v>
      </c>
      <c r="I235" s="162"/>
      <c r="J235" s="163">
        <f>ROUND(I235*H235,2)</f>
        <v>0</v>
      </c>
      <c r="K235" s="159" t="s">
        <v>1003</v>
      </c>
      <c r="L235" s="30"/>
      <c r="M235" s="164" t="s">
        <v>1</v>
      </c>
      <c r="N235" s="113" t="s">
        <v>39</v>
      </c>
      <c r="P235" s="153">
        <f>O235*H235</f>
        <v>0</v>
      </c>
      <c r="Q235" s="153">
        <v>0.11934</v>
      </c>
      <c r="R235" s="153">
        <f>Q235*H235</f>
        <v>0.11934</v>
      </c>
      <c r="S235" s="153">
        <v>0</v>
      </c>
      <c r="T235" s="154">
        <f>S235*H235</f>
        <v>0</v>
      </c>
      <c r="AR235" s="155" t="s">
        <v>268</v>
      </c>
      <c r="AT235" s="155" t="s">
        <v>207</v>
      </c>
      <c r="AU235" s="155" t="s">
        <v>82</v>
      </c>
      <c r="AY235" s="15" t="s">
        <v>193</v>
      </c>
      <c r="BE235" s="156">
        <f>IF(N235="základní",J235,0)</f>
        <v>0</v>
      </c>
      <c r="BF235" s="156">
        <f>IF(N235="snížená",J235,0)</f>
        <v>0</v>
      </c>
      <c r="BG235" s="156">
        <f>IF(N235="zákl. přenesená",J235,0)</f>
        <v>0</v>
      </c>
      <c r="BH235" s="156">
        <f>IF(N235="sníž. přenesená",J235,0)</f>
        <v>0</v>
      </c>
      <c r="BI235" s="156">
        <f>IF(N235="nulová",J235,0)</f>
        <v>0</v>
      </c>
      <c r="BJ235" s="15" t="s">
        <v>82</v>
      </c>
      <c r="BK235" s="156">
        <f>ROUND(I235*H235,2)</f>
        <v>0</v>
      </c>
      <c r="BL235" s="15" t="s">
        <v>268</v>
      </c>
      <c r="BM235" s="155" t="s">
        <v>4040</v>
      </c>
    </row>
    <row r="236" spans="2:65" s="1" customFormat="1" ht="11.25">
      <c r="B236" s="30"/>
      <c r="D236" s="180" t="s">
        <v>286</v>
      </c>
      <c r="F236" s="181" t="s">
        <v>1073</v>
      </c>
      <c r="I236" s="115"/>
      <c r="L236" s="30"/>
      <c r="M236" s="182"/>
      <c r="T236" s="54"/>
      <c r="AT236" s="15" t="s">
        <v>286</v>
      </c>
      <c r="AU236" s="15" t="s">
        <v>82</v>
      </c>
    </row>
    <row r="237" spans="2:65" s="1" customFormat="1" ht="49.15" customHeight="1">
      <c r="B237" s="114"/>
      <c r="C237" s="157" t="s">
        <v>526</v>
      </c>
      <c r="D237" s="157" t="s">
        <v>207</v>
      </c>
      <c r="E237" s="158" t="s">
        <v>2187</v>
      </c>
      <c r="F237" s="159" t="s">
        <v>2188</v>
      </c>
      <c r="G237" s="160" t="s">
        <v>221</v>
      </c>
      <c r="H237" s="161">
        <v>1</v>
      </c>
      <c r="I237" s="162"/>
      <c r="J237" s="163">
        <f>ROUND(I237*H237,2)</f>
        <v>0</v>
      </c>
      <c r="K237" s="159" t="s">
        <v>1003</v>
      </c>
      <c r="L237" s="30"/>
      <c r="M237" s="164" t="s">
        <v>1</v>
      </c>
      <c r="N237" s="113" t="s">
        <v>39</v>
      </c>
      <c r="P237" s="153">
        <f>O237*H237</f>
        <v>0</v>
      </c>
      <c r="Q237" s="153">
        <v>0</v>
      </c>
      <c r="R237" s="153">
        <f>Q237*H237</f>
        <v>0</v>
      </c>
      <c r="S237" s="153">
        <v>0</v>
      </c>
      <c r="T237" s="154">
        <f>S237*H237</f>
        <v>0</v>
      </c>
      <c r="AR237" s="155" t="s">
        <v>268</v>
      </c>
      <c r="AT237" s="155" t="s">
        <v>207</v>
      </c>
      <c r="AU237" s="155" t="s">
        <v>82</v>
      </c>
      <c r="AY237" s="15" t="s">
        <v>193</v>
      </c>
      <c r="BE237" s="156">
        <f>IF(N237="základní",J237,0)</f>
        <v>0</v>
      </c>
      <c r="BF237" s="156">
        <f>IF(N237="snížená",J237,0)</f>
        <v>0</v>
      </c>
      <c r="BG237" s="156">
        <f>IF(N237="zákl. přenesená",J237,0)</f>
        <v>0</v>
      </c>
      <c r="BH237" s="156">
        <f>IF(N237="sníž. přenesená",J237,0)</f>
        <v>0</v>
      </c>
      <c r="BI237" s="156">
        <f>IF(N237="nulová",J237,0)</f>
        <v>0</v>
      </c>
      <c r="BJ237" s="15" t="s">
        <v>82</v>
      </c>
      <c r="BK237" s="156">
        <f>ROUND(I237*H237,2)</f>
        <v>0</v>
      </c>
      <c r="BL237" s="15" t="s">
        <v>268</v>
      </c>
      <c r="BM237" s="155" t="s">
        <v>4041</v>
      </c>
    </row>
    <row r="238" spans="2:65" s="1" customFormat="1" ht="11.25">
      <c r="B238" s="30"/>
      <c r="D238" s="180" t="s">
        <v>286</v>
      </c>
      <c r="F238" s="181" t="s">
        <v>2190</v>
      </c>
      <c r="I238" s="115"/>
      <c r="L238" s="30"/>
      <c r="M238" s="182"/>
      <c r="T238" s="54"/>
      <c r="AT238" s="15" t="s">
        <v>286</v>
      </c>
      <c r="AU238" s="15" t="s">
        <v>82</v>
      </c>
    </row>
    <row r="239" spans="2:65" s="1" customFormat="1" ht="37.9" customHeight="1">
      <c r="B239" s="114"/>
      <c r="C239" s="157" t="s">
        <v>321</v>
      </c>
      <c r="D239" s="157" t="s">
        <v>207</v>
      </c>
      <c r="E239" s="158" t="s">
        <v>3648</v>
      </c>
      <c r="F239" s="159" t="s">
        <v>3649</v>
      </c>
      <c r="G239" s="160" t="s">
        <v>736</v>
      </c>
      <c r="H239" s="161">
        <v>26.425000000000001</v>
      </c>
      <c r="I239" s="162"/>
      <c r="J239" s="163">
        <f>ROUND(I239*H239,2)</f>
        <v>0</v>
      </c>
      <c r="K239" s="159" t="s">
        <v>239</v>
      </c>
      <c r="L239" s="30"/>
      <c r="M239" s="164" t="s">
        <v>1</v>
      </c>
      <c r="N239" s="113" t="s">
        <v>39</v>
      </c>
      <c r="P239" s="153">
        <f>O239*H239</f>
        <v>0</v>
      </c>
      <c r="Q239" s="153">
        <v>0</v>
      </c>
      <c r="R239" s="153">
        <f>Q239*H239</f>
        <v>0</v>
      </c>
      <c r="S239" s="153">
        <v>0.17</v>
      </c>
      <c r="T239" s="154">
        <f>S239*H239</f>
        <v>4.4922500000000003</v>
      </c>
      <c r="AR239" s="155" t="s">
        <v>268</v>
      </c>
      <c r="AT239" s="155" t="s">
        <v>207</v>
      </c>
      <c r="AU239" s="155" t="s">
        <v>82</v>
      </c>
      <c r="AY239" s="15" t="s">
        <v>193</v>
      </c>
      <c r="BE239" s="156">
        <f>IF(N239="základní",J239,0)</f>
        <v>0</v>
      </c>
      <c r="BF239" s="156">
        <f>IF(N239="snížená",J239,0)</f>
        <v>0</v>
      </c>
      <c r="BG239" s="156">
        <f>IF(N239="zákl. přenesená",J239,0)</f>
        <v>0</v>
      </c>
      <c r="BH239" s="156">
        <f>IF(N239="sníž. přenesená",J239,0)</f>
        <v>0</v>
      </c>
      <c r="BI239" s="156">
        <f>IF(N239="nulová",J239,0)</f>
        <v>0</v>
      </c>
      <c r="BJ239" s="15" t="s">
        <v>82</v>
      </c>
      <c r="BK239" s="156">
        <f>ROUND(I239*H239,2)</f>
        <v>0</v>
      </c>
      <c r="BL239" s="15" t="s">
        <v>268</v>
      </c>
      <c r="BM239" s="155" t="s">
        <v>4042</v>
      </c>
    </row>
    <row r="240" spans="2:65" s="1" customFormat="1" ht="11.25">
      <c r="B240" s="30"/>
      <c r="D240" s="180" t="s">
        <v>286</v>
      </c>
      <c r="F240" s="181" t="s">
        <v>3651</v>
      </c>
      <c r="I240" s="115"/>
      <c r="L240" s="30"/>
      <c r="M240" s="182"/>
      <c r="T240" s="54"/>
      <c r="AT240" s="15" t="s">
        <v>286</v>
      </c>
      <c r="AU240" s="15" t="s">
        <v>82</v>
      </c>
    </row>
    <row r="241" spans="2:65" s="12" customFormat="1" ht="11.25">
      <c r="B241" s="165"/>
      <c r="D241" s="166" t="s">
        <v>224</v>
      </c>
      <c r="E241" s="167" t="s">
        <v>1</v>
      </c>
      <c r="F241" s="168" t="s">
        <v>4082</v>
      </c>
      <c r="H241" s="169">
        <v>26.425000000000001</v>
      </c>
      <c r="I241" s="170"/>
      <c r="L241" s="165"/>
      <c r="M241" s="171"/>
      <c r="T241" s="172"/>
      <c r="AT241" s="167" t="s">
        <v>224</v>
      </c>
      <c r="AU241" s="167" t="s">
        <v>82</v>
      </c>
      <c r="AV241" s="12" t="s">
        <v>84</v>
      </c>
      <c r="AW241" s="12" t="s">
        <v>226</v>
      </c>
      <c r="AX241" s="12" t="s">
        <v>82</v>
      </c>
      <c r="AY241" s="167" t="s">
        <v>193</v>
      </c>
    </row>
    <row r="242" spans="2:65" s="1" customFormat="1" ht="62.65" customHeight="1">
      <c r="B242" s="114"/>
      <c r="C242" s="157" t="s">
        <v>546</v>
      </c>
      <c r="D242" s="157" t="s">
        <v>207</v>
      </c>
      <c r="E242" s="158" t="s">
        <v>3621</v>
      </c>
      <c r="F242" s="159" t="s">
        <v>3622</v>
      </c>
      <c r="G242" s="160" t="s">
        <v>736</v>
      </c>
      <c r="H242" s="161">
        <v>148</v>
      </c>
      <c r="I242" s="162"/>
      <c r="J242" s="163">
        <f>ROUND(I242*H242,2)</f>
        <v>0</v>
      </c>
      <c r="K242" s="159" t="s">
        <v>239</v>
      </c>
      <c r="L242" s="30"/>
      <c r="M242" s="164" t="s">
        <v>1</v>
      </c>
      <c r="N242" s="113" t="s">
        <v>39</v>
      </c>
      <c r="P242" s="153">
        <f>O242*H242</f>
        <v>0</v>
      </c>
      <c r="Q242" s="153">
        <v>0</v>
      </c>
      <c r="R242" s="153">
        <f>Q242*H242</f>
        <v>0</v>
      </c>
      <c r="S242" s="153">
        <v>0.28299999999999997</v>
      </c>
      <c r="T242" s="154">
        <f>S242*H242</f>
        <v>41.883999999999993</v>
      </c>
      <c r="AR242" s="155" t="s">
        <v>268</v>
      </c>
      <c r="AT242" s="155" t="s">
        <v>207</v>
      </c>
      <c r="AU242" s="155" t="s">
        <v>82</v>
      </c>
      <c r="AY242" s="15" t="s">
        <v>193</v>
      </c>
      <c r="BE242" s="156">
        <f>IF(N242="základní",J242,0)</f>
        <v>0</v>
      </c>
      <c r="BF242" s="156">
        <f>IF(N242="snížená",J242,0)</f>
        <v>0</v>
      </c>
      <c r="BG242" s="156">
        <f>IF(N242="zákl. přenesená",J242,0)</f>
        <v>0</v>
      </c>
      <c r="BH242" s="156">
        <f>IF(N242="sníž. přenesená",J242,0)</f>
        <v>0</v>
      </c>
      <c r="BI242" s="156">
        <f>IF(N242="nulová",J242,0)</f>
        <v>0</v>
      </c>
      <c r="BJ242" s="15" t="s">
        <v>82</v>
      </c>
      <c r="BK242" s="156">
        <f>ROUND(I242*H242,2)</f>
        <v>0</v>
      </c>
      <c r="BL242" s="15" t="s">
        <v>268</v>
      </c>
      <c r="BM242" s="155" t="s">
        <v>4048</v>
      </c>
    </row>
    <row r="243" spans="2:65" s="1" customFormat="1" ht="11.25">
      <c r="B243" s="30"/>
      <c r="D243" s="180" t="s">
        <v>286</v>
      </c>
      <c r="F243" s="181" t="s">
        <v>3624</v>
      </c>
      <c r="I243" s="115"/>
      <c r="L243" s="30"/>
      <c r="M243" s="182"/>
      <c r="T243" s="54"/>
      <c r="AT243" s="15" t="s">
        <v>286</v>
      </c>
      <c r="AU243" s="15" t="s">
        <v>82</v>
      </c>
    </row>
    <row r="244" spans="2:65" s="1" customFormat="1" ht="37.9" customHeight="1">
      <c r="B244" s="114"/>
      <c r="C244" s="157" t="s">
        <v>268</v>
      </c>
      <c r="D244" s="157" t="s">
        <v>207</v>
      </c>
      <c r="E244" s="158" t="s">
        <v>2181</v>
      </c>
      <c r="F244" s="159" t="s">
        <v>2182</v>
      </c>
      <c r="G244" s="160" t="s">
        <v>221</v>
      </c>
      <c r="H244" s="161">
        <v>1</v>
      </c>
      <c r="I244" s="162"/>
      <c r="J244" s="163">
        <f>ROUND(I244*H244,2)</f>
        <v>0</v>
      </c>
      <c r="K244" s="159" t="s">
        <v>2183</v>
      </c>
      <c r="L244" s="30"/>
      <c r="M244" s="164" t="s">
        <v>1</v>
      </c>
      <c r="N244" s="113" t="s">
        <v>39</v>
      </c>
      <c r="P244" s="153">
        <f>O244*H244</f>
        <v>0</v>
      </c>
      <c r="Q244" s="153">
        <v>0</v>
      </c>
      <c r="R244" s="153">
        <f>Q244*H244</f>
        <v>0</v>
      </c>
      <c r="S244" s="153">
        <v>0.2</v>
      </c>
      <c r="T244" s="154">
        <f>S244*H244</f>
        <v>0.2</v>
      </c>
      <c r="AR244" s="155" t="s">
        <v>268</v>
      </c>
      <c r="AT244" s="155" t="s">
        <v>207</v>
      </c>
      <c r="AU244" s="155" t="s">
        <v>82</v>
      </c>
      <c r="AY244" s="15" t="s">
        <v>193</v>
      </c>
      <c r="BE244" s="156">
        <f>IF(N244="základní",J244,0)</f>
        <v>0</v>
      </c>
      <c r="BF244" s="156">
        <f>IF(N244="snížená",J244,0)</f>
        <v>0</v>
      </c>
      <c r="BG244" s="156">
        <f>IF(N244="zákl. přenesená",J244,0)</f>
        <v>0</v>
      </c>
      <c r="BH244" s="156">
        <f>IF(N244="sníž. přenesená",J244,0)</f>
        <v>0</v>
      </c>
      <c r="BI244" s="156">
        <f>IF(N244="nulová",J244,0)</f>
        <v>0</v>
      </c>
      <c r="BJ244" s="15" t="s">
        <v>82</v>
      </c>
      <c r="BK244" s="156">
        <f>ROUND(I244*H244,2)</f>
        <v>0</v>
      </c>
      <c r="BL244" s="15" t="s">
        <v>268</v>
      </c>
      <c r="BM244" s="155" t="s">
        <v>4049</v>
      </c>
    </row>
    <row r="245" spans="2:65" s="1" customFormat="1" ht="11.25">
      <c r="B245" s="30"/>
      <c r="D245" s="180" t="s">
        <v>286</v>
      </c>
      <c r="F245" s="181" t="s">
        <v>2185</v>
      </c>
      <c r="I245" s="115"/>
      <c r="L245" s="30"/>
      <c r="M245" s="190"/>
      <c r="N245" s="185"/>
      <c r="O245" s="185"/>
      <c r="P245" s="185"/>
      <c r="Q245" s="185"/>
      <c r="R245" s="185"/>
      <c r="S245" s="185"/>
      <c r="T245" s="191"/>
      <c r="AT245" s="15" t="s">
        <v>286</v>
      </c>
      <c r="AU245" s="15" t="s">
        <v>82</v>
      </c>
    </row>
    <row r="246" spans="2:65" s="1" customFormat="1" ht="6.95" customHeight="1">
      <c r="B246" s="42"/>
      <c r="C246" s="43"/>
      <c r="D246" s="43"/>
      <c r="E246" s="43"/>
      <c r="F246" s="43"/>
      <c r="G246" s="43"/>
      <c r="H246" s="43"/>
      <c r="I246" s="43"/>
      <c r="J246" s="43"/>
      <c r="K246" s="43"/>
      <c r="L246" s="30"/>
    </row>
  </sheetData>
  <autoFilter ref="C129:K245" xr:uid="{00000000-0009-0000-0000-000013000000}"/>
  <mergeCells count="14">
    <mergeCell ref="D108:F108"/>
    <mergeCell ref="E120:H120"/>
    <mergeCell ref="E122:H122"/>
    <mergeCell ref="L2:V2"/>
    <mergeCell ref="E87:H87"/>
    <mergeCell ref="D104:F104"/>
    <mergeCell ref="D105:F105"/>
    <mergeCell ref="D106:F106"/>
    <mergeCell ref="D107:F107"/>
    <mergeCell ref="E7:H7"/>
    <mergeCell ref="E9:H9"/>
    <mergeCell ref="E18:H18"/>
    <mergeCell ref="E27:H27"/>
    <mergeCell ref="E85:H85"/>
  </mergeCells>
  <hyperlinks>
    <hyperlink ref="F134" r:id="rId1" xr:uid="{00000000-0004-0000-1300-000000000000}"/>
    <hyperlink ref="F140" r:id="rId2" xr:uid="{00000000-0004-0000-1300-000001000000}"/>
    <hyperlink ref="F147" r:id="rId3" xr:uid="{00000000-0004-0000-1300-000002000000}"/>
    <hyperlink ref="F158" r:id="rId4" xr:uid="{00000000-0004-0000-1300-000003000000}"/>
    <hyperlink ref="F162" r:id="rId5" xr:uid="{00000000-0004-0000-1300-000004000000}"/>
    <hyperlink ref="F164" r:id="rId6" xr:uid="{00000000-0004-0000-1300-000005000000}"/>
    <hyperlink ref="F167" r:id="rId7" xr:uid="{00000000-0004-0000-1300-000006000000}"/>
    <hyperlink ref="F169" r:id="rId8" xr:uid="{00000000-0004-0000-1300-000007000000}"/>
    <hyperlink ref="F177" r:id="rId9" xr:uid="{00000000-0004-0000-1300-000008000000}"/>
    <hyperlink ref="F181" r:id="rId10" xr:uid="{00000000-0004-0000-1300-000009000000}"/>
    <hyperlink ref="F183" r:id="rId11" xr:uid="{00000000-0004-0000-1300-00000A000000}"/>
    <hyperlink ref="F185" r:id="rId12" xr:uid="{00000000-0004-0000-1300-00000B000000}"/>
    <hyperlink ref="F190" r:id="rId13" xr:uid="{00000000-0004-0000-1300-00000C000000}"/>
    <hyperlink ref="F196" r:id="rId14" xr:uid="{00000000-0004-0000-1300-00000D000000}"/>
    <hyperlink ref="F201" r:id="rId15" xr:uid="{00000000-0004-0000-1300-00000E000000}"/>
    <hyperlink ref="F213" r:id="rId16" xr:uid="{00000000-0004-0000-1300-00000F000000}"/>
    <hyperlink ref="F216" r:id="rId17" xr:uid="{00000000-0004-0000-1300-000010000000}"/>
    <hyperlink ref="F220" r:id="rId18" xr:uid="{00000000-0004-0000-1300-000011000000}"/>
    <hyperlink ref="F223" r:id="rId19" xr:uid="{00000000-0004-0000-1300-000012000000}"/>
    <hyperlink ref="F227" r:id="rId20" xr:uid="{00000000-0004-0000-1300-000013000000}"/>
    <hyperlink ref="F230" r:id="rId21" xr:uid="{00000000-0004-0000-1300-000014000000}"/>
    <hyperlink ref="F236" r:id="rId22" xr:uid="{00000000-0004-0000-1300-000015000000}"/>
    <hyperlink ref="F238" r:id="rId23" xr:uid="{00000000-0004-0000-1300-000016000000}"/>
    <hyperlink ref="F240" r:id="rId24" xr:uid="{00000000-0004-0000-1300-000017000000}"/>
    <hyperlink ref="F243" r:id="rId25" xr:uid="{00000000-0004-0000-1300-000018000000}"/>
    <hyperlink ref="F245" r:id="rId26" xr:uid="{00000000-0004-0000-1300-000019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7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375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140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30" customHeight="1">
      <c r="B9" s="30"/>
      <c r="E9" s="201" t="s">
        <v>4083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J103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ROUND((SUM(BE103:BE110) + SUM(BE130:BE374)),  2)</f>
        <v>0</v>
      </c>
      <c r="I35" s="92">
        <v>0.21</v>
      </c>
      <c r="J35" s="91">
        <f>ROUND(((SUM(BE103:BE110) + SUM(BE130:BE374))*I35),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ROUND((SUM(BF103:BF110) + SUM(BF130:BF374)),  2)</f>
        <v>0</v>
      </c>
      <c r="I36" s="92">
        <v>0.15</v>
      </c>
      <c r="J36" s="91">
        <f>ROUND(((SUM(BF103:BF110) + SUM(BF130:BF374))*I36),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ROUND((SUM(BG103:BG110) + SUM(BG130:BG374)),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ROUND((SUM(BH103:BH110) + SUM(BH130:BH374)),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ROUND((SUM(BI103:BI110) + SUM(BI130:BI374)),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30" customHeight="1">
      <c r="B87" s="30"/>
      <c r="E87" s="201" t="str">
        <f>E9</f>
        <v>SO 665 - Trakční kabelové vedení TBUS - U Cvičiště-Vrchlického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J130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J131</f>
        <v>0</v>
      </c>
      <c r="L97" s="104"/>
    </row>
    <row r="98" spans="2:65" s="9" customFormat="1" ht="19.899999999999999" customHeight="1">
      <c r="B98" s="108"/>
      <c r="D98" s="109" t="s">
        <v>1124</v>
      </c>
      <c r="E98" s="110"/>
      <c r="F98" s="110"/>
      <c r="G98" s="110"/>
      <c r="H98" s="110"/>
      <c r="I98" s="110"/>
      <c r="J98" s="111">
        <f>J132</f>
        <v>0</v>
      </c>
      <c r="L98" s="108"/>
    </row>
    <row r="99" spans="2:65" s="8" customFormat="1" ht="24.95" customHeight="1">
      <c r="B99" s="104"/>
      <c r="D99" s="105" t="s">
        <v>3324</v>
      </c>
      <c r="E99" s="106"/>
      <c r="F99" s="106"/>
      <c r="G99" s="106"/>
      <c r="H99" s="106"/>
      <c r="I99" s="106"/>
      <c r="J99" s="107">
        <f>J169</f>
        <v>0</v>
      </c>
      <c r="L99" s="104"/>
    </row>
    <row r="100" spans="2:65" s="8" customFormat="1" ht="24.95" customHeight="1">
      <c r="B100" s="104"/>
      <c r="D100" s="105" t="s">
        <v>1128</v>
      </c>
      <c r="E100" s="106"/>
      <c r="F100" s="106"/>
      <c r="G100" s="106"/>
      <c r="H100" s="106"/>
      <c r="I100" s="106"/>
      <c r="J100" s="107">
        <f>J299</f>
        <v>0</v>
      </c>
      <c r="L100" s="104"/>
    </row>
    <row r="101" spans="2:65" s="1" customFormat="1" ht="21.75" customHeight="1">
      <c r="B101" s="30"/>
      <c r="L101" s="30"/>
    </row>
    <row r="102" spans="2:65" s="1" customFormat="1" ht="6.95" customHeight="1">
      <c r="B102" s="30"/>
      <c r="L102" s="30"/>
    </row>
    <row r="103" spans="2:65" s="1" customFormat="1" ht="29.25" customHeight="1">
      <c r="B103" s="30"/>
      <c r="C103" s="103" t="s">
        <v>168</v>
      </c>
      <c r="J103" s="112">
        <f>ROUND(J104 + J105 + J106 + J107 + J108 + J109,2)</f>
        <v>0</v>
      </c>
      <c r="L103" s="30"/>
      <c r="N103" s="113" t="s">
        <v>38</v>
      </c>
    </row>
    <row r="104" spans="2:65" s="1" customFormat="1" ht="18" customHeight="1">
      <c r="B104" s="114"/>
      <c r="C104" s="115"/>
      <c r="D104" s="240" t="s">
        <v>169</v>
      </c>
      <c r="E104" s="241"/>
      <c r="F104" s="241"/>
      <c r="G104" s="115"/>
      <c r="H104" s="115"/>
      <c r="I104" s="115"/>
      <c r="J104" s="117">
        <v>0</v>
      </c>
      <c r="K104" s="115"/>
      <c r="L104" s="114"/>
      <c r="M104" s="115"/>
      <c r="N104" s="118" t="s">
        <v>39</v>
      </c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9" t="s">
        <v>144</v>
      </c>
      <c r="AZ104" s="115"/>
      <c r="BA104" s="115"/>
      <c r="BB104" s="115"/>
      <c r="BC104" s="115"/>
      <c r="BD104" s="115"/>
      <c r="BE104" s="120">
        <f t="shared" ref="BE104:BE109" si="0">IF(N104="základní",J104,0)</f>
        <v>0</v>
      </c>
      <c r="BF104" s="120">
        <f t="shared" ref="BF104:BF109" si="1">IF(N104="snížená",J104,0)</f>
        <v>0</v>
      </c>
      <c r="BG104" s="120">
        <f t="shared" ref="BG104:BG109" si="2">IF(N104="zákl. přenesená",J104,0)</f>
        <v>0</v>
      </c>
      <c r="BH104" s="120">
        <f t="shared" ref="BH104:BH109" si="3">IF(N104="sníž. přenesená",J104,0)</f>
        <v>0</v>
      </c>
      <c r="BI104" s="120">
        <f t="shared" ref="BI104:BI109" si="4">IF(N104="nulová",J104,0)</f>
        <v>0</v>
      </c>
      <c r="BJ104" s="119" t="s">
        <v>82</v>
      </c>
      <c r="BK104" s="115"/>
      <c r="BL104" s="115"/>
      <c r="BM104" s="115"/>
    </row>
    <row r="105" spans="2:65" s="1" customFormat="1" ht="18" customHeight="1">
      <c r="B105" s="114"/>
      <c r="C105" s="115"/>
      <c r="D105" s="240" t="s">
        <v>170</v>
      </c>
      <c r="E105" s="241"/>
      <c r="F105" s="241"/>
      <c r="G105" s="115"/>
      <c r="H105" s="115"/>
      <c r="I105" s="115"/>
      <c r="J105" s="117">
        <v>0</v>
      </c>
      <c r="K105" s="115"/>
      <c r="L105" s="114"/>
      <c r="M105" s="115"/>
      <c r="N105" s="118" t="s">
        <v>39</v>
      </c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9" t="s">
        <v>144</v>
      </c>
      <c r="AZ105" s="115"/>
      <c r="BA105" s="115"/>
      <c r="BB105" s="115"/>
      <c r="BC105" s="115"/>
      <c r="BD105" s="115"/>
      <c r="BE105" s="120">
        <f t="shared" si="0"/>
        <v>0</v>
      </c>
      <c r="BF105" s="120">
        <f t="shared" si="1"/>
        <v>0</v>
      </c>
      <c r="BG105" s="120">
        <f t="shared" si="2"/>
        <v>0</v>
      </c>
      <c r="BH105" s="120">
        <f t="shared" si="3"/>
        <v>0</v>
      </c>
      <c r="BI105" s="120">
        <f t="shared" si="4"/>
        <v>0</v>
      </c>
      <c r="BJ105" s="119" t="s">
        <v>82</v>
      </c>
      <c r="BK105" s="115"/>
      <c r="BL105" s="115"/>
      <c r="BM105" s="115"/>
    </row>
    <row r="106" spans="2:65" s="1" customFormat="1" ht="18" customHeight="1">
      <c r="B106" s="114"/>
      <c r="C106" s="115"/>
      <c r="D106" s="240" t="s">
        <v>171</v>
      </c>
      <c r="E106" s="241"/>
      <c r="F106" s="241"/>
      <c r="G106" s="115"/>
      <c r="H106" s="115"/>
      <c r="I106" s="115"/>
      <c r="J106" s="117">
        <v>0</v>
      </c>
      <c r="K106" s="115"/>
      <c r="L106" s="114"/>
      <c r="M106" s="115"/>
      <c r="N106" s="118" t="s">
        <v>39</v>
      </c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9" t="s">
        <v>144</v>
      </c>
      <c r="AZ106" s="115"/>
      <c r="BA106" s="115"/>
      <c r="BB106" s="115"/>
      <c r="BC106" s="115"/>
      <c r="BD106" s="115"/>
      <c r="BE106" s="120">
        <f t="shared" si="0"/>
        <v>0</v>
      </c>
      <c r="BF106" s="120">
        <f t="shared" si="1"/>
        <v>0</v>
      </c>
      <c r="BG106" s="120">
        <f t="shared" si="2"/>
        <v>0</v>
      </c>
      <c r="BH106" s="120">
        <f t="shared" si="3"/>
        <v>0</v>
      </c>
      <c r="BI106" s="120">
        <f t="shared" si="4"/>
        <v>0</v>
      </c>
      <c r="BJ106" s="119" t="s">
        <v>82</v>
      </c>
      <c r="BK106" s="115"/>
      <c r="BL106" s="115"/>
      <c r="BM106" s="115"/>
    </row>
    <row r="107" spans="2:65" s="1" customFormat="1" ht="18" customHeight="1">
      <c r="B107" s="114"/>
      <c r="C107" s="115"/>
      <c r="D107" s="240" t="s">
        <v>172</v>
      </c>
      <c r="E107" s="241"/>
      <c r="F107" s="241"/>
      <c r="G107" s="115"/>
      <c r="H107" s="115"/>
      <c r="I107" s="115"/>
      <c r="J107" s="117"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144</v>
      </c>
      <c r="AZ107" s="115"/>
      <c r="BA107" s="115"/>
      <c r="BB107" s="115"/>
      <c r="BC107" s="115"/>
      <c r="BD107" s="115"/>
      <c r="BE107" s="120">
        <f t="shared" si="0"/>
        <v>0</v>
      </c>
      <c r="BF107" s="120">
        <f t="shared" si="1"/>
        <v>0</v>
      </c>
      <c r="BG107" s="120">
        <f t="shared" si="2"/>
        <v>0</v>
      </c>
      <c r="BH107" s="120">
        <f t="shared" si="3"/>
        <v>0</v>
      </c>
      <c r="BI107" s="120">
        <f t="shared" si="4"/>
        <v>0</v>
      </c>
      <c r="BJ107" s="119" t="s">
        <v>82</v>
      </c>
      <c r="BK107" s="115"/>
      <c r="BL107" s="115"/>
      <c r="BM107" s="115"/>
    </row>
    <row r="108" spans="2:65" s="1" customFormat="1" ht="18" customHeight="1">
      <c r="B108" s="114"/>
      <c r="C108" s="115"/>
      <c r="D108" s="240" t="s">
        <v>173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si="0"/>
        <v>0</v>
      </c>
      <c r="BF108" s="120">
        <f t="shared" si="1"/>
        <v>0</v>
      </c>
      <c r="BG108" s="120">
        <f t="shared" si="2"/>
        <v>0</v>
      </c>
      <c r="BH108" s="120">
        <f t="shared" si="3"/>
        <v>0</v>
      </c>
      <c r="BI108" s="120">
        <f t="shared" si="4"/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116" t="s">
        <v>174</v>
      </c>
      <c r="E109" s="115"/>
      <c r="F109" s="115"/>
      <c r="G109" s="115"/>
      <c r="H109" s="115"/>
      <c r="I109" s="115"/>
      <c r="J109" s="117">
        <f>ROUND(J30*T109,2)</f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175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1.25">
      <c r="B110" s="30"/>
      <c r="L110" s="30"/>
    </row>
    <row r="111" spans="2:65" s="1" customFormat="1" ht="29.25" customHeight="1">
      <c r="B111" s="30"/>
      <c r="C111" s="121" t="s">
        <v>176</v>
      </c>
      <c r="D111" s="93"/>
      <c r="E111" s="93"/>
      <c r="F111" s="93"/>
      <c r="G111" s="93"/>
      <c r="H111" s="93"/>
      <c r="I111" s="93"/>
      <c r="J111" s="122">
        <f>ROUND(J96+J103,2)</f>
        <v>0</v>
      </c>
      <c r="K111" s="93"/>
      <c r="L111" s="30"/>
    </row>
    <row r="112" spans="2:65" s="1" customFormat="1" ht="6.95" customHeight="1">
      <c r="B112" s="42"/>
      <c r="C112" s="43"/>
      <c r="D112" s="43"/>
      <c r="E112" s="43"/>
      <c r="F112" s="43"/>
      <c r="G112" s="43"/>
      <c r="H112" s="43"/>
      <c r="I112" s="43"/>
      <c r="J112" s="43"/>
      <c r="K112" s="43"/>
      <c r="L112" s="30"/>
    </row>
    <row r="116" spans="2:12" s="1" customFormat="1" ht="6.95" customHeight="1">
      <c r="B116" s="44"/>
      <c r="C116" s="45"/>
      <c r="D116" s="45"/>
      <c r="E116" s="45"/>
      <c r="F116" s="45"/>
      <c r="G116" s="45"/>
      <c r="H116" s="45"/>
      <c r="I116" s="45"/>
      <c r="J116" s="45"/>
      <c r="K116" s="45"/>
      <c r="L116" s="30"/>
    </row>
    <row r="117" spans="2:12" s="1" customFormat="1" ht="24.95" customHeight="1">
      <c r="B117" s="30"/>
      <c r="C117" s="19" t="s">
        <v>177</v>
      </c>
      <c r="L117" s="30"/>
    </row>
    <row r="118" spans="2:12" s="1" customFormat="1" ht="6.95" customHeight="1">
      <c r="B118" s="30"/>
      <c r="L118" s="30"/>
    </row>
    <row r="119" spans="2:12" s="1" customFormat="1" ht="12" customHeight="1">
      <c r="B119" s="30"/>
      <c r="C119" s="25" t="s">
        <v>16</v>
      </c>
      <c r="L119" s="30"/>
    </row>
    <row r="120" spans="2:12" s="1" customFormat="1" ht="16.5" customHeight="1">
      <c r="B120" s="30"/>
      <c r="E120" s="236" t="str">
        <f>E7</f>
        <v>Jihozápadní trolejbusová tangenta Jihlava</v>
      </c>
      <c r="F120" s="237"/>
      <c r="G120" s="237"/>
      <c r="H120" s="237"/>
      <c r="L120" s="30"/>
    </row>
    <row r="121" spans="2:12" s="1" customFormat="1" ht="12" customHeight="1">
      <c r="B121" s="30"/>
      <c r="C121" s="25" t="s">
        <v>148</v>
      </c>
      <c r="L121" s="30"/>
    </row>
    <row r="122" spans="2:12" s="1" customFormat="1" ht="30" customHeight="1">
      <c r="B122" s="30"/>
      <c r="E122" s="201" t="str">
        <f>E9</f>
        <v>SO 665 - Trakční kabelové vedení TBUS - U Cvičiště-Vrchlického</v>
      </c>
      <c r="F122" s="238"/>
      <c r="G122" s="238"/>
      <c r="H122" s="238"/>
      <c r="L122" s="30"/>
    </row>
    <row r="123" spans="2:12" s="1" customFormat="1" ht="6.95" customHeight="1">
      <c r="B123" s="30"/>
      <c r="L123" s="30"/>
    </row>
    <row r="124" spans="2:12" s="1" customFormat="1" ht="12" customHeight="1">
      <c r="B124" s="30"/>
      <c r="C124" s="25" t="s">
        <v>20</v>
      </c>
      <c r="F124" s="23" t="str">
        <f>F12</f>
        <v>Jihlava</v>
      </c>
      <c r="I124" s="25" t="s">
        <v>22</v>
      </c>
      <c r="J124" s="50" t="str">
        <f>IF(J12="","",J12)</f>
        <v>26. 10. 2023</v>
      </c>
      <c r="L124" s="30"/>
    </row>
    <row r="125" spans="2:12" s="1" customFormat="1" ht="6.95" customHeight="1">
      <c r="B125" s="30"/>
      <c r="L125" s="30"/>
    </row>
    <row r="126" spans="2:12" s="1" customFormat="1" ht="15.2" customHeight="1">
      <c r="B126" s="30"/>
      <c r="C126" s="25" t="s">
        <v>24</v>
      </c>
      <c r="F126" s="23" t="str">
        <f>E15</f>
        <v>Dopravní podnik města Jihlavy, a.s.</v>
      </c>
      <c r="I126" s="25" t="s">
        <v>30</v>
      </c>
      <c r="J126" s="28" t="str">
        <f>E21</f>
        <v xml:space="preserve"> </v>
      </c>
      <c r="L126" s="30"/>
    </row>
    <row r="127" spans="2:12" s="1" customFormat="1" ht="15.2" customHeight="1">
      <c r="B127" s="30"/>
      <c r="C127" s="25" t="s">
        <v>28</v>
      </c>
      <c r="F127" s="23" t="str">
        <f>IF(E18="","",E18)</f>
        <v>Vyplň údaj</v>
      </c>
      <c r="I127" s="25" t="s">
        <v>32</v>
      </c>
      <c r="J127" s="28" t="str">
        <f>E24</f>
        <v xml:space="preserve"> </v>
      </c>
      <c r="L127" s="30"/>
    </row>
    <row r="128" spans="2:12" s="1" customFormat="1" ht="10.35" customHeight="1">
      <c r="B128" s="30"/>
      <c r="L128" s="30"/>
    </row>
    <row r="129" spans="2:65" s="10" customFormat="1" ht="29.25" customHeight="1">
      <c r="B129" s="123"/>
      <c r="C129" s="124" t="s">
        <v>178</v>
      </c>
      <c r="D129" s="125" t="s">
        <v>59</v>
      </c>
      <c r="E129" s="125" t="s">
        <v>55</v>
      </c>
      <c r="F129" s="125" t="s">
        <v>56</v>
      </c>
      <c r="G129" s="125" t="s">
        <v>179</v>
      </c>
      <c r="H129" s="125" t="s">
        <v>180</v>
      </c>
      <c r="I129" s="125" t="s">
        <v>181</v>
      </c>
      <c r="J129" s="125" t="s">
        <v>154</v>
      </c>
      <c r="K129" s="126" t="s">
        <v>182</v>
      </c>
      <c r="L129" s="123"/>
      <c r="M129" s="57" t="s">
        <v>1</v>
      </c>
      <c r="N129" s="58" t="s">
        <v>38</v>
      </c>
      <c r="O129" s="58" t="s">
        <v>183</v>
      </c>
      <c r="P129" s="58" t="s">
        <v>184</v>
      </c>
      <c r="Q129" s="58" t="s">
        <v>185</v>
      </c>
      <c r="R129" s="58" t="s">
        <v>186</v>
      </c>
      <c r="S129" s="58" t="s">
        <v>187</v>
      </c>
      <c r="T129" s="59" t="s">
        <v>188</v>
      </c>
    </row>
    <row r="130" spans="2:65" s="1" customFormat="1" ht="22.9" customHeight="1">
      <c r="B130" s="30"/>
      <c r="C130" s="62" t="s">
        <v>189</v>
      </c>
      <c r="J130" s="127">
        <f>BK130</f>
        <v>0</v>
      </c>
      <c r="L130" s="30"/>
      <c r="M130" s="60"/>
      <c r="N130" s="51"/>
      <c r="O130" s="51"/>
      <c r="P130" s="128">
        <f>P131+P169+P299</f>
        <v>0</v>
      </c>
      <c r="Q130" s="51"/>
      <c r="R130" s="128">
        <f>R131+R169+R299</f>
        <v>233.37715389999997</v>
      </c>
      <c r="S130" s="51"/>
      <c r="T130" s="129">
        <f>T131+T169+T299</f>
        <v>196.85575999999998</v>
      </c>
      <c r="AT130" s="15" t="s">
        <v>73</v>
      </c>
      <c r="AU130" s="15" t="s">
        <v>156</v>
      </c>
      <c r="BK130" s="130">
        <f>BK131+BK169+BK299</f>
        <v>0</v>
      </c>
    </row>
    <row r="131" spans="2:65" s="11" customFormat="1" ht="25.9" customHeight="1">
      <c r="B131" s="131"/>
      <c r="D131" s="132" t="s">
        <v>73</v>
      </c>
      <c r="E131" s="133" t="s">
        <v>849</v>
      </c>
      <c r="F131" s="133" t="s">
        <v>850</v>
      </c>
      <c r="I131" s="134"/>
      <c r="J131" s="135">
        <f>BK131</f>
        <v>0</v>
      </c>
      <c r="L131" s="131"/>
      <c r="M131" s="136"/>
      <c r="P131" s="137">
        <f>P132</f>
        <v>0</v>
      </c>
      <c r="R131" s="137">
        <f>R132</f>
        <v>0.28545299999999996</v>
      </c>
      <c r="T131" s="138">
        <f>T132</f>
        <v>0</v>
      </c>
      <c r="AR131" s="132" t="s">
        <v>82</v>
      </c>
      <c r="AT131" s="139" t="s">
        <v>73</v>
      </c>
      <c r="AU131" s="139" t="s">
        <v>74</v>
      </c>
      <c r="AY131" s="132" t="s">
        <v>193</v>
      </c>
      <c r="BK131" s="140">
        <f>BK132</f>
        <v>0</v>
      </c>
    </row>
    <row r="132" spans="2:65" s="11" customFormat="1" ht="22.9" customHeight="1">
      <c r="B132" s="131"/>
      <c r="D132" s="132" t="s">
        <v>73</v>
      </c>
      <c r="E132" s="141" t="s">
        <v>1752</v>
      </c>
      <c r="F132" s="141" t="s">
        <v>1753</v>
      </c>
      <c r="I132" s="134"/>
      <c r="J132" s="142">
        <f>BK132</f>
        <v>0</v>
      </c>
      <c r="L132" s="131"/>
      <c r="M132" s="136"/>
      <c r="P132" s="137">
        <f>SUM(P133:P168)</f>
        <v>0</v>
      </c>
      <c r="R132" s="137">
        <f>SUM(R133:R168)</f>
        <v>0.28545299999999996</v>
      </c>
      <c r="T132" s="138">
        <f>SUM(T133:T168)</f>
        <v>0</v>
      </c>
      <c r="AR132" s="132" t="s">
        <v>82</v>
      </c>
      <c r="AT132" s="139" t="s">
        <v>73</v>
      </c>
      <c r="AU132" s="139" t="s">
        <v>82</v>
      </c>
      <c r="AY132" s="132" t="s">
        <v>193</v>
      </c>
      <c r="BK132" s="140">
        <f>SUM(BK133:BK168)</f>
        <v>0</v>
      </c>
    </row>
    <row r="133" spans="2:65" s="1" customFormat="1" ht="49.15" customHeight="1">
      <c r="B133" s="114"/>
      <c r="C133" s="157" t="s">
        <v>82</v>
      </c>
      <c r="D133" s="157" t="s">
        <v>207</v>
      </c>
      <c r="E133" s="158" t="s">
        <v>1755</v>
      </c>
      <c r="F133" s="159" t="s">
        <v>1756</v>
      </c>
      <c r="G133" s="160" t="s">
        <v>221</v>
      </c>
      <c r="H133" s="161">
        <v>956.8</v>
      </c>
      <c r="I133" s="162"/>
      <c r="J133" s="163">
        <f>ROUND(I133*H133,2)</f>
        <v>0</v>
      </c>
      <c r="K133" s="159" t="s">
        <v>239</v>
      </c>
      <c r="L133" s="30"/>
      <c r="M133" s="164" t="s">
        <v>1</v>
      </c>
      <c r="N133" s="113" t="s">
        <v>39</v>
      </c>
      <c r="P133" s="153">
        <f>O133*H133</f>
        <v>0</v>
      </c>
      <c r="Q133" s="153">
        <v>0</v>
      </c>
      <c r="R133" s="153">
        <f>Q133*H133</f>
        <v>0</v>
      </c>
      <c r="S133" s="153">
        <v>0</v>
      </c>
      <c r="T133" s="154">
        <f>S133*H133</f>
        <v>0</v>
      </c>
      <c r="AR133" s="155" t="s">
        <v>192</v>
      </c>
      <c r="AT133" s="155" t="s">
        <v>207</v>
      </c>
      <c r="AU133" s="155" t="s">
        <v>84</v>
      </c>
      <c r="AY133" s="15" t="s">
        <v>193</v>
      </c>
      <c r="BE133" s="156">
        <f>IF(N133="základní",J133,0)</f>
        <v>0</v>
      </c>
      <c r="BF133" s="156">
        <f>IF(N133="snížená",J133,0)</f>
        <v>0</v>
      </c>
      <c r="BG133" s="156">
        <f>IF(N133="zákl. přenesená",J133,0)</f>
        <v>0</v>
      </c>
      <c r="BH133" s="156">
        <f>IF(N133="sníž. přenesená",J133,0)</f>
        <v>0</v>
      </c>
      <c r="BI133" s="156">
        <f>IF(N133="nulová",J133,0)</f>
        <v>0</v>
      </c>
      <c r="BJ133" s="15" t="s">
        <v>82</v>
      </c>
      <c r="BK133" s="156">
        <f>ROUND(I133*H133,2)</f>
        <v>0</v>
      </c>
      <c r="BL133" s="15" t="s">
        <v>192</v>
      </c>
      <c r="BM133" s="155" t="s">
        <v>4084</v>
      </c>
    </row>
    <row r="134" spans="2:65" s="1" customFormat="1" ht="11.25">
      <c r="B134" s="30"/>
      <c r="D134" s="180" t="s">
        <v>286</v>
      </c>
      <c r="F134" s="181" t="s">
        <v>1758</v>
      </c>
      <c r="I134" s="115"/>
      <c r="L134" s="30"/>
      <c r="M134" s="182"/>
      <c r="T134" s="54"/>
      <c r="AT134" s="15" t="s">
        <v>286</v>
      </c>
      <c r="AU134" s="15" t="s">
        <v>84</v>
      </c>
    </row>
    <row r="135" spans="2:65" s="12" customFormat="1" ht="11.25">
      <c r="B135" s="165"/>
      <c r="D135" s="166" t="s">
        <v>224</v>
      </c>
      <c r="F135" s="168" t="s">
        <v>4085</v>
      </c>
      <c r="H135" s="169">
        <v>956.8</v>
      </c>
      <c r="I135" s="170"/>
      <c r="L135" s="165"/>
      <c r="M135" s="171"/>
      <c r="T135" s="172"/>
      <c r="AT135" s="167" t="s">
        <v>224</v>
      </c>
      <c r="AU135" s="167" t="s">
        <v>84</v>
      </c>
      <c r="AV135" s="12" t="s">
        <v>84</v>
      </c>
      <c r="AW135" s="12" t="s">
        <v>3</v>
      </c>
      <c r="AX135" s="12" t="s">
        <v>82</v>
      </c>
      <c r="AY135" s="167" t="s">
        <v>193</v>
      </c>
    </row>
    <row r="136" spans="2:65" s="1" customFormat="1" ht="16.5" customHeight="1">
      <c r="B136" s="114"/>
      <c r="C136" s="143" t="s">
        <v>84</v>
      </c>
      <c r="D136" s="143" t="s">
        <v>196</v>
      </c>
      <c r="E136" s="144" t="s">
        <v>1762</v>
      </c>
      <c r="F136" s="145" t="s">
        <v>1763</v>
      </c>
      <c r="G136" s="146" t="s">
        <v>221</v>
      </c>
      <c r="H136" s="147">
        <v>956.8</v>
      </c>
      <c r="I136" s="148"/>
      <c r="J136" s="149">
        <f>ROUND(I136*H136,2)</f>
        <v>0</v>
      </c>
      <c r="K136" s="145" t="s">
        <v>1</v>
      </c>
      <c r="L136" s="150"/>
      <c r="M136" s="151" t="s">
        <v>1</v>
      </c>
      <c r="N136" s="152" t="s">
        <v>39</v>
      </c>
      <c r="P136" s="153">
        <f>O136*H136</f>
        <v>0</v>
      </c>
      <c r="Q136" s="153">
        <v>0</v>
      </c>
      <c r="R136" s="153">
        <f>Q136*H136</f>
        <v>0</v>
      </c>
      <c r="S136" s="153">
        <v>0</v>
      </c>
      <c r="T136" s="154">
        <f>S136*H136</f>
        <v>0</v>
      </c>
      <c r="AR136" s="155" t="s">
        <v>273</v>
      </c>
      <c r="AT136" s="155" t="s">
        <v>196</v>
      </c>
      <c r="AU136" s="155" t="s">
        <v>84</v>
      </c>
      <c r="AY136" s="15" t="s">
        <v>193</v>
      </c>
      <c r="BE136" s="156">
        <f>IF(N136="základní",J136,0)</f>
        <v>0</v>
      </c>
      <c r="BF136" s="156">
        <f>IF(N136="snížená",J136,0)</f>
        <v>0</v>
      </c>
      <c r="BG136" s="156">
        <f>IF(N136="zákl. přenesená",J136,0)</f>
        <v>0</v>
      </c>
      <c r="BH136" s="156">
        <f>IF(N136="sníž. přenesená",J136,0)</f>
        <v>0</v>
      </c>
      <c r="BI136" s="156">
        <f>IF(N136="nulová",J136,0)</f>
        <v>0</v>
      </c>
      <c r="BJ136" s="15" t="s">
        <v>82</v>
      </c>
      <c r="BK136" s="156">
        <f>ROUND(I136*H136,2)</f>
        <v>0</v>
      </c>
      <c r="BL136" s="15" t="s">
        <v>268</v>
      </c>
      <c r="BM136" s="155" t="s">
        <v>4086</v>
      </c>
    </row>
    <row r="137" spans="2:65" s="12" customFormat="1" ht="11.25">
      <c r="B137" s="165"/>
      <c r="D137" s="166" t="s">
        <v>224</v>
      </c>
      <c r="E137" s="167" t="s">
        <v>1</v>
      </c>
      <c r="F137" s="168" t="s">
        <v>4087</v>
      </c>
      <c r="H137" s="169">
        <v>832</v>
      </c>
      <c r="I137" s="170"/>
      <c r="L137" s="165"/>
      <c r="M137" s="171"/>
      <c r="T137" s="172"/>
      <c r="AT137" s="167" t="s">
        <v>224</v>
      </c>
      <c r="AU137" s="167" t="s">
        <v>84</v>
      </c>
      <c r="AV137" s="12" t="s">
        <v>84</v>
      </c>
      <c r="AW137" s="12" t="s">
        <v>226</v>
      </c>
      <c r="AX137" s="12" t="s">
        <v>82</v>
      </c>
      <c r="AY137" s="167" t="s">
        <v>193</v>
      </c>
    </row>
    <row r="138" spans="2:65" s="12" customFormat="1" ht="11.25">
      <c r="B138" s="165"/>
      <c r="D138" s="166" t="s">
        <v>224</v>
      </c>
      <c r="F138" s="168" t="s">
        <v>4085</v>
      </c>
      <c r="H138" s="169">
        <v>956.8</v>
      </c>
      <c r="I138" s="170"/>
      <c r="L138" s="165"/>
      <c r="M138" s="171"/>
      <c r="T138" s="172"/>
      <c r="AT138" s="167" t="s">
        <v>224</v>
      </c>
      <c r="AU138" s="167" t="s">
        <v>84</v>
      </c>
      <c r="AV138" s="12" t="s">
        <v>84</v>
      </c>
      <c r="AW138" s="12" t="s">
        <v>3</v>
      </c>
      <c r="AX138" s="12" t="s">
        <v>82</v>
      </c>
      <c r="AY138" s="167" t="s">
        <v>193</v>
      </c>
    </row>
    <row r="139" spans="2:65" s="1" customFormat="1" ht="33" customHeight="1">
      <c r="B139" s="114"/>
      <c r="C139" s="157" t="s">
        <v>203</v>
      </c>
      <c r="D139" s="157" t="s">
        <v>207</v>
      </c>
      <c r="E139" s="158" t="s">
        <v>3370</v>
      </c>
      <c r="F139" s="159" t="s">
        <v>3371</v>
      </c>
      <c r="G139" s="160" t="s">
        <v>221</v>
      </c>
      <c r="H139" s="161">
        <v>6</v>
      </c>
      <c r="I139" s="162"/>
      <c r="J139" s="163">
        <f>ROUND(I139*H139,2)</f>
        <v>0</v>
      </c>
      <c r="K139" s="159" t="s">
        <v>239</v>
      </c>
      <c r="L139" s="30"/>
      <c r="M139" s="164" t="s">
        <v>1</v>
      </c>
      <c r="N139" s="113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268</v>
      </c>
      <c r="AT139" s="155" t="s">
        <v>207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268</v>
      </c>
      <c r="BM139" s="155" t="s">
        <v>4088</v>
      </c>
    </row>
    <row r="140" spans="2:65" s="1" customFormat="1" ht="11.25">
      <c r="B140" s="30"/>
      <c r="D140" s="180" t="s">
        <v>286</v>
      </c>
      <c r="F140" s="181" t="s">
        <v>3373</v>
      </c>
      <c r="I140" s="115"/>
      <c r="L140" s="30"/>
      <c r="M140" s="182"/>
      <c r="T140" s="54"/>
      <c r="AT140" s="15" t="s">
        <v>286</v>
      </c>
      <c r="AU140" s="15" t="s">
        <v>84</v>
      </c>
    </row>
    <row r="141" spans="2:65" s="1" customFormat="1" ht="24.2" customHeight="1">
      <c r="B141" s="114"/>
      <c r="C141" s="143" t="s">
        <v>192</v>
      </c>
      <c r="D141" s="143" t="s">
        <v>196</v>
      </c>
      <c r="E141" s="144" t="s">
        <v>3375</v>
      </c>
      <c r="F141" s="145" t="s">
        <v>3376</v>
      </c>
      <c r="G141" s="146" t="s">
        <v>221</v>
      </c>
      <c r="H141" s="147">
        <v>6.3</v>
      </c>
      <c r="I141" s="148"/>
      <c r="J141" s="149">
        <f>ROUND(I141*H141,2)</f>
        <v>0</v>
      </c>
      <c r="K141" s="145" t="s">
        <v>239</v>
      </c>
      <c r="L141" s="150"/>
      <c r="M141" s="151" t="s">
        <v>1</v>
      </c>
      <c r="N141" s="152" t="s">
        <v>39</v>
      </c>
      <c r="P141" s="153">
        <f>O141*H141</f>
        <v>0</v>
      </c>
      <c r="Q141" s="153">
        <v>5.5000000000000003E-4</v>
      </c>
      <c r="R141" s="153">
        <f>Q141*H141</f>
        <v>3.4650000000000002E-3</v>
      </c>
      <c r="S141" s="153">
        <v>0</v>
      </c>
      <c r="T141" s="154">
        <f>S141*H141</f>
        <v>0</v>
      </c>
      <c r="AR141" s="155" t="s">
        <v>550</v>
      </c>
      <c r="AT141" s="155" t="s">
        <v>196</v>
      </c>
      <c r="AU141" s="155" t="s">
        <v>84</v>
      </c>
      <c r="AY141" s="15" t="s">
        <v>193</v>
      </c>
      <c r="BE141" s="156">
        <f>IF(N141="základní",J141,0)</f>
        <v>0</v>
      </c>
      <c r="BF141" s="156">
        <f>IF(N141="snížená",J141,0)</f>
        <v>0</v>
      </c>
      <c r="BG141" s="156">
        <f>IF(N141="zákl. přenesená",J141,0)</f>
        <v>0</v>
      </c>
      <c r="BH141" s="156">
        <f>IF(N141="sníž. přenesená",J141,0)</f>
        <v>0</v>
      </c>
      <c r="BI141" s="156">
        <f>IF(N141="nulová",J141,0)</f>
        <v>0</v>
      </c>
      <c r="BJ141" s="15" t="s">
        <v>82</v>
      </c>
      <c r="BK141" s="156">
        <f>ROUND(I141*H141,2)</f>
        <v>0</v>
      </c>
      <c r="BL141" s="15" t="s">
        <v>550</v>
      </c>
      <c r="BM141" s="155" t="s">
        <v>4089</v>
      </c>
    </row>
    <row r="142" spans="2:65" s="12" customFormat="1" ht="11.25">
      <c r="B142" s="165"/>
      <c r="D142" s="166" t="s">
        <v>224</v>
      </c>
      <c r="E142" s="167" t="s">
        <v>1</v>
      </c>
      <c r="F142" s="168" t="s">
        <v>3378</v>
      </c>
      <c r="H142" s="169">
        <v>6</v>
      </c>
      <c r="I142" s="170"/>
      <c r="L142" s="165"/>
      <c r="M142" s="171"/>
      <c r="T142" s="172"/>
      <c r="AT142" s="167" t="s">
        <v>224</v>
      </c>
      <c r="AU142" s="167" t="s">
        <v>84</v>
      </c>
      <c r="AV142" s="12" t="s">
        <v>84</v>
      </c>
      <c r="AW142" s="12" t="s">
        <v>226</v>
      </c>
      <c r="AX142" s="12" t="s">
        <v>82</v>
      </c>
      <c r="AY142" s="167" t="s">
        <v>193</v>
      </c>
    </row>
    <row r="143" spans="2:65" s="12" customFormat="1" ht="11.25">
      <c r="B143" s="165"/>
      <c r="D143" s="166" t="s">
        <v>224</v>
      </c>
      <c r="F143" s="168" t="s">
        <v>3374</v>
      </c>
      <c r="H143" s="169">
        <v>6.3</v>
      </c>
      <c r="I143" s="170"/>
      <c r="L143" s="165"/>
      <c r="M143" s="171"/>
      <c r="T143" s="172"/>
      <c r="AT143" s="167" t="s">
        <v>224</v>
      </c>
      <c r="AU143" s="167" t="s">
        <v>84</v>
      </c>
      <c r="AV143" s="12" t="s">
        <v>84</v>
      </c>
      <c r="AW143" s="12" t="s">
        <v>3</v>
      </c>
      <c r="AX143" s="12" t="s">
        <v>82</v>
      </c>
      <c r="AY143" s="167" t="s">
        <v>193</v>
      </c>
    </row>
    <row r="144" spans="2:65" s="1" customFormat="1" ht="37.9" customHeight="1">
      <c r="B144" s="114"/>
      <c r="C144" s="157" t="s">
        <v>211</v>
      </c>
      <c r="D144" s="157" t="s">
        <v>207</v>
      </c>
      <c r="E144" s="158" t="s">
        <v>746</v>
      </c>
      <c r="F144" s="159" t="s">
        <v>747</v>
      </c>
      <c r="G144" s="160" t="s">
        <v>221</v>
      </c>
      <c r="H144" s="161">
        <v>8</v>
      </c>
      <c r="I144" s="162"/>
      <c r="J144" s="163">
        <f>ROUND(I144*H144,2)</f>
        <v>0</v>
      </c>
      <c r="K144" s="159" t="s">
        <v>239</v>
      </c>
      <c r="L144" s="30"/>
      <c r="M144" s="164" t="s">
        <v>1</v>
      </c>
      <c r="N144" s="113" t="s">
        <v>39</v>
      </c>
      <c r="P144" s="153">
        <f>O144*H144</f>
        <v>0</v>
      </c>
      <c r="Q144" s="153">
        <v>0</v>
      </c>
      <c r="R144" s="153">
        <f>Q144*H144</f>
        <v>0</v>
      </c>
      <c r="S144" s="153">
        <v>0</v>
      </c>
      <c r="T144" s="154">
        <f>S144*H144</f>
        <v>0</v>
      </c>
      <c r="AR144" s="155" t="s">
        <v>268</v>
      </c>
      <c r="AT144" s="155" t="s">
        <v>207</v>
      </c>
      <c r="AU144" s="155" t="s">
        <v>84</v>
      </c>
      <c r="AY144" s="15" t="s">
        <v>193</v>
      </c>
      <c r="BE144" s="156">
        <f>IF(N144="základní",J144,0)</f>
        <v>0</v>
      </c>
      <c r="BF144" s="156">
        <f>IF(N144="snížená",J144,0)</f>
        <v>0</v>
      </c>
      <c r="BG144" s="156">
        <f>IF(N144="zákl. přenesená",J144,0)</f>
        <v>0</v>
      </c>
      <c r="BH144" s="156">
        <f>IF(N144="sníž. přenesená",J144,0)</f>
        <v>0</v>
      </c>
      <c r="BI144" s="156">
        <f>IF(N144="nulová",J144,0)</f>
        <v>0</v>
      </c>
      <c r="BJ144" s="15" t="s">
        <v>82</v>
      </c>
      <c r="BK144" s="156">
        <f>ROUND(I144*H144,2)</f>
        <v>0</v>
      </c>
      <c r="BL144" s="15" t="s">
        <v>268</v>
      </c>
      <c r="BM144" s="155" t="s">
        <v>4090</v>
      </c>
    </row>
    <row r="145" spans="2:65" s="1" customFormat="1" ht="11.25">
      <c r="B145" s="30"/>
      <c r="D145" s="180" t="s">
        <v>286</v>
      </c>
      <c r="F145" s="181" t="s">
        <v>4091</v>
      </c>
      <c r="I145" s="115"/>
      <c r="L145" s="30"/>
      <c r="M145" s="182"/>
      <c r="T145" s="54"/>
      <c r="AT145" s="15" t="s">
        <v>286</v>
      </c>
      <c r="AU145" s="15" t="s">
        <v>84</v>
      </c>
    </row>
    <row r="146" spans="2:65" s="1" customFormat="1" ht="24.2" customHeight="1">
      <c r="B146" s="114"/>
      <c r="C146" s="143" t="s">
        <v>206</v>
      </c>
      <c r="D146" s="143" t="s">
        <v>196</v>
      </c>
      <c r="E146" s="144" t="s">
        <v>4092</v>
      </c>
      <c r="F146" s="145" t="s">
        <v>4093</v>
      </c>
      <c r="G146" s="146" t="s">
        <v>221</v>
      </c>
      <c r="H146" s="147">
        <v>8.4</v>
      </c>
      <c r="I146" s="148"/>
      <c r="J146" s="149">
        <f>ROUND(I146*H146,2)</f>
        <v>0</v>
      </c>
      <c r="K146" s="145" t="s">
        <v>239</v>
      </c>
      <c r="L146" s="150"/>
      <c r="M146" s="151" t="s">
        <v>1</v>
      </c>
      <c r="N146" s="152" t="s">
        <v>39</v>
      </c>
      <c r="P146" s="153">
        <f>O146*H146</f>
        <v>0</v>
      </c>
      <c r="Q146" s="153">
        <v>3.5E-4</v>
      </c>
      <c r="R146" s="153">
        <f>Q146*H146</f>
        <v>2.9399999999999999E-3</v>
      </c>
      <c r="S146" s="153">
        <v>0</v>
      </c>
      <c r="T146" s="154">
        <f>S146*H146</f>
        <v>0</v>
      </c>
      <c r="AR146" s="155" t="s">
        <v>550</v>
      </c>
      <c r="AT146" s="155" t="s">
        <v>196</v>
      </c>
      <c r="AU146" s="155" t="s">
        <v>84</v>
      </c>
      <c r="AY146" s="15" t="s">
        <v>193</v>
      </c>
      <c r="BE146" s="156">
        <f>IF(N146="základní",J146,0)</f>
        <v>0</v>
      </c>
      <c r="BF146" s="156">
        <f>IF(N146="snížená",J146,0)</f>
        <v>0</v>
      </c>
      <c r="BG146" s="156">
        <f>IF(N146="zákl. přenesená",J146,0)</f>
        <v>0</v>
      </c>
      <c r="BH146" s="156">
        <f>IF(N146="sníž. přenesená",J146,0)</f>
        <v>0</v>
      </c>
      <c r="BI146" s="156">
        <f>IF(N146="nulová",J146,0)</f>
        <v>0</v>
      </c>
      <c r="BJ146" s="15" t="s">
        <v>82</v>
      </c>
      <c r="BK146" s="156">
        <f>ROUND(I146*H146,2)</f>
        <v>0</v>
      </c>
      <c r="BL146" s="15" t="s">
        <v>550</v>
      </c>
      <c r="BM146" s="155" t="s">
        <v>4094</v>
      </c>
    </row>
    <row r="147" spans="2:65" s="12" customFormat="1" ht="11.25">
      <c r="B147" s="165"/>
      <c r="D147" s="166" t="s">
        <v>224</v>
      </c>
      <c r="E147" s="167" t="s">
        <v>1</v>
      </c>
      <c r="F147" s="168" t="s">
        <v>200</v>
      </c>
      <c r="H147" s="169">
        <v>8</v>
      </c>
      <c r="I147" s="170"/>
      <c r="L147" s="165"/>
      <c r="M147" s="171"/>
      <c r="T147" s="172"/>
      <c r="AT147" s="167" t="s">
        <v>224</v>
      </c>
      <c r="AU147" s="167" t="s">
        <v>84</v>
      </c>
      <c r="AV147" s="12" t="s">
        <v>84</v>
      </c>
      <c r="AW147" s="12" t="s">
        <v>226</v>
      </c>
      <c r="AX147" s="12" t="s">
        <v>82</v>
      </c>
      <c r="AY147" s="167" t="s">
        <v>193</v>
      </c>
    </row>
    <row r="148" spans="2:65" s="12" customFormat="1" ht="11.25">
      <c r="B148" s="165"/>
      <c r="D148" s="166" t="s">
        <v>224</v>
      </c>
      <c r="F148" s="168" t="s">
        <v>4095</v>
      </c>
      <c r="H148" s="169">
        <v>8.4</v>
      </c>
      <c r="I148" s="170"/>
      <c r="L148" s="165"/>
      <c r="M148" s="171"/>
      <c r="T148" s="172"/>
      <c r="AT148" s="167" t="s">
        <v>224</v>
      </c>
      <c r="AU148" s="167" t="s">
        <v>84</v>
      </c>
      <c r="AV148" s="12" t="s">
        <v>84</v>
      </c>
      <c r="AW148" s="12" t="s">
        <v>3</v>
      </c>
      <c r="AX148" s="12" t="s">
        <v>82</v>
      </c>
      <c r="AY148" s="167" t="s">
        <v>193</v>
      </c>
    </row>
    <row r="149" spans="2:65" s="1" customFormat="1" ht="37.9" customHeight="1">
      <c r="B149" s="114"/>
      <c r="C149" s="157" t="s">
        <v>228</v>
      </c>
      <c r="D149" s="157" t="s">
        <v>207</v>
      </c>
      <c r="E149" s="158" t="s">
        <v>2069</v>
      </c>
      <c r="F149" s="159" t="s">
        <v>2070</v>
      </c>
      <c r="G149" s="160" t="s">
        <v>221</v>
      </c>
      <c r="H149" s="161">
        <v>100.8</v>
      </c>
      <c r="I149" s="162"/>
      <c r="J149" s="163">
        <f>ROUND(I149*H149,2)</f>
        <v>0</v>
      </c>
      <c r="K149" s="159" t="s">
        <v>905</v>
      </c>
      <c r="L149" s="30"/>
      <c r="M149" s="164" t="s">
        <v>1</v>
      </c>
      <c r="N149" s="113" t="s">
        <v>39</v>
      </c>
      <c r="P149" s="153">
        <f>O149*H149</f>
        <v>0</v>
      </c>
      <c r="Q149" s="153">
        <v>0</v>
      </c>
      <c r="R149" s="153">
        <f>Q149*H149</f>
        <v>0</v>
      </c>
      <c r="S149" s="153">
        <v>0</v>
      </c>
      <c r="T149" s="154">
        <f>S149*H149</f>
        <v>0</v>
      </c>
      <c r="AR149" s="155" t="s">
        <v>268</v>
      </c>
      <c r="AT149" s="155" t="s">
        <v>207</v>
      </c>
      <c r="AU149" s="155" t="s">
        <v>84</v>
      </c>
      <c r="AY149" s="15" t="s">
        <v>193</v>
      </c>
      <c r="BE149" s="156">
        <f>IF(N149="základní",J149,0)</f>
        <v>0</v>
      </c>
      <c r="BF149" s="156">
        <f>IF(N149="snížená",J149,0)</f>
        <v>0</v>
      </c>
      <c r="BG149" s="156">
        <f>IF(N149="zákl. přenesená",J149,0)</f>
        <v>0</v>
      </c>
      <c r="BH149" s="156">
        <f>IF(N149="sníž. přenesená",J149,0)</f>
        <v>0</v>
      </c>
      <c r="BI149" s="156">
        <f>IF(N149="nulová",J149,0)</f>
        <v>0</v>
      </c>
      <c r="BJ149" s="15" t="s">
        <v>82</v>
      </c>
      <c r="BK149" s="156">
        <f>ROUND(I149*H149,2)</f>
        <v>0</v>
      </c>
      <c r="BL149" s="15" t="s">
        <v>268</v>
      </c>
      <c r="BM149" s="155" t="s">
        <v>4096</v>
      </c>
    </row>
    <row r="150" spans="2:65" s="1" customFormat="1" ht="11.25">
      <c r="B150" s="30"/>
      <c r="D150" s="180" t="s">
        <v>286</v>
      </c>
      <c r="F150" s="181" t="s">
        <v>2072</v>
      </c>
      <c r="I150" s="115"/>
      <c r="L150" s="30"/>
      <c r="M150" s="182"/>
      <c r="T150" s="54"/>
      <c r="AT150" s="15" t="s">
        <v>286</v>
      </c>
      <c r="AU150" s="15" t="s">
        <v>84</v>
      </c>
    </row>
    <row r="151" spans="2:65" s="12" customFormat="1" ht="11.25">
      <c r="B151" s="165"/>
      <c r="D151" s="166" t="s">
        <v>224</v>
      </c>
      <c r="F151" s="168" t="s">
        <v>4097</v>
      </c>
      <c r="H151" s="169">
        <v>100.8</v>
      </c>
      <c r="I151" s="170"/>
      <c r="L151" s="165"/>
      <c r="M151" s="171"/>
      <c r="T151" s="172"/>
      <c r="AT151" s="167" t="s">
        <v>224</v>
      </c>
      <c r="AU151" s="167" t="s">
        <v>84</v>
      </c>
      <c r="AV151" s="12" t="s">
        <v>84</v>
      </c>
      <c r="AW151" s="12" t="s">
        <v>3</v>
      </c>
      <c r="AX151" s="12" t="s">
        <v>82</v>
      </c>
      <c r="AY151" s="167" t="s">
        <v>193</v>
      </c>
    </row>
    <row r="152" spans="2:65" s="1" customFormat="1" ht="24.2" customHeight="1">
      <c r="B152" s="114"/>
      <c r="C152" s="143" t="s">
        <v>200</v>
      </c>
      <c r="D152" s="143" t="s">
        <v>196</v>
      </c>
      <c r="E152" s="144" t="s">
        <v>2075</v>
      </c>
      <c r="F152" s="145" t="s">
        <v>2076</v>
      </c>
      <c r="G152" s="146" t="s">
        <v>221</v>
      </c>
      <c r="H152" s="147">
        <v>100.8</v>
      </c>
      <c r="I152" s="148"/>
      <c r="J152" s="149">
        <f>ROUND(I152*H152,2)</f>
        <v>0</v>
      </c>
      <c r="K152" s="145" t="s">
        <v>905</v>
      </c>
      <c r="L152" s="150"/>
      <c r="M152" s="151" t="s">
        <v>1</v>
      </c>
      <c r="N152" s="152" t="s">
        <v>39</v>
      </c>
      <c r="P152" s="153">
        <f>O152*H152</f>
        <v>0</v>
      </c>
      <c r="Q152" s="153">
        <v>6.8999999999999997E-4</v>
      </c>
      <c r="R152" s="153">
        <f>Q152*H152</f>
        <v>6.9551999999999989E-2</v>
      </c>
      <c r="S152" s="153">
        <v>0</v>
      </c>
      <c r="T152" s="154">
        <f>S152*H152</f>
        <v>0</v>
      </c>
      <c r="AR152" s="155" t="s">
        <v>550</v>
      </c>
      <c r="AT152" s="155" t="s">
        <v>196</v>
      </c>
      <c r="AU152" s="155" t="s">
        <v>84</v>
      </c>
      <c r="AY152" s="15" t="s">
        <v>193</v>
      </c>
      <c r="BE152" s="156">
        <f>IF(N152="základní",J152,0)</f>
        <v>0</v>
      </c>
      <c r="BF152" s="156">
        <f>IF(N152="snížená",J152,0)</f>
        <v>0</v>
      </c>
      <c r="BG152" s="156">
        <f>IF(N152="zákl. přenesená",J152,0)</f>
        <v>0</v>
      </c>
      <c r="BH152" s="156">
        <f>IF(N152="sníž. přenesená",J152,0)</f>
        <v>0</v>
      </c>
      <c r="BI152" s="156">
        <f>IF(N152="nulová",J152,0)</f>
        <v>0</v>
      </c>
      <c r="BJ152" s="15" t="s">
        <v>82</v>
      </c>
      <c r="BK152" s="156">
        <f>ROUND(I152*H152,2)</f>
        <v>0</v>
      </c>
      <c r="BL152" s="15" t="s">
        <v>550</v>
      </c>
      <c r="BM152" s="155" t="s">
        <v>4098</v>
      </c>
    </row>
    <row r="153" spans="2:65" s="12" customFormat="1" ht="11.25">
      <c r="B153" s="165"/>
      <c r="D153" s="166" t="s">
        <v>224</v>
      </c>
      <c r="E153" s="167" t="s">
        <v>1</v>
      </c>
      <c r="F153" s="168" t="s">
        <v>497</v>
      </c>
      <c r="H153" s="169">
        <v>96</v>
      </c>
      <c r="I153" s="170"/>
      <c r="L153" s="165"/>
      <c r="M153" s="171"/>
      <c r="T153" s="172"/>
      <c r="AT153" s="167" t="s">
        <v>224</v>
      </c>
      <c r="AU153" s="167" t="s">
        <v>84</v>
      </c>
      <c r="AV153" s="12" t="s">
        <v>84</v>
      </c>
      <c r="AW153" s="12" t="s">
        <v>226</v>
      </c>
      <c r="AX153" s="12" t="s">
        <v>82</v>
      </c>
      <c r="AY153" s="167" t="s">
        <v>193</v>
      </c>
    </row>
    <row r="154" spans="2:65" s="12" customFormat="1" ht="11.25">
      <c r="B154" s="165"/>
      <c r="D154" s="166" t="s">
        <v>224</v>
      </c>
      <c r="F154" s="168" t="s">
        <v>4097</v>
      </c>
      <c r="H154" s="169">
        <v>100.8</v>
      </c>
      <c r="I154" s="170"/>
      <c r="L154" s="165"/>
      <c r="M154" s="171"/>
      <c r="T154" s="172"/>
      <c r="AT154" s="167" t="s">
        <v>224</v>
      </c>
      <c r="AU154" s="167" t="s">
        <v>84</v>
      </c>
      <c r="AV154" s="12" t="s">
        <v>84</v>
      </c>
      <c r="AW154" s="12" t="s">
        <v>3</v>
      </c>
      <c r="AX154" s="12" t="s">
        <v>82</v>
      </c>
      <c r="AY154" s="167" t="s">
        <v>193</v>
      </c>
    </row>
    <row r="155" spans="2:65" s="1" customFormat="1" ht="37.9" customHeight="1">
      <c r="B155" s="114"/>
      <c r="C155" s="157" t="s">
        <v>236</v>
      </c>
      <c r="D155" s="157" t="s">
        <v>207</v>
      </c>
      <c r="E155" s="158" t="s">
        <v>3340</v>
      </c>
      <c r="F155" s="159" t="s">
        <v>3341</v>
      </c>
      <c r="G155" s="160" t="s">
        <v>221</v>
      </c>
      <c r="H155" s="161">
        <v>168</v>
      </c>
      <c r="I155" s="162"/>
      <c r="J155" s="163">
        <f>ROUND(I155*H155,2)</f>
        <v>0</v>
      </c>
      <c r="K155" s="159" t="s">
        <v>239</v>
      </c>
      <c r="L155" s="30"/>
      <c r="M155" s="164" t="s">
        <v>1</v>
      </c>
      <c r="N155" s="113" t="s">
        <v>39</v>
      </c>
      <c r="P155" s="153">
        <f>O155*H155</f>
        <v>0</v>
      </c>
      <c r="Q155" s="153">
        <v>0</v>
      </c>
      <c r="R155" s="153">
        <f>Q155*H155</f>
        <v>0</v>
      </c>
      <c r="S155" s="153">
        <v>0</v>
      </c>
      <c r="T155" s="154">
        <f>S155*H155</f>
        <v>0</v>
      </c>
      <c r="AR155" s="155" t="s">
        <v>268</v>
      </c>
      <c r="AT155" s="155" t="s">
        <v>207</v>
      </c>
      <c r="AU155" s="155" t="s">
        <v>84</v>
      </c>
      <c r="AY155" s="15" t="s">
        <v>193</v>
      </c>
      <c r="BE155" s="156">
        <f>IF(N155="základní",J155,0)</f>
        <v>0</v>
      </c>
      <c r="BF155" s="156">
        <f>IF(N155="snížená",J155,0)</f>
        <v>0</v>
      </c>
      <c r="BG155" s="156">
        <f>IF(N155="zákl. přenesená",J155,0)</f>
        <v>0</v>
      </c>
      <c r="BH155" s="156">
        <f>IF(N155="sníž. přenesená",J155,0)</f>
        <v>0</v>
      </c>
      <c r="BI155" s="156">
        <f>IF(N155="nulová",J155,0)</f>
        <v>0</v>
      </c>
      <c r="BJ155" s="15" t="s">
        <v>82</v>
      </c>
      <c r="BK155" s="156">
        <f>ROUND(I155*H155,2)</f>
        <v>0</v>
      </c>
      <c r="BL155" s="15" t="s">
        <v>268</v>
      </c>
      <c r="BM155" s="155" t="s">
        <v>4099</v>
      </c>
    </row>
    <row r="156" spans="2:65" s="1" customFormat="1" ht="11.25">
      <c r="B156" s="30"/>
      <c r="D156" s="180" t="s">
        <v>286</v>
      </c>
      <c r="F156" s="181" t="s">
        <v>3343</v>
      </c>
      <c r="I156" s="115"/>
      <c r="L156" s="30"/>
      <c r="M156" s="182"/>
      <c r="T156" s="54"/>
      <c r="AT156" s="15" t="s">
        <v>286</v>
      </c>
      <c r="AU156" s="15" t="s">
        <v>84</v>
      </c>
    </row>
    <row r="157" spans="2:65" s="1" customFormat="1" ht="33" customHeight="1">
      <c r="B157" s="114"/>
      <c r="C157" s="143" t="s">
        <v>214</v>
      </c>
      <c r="D157" s="143" t="s">
        <v>196</v>
      </c>
      <c r="E157" s="144" t="s">
        <v>3345</v>
      </c>
      <c r="F157" s="145" t="s">
        <v>3346</v>
      </c>
      <c r="G157" s="146" t="s">
        <v>221</v>
      </c>
      <c r="H157" s="147">
        <v>176.4</v>
      </c>
      <c r="I157" s="148"/>
      <c r="J157" s="149">
        <f>ROUND(I157*H157,2)</f>
        <v>0</v>
      </c>
      <c r="K157" s="145" t="s">
        <v>239</v>
      </c>
      <c r="L157" s="150"/>
      <c r="M157" s="151" t="s">
        <v>1</v>
      </c>
      <c r="N157" s="152" t="s">
        <v>39</v>
      </c>
      <c r="P157" s="153">
        <f>O157*H157</f>
        <v>0</v>
      </c>
      <c r="Q157" s="153">
        <v>6.8999999999999997E-4</v>
      </c>
      <c r="R157" s="153">
        <f>Q157*H157</f>
        <v>0.121716</v>
      </c>
      <c r="S157" s="153">
        <v>0</v>
      </c>
      <c r="T157" s="154">
        <f>S157*H157</f>
        <v>0</v>
      </c>
      <c r="AR157" s="155" t="s">
        <v>550</v>
      </c>
      <c r="AT157" s="155" t="s">
        <v>196</v>
      </c>
      <c r="AU157" s="155" t="s">
        <v>84</v>
      </c>
      <c r="AY157" s="15" t="s">
        <v>193</v>
      </c>
      <c r="BE157" s="156">
        <f>IF(N157="základní",J157,0)</f>
        <v>0</v>
      </c>
      <c r="BF157" s="156">
        <f>IF(N157="snížená",J157,0)</f>
        <v>0</v>
      </c>
      <c r="BG157" s="156">
        <f>IF(N157="zákl. přenesená",J157,0)</f>
        <v>0</v>
      </c>
      <c r="BH157" s="156">
        <f>IF(N157="sníž. přenesená",J157,0)</f>
        <v>0</v>
      </c>
      <c r="BI157" s="156">
        <f>IF(N157="nulová",J157,0)</f>
        <v>0</v>
      </c>
      <c r="BJ157" s="15" t="s">
        <v>82</v>
      </c>
      <c r="BK157" s="156">
        <f>ROUND(I157*H157,2)</f>
        <v>0</v>
      </c>
      <c r="BL157" s="15" t="s">
        <v>550</v>
      </c>
      <c r="BM157" s="155" t="s">
        <v>4100</v>
      </c>
    </row>
    <row r="158" spans="2:65" s="12" customFormat="1" ht="11.25">
      <c r="B158" s="165"/>
      <c r="D158" s="166" t="s">
        <v>224</v>
      </c>
      <c r="E158" s="167" t="s">
        <v>1</v>
      </c>
      <c r="F158" s="168" t="s">
        <v>1717</v>
      </c>
      <c r="H158" s="169">
        <v>168</v>
      </c>
      <c r="I158" s="170"/>
      <c r="L158" s="165"/>
      <c r="M158" s="171"/>
      <c r="T158" s="172"/>
      <c r="AT158" s="167" t="s">
        <v>224</v>
      </c>
      <c r="AU158" s="167" t="s">
        <v>84</v>
      </c>
      <c r="AV158" s="12" t="s">
        <v>84</v>
      </c>
      <c r="AW158" s="12" t="s">
        <v>226</v>
      </c>
      <c r="AX158" s="12" t="s">
        <v>82</v>
      </c>
      <c r="AY158" s="167" t="s">
        <v>193</v>
      </c>
    </row>
    <row r="159" spans="2:65" s="12" customFormat="1" ht="11.25">
      <c r="B159" s="165"/>
      <c r="D159" s="166" t="s">
        <v>224</v>
      </c>
      <c r="F159" s="168" t="s">
        <v>4101</v>
      </c>
      <c r="H159" s="169">
        <v>176.4</v>
      </c>
      <c r="I159" s="170"/>
      <c r="L159" s="165"/>
      <c r="M159" s="171"/>
      <c r="T159" s="172"/>
      <c r="AT159" s="167" t="s">
        <v>224</v>
      </c>
      <c r="AU159" s="167" t="s">
        <v>84</v>
      </c>
      <c r="AV159" s="12" t="s">
        <v>84</v>
      </c>
      <c r="AW159" s="12" t="s">
        <v>3</v>
      </c>
      <c r="AX159" s="12" t="s">
        <v>82</v>
      </c>
      <c r="AY159" s="167" t="s">
        <v>193</v>
      </c>
    </row>
    <row r="160" spans="2:65" s="1" customFormat="1" ht="33" customHeight="1">
      <c r="B160" s="114"/>
      <c r="C160" s="157" t="s">
        <v>244</v>
      </c>
      <c r="D160" s="157" t="s">
        <v>207</v>
      </c>
      <c r="E160" s="158" t="s">
        <v>4102</v>
      </c>
      <c r="F160" s="159" t="s">
        <v>4103</v>
      </c>
      <c r="G160" s="160" t="s">
        <v>221</v>
      </c>
      <c r="H160" s="161">
        <v>219.45</v>
      </c>
      <c r="I160" s="162"/>
      <c r="J160" s="163">
        <f>ROUND(I160*H160,2)</f>
        <v>0</v>
      </c>
      <c r="K160" s="159" t="s">
        <v>239</v>
      </c>
      <c r="L160" s="30"/>
      <c r="M160" s="164" t="s">
        <v>1</v>
      </c>
      <c r="N160" s="113" t="s">
        <v>39</v>
      </c>
      <c r="P160" s="153">
        <f>O160*H160</f>
        <v>0</v>
      </c>
      <c r="Q160" s="153">
        <v>0</v>
      </c>
      <c r="R160" s="153">
        <f>Q160*H160</f>
        <v>0</v>
      </c>
      <c r="S160" s="153">
        <v>0</v>
      </c>
      <c r="T160" s="154">
        <f>S160*H160</f>
        <v>0</v>
      </c>
      <c r="AR160" s="155" t="s">
        <v>268</v>
      </c>
      <c r="AT160" s="155" t="s">
        <v>207</v>
      </c>
      <c r="AU160" s="155" t="s">
        <v>84</v>
      </c>
      <c r="AY160" s="15" t="s">
        <v>193</v>
      </c>
      <c r="BE160" s="156">
        <f>IF(N160="základní",J160,0)</f>
        <v>0</v>
      </c>
      <c r="BF160" s="156">
        <f>IF(N160="snížená",J160,0)</f>
        <v>0</v>
      </c>
      <c r="BG160" s="156">
        <f>IF(N160="zákl. přenesená",J160,0)</f>
        <v>0</v>
      </c>
      <c r="BH160" s="156">
        <f>IF(N160="sníž. přenesená",J160,0)</f>
        <v>0</v>
      </c>
      <c r="BI160" s="156">
        <f>IF(N160="nulová",J160,0)</f>
        <v>0</v>
      </c>
      <c r="BJ160" s="15" t="s">
        <v>82</v>
      </c>
      <c r="BK160" s="156">
        <f>ROUND(I160*H160,2)</f>
        <v>0</v>
      </c>
      <c r="BL160" s="15" t="s">
        <v>268</v>
      </c>
      <c r="BM160" s="155" t="s">
        <v>4104</v>
      </c>
    </row>
    <row r="161" spans="2:65" s="1" customFormat="1" ht="11.25">
      <c r="B161" s="30"/>
      <c r="D161" s="180" t="s">
        <v>286</v>
      </c>
      <c r="F161" s="181" t="s">
        <v>4105</v>
      </c>
      <c r="I161" s="115"/>
      <c r="L161" s="30"/>
      <c r="M161" s="182"/>
      <c r="T161" s="54"/>
      <c r="AT161" s="15" t="s">
        <v>286</v>
      </c>
      <c r="AU161" s="15" t="s">
        <v>84</v>
      </c>
    </row>
    <row r="162" spans="2:65" s="12" customFormat="1" ht="11.25">
      <c r="B162" s="165"/>
      <c r="D162" s="166" t="s">
        <v>224</v>
      </c>
      <c r="F162" s="168" t="s">
        <v>4106</v>
      </c>
      <c r="H162" s="169">
        <v>219.45</v>
      </c>
      <c r="I162" s="170"/>
      <c r="L162" s="165"/>
      <c r="M162" s="171"/>
      <c r="T162" s="172"/>
      <c r="AT162" s="167" t="s">
        <v>224</v>
      </c>
      <c r="AU162" s="167" t="s">
        <v>84</v>
      </c>
      <c r="AV162" s="12" t="s">
        <v>84</v>
      </c>
      <c r="AW162" s="12" t="s">
        <v>3</v>
      </c>
      <c r="AX162" s="12" t="s">
        <v>82</v>
      </c>
      <c r="AY162" s="167" t="s">
        <v>193</v>
      </c>
    </row>
    <row r="163" spans="2:65" s="1" customFormat="1" ht="24.2" customHeight="1">
      <c r="B163" s="114"/>
      <c r="C163" s="143" t="s">
        <v>223</v>
      </c>
      <c r="D163" s="143" t="s">
        <v>196</v>
      </c>
      <c r="E163" s="144" t="s">
        <v>4107</v>
      </c>
      <c r="F163" s="145" t="s">
        <v>4108</v>
      </c>
      <c r="G163" s="146" t="s">
        <v>221</v>
      </c>
      <c r="H163" s="147">
        <v>219.45</v>
      </c>
      <c r="I163" s="148"/>
      <c r="J163" s="149">
        <f>ROUND(I163*H163,2)</f>
        <v>0</v>
      </c>
      <c r="K163" s="145" t="s">
        <v>239</v>
      </c>
      <c r="L163" s="150"/>
      <c r="M163" s="151" t="s">
        <v>1</v>
      </c>
      <c r="N163" s="152" t="s">
        <v>39</v>
      </c>
      <c r="P163" s="153">
        <f>O163*H163</f>
        <v>0</v>
      </c>
      <c r="Q163" s="153">
        <v>4.0000000000000002E-4</v>
      </c>
      <c r="R163" s="153">
        <f>Q163*H163</f>
        <v>8.7779999999999997E-2</v>
      </c>
      <c r="S163" s="153">
        <v>0</v>
      </c>
      <c r="T163" s="154">
        <f>S163*H163</f>
        <v>0</v>
      </c>
      <c r="AR163" s="155" t="s">
        <v>550</v>
      </c>
      <c r="AT163" s="155" t="s">
        <v>196</v>
      </c>
      <c r="AU163" s="155" t="s">
        <v>84</v>
      </c>
      <c r="AY163" s="15" t="s">
        <v>193</v>
      </c>
      <c r="BE163" s="156">
        <f>IF(N163="základní",J163,0)</f>
        <v>0</v>
      </c>
      <c r="BF163" s="156">
        <f>IF(N163="snížená",J163,0)</f>
        <v>0</v>
      </c>
      <c r="BG163" s="156">
        <f>IF(N163="zákl. přenesená",J163,0)</f>
        <v>0</v>
      </c>
      <c r="BH163" s="156">
        <f>IF(N163="sníž. přenesená",J163,0)</f>
        <v>0</v>
      </c>
      <c r="BI163" s="156">
        <f>IF(N163="nulová",J163,0)</f>
        <v>0</v>
      </c>
      <c r="BJ163" s="15" t="s">
        <v>82</v>
      </c>
      <c r="BK163" s="156">
        <f>ROUND(I163*H163,2)</f>
        <v>0</v>
      </c>
      <c r="BL163" s="15" t="s">
        <v>550</v>
      </c>
      <c r="BM163" s="155" t="s">
        <v>4109</v>
      </c>
    </row>
    <row r="164" spans="2:65" s="1" customFormat="1" ht="29.25">
      <c r="B164" s="30"/>
      <c r="D164" s="166" t="s">
        <v>1116</v>
      </c>
      <c r="F164" s="192" t="s">
        <v>4110</v>
      </c>
      <c r="I164" s="115"/>
      <c r="L164" s="30"/>
      <c r="M164" s="182"/>
      <c r="T164" s="54"/>
      <c r="AT164" s="15" t="s">
        <v>1116</v>
      </c>
      <c r="AU164" s="15" t="s">
        <v>84</v>
      </c>
    </row>
    <row r="165" spans="2:65" s="12" customFormat="1" ht="11.25">
      <c r="B165" s="165"/>
      <c r="D165" s="166" t="s">
        <v>224</v>
      </c>
      <c r="F165" s="168" t="s">
        <v>4106</v>
      </c>
      <c r="H165" s="169">
        <v>219.45</v>
      </c>
      <c r="I165" s="170"/>
      <c r="L165" s="165"/>
      <c r="M165" s="171"/>
      <c r="T165" s="172"/>
      <c r="AT165" s="167" t="s">
        <v>224</v>
      </c>
      <c r="AU165" s="167" t="s">
        <v>84</v>
      </c>
      <c r="AV165" s="12" t="s">
        <v>84</v>
      </c>
      <c r="AW165" s="12" t="s">
        <v>3</v>
      </c>
      <c r="AX165" s="12" t="s">
        <v>82</v>
      </c>
      <c r="AY165" s="167" t="s">
        <v>193</v>
      </c>
    </row>
    <row r="166" spans="2:65" s="1" customFormat="1" ht="33" customHeight="1">
      <c r="B166" s="114"/>
      <c r="C166" s="157" t="s">
        <v>252</v>
      </c>
      <c r="D166" s="157" t="s">
        <v>207</v>
      </c>
      <c r="E166" s="158" t="s">
        <v>1775</v>
      </c>
      <c r="F166" s="159" t="s">
        <v>1776</v>
      </c>
      <c r="G166" s="160" t="s">
        <v>199</v>
      </c>
      <c r="H166" s="161">
        <v>2</v>
      </c>
      <c r="I166" s="162"/>
      <c r="J166" s="163">
        <f>ROUND(I166*H166,2)</f>
        <v>0</v>
      </c>
      <c r="K166" s="159" t="s">
        <v>1</v>
      </c>
      <c r="L166" s="30"/>
      <c r="M166" s="164" t="s">
        <v>1</v>
      </c>
      <c r="N166" s="113" t="s">
        <v>39</v>
      </c>
      <c r="P166" s="153">
        <f>O166*H166</f>
        <v>0</v>
      </c>
      <c r="Q166" s="153">
        <v>0</v>
      </c>
      <c r="R166" s="153">
        <f>Q166*H166</f>
        <v>0</v>
      </c>
      <c r="S166" s="153">
        <v>0</v>
      </c>
      <c r="T166" s="154">
        <f>S166*H166</f>
        <v>0</v>
      </c>
      <c r="AR166" s="155" t="s">
        <v>192</v>
      </c>
      <c r="AT166" s="155" t="s">
        <v>207</v>
      </c>
      <c r="AU166" s="155" t="s">
        <v>84</v>
      </c>
      <c r="AY166" s="15" t="s">
        <v>193</v>
      </c>
      <c r="BE166" s="156">
        <f>IF(N166="základní",J166,0)</f>
        <v>0</v>
      </c>
      <c r="BF166" s="156">
        <f>IF(N166="snížená",J166,0)</f>
        <v>0</v>
      </c>
      <c r="BG166" s="156">
        <f>IF(N166="zákl. přenesená",J166,0)</f>
        <v>0</v>
      </c>
      <c r="BH166" s="156">
        <f>IF(N166="sníž. přenesená",J166,0)</f>
        <v>0</v>
      </c>
      <c r="BI166" s="156">
        <f>IF(N166="nulová",J166,0)</f>
        <v>0</v>
      </c>
      <c r="BJ166" s="15" t="s">
        <v>82</v>
      </c>
      <c r="BK166" s="156">
        <f>ROUND(I166*H166,2)</f>
        <v>0</v>
      </c>
      <c r="BL166" s="15" t="s">
        <v>192</v>
      </c>
      <c r="BM166" s="155" t="s">
        <v>4111</v>
      </c>
    </row>
    <row r="167" spans="2:65" s="1" customFormat="1" ht="19.5">
      <c r="B167" s="30"/>
      <c r="D167" s="166" t="s">
        <v>1116</v>
      </c>
      <c r="F167" s="192" t="s">
        <v>1778</v>
      </c>
      <c r="I167" s="115"/>
      <c r="L167" s="30"/>
      <c r="M167" s="182"/>
      <c r="T167" s="54"/>
      <c r="AT167" s="15" t="s">
        <v>1116</v>
      </c>
      <c r="AU167" s="15" t="s">
        <v>84</v>
      </c>
    </row>
    <row r="168" spans="2:65" s="1" customFormat="1" ht="16.5" customHeight="1">
      <c r="B168" s="114"/>
      <c r="C168" s="143" t="s">
        <v>232</v>
      </c>
      <c r="D168" s="143" t="s">
        <v>196</v>
      </c>
      <c r="E168" s="144" t="s">
        <v>1780</v>
      </c>
      <c r="F168" s="145" t="s">
        <v>1781</v>
      </c>
      <c r="G168" s="146" t="s">
        <v>199</v>
      </c>
      <c r="H168" s="147">
        <v>2</v>
      </c>
      <c r="I168" s="148"/>
      <c r="J168" s="149">
        <f>ROUND(I168*H168,2)</f>
        <v>0</v>
      </c>
      <c r="K168" s="145" t="s">
        <v>1</v>
      </c>
      <c r="L168" s="150"/>
      <c r="M168" s="151" t="s">
        <v>1</v>
      </c>
      <c r="N168" s="152" t="s">
        <v>39</v>
      </c>
      <c r="P168" s="153">
        <f>O168*H168</f>
        <v>0</v>
      </c>
      <c r="Q168" s="153">
        <v>0</v>
      </c>
      <c r="R168" s="153">
        <f>Q168*H168</f>
        <v>0</v>
      </c>
      <c r="S168" s="153">
        <v>0</v>
      </c>
      <c r="T168" s="154">
        <f>S168*H168</f>
        <v>0</v>
      </c>
      <c r="AR168" s="155" t="s">
        <v>200</v>
      </c>
      <c r="AT168" s="155" t="s">
        <v>196</v>
      </c>
      <c r="AU168" s="155" t="s">
        <v>84</v>
      </c>
      <c r="AY168" s="15" t="s">
        <v>193</v>
      </c>
      <c r="BE168" s="156">
        <f>IF(N168="základní",J168,0)</f>
        <v>0</v>
      </c>
      <c r="BF168" s="156">
        <f>IF(N168="snížená",J168,0)</f>
        <v>0</v>
      </c>
      <c r="BG168" s="156">
        <f>IF(N168="zákl. přenesená",J168,0)</f>
        <v>0</v>
      </c>
      <c r="BH168" s="156">
        <f>IF(N168="sníž. přenesená",J168,0)</f>
        <v>0</v>
      </c>
      <c r="BI168" s="156">
        <f>IF(N168="nulová",J168,0)</f>
        <v>0</v>
      </c>
      <c r="BJ168" s="15" t="s">
        <v>82</v>
      </c>
      <c r="BK168" s="156">
        <f>ROUND(I168*H168,2)</f>
        <v>0</v>
      </c>
      <c r="BL168" s="15" t="s">
        <v>192</v>
      </c>
      <c r="BM168" s="155" t="s">
        <v>4112</v>
      </c>
    </row>
    <row r="169" spans="2:65" s="11" customFormat="1" ht="25.9" customHeight="1">
      <c r="B169" s="131"/>
      <c r="D169" s="132" t="s">
        <v>73</v>
      </c>
      <c r="E169" s="133" t="s">
        <v>1867</v>
      </c>
      <c r="F169" s="133" t="s">
        <v>3441</v>
      </c>
      <c r="I169" s="134"/>
      <c r="J169" s="135">
        <f>BK169</f>
        <v>0</v>
      </c>
      <c r="L169" s="131"/>
      <c r="M169" s="136"/>
      <c r="P169" s="137">
        <f>SUM(P170:P298)</f>
        <v>0</v>
      </c>
      <c r="R169" s="137">
        <f>SUM(R170:R298)</f>
        <v>173.93838499999998</v>
      </c>
      <c r="T169" s="138">
        <f>SUM(T170:T298)</f>
        <v>1.0248600000000001</v>
      </c>
      <c r="AR169" s="132" t="s">
        <v>203</v>
      </c>
      <c r="AT169" s="139" t="s">
        <v>73</v>
      </c>
      <c r="AU169" s="139" t="s">
        <v>74</v>
      </c>
      <c r="AY169" s="132" t="s">
        <v>193</v>
      </c>
      <c r="BK169" s="140">
        <f>SUM(BK170:BK298)</f>
        <v>0</v>
      </c>
    </row>
    <row r="170" spans="2:65" s="1" customFormat="1" ht="24.2" customHeight="1">
      <c r="B170" s="114"/>
      <c r="C170" s="157" t="s">
        <v>8</v>
      </c>
      <c r="D170" s="157" t="s">
        <v>207</v>
      </c>
      <c r="E170" s="158" t="s">
        <v>3442</v>
      </c>
      <c r="F170" s="159" t="s">
        <v>3443</v>
      </c>
      <c r="G170" s="160" t="s">
        <v>221</v>
      </c>
      <c r="H170" s="161">
        <v>29</v>
      </c>
      <c r="I170" s="162"/>
      <c r="J170" s="163">
        <f>ROUND(I170*H170,2)</f>
        <v>0</v>
      </c>
      <c r="K170" s="159" t="s">
        <v>239</v>
      </c>
      <c r="L170" s="30"/>
      <c r="M170" s="164" t="s">
        <v>1</v>
      </c>
      <c r="N170" s="113" t="s">
        <v>39</v>
      </c>
      <c r="P170" s="153">
        <f>O170*H170</f>
        <v>0</v>
      </c>
      <c r="Q170" s="153">
        <v>7.3999999999999999E-4</v>
      </c>
      <c r="R170" s="153">
        <f>Q170*H170</f>
        <v>2.146E-2</v>
      </c>
      <c r="S170" s="153">
        <v>3.5340000000000003E-2</v>
      </c>
      <c r="T170" s="154">
        <f>S170*H170</f>
        <v>1.0248600000000001</v>
      </c>
      <c r="AR170" s="155" t="s">
        <v>1004</v>
      </c>
      <c r="AT170" s="155" t="s">
        <v>207</v>
      </c>
      <c r="AU170" s="155" t="s">
        <v>82</v>
      </c>
      <c r="AY170" s="15" t="s">
        <v>193</v>
      </c>
      <c r="BE170" s="156">
        <f>IF(N170="základní",J170,0)</f>
        <v>0</v>
      </c>
      <c r="BF170" s="156">
        <f>IF(N170="snížená",J170,0)</f>
        <v>0</v>
      </c>
      <c r="BG170" s="156">
        <f>IF(N170="zákl. přenesená",J170,0)</f>
        <v>0</v>
      </c>
      <c r="BH170" s="156">
        <f>IF(N170="sníž. přenesená",J170,0)</f>
        <v>0</v>
      </c>
      <c r="BI170" s="156">
        <f>IF(N170="nulová",J170,0)</f>
        <v>0</v>
      </c>
      <c r="BJ170" s="15" t="s">
        <v>82</v>
      </c>
      <c r="BK170" s="156">
        <f>ROUND(I170*H170,2)</f>
        <v>0</v>
      </c>
      <c r="BL170" s="15" t="s">
        <v>1004</v>
      </c>
      <c r="BM170" s="155" t="s">
        <v>4113</v>
      </c>
    </row>
    <row r="171" spans="2:65" s="1" customFormat="1" ht="11.25">
      <c r="B171" s="30"/>
      <c r="D171" s="180" t="s">
        <v>286</v>
      </c>
      <c r="F171" s="181" t="s">
        <v>3445</v>
      </c>
      <c r="I171" s="115"/>
      <c r="L171" s="30"/>
      <c r="M171" s="182"/>
      <c r="T171" s="54"/>
      <c r="AT171" s="15" t="s">
        <v>286</v>
      </c>
      <c r="AU171" s="15" t="s">
        <v>82</v>
      </c>
    </row>
    <row r="172" spans="2:65" s="1" customFormat="1" ht="19.5">
      <c r="B172" s="30"/>
      <c r="D172" s="166" t="s">
        <v>1116</v>
      </c>
      <c r="F172" s="192" t="s">
        <v>3446</v>
      </c>
      <c r="I172" s="115"/>
      <c r="L172" s="30"/>
      <c r="M172" s="182"/>
      <c r="T172" s="54"/>
      <c r="AT172" s="15" t="s">
        <v>1116</v>
      </c>
      <c r="AU172" s="15" t="s">
        <v>82</v>
      </c>
    </row>
    <row r="173" spans="2:65" s="1" customFormat="1" ht="21.75" customHeight="1">
      <c r="B173" s="114"/>
      <c r="C173" s="157" t="s">
        <v>222</v>
      </c>
      <c r="D173" s="157" t="s">
        <v>207</v>
      </c>
      <c r="E173" s="158" t="s">
        <v>731</v>
      </c>
      <c r="F173" s="159" t="s">
        <v>1870</v>
      </c>
      <c r="G173" s="160" t="s">
        <v>733</v>
      </c>
      <c r="H173" s="161">
        <v>0.5</v>
      </c>
      <c r="I173" s="162"/>
      <c r="J173" s="163">
        <f>ROUND(I173*H173,2)</f>
        <v>0</v>
      </c>
      <c r="K173" s="159" t="s">
        <v>1871</v>
      </c>
      <c r="L173" s="30"/>
      <c r="M173" s="164" t="s">
        <v>1</v>
      </c>
      <c r="N173" s="113" t="s">
        <v>39</v>
      </c>
      <c r="P173" s="153">
        <f>O173*H173</f>
        <v>0</v>
      </c>
      <c r="Q173" s="153">
        <v>9.9000000000000008E-3</v>
      </c>
      <c r="R173" s="153">
        <f>Q173*H173</f>
        <v>4.9500000000000004E-3</v>
      </c>
      <c r="S173" s="153">
        <v>0</v>
      </c>
      <c r="T173" s="154">
        <f>S173*H173</f>
        <v>0</v>
      </c>
      <c r="AR173" s="155" t="s">
        <v>268</v>
      </c>
      <c r="AT173" s="155" t="s">
        <v>207</v>
      </c>
      <c r="AU173" s="155" t="s">
        <v>82</v>
      </c>
      <c r="AY173" s="15" t="s">
        <v>193</v>
      </c>
      <c r="BE173" s="156">
        <f>IF(N173="základní",J173,0)</f>
        <v>0</v>
      </c>
      <c r="BF173" s="156">
        <f>IF(N173="snížená",J173,0)</f>
        <v>0</v>
      </c>
      <c r="BG173" s="156">
        <f>IF(N173="zákl. přenesená",J173,0)</f>
        <v>0</v>
      </c>
      <c r="BH173" s="156">
        <f>IF(N173="sníž. přenesená",J173,0)</f>
        <v>0</v>
      </c>
      <c r="BI173" s="156">
        <f>IF(N173="nulová",J173,0)</f>
        <v>0</v>
      </c>
      <c r="BJ173" s="15" t="s">
        <v>82</v>
      </c>
      <c r="BK173" s="156">
        <f>ROUND(I173*H173,2)</f>
        <v>0</v>
      </c>
      <c r="BL173" s="15" t="s">
        <v>268</v>
      </c>
      <c r="BM173" s="155" t="s">
        <v>4114</v>
      </c>
    </row>
    <row r="174" spans="2:65" s="1" customFormat="1" ht="55.5" customHeight="1">
      <c r="B174" s="114"/>
      <c r="C174" s="157" t="s">
        <v>269</v>
      </c>
      <c r="D174" s="157" t="s">
        <v>207</v>
      </c>
      <c r="E174" s="158" t="s">
        <v>1884</v>
      </c>
      <c r="F174" s="159" t="s">
        <v>1885</v>
      </c>
      <c r="G174" s="160" t="s">
        <v>857</v>
      </c>
      <c r="H174" s="161">
        <v>39.200000000000003</v>
      </c>
      <c r="I174" s="162"/>
      <c r="J174" s="163">
        <f>ROUND(I174*H174,2)</f>
        <v>0</v>
      </c>
      <c r="K174" s="159" t="s">
        <v>239</v>
      </c>
      <c r="L174" s="30"/>
      <c r="M174" s="164" t="s">
        <v>1</v>
      </c>
      <c r="N174" s="113" t="s">
        <v>39</v>
      </c>
      <c r="P174" s="153">
        <f>O174*H174</f>
        <v>0</v>
      </c>
      <c r="Q174" s="153">
        <v>0</v>
      </c>
      <c r="R174" s="153">
        <f>Q174*H174</f>
        <v>0</v>
      </c>
      <c r="S174" s="153">
        <v>0</v>
      </c>
      <c r="T174" s="154">
        <f>S174*H174</f>
        <v>0</v>
      </c>
      <c r="AR174" s="155" t="s">
        <v>268</v>
      </c>
      <c r="AT174" s="155" t="s">
        <v>207</v>
      </c>
      <c r="AU174" s="155" t="s">
        <v>82</v>
      </c>
      <c r="AY174" s="15" t="s">
        <v>193</v>
      </c>
      <c r="BE174" s="156">
        <f>IF(N174="základní",J174,0)</f>
        <v>0</v>
      </c>
      <c r="BF174" s="156">
        <f>IF(N174="snížená",J174,0)</f>
        <v>0</v>
      </c>
      <c r="BG174" s="156">
        <f>IF(N174="zákl. přenesená",J174,0)</f>
        <v>0</v>
      </c>
      <c r="BH174" s="156">
        <f>IF(N174="sníž. přenesená",J174,0)</f>
        <v>0</v>
      </c>
      <c r="BI174" s="156">
        <f>IF(N174="nulová",J174,0)</f>
        <v>0</v>
      </c>
      <c r="BJ174" s="15" t="s">
        <v>82</v>
      </c>
      <c r="BK174" s="156">
        <f>ROUND(I174*H174,2)</f>
        <v>0</v>
      </c>
      <c r="BL174" s="15" t="s">
        <v>268</v>
      </c>
      <c r="BM174" s="155" t="s">
        <v>4115</v>
      </c>
    </row>
    <row r="175" spans="2:65" s="1" customFormat="1" ht="11.25">
      <c r="B175" s="30"/>
      <c r="D175" s="180" t="s">
        <v>286</v>
      </c>
      <c r="F175" s="181" t="s">
        <v>1887</v>
      </c>
      <c r="I175" s="115"/>
      <c r="L175" s="30"/>
      <c r="M175" s="182"/>
      <c r="T175" s="54"/>
      <c r="AT175" s="15" t="s">
        <v>286</v>
      </c>
      <c r="AU175" s="15" t="s">
        <v>82</v>
      </c>
    </row>
    <row r="176" spans="2:65" s="12" customFormat="1" ht="11.25">
      <c r="B176" s="165"/>
      <c r="D176" s="166" t="s">
        <v>224</v>
      </c>
      <c r="E176" s="167" t="s">
        <v>1</v>
      </c>
      <c r="F176" s="168" t="s">
        <v>4116</v>
      </c>
      <c r="H176" s="169">
        <v>39.200000000000003</v>
      </c>
      <c r="I176" s="170"/>
      <c r="L176" s="165"/>
      <c r="M176" s="171"/>
      <c r="T176" s="172"/>
      <c r="AT176" s="167" t="s">
        <v>224</v>
      </c>
      <c r="AU176" s="167" t="s">
        <v>82</v>
      </c>
      <c r="AV176" s="12" t="s">
        <v>84</v>
      </c>
      <c r="AW176" s="12" t="s">
        <v>226</v>
      </c>
      <c r="AX176" s="12" t="s">
        <v>74</v>
      </c>
      <c r="AY176" s="167" t="s">
        <v>193</v>
      </c>
    </row>
    <row r="177" spans="2:65" s="13" customFormat="1" ht="11.25">
      <c r="B177" s="173"/>
      <c r="D177" s="166" t="s">
        <v>224</v>
      </c>
      <c r="E177" s="174" t="s">
        <v>1</v>
      </c>
      <c r="F177" s="175" t="s">
        <v>227</v>
      </c>
      <c r="H177" s="176">
        <v>39.200000000000003</v>
      </c>
      <c r="I177" s="177"/>
      <c r="L177" s="173"/>
      <c r="M177" s="178"/>
      <c r="T177" s="179"/>
      <c r="AT177" s="174" t="s">
        <v>224</v>
      </c>
      <c r="AU177" s="174" t="s">
        <v>82</v>
      </c>
      <c r="AV177" s="13" t="s">
        <v>192</v>
      </c>
      <c r="AW177" s="13" t="s">
        <v>226</v>
      </c>
      <c r="AX177" s="13" t="s">
        <v>82</v>
      </c>
      <c r="AY177" s="174" t="s">
        <v>193</v>
      </c>
    </row>
    <row r="178" spans="2:65" s="1" customFormat="1" ht="66.75" customHeight="1">
      <c r="B178" s="114"/>
      <c r="C178" s="157" t="s">
        <v>240</v>
      </c>
      <c r="D178" s="157" t="s">
        <v>207</v>
      </c>
      <c r="E178" s="158" t="s">
        <v>3453</v>
      </c>
      <c r="F178" s="159" t="s">
        <v>3454</v>
      </c>
      <c r="G178" s="160" t="s">
        <v>857</v>
      </c>
      <c r="H178" s="161">
        <v>155.20599999999999</v>
      </c>
      <c r="I178" s="162"/>
      <c r="J178" s="163">
        <f>ROUND(I178*H178,2)</f>
        <v>0</v>
      </c>
      <c r="K178" s="159" t="s">
        <v>239</v>
      </c>
      <c r="L178" s="30"/>
      <c r="M178" s="164" t="s">
        <v>1</v>
      </c>
      <c r="N178" s="113" t="s">
        <v>39</v>
      </c>
      <c r="P178" s="153">
        <f>O178*H178</f>
        <v>0</v>
      </c>
      <c r="Q178" s="153">
        <v>0</v>
      </c>
      <c r="R178" s="153">
        <f>Q178*H178</f>
        <v>0</v>
      </c>
      <c r="S178" s="153">
        <v>0</v>
      </c>
      <c r="T178" s="154">
        <f>S178*H178</f>
        <v>0</v>
      </c>
      <c r="AR178" s="155" t="s">
        <v>268</v>
      </c>
      <c r="AT178" s="155" t="s">
        <v>207</v>
      </c>
      <c r="AU178" s="155" t="s">
        <v>82</v>
      </c>
      <c r="AY178" s="15" t="s">
        <v>193</v>
      </c>
      <c r="BE178" s="156">
        <f>IF(N178="základní",J178,0)</f>
        <v>0</v>
      </c>
      <c r="BF178" s="156">
        <f>IF(N178="snížená",J178,0)</f>
        <v>0</v>
      </c>
      <c r="BG178" s="156">
        <f>IF(N178="zákl. přenesená",J178,0)</f>
        <v>0</v>
      </c>
      <c r="BH178" s="156">
        <f>IF(N178="sníž. přenesená",J178,0)</f>
        <v>0</v>
      </c>
      <c r="BI178" s="156">
        <f>IF(N178="nulová",J178,0)</f>
        <v>0</v>
      </c>
      <c r="BJ178" s="15" t="s">
        <v>82</v>
      </c>
      <c r="BK178" s="156">
        <f>ROUND(I178*H178,2)</f>
        <v>0</v>
      </c>
      <c r="BL178" s="15" t="s">
        <v>268</v>
      </c>
      <c r="BM178" s="155" t="s">
        <v>4117</v>
      </c>
    </row>
    <row r="179" spans="2:65" s="1" customFormat="1" ht="11.25">
      <c r="B179" s="30"/>
      <c r="D179" s="180" t="s">
        <v>286</v>
      </c>
      <c r="F179" s="181" t="s">
        <v>3456</v>
      </c>
      <c r="I179" s="115"/>
      <c r="L179" s="30"/>
      <c r="M179" s="182"/>
      <c r="T179" s="54"/>
      <c r="AT179" s="15" t="s">
        <v>286</v>
      </c>
      <c r="AU179" s="15" t="s">
        <v>82</v>
      </c>
    </row>
    <row r="180" spans="2:65" s="12" customFormat="1" ht="11.25">
      <c r="B180" s="165"/>
      <c r="D180" s="166" t="s">
        <v>224</v>
      </c>
      <c r="E180" s="167" t="s">
        <v>1</v>
      </c>
      <c r="F180" s="168" t="s">
        <v>4118</v>
      </c>
      <c r="H180" s="169">
        <v>7</v>
      </c>
      <c r="I180" s="170"/>
      <c r="L180" s="165"/>
      <c r="M180" s="171"/>
      <c r="T180" s="172"/>
      <c r="AT180" s="167" t="s">
        <v>224</v>
      </c>
      <c r="AU180" s="167" t="s">
        <v>82</v>
      </c>
      <c r="AV180" s="12" t="s">
        <v>84</v>
      </c>
      <c r="AW180" s="12" t="s">
        <v>226</v>
      </c>
      <c r="AX180" s="12" t="s">
        <v>74</v>
      </c>
      <c r="AY180" s="167" t="s">
        <v>193</v>
      </c>
    </row>
    <row r="181" spans="2:65" s="12" customFormat="1" ht="11.25">
      <c r="B181" s="165"/>
      <c r="D181" s="166" t="s">
        <v>224</v>
      </c>
      <c r="E181" s="167" t="s">
        <v>1</v>
      </c>
      <c r="F181" s="168" t="s">
        <v>4119</v>
      </c>
      <c r="H181" s="169">
        <v>120.35625</v>
      </c>
      <c r="I181" s="170"/>
      <c r="L181" s="165"/>
      <c r="M181" s="171"/>
      <c r="T181" s="172"/>
      <c r="AT181" s="167" t="s">
        <v>224</v>
      </c>
      <c r="AU181" s="167" t="s">
        <v>82</v>
      </c>
      <c r="AV181" s="12" t="s">
        <v>84</v>
      </c>
      <c r="AW181" s="12" t="s">
        <v>226</v>
      </c>
      <c r="AX181" s="12" t="s">
        <v>74</v>
      </c>
      <c r="AY181" s="167" t="s">
        <v>193</v>
      </c>
    </row>
    <row r="182" spans="2:65" s="12" customFormat="1" ht="11.25">
      <c r="B182" s="165"/>
      <c r="D182" s="166" t="s">
        <v>224</v>
      </c>
      <c r="E182" s="167" t="s">
        <v>1</v>
      </c>
      <c r="F182" s="168" t="s">
        <v>4120</v>
      </c>
      <c r="H182" s="169">
        <v>17.600000000000001</v>
      </c>
      <c r="I182" s="170"/>
      <c r="L182" s="165"/>
      <c r="M182" s="171"/>
      <c r="T182" s="172"/>
      <c r="AT182" s="167" t="s">
        <v>224</v>
      </c>
      <c r="AU182" s="167" t="s">
        <v>82</v>
      </c>
      <c r="AV182" s="12" t="s">
        <v>84</v>
      </c>
      <c r="AW182" s="12" t="s">
        <v>226</v>
      </c>
      <c r="AX182" s="12" t="s">
        <v>74</v>
      </c>
      <c r="AY182" s="167" t="s">
        <v>193</v>
      </c>
    </row>
    <row r="183" spans="2:65" s="12" customFormat="1" ht="11.25">
      <c r="B183" s="165"/>
      <c r="D183" s="166" t="s">
        <v>224</v>
      </c>
      <c r="E183" s="167" t="s">
        <v>1</v>
      </c>
      <c r="F183" s="168" t="s">
        <v>4121</v>
      </c>
      <c r="H183" s="169">
        <v>4.16</v>
      </c>
      <c r="I183" s="170"/>
      <c r="L183" s="165"/>
      <c r="M183" s="171"/>
      <c r="T183" s="172"/>
      <c r="AT183" s="167" t="s">
        <v>224</v>
      </c>
      <c r="AU183" s="167" t="s">
        <v>82</v>
      </c>
      <c r="AV183" s="12" t="s">
        <v>84</v>
      </c>
      <c r="AW183" s="12" t="s">
        <v>226</v>
      </c>
      <c r="AX183" s="12" t="s">
        <v>74</v>
      </c>
      <c r="AY183" s="167" t="s">
        <v>193</v>
      </c>
    </row>
    <row r="184" spans="2:65" s="12" customFormat="1" ht="11.25">
      <c r="B184" s="165"/>
      <c r="D184" s="166" t="s">
        <v>224</v>
      </c>
      <c r="E184" s="167" t="s">
        <v>1</v>
      </c>
      <c r="F184" s="168" t="s">
        <v>4122</v>
      </c>
      <c r="H184" s="169">
        <v>6.09</v>
      </c>
      <c r="I184" s="170"/>
      <c r="L184" s="165"/>
      <c r="M184" s="171"/>
      <c r="T184" s="172"/>
      <c r="AT184" s="167" t="s">
        <v>224</v>
      </c>
      <c r="AU184" s="167" t="s">
        <v>82</v>
      </c>
      <c r="AV184" s="12" t="s">
        <v>84</v>
      </c>
      <c r="AW184" s="12" t="s">
        <v>226</v>
      </c>
      <c r="AX184" s="12" t="s">
        <v>74</v>
      </c>
      <c r="AY184" s="167" t="s">
        <v>193</v>
      </c>
    </row>
    <row r="185" spans="2:65" s="13" customFormat="1" ht="11.25">
      <c r="B185" s="173"/>
      <c r="D185" s="166" t="s">
        <v>224</v>
      </c>
      <c r="E185" s="174" t="s">
        <v>1</v>
      </c>
      <c r="F185" s="175" t="s">
        <v>227</v>
      </c>
      <c r="H185" s="176">
        <v>155.20625000000001</v>
      </c>
      <c r="I185" s="177"/>
      <c r="L185" s="173"/>
      <c r="M185" s="178"/>
      <c r="T185" s="179"/>
      <c r="AT185" s="174" t="s">
        <v>224</v>
      </c>
      <c r="AU185" s="174" t="s">
        <v>82</v>
      </c>
      <c r="AV185" s="13" t="s">
        <v>192</v>
      </c>
      <c r="AW185" s="13" t="s">
        <v>226</v>
      </c>
      <c r="AX185" s="13" t="s">
        <v>82</v>
      </c>
      <c r="AY185" s="174" t="s">
        <v>193</v>
      </c>
    </row>
    <row r="186" spans="2:65" s="1" customFormat="1" ht="37.9" customHeight="1">
      <c r="B186" s="114"/>
      <c r="C186" s="157" t="s">
        <v>279</v>
      </c>
      <c r="D186" s="157" t="s">
        <v>207</v>
      </c>
      <c r="E186" s="158" t="s">
        <v>1891</v>
      </c>
      <c r="F186" s="159" t="s">
        <v>1892</v>
      </c>
      <c r="G186" s="160" t="s">
        <v>857</v>
      </c>
      <c r="H186" s="161">
        <v>219.15600000000001</v>
      </c>
      <c r="I186" s="162"/>
      <c r="J186" s="163">
        <f>ROUND(I186*H186,2)</f>
        <v>0</v>
      </c>
      <c r="K186" s="159" t="s">
        <v>1003</v>
      </c>
      <c r="L186" s="30"/>
      <c r="M186" s="164" t="s">
        <v>1</v>
      </c>
      <c r="N186" s="113" t="s">
        <v>39</v>
      </c>
      <c r="P186" s="153">
        <f>O186*H186</f>
        <v>0</v>
      </c>
      <c r="Q186" s="153">
        <v>0</v>
      </c>
      <c r="R186" s="153">
        <f>Q186*H186</f>
        <v>0</v>
      </c>
      <c r="S186" s="153">
        <v>0</v>
      </c>
      <c r="T186" s="154">
        <f>S186*H186</f>
        <v>0</v>
      </c>
      <c r="AR186" s="155" t="s">
        <v>192</v>
      </c>
      <c r="AT186" s="155" t="s">
        <v>207</v>
      </c>
      <c r="AU186" s="155" t="s">
        <v>82</v>
      </c>
      <c r="AY186" s="15" t="s">
        <v>193</v>
      </c>
      <c r="BE186" s="156">
        <f>IF(N186="základní",J186,0)</f>
        <v>0</v>
      </c>
      <c r="BF186" s="156">
        <f>IF(N186="snížená",J186,0)</f>
        <v>0</v>
      </c>
      <c r="BG186" s="156">
        <f>IF(N186="zákl. přenesená",J186,0)</f>
        <v>0</v>
      </c>
      <c r="BH186" s="156">
        <f>IF(N186="sníž. přenesená",J186,0)</f>
        <v>0</v>
      </c>
      <c r="BI186" s="156">
        <f>IF(N186="nulová",J186,0)</f>
        <v>0</v>
      </c>
      <c r="BJ186" s="15" t="s">
        <v>82</v>
      </c>
      <c r="BK186" s="156">
        <f>ROUND(I186*H186,2)</f>
        <v>0</v>
      </c>
      <c r="BL186" s="15" t="s">
        <v>192</v>
      </c>
      <c r="BM186" s="155" t="s">
        <v>4123</v>
      </c>
    </row>
    <row r="187" spans="2:65" s="1" customFormat="1" ht="11.25">
      <c r="B187" s="30"/>
      <c r="D187" s="180" t="s">
        <v>286</v>
      </c>
      <c r="F187" s="181" t="s">
        <v>1894</v>
      </c>
      <c r="I187" s="115"/>
      <c r="L187" s="30"/>
      <c r="M187" s="182"/>
      <c r="T187" s="54"/>
      <c r="AT187" s="15" t="s">
        <v>286</v>
      </c>
      <c r="AU187" s="15" t="s">
        <v>82</v>
      </c>
    </row>
    <row r="188" spans="2:65" s="12" customFormat="1" ht="11.25">
      <c r="B188" s="165"/>
      <c r="D188" s="166" t="s">
        <v>224</v>
      </c>
      <c r="E188" s="167" t="s">
        <v>1</v>
      </c>
      <c r="F188" s="168" t="s">
        <v>4124</v>
      </c>
      <c r="H188" s="169">
        <v>155.20599999999999</v>
      </c>
      <c r="I188" s="170"/>
      <c r="L188" s="165"/>
      <c r="M188" s="171"/>
      <c r="T188" s="172"/>
      <c r="AT188" s="167" t="s">
        <v>224</v>
      </c>
      <c r="AU188" s="167" t="s">
        <v>82</v>
      </c>
      <c r="AV188" s="12" t="s">
        <v>84</v>
      </c>
      <c r="AW188" s="12" t="s">
        <v>226</v>
      </c>
      <c r="AX188" s="12" t="s">
        <v>74</v>
      </c>
      <c r="AY188" s="167" t="s">
        <v>193</v>
      </c>
    </row>
    <row r="189" spans="2:65" s="12" customFormat="1" ht="11.25">
      <c r="B189" s="165"/>
      <c r="D189" s="166" t="s">
        <v>224</v>
      </c>
      <c r="E189" s="167" t="s">
        <v>1</v>
      </c>
      <c r="F189" s="168" t="s">
        <v>4125</v>
      </c>
      <c r="H189" s="169">
        <v>39.200000000000003</v>
      </c>
      <c r="I189" s="170"/>
      <c r="L189" s="165"/>
      <c r="M189" s="171"/>
      <c r="T189" s="172"/>
      <c r="AT189" s="167" t="s">
        <v>224</v>
      </c>
      <c r="AU189" s="167" t="s">
        <v>82</v>
      </c>
      <c r="AV189" s="12" t="s">
        <v>84</v>
      </c>
      <c r="AW189" s="12" t="s">
        <v>226</v>
      </c>
      <c r="AX189" s="12" t="s">
        <v>74</v>
      </c>
      <c r="AY189" s="167" t="s">
        <v>193</v>
      </c>
    </row>
    <row r="190" spans="2:65" s="12" customFormat="1" ht="11.25">
      <c r="B190" s="165"/>
      <c r="D190" s="166" t="s">
        <v>224</v>
      </c>
      <c r="E190" s="167" t="s">
        <v>1</v>
      </c>
      <c r="F190" s="168" t="s">
        <v>3730</v>
      </c>
      <c r="H190" s="169">
        <v>24.75</v>
      </c>
      <c r="I190" s="170"/>
      <c r="L190" s="165"/>
      <c r="M190" s="171"/>
      <c r="T190" s="172"/>
      <c r="AT190" s="167" t="s">
        <v>224</v>
      </c>
      <c r="AU190" s="167" t="s">
        <v>82</v>
      </c>
      <c r="AV190" s="12" t="s">
        <v>84</v>
      </c>
      <c r="AW190" s="12" t="s">
        <v>226</v>
      </c>
      <c r="AX190" s="12" t="s">
        <v>74</v>
      </c>
      <c r="AY190" s="167" t="s">
        <v>193</v>
      </c>
    </row>
    <row r="191" spans="2:65" s="13" customFormat="1" ht="11.25">
      <c r="B191" s="173"/>
      <c r="D191" s="166" t="s">
        <v>224</v>
      </c>
      <c r="E191" s="174" t="s">
        <v>1</v>
      </c>
      <c r="F191" s="175" t="s">
        <v>227</v>
      </c>
      <c r="H191" s="176">
        <v>219.15600000000001</v>
      </c>
      <c r="I191" s="177"/>
      <c r="L191" s="173"/>
      <c r="M191" s="178"/>
      <c r="T191" s="179"/>
      <c r="AT191" s="174" t="s">
        <v>224</v>
      </c>
      <c r="AU191" s="174" t="s">
        <v>82</v>
      </c>
      <c r="AV191" s="13" t="s">
        <v>192</v>
      </c>
      <c r="AW191" s="13" t="s">
        <v>226</v>
      </c>
      <c r="AX191" s="13" t="s">
        <v>82</v>
      </c>
      <c r="AY191" s="174" t="s">
        <v>193</v>
      </c>
    </row>
    <row r="192" spans="2:65" s="1" customFormat="1" ht="55.5" customHeight="1">
      <c r="B192" s="114"/>
      <c r="C192" s="157" t="s">
        <v>243</v>
      </c>
      <c r="D192" s="157" t="s">
        <v>207</v>
      </c>
      <c r="E192" s="158" t="s">
        <v>3505</v>
      </c>
      <c r="F192" s="159" t="s">
        <v>3506</v>
      </c>
      <c r="G192" s="160" t="s">
        <v>857</v>
      </c>
      <c r="H192" s="161">
        <v>56.97</v>
      </c>
      <c r="I192" s="162"/>
      <c r="J192" s="163">
        <f>ROUND(I192*H192,2)</f>
        <v>0</v>
      </c>
      <c r="K192" s="159" t="s">
        <v>239</v>
      </c>
      <c r="L192" s="30"/>
      <c r="M192" s="164" t="s">
        <v>1</v>
      </c>
      <c r="N192" s="113" t="s">
        <v>39</v>
      </c>
      <c r="P192" s="153">
        <f>O192*H192</f>
        <v>0</v>
      </c>
      <c r="Q192" s="153">
        <v>0</v>
      </c>
      <c r="R192" s="153">
        <f>Q192*H192</f>
        <v>0</v>
      </c>
      <c r="S192" s="153">
        <v>0</v>
      </c>
      <c r="T192" s="154">
        <f>S192*H192</f>
        <v>0</v>
      </c>
      <c r="AR192" s="155" t="s">
        <v>268</v>
      </c>
      <c r="AT192" s="155" t="s">
        <v>207</v>
      </c>
      <c r="AU192" s="155" t="s">
        <v>82</v>
      </c>
      <c r="AY192" s="15" t="s">
        <v>193</v>
      </c>
      <c r="BE192" s="156">
        <f>IF(N192="základní",J192,0)</f>
        <v>0</v>
      </c>
      <c r="BF192" s="156">
        <f>IF(N192="snížená",J192,0)</f>
        <v>0</v>
      </c>
      <c r="BG192" s="156">
        <f>IF(N192="zákl. přenesená",J192,0)</f>
        <v>0</v>
      </c>
      <c r="BH192" s="156">
        <f>IF(N192="sníž. přenesená",J192,0)</f>
        <v>0</v>
      </c>
      <c r="BI192" s="156">
        <f>IF(N192="nulová",J192,0)</f>
        <v>0</v>
      </c>
      <c r="BJ192" s="15" t="s">
        <v>82</v>
      </c>
      <c r="BK192" s="156">
        <f>ROUND(I192*H192,2)</f>
        <v>0</v>
      </c>
      <c r="BL192" s="15" t="s">
        <v>268</v>
      </c>
      <c r="BM192" s="155" t="s">
        <v>4126</v>
      </c>
    </row>
    <row r="193" spans="2:65" s="1" customFormat="1" ht="11.25">
      <c r="B193" s="30"/>
      <c r="D193" s="180" t="s">
        <v>286</v>
      </c>
      <c r="F193" s="181" t="s">
        <v>3508</v>
      </c>
      <c r="I193" s="115"/>
      <c r="L193" s="30"/>
      <c r="M193" s="182"/>
      <c r="T193" s="54"/>
      <c r="AT193" s="15" t="s">
        <v>286</v>
      </c>
      <c r="AU193" s="15" t="s">
        <v>82</v>
      </c>
    </row>
    <row r="194" spans="2:65" s="12" customFormat="1" ht="11.25">
      <c r="B194" s="165"/>
      <c r="D194" s="166" t="s">
        <v>224</v>
      </c>
      <c r="E194" s="167" t="s">
        <v>1</v>
      </c>
      <c r="F194" s="168" t="s">
        <v>4127</v>
      </c>
      <c r="H194" s="169">
        <v>4</v>
      </c>
      <c r="I194" s="170"/>
      <c r="L194" s="165"/>
      <c r="M194" s="171"/>
      <c r="T194" s="172"/>
      <c r="AT194" s="167" t="s">
        <v>224</v>
      </c>
      <c r="AU194" s="167" t="s">
        <v>82</v>
      </c>
      <c r="AV194" s="12" t="s">
        <v>84</v>
      </c>
      <c r="AW194" s="12" t="s">
        <v>226</v>
      </c>
      <c r="AX194" s="12" t="s">
        <v>74</v>
      </c>
      <c r="AY194" s="167" t="s">
        <v>193</v>
      </c>
    </row>
    <row r="195" spans="2:65" s="12" customFormat="1" ht="11.25">
      <c r="B195" s="165"/>
      <c r="D195" s="166" t="s">
        <v>224</v>
      </c>
      <c r="E195" s="167" t="s">
        <v>1</v>
      </c>
      <c r="F195" s="168" t="s">
        <v>4128</v>
      </c>
      <c r="H195" s="169">
        <v>45.85</v>
      </c>
      <c r="I195" s="170"/>
      <c r="L195" s="165"/>
      <c r="M195" s="171"/>
      <c r="T195" s="172"/>
      <c r="AT195" s="167" t="s">
        <v>224</v>
      </c>
      <c r="AU195" s="167" t="s">
        <v>82</v>
      </c>
      <c r="AV195" s="12" t="s">
        <v>84</v>
      </c>
      <c r="AW195" s="12" t="s">
        <v>226</v>
      </c>
      <c r="AX195" s="12" t="s">
        <v>74</v>
      </c>
      <c r="AY195" s="167" t="s">
        <v>193</v>
      </c>
    </row>
    <row r="196" spans="2:65" s="12" customFormat="1" ht="11.25">
      <c r="B196" s="165"/>
      <c r="D196" s="166" t="s">
        <v>224</v>
      </c>
      <c r="E196" s="167" t="s">
        <v>1</v>
      </c>
      <c r="F196" s="168" t="s">
        <v>4129</v>
      </c>
      <c r="H196" s="169">
        <v>4.4000000000000004</v>
      </c>
      <c r="I196" s="170"/>
      <c r="L196" s="165"/>
      <c r="M196" s="171"/>
      <c r="T196" s="172"/>
      <c r="AT196" s="167" t="s">
        <v>224</v>
      </c>
      <c r="AU196" s="167" t="s">
        <v>82</v>
      </c>
      <c r="AV196" s="12" t="s">
        <v>84</v>
      </c>
      <c r="AW196" s="12" t="s">
        <v>226</v>
      </c>
      <c r="AX196" s="12" t="s">
        <v>74</v>
      </c>
      <c r="AY196" s="167" t="s">
        <v>193</v>
      </c>
    </row>
    <row r="197" spans="2:65" s="12" customFormat="1" ht="11.25">
      <c r="B197" s="165"/>
      <c r="D197" s="166" t="s">
        <v>224</v>
      </c>
      <c r="E197" s="167" t="s">
        <v>1</v>
      </c>
      <c r="F197" s="168" t="s">
        <v>4130</v>
      </c>
      <c r="H197" s="169">
        <v>1.04</v>
      </c>
      <c r="I197" s="170"/>
      <c r="L197" s="165"/>
      <c r="M197" s="171"/>
      <c r="T197" s="172"/>
      <c r="AT197" s="167" t="s">
        <v>224</v>
      </c>
      <c r="AU197" s="167" t="s">
        <v>82</v>
      </c>
      <c r="AV197" s="12" t="s">
        <v>84</v>
      </c>
      <c r="AW197" s="12" t="s">
        <v>226</v>
      </c>
      <c r="AX197" s="12" t="s">
        <v>74</v>
      </c>
      <c r="AY197" s="167" t="s">
        <v>193</v>
      </c>
    </row>
    <row r="198" spans="2:65" s="12" customFormat="1" ht="11.25">
      <c r="B198" s="165"/>
      <c r="D198" s="166" t="s">
        <v>224</v>
      </c>
      <c r="E198" s="167" t="s">
        <v>1</v>
      </c>
      <c r="F198" s="168" t="s">
        <v>4131</v>
      </c>
      <c r="H198" s="169">
        <v>1.68</v>
      </c>
      <c r="I198" s="170"/>
      <c r="L198" s="165"/>
      <c r="M198" s="171"/>
      <c r="T198" s="172"/>
      <c r="AT198" s="167" t="s">
        <v>224</v>
      </c>
      <c r="AU198" s="167" t="s">
        <v>82</v>
      </c>
      <c r="AV198" s="12" t="s">
        <v>84</v>
      </c>
      <c r="AW198" s="12" t="s">
        <v>226</v>
      </c>
      <c r="AX198" s="12" t="s">
        <v>74</v>
      </c>
      <c r="AY198" s="167" t="s">
        <v>193</v>
      </c>
    </row>
    <row r="199" spans="2:65" s="13" customFormat="1" ht="11.25">
      <c r="B199" s="173"/>
      <c r="D199" s="166" t="s">
        <v>224</v>
      </c>
      <c r="E199" s="174" t="s">
        <v>1</v>
      </c>
      <c r="F199" s="175" t="s">
        <v>227</v>
      </c>
      <c r="H199" s="176">
        <v>56.97</v>
      </c>
      <c r="I199" s="177"/>
      <c r="L199" s="173"/>
      <c r="M199" s="178"/>
      <c r="T199" s="179"/>
      <c r="AT199" s="174" t="s">
        <v>224</v>
      </c>
      <c r="AU199" s="174" t="s">
        <v>82</v>
      </c>
      <c r="AV199" s="13" t="s">
        <v>192</v>
      </c>
      <c r="AW199" s="13" t="s">
        <v>226</v>
      </c>
      <c r="AX199" s="13" t="s">
        <v>82</v>
      </c>
      <c r="AY199" s="174" t="s">
        <v>193</v>
      </c>
    </row>
    <row r="200" spans="2:65" s="1" customFormat="1" ht="49.15" customHeight="1">
      <c r="B200" s="114"/>
      <c r="C200" s="157" t="s">
        <v>7</v>
      </c>
      <c r="D200" s="157" t="s">
        <v>207</v>
      </c>
      <c r="E200" s="158" t="s">
        <v>1897</v>
      </c>
      <c r="F200" s="159" t="s">
        <v>1898</v>
      </c>
      <c r="G200" s="160" t="s">
        <v>857</v>
      </c>
      <c r="H200" s="161">
        <v>60.03</v>
      </c>
      <c r="I200" s="162"/>
      <c r="J200" s="163">
        <f>ROUND(I200*H200,2)</f>
        <v>0</v>
      </c>
      <c r="K200" s="159" t="s">
        <v>905</v>
      </c>
      <c r="L200" s="30"/>
      <c r="M200" s="164" t="s">
        <v>1</v>
      </c>
      <c r="N200" s="113" t="s">
        <v>39</v>
      </c>
      <c r="P200" s="153">
        <f>O200*H200</f>
        <v>0</v>
      </c>
      <c r="Q200" s="153">
        <v>0</v>
      </c>
      <c r="R200" s="153">
        <f>Q200*H200</f>
        <v>0</v>
      </c>
      <c r="S200" s="153">
        <v>0</v>
      </c>
      <c r="T200" s="154">
        <f>S200*H200</f>
        <v>0</v>
      </c>
      <c r="AR200" s="155" t="s">
        <v>268</v>
      </c>
      <c r="AT200" s="155" t="s">
        <v>207</v>
      </c>
      <c r="AU200" s="155" t="s">
        <v>82</v>
      </c>
      <c r="AY200" s="15" t="s">
        <v>193</v>
      </c>
      <c r="BE200" s="156">
        <f>IF(N200="základní",J200,0)</f>
        <v>0</v>
      </c>
      <c r="BF200" s="156">
        <f>IF(N200="snížená",J200,0)</f>
        <v>0</v>
      </c>
      <c r="BG200" s="156">
        <f>IF(N200="zákl. přenesená",J200,0)</f>
        <v>0</v>
      </c>
      <c r="BH200" s="156">
        <f>IF(N200="sníž. přenesená",J200,0)</f>
        <v>0</v>
      </c>
      <c r="BI200" s="156">
        <f>IF(N200="nulová",J200,0)</f>
        <v>0</v>
      </c>
      <c r="BJ200" s="15" t="s">
        <v>82</v>
      </c>
      <c r="BK200" s="156">
        <f>ROUND(I200*H200,2)</f>
        <v>0</v>
      </c>
      <c r="BL200" s="15" t="s">
        <v>268</v>
      </c>
      <c r="BM200" s="155" t="s">
        <v>4132</v>
      </c>
    </row>
    <row r="201" spans="2:65" s="1" customFormat="1" ht="11.25">
      <c r="B201" s="30"/>
      <c r="D201" s="180" t="s">
        <v>286</v>
      </c>
      <c r="F201" s="181" t="s">
        <v>1900</v>
      </c>
      <c r="I201" s="115"/>
      <c r="L201" s="30"/>
      <c r="M201" s="182"/>
      <c r="T201" s="54"/>
      <c r="AT201" s="15" t="s">
        <v>286</v>
      </c>
      <c r="AU201" s="15" t="s">
        <v>82</v>
      </c>
    </row>
    <row r="202" spans="2:65" s="12" customFormat="1" ht="11.25">
      <c r="B202" s="165"/>
      <c r="D202" s="166" t="s">
        <v>224</v>
      </c>
      <c r="E202" s="167" t="s">
        <v>1</v>
      </c>
      <c r="F202" s="168" t="s">
        <v>4133</v>
      </c>
      <c r="H202" s="169">
        <v>35.28</v>
      </c>
      <c r="I202" s="170"/>
      <c r="L202" s="165"/>
      <c r="M202" s="171"/>
      <c r="T202" s="172"/>
      <c r="AT202" s="167" t="s">
        <v>224</v>
      </c>
      <c r="AU202" s="167" t="s">
        <v>82</v>
      </c>
      <c r="AV202" s="12" t="s">
        <v>84</v>
      </c>
      <c r="AW202" s="12" t="s">
        <v>226</v>
      </c>
      <c r="AX202" s="12" t="s">
        <v>74</v>
      </c>
      <c r="AY202" s="167" t="s">
        <v>193</v>
      </c>
    </row>
    <row r="203" spans="2:65" s="12" customFormat="1" ht="11.25">
      <c r="B203" s="165"/>
      <c r="D203" s="166" t="s">
        <v>224</v>
      </c>
      <c r="E203" s="167" t="s">
        <v>1</v>
      </c>
      <c r="F203" s="168" t="s">
        <v>3730</v>
      </c>
      <c r="H203" s="169">
        <v>24.75</v>
      </c>
      <c r="I203" s="170"/>
      <c r="L203" s="165"/>
      <c r="M203" s="171"/>
      <c r="T203" s="172"/>
      <c r="AT203" s="167" t="s">
        <v>224</v>
      </c>
      <c r="AU203" s="167" t="s">
        <v>82</v>
      </c>
      <c r="AV203" s="12" t="s">
        <v>84</v>
      </c>
      <c r="AW203" s="12" t="s">
        <v>226</v>
      </c>
      <c r="AX203" s="12" t="s">
        <v>74</v>
      </c>
      <c r="AY203" s="167" t="s">
        <v>193</v>
      </c>
    </row>
    <row r="204" spans="2:65" s="13" customFormat="1" ht="11.25">
      <c r="B204" s="173"/>
      <c r="D204" s="166" t="s">
        <v>224</v>
      </c>
      <c r="E204" s="174" t="s">
        <v>1</v>
      </c>
      <c r="F204" s="175" t="s">
        <v>227</v>
      </c>
      <c r="H204" s="176">
        <v>60.03</v>
      </c>
      <c r="I204" s="177"/>
      <c r="L204" s="173"/>
      <c r="M204" s="178"/>
      <c r="T204" s="179"/>
      <c r="AT204" s="174" t="s">
        <v>224</v>
      </c>
      <c r="AU204" s="174" t="s">
        <v>82</v>
      </c>
      <c r="AV204" s="13" t="s">
        <v>192</v>
      </c>
      <c r="AW204" s="13" t="s">
        <v>226</v>
      </c>
      <c r="AX204" s="13" t="s">
        <v>82</v>
      </c>
      <c r="AY204" s="174" t="s">
        <v>193</v>
      </c>
    </row>
    <row r="205" spans="2:65" s="1" customFormat="1" ht="24.2" customHeight="1">
      <c r="B205" s="114"/>
      <c r="C205" s="157" t="s">
        <v>247</v>
      </c>
      <c r="D205" s="157" t="s">
        <v>207</v>
      </c>
      <c r="E205" s="158" t="s">
        <v>1904</v>
      </c>
      <c r="F205" s="159" t="s">
        <v>1905</v>
      </c>
      <c r="G205" s="160" t="s">
        <v>857</v>
      </c>
      <c r="H205" s="161">
        <v>102.15600000000001</v>
      </c>
      <c r="I205" s="162"/>
      <c r="J205" s="163">
        <f>ROUND(I205*H205,2)</f>
        <v>0</v>
      </c>
      <c r="K205" s="159" t="s">
        <v>1003</v>
      </c>
      <c r="L205" s="30"/>
      <c r="M205" s="164" t="s">
        <v>1</v>
      </c>
      <c r="N205" s="113" t="s">
        <v>39</v>
      </c>
      <c r="P205" s="153">
        <f>O205*H205</f>
        <v>0</v>
      </c>
      <c r="Q205" s="153">
        <v>0</v>
      </c>
      <c r="R205" s="153">
        <f>Q205*H205</f>
        <v>0</v>
      </c>
      <c r="S205" s="153">
        <v>0</v>
      </c>
      <c r="T205" s="154">
        <f>S205*H205</f>
        <v>0</v>
      </c>
      <c r="AR205" s="155" t="s">
        <v>268</v>
      </c>
      <c r="AT205" s="155" t="s">
        <v>207</v>
      </c>
      <c r="AU205" s="155" t="s">
        <v>82</v>
      </c>
      <c r="AY205" s="15" t="s">
        <v>193</v>
      </c>
      <c r="BE205" s="156">
        <f>IF(N205="základní",J205,0)</f>
        <v>0</v>
      </c>
      <c r="BF205" s="156">
        <f>IF(N205="snížená",J205,0)</f>
        <v>0</v>
      </c>
      <c r="BG205" s="156">
        <f>IF(N205="zákl. přenesená",J205,0)</f>
        <v>0</v>
      </c>
      <c r="BH205" s="156">
        <f>IF(N205="sníž. přenesená",J205,0)</f>
        <v>0</v>
      </c>
      <c r="BI205" s="156">
        <f>IF(N205="nulová",J205,0)</f>
        <v>0</v>
      </c>
      <c r="BJ205" s="15" t="s">
        <v>82</v>
      </c>
      <c r="BK205" s="156">
        <f>ROUND(I205*H205,2)</f>
        <v>0</v>
      </c>
      <c r="BL205" s="15" t="s">
        <v>268</v>
      </c>
      <c r="BM205" s="155" t="s">
        <v>4134</v>
      </c>
    </row>
    <row r="206" spans="2:65" s="1" customFormat="1" ht="11.25">
      <c r="B206" s="30"/>
      <c r="D206" s="180" t="s">
        <v>286</v>
      </c>
      <c r="F206" s="181" t="s">
        <v>1907</v>
      </c>
      <c r="I206" s="115"/>
      <c r="L206" s="30"/>
      <c r="M206" s="182"/>
      <c r="T206" s="54"/>
      <c r="AT206" s="15" t="s">
        <v>286</v>
      </c>
      <c r="AU206" s="15" t="s">
        <v>82</v>
      </c>
    </row>
    <row r="207" spans="2:65" s="12" customFormat="1" ht="11.25">
      <c r="B207" s="165"/>
      <c r="D207" s="166" t="s">
        <v>224</v>
      </c>
      <c r="E207" s="167" t="s">
        <v>1</v>
      </c>
      <c r="F207" s="168" t="s">
        <v>4135</v>
      </c>
      <c r="H207" s="169">
        <v>102.15600000000001</v>
      </c>
      <c r="I207" s="170"/>
      <c r="L207" s="165"/>
      <c r="M207" s="171"/>
      <c r="T207" s="172"/>
      <c r="AT207" s="167" t="s">
        <v>224</v>
      </c>
      <c r="AU207" s="167" t="s">
        <v>82</v>
      </c>
      <c r="AV207" s="12" t="s">
        <v>84</v>
      </c>
      <c r="AW207" s="12" t="s">
        <v>226</v>
      </c>
      <c r="AX207" s="12" t="s">
        <v>82</v>
      </c>
      <c r="AY207" s="167" t="s">
        <v>193</v>
      </c>
    </row>
    <row r="208" spans="2:65" s="1" customFormat="1" ht="49.15" customHeight="1">
      <c r="B208" s="114"/>
      <c r="C208" s="157" t="s">
        <v>295</v>
      </c>
      <c r="D208" s="157" t="s">
        <v>207</v>
      </c>
      <c r="E208" s="158" t="s">
        <v>3462</v>
      </c>
      <c r="F208" s="159" t="s">
        <v>3463</v>
      </c>
      <c r="G208" s="160" t="s">
        <v>221</v>
      </c>
      <c r="H208" s="161">
        <v>24</v>
      </c>
      <c r="I208" s="162"/>
      <c r="J208" s="163">
        <f>ROUND(I208*H208,2)</f>
        <v>0</v>
      </c>
      <c r="K208" s="159" t="s">
        <v>239</v>
      </c>
      <c r="L208" s="30"/>
      <c r="M208" s="164" t="s">
        <v>1</v>
      </c>
      <c r="N208" s="113" t="s">
        <v>39</v>
      </c>
      <c r="P208" s="153">
        <f>O208*H208</f>
        <v>0</v>
      </c>
      <c r="Q208" s="153">
        <v>1.116E-2</v>
      </c>
      <c r="R208" s="153">
        <f>Q208*H208</f>
        <v>0.26783999999999997</v>
      </c>
      <c r="S208" s="153">
        <v>0</v>
      </c>
      <c r="T208" s="154">
        <f>S208*H208</f>
        <v>0</v>
      </c>
      <c r="AR208" s="155" t="s">
        <v>268</v>
      </c>
      <c r="AT208" s="155" t="s">
        <v>207</v>
      </c>
      <c r="AU208" s="155" t="s">
        <v>82</v>
      </c>
      <c r="AY208" s="15" t="s">
        <v>193</v>
      </c>
      <c r="BE208" s="156">
        <f>IF(N208="základní",J208,0)</f>
        <v>0</v>
      </c>
      <c r="BF208" s="156">
        <f>IF(N208="snížená",J208,0)</f>
        <v>0</v>
      </c>
      <c r="BG208" s="156">
        <f>IF(N208="zákl. přenesená",J208,0)</f>
        <v>0</v>
      </c>
      <c r="BH208" s="156">
        <f>IF(N208="sníž. přenesená",J208,0)</f>
        <v>0</v>
      </c>
      <c r="BI208" s="156">
        <f>IF(N208="nulová",J208,0)</f>
        <v>0</v>
      </c>
      <c r="BJ208" s="15" t="s">
        <v>82</v>
      </c>
      <c r="BK208" s="156">
        <f>ROUND(I208*H208,2)</f>
        <v>0</v>
      </c>
      <c r="BL208" s="15" t="s">
        <v>268</v>
      </c>
      <c r="BM208" s="155" t="s">
        <v>4136</v>
      </c>
    </row>
    <row r="209" spans="2:65" s="1" customFormat="1" ht="11.25">
      <c r="B209" s="30"/>
      <c r="D209" s="180" t="s">
        <v>286</v>
      </c>
      <c r="F209" s="181" t="s">
        <v>3465</v>
      </c>
      <c r="I209" s="115"/>
      <c r="L209" s="30"/>
      <c r="M209" s="182"/>
      <c r="T209" s="54"/>
      <c r="AT209" s="15" t="s">
        <v>286</v>
      </c>
      <c r="AU209" s="15" t="s">
        <v>82</v>
      </c>
    </row>
    <row r="210" spans="2:65" s="1" customFormat="1" ht="24.2" customHeight="1">
      <c r="B210" s="114"/>
      <c r="C210" s="143" t="s">
        <v>251</v>
      </c>
      <c r="D210" s="143" t="s">
        <v>196</v>
      </c>
      <c r="E210" s="144" t="s">
        <v>3466</v>
      </c>
      <c r="F210" s="145" t="s">
        <v>3467</v>
      </c>
      <c r="G210" s="146" t="s">
        <v>221</v>
      </c>
      <c r="H210" s="147">
        <v>24</v>
      </c>
      <c r="I210" s="148"/>
      <c r="J210" s="149">
        <f>ROUND(I210*H210,2)</f>
        <v>0</v>
      </c>
      <c r="K210" s="145" t="s">
        <v>239</v>
      </c>
      <c r="L210" s="150"/>
      <c r="M210" s="151" t="s">
        <v>1</v>
      </c>
      <c r="N210" s="152" t="s">
        <v>39</v>
      </c>
      <c r="P210" s="153">
        <f>O210*H210</f>
        <v>0</v>
      </c>
      <c r="Q210" s="153">
        <v>6.2399999999999997E-2</v>
      </c>
      <c r="R210" s="153">
        <f>Q210*H210</f>
        <v>1.4975999999999998</v>
      </c>
      <c r="S210" s="153">
        <v>0</v>
      </c>
      <c r="T210" s="154">
        <f>S210*H210</f>
        <v>0</v>
      </c>
      <c r="AR210" s="155" t="s">
        <v>550</v>
      </c>
      <c r="AT210" s="155" t="s">
        <v>196</v>
      </c>
      <c r="AU210" s="155" t="s">
        <v>82</v>
      </c>
      <c r="AY210" s="15" t="s">
        <v>193</v>
      </c>
      <c r="BE210" s="156">
        <f>IF(N210="základní",J210,0)</f>
        <v>0</v>
      </c>
      <c r="BF210" s="156">
        <f>IF(N210="snížená",J210,0)</f>
        <v>0</v>
      </c>
      <c r="BG210" s="156">
        <f>IF(N210="zákl. přenesená",J210,0)</f>
        <v>0</v>
      </c>
      <c r="BH210" s="156">
        <f>IF(N210="sníž. přenesená",J210,0)</f>
        <v>0</v>
      </c>
      <c r="BI210" s="156">
        <f>IF(N210="nulová",J210,0)</f>
        <v>0</v>
      </c>
      <c r="BJ210" s="15" t="s">
        <v>82</v>
      </c>
      <c r="BK210" s="156">
        <f>ROUND(I210*H210,2)</f>
        <v>0</v>
      </c>
      <c r="BL210" s="15" t="s">
        <v>550</v>
      </c>
      <c r="BM210" s="155" t="s">
        <v>4137</v>
      </c>
    </row>
    <row r="211" spans="2:65" s="12" customFormat="1" ht="11.25">
      <c r="B211" s="165"/>
      <c r="D211" s="166" t="s">
        <v>224</v>
      </c>
      <c r="F211" s="168" t="s">
        <v>4138</v>
      </c>
      <c r="H211" s="169">
        <v>24</v>
      </c>
      <c r="I211" s="170"/>
      <c r="L211" s="165"/>
      <c r="M211" s="171"/>
      <c r="T211" s="172"/>
      <c r="AT211" s="167" t="s">
        <v>224</v>
      </c>
      <c r="AU211" s="167" t="s">
        <v>82</v>
      </c>
      <c r="AV211" s="12" t="s">
        <v>84</v>
      </c>
      <c r="AW211" s="12" t="s">
        <v>3</v>
      </c>
      <c r="AX211" s="12" t="s">
        <v>82</v>
      </c>
      <c r="AY211" s="167" t="s">
        <v>193</v>
      </c>
    </row>
    <row r="212" spans="2:65" s="1" customFormat="1" ht="37.9" customHeight="1">
      <c r="B212" s="114"/>
      <c r="C212" s="157" t="s">
        <v>302</v>
      </c>
      <c r="D212" s="157" t="s">
        <v>207</v>
      </c>
      <c r="E212" s="158" t="s">
        <v>3477</v>
      </c>
      <c r="F212" s="159" t="s">
        <v>3478</v>
      </c>
      <c r="G212" s="160" t="s">
        <v>221</v>
      </c>
      <c r="H212" s="161">
        <v>345</v>
      </c>
      <c r="I212" s="162"/>
      <c r="J212" s="163">
        <f>ROUND(I212*H212,2)</f>
        <v>0</v>
      </c>
      <c r="K212" s="159" t="s">
        <v>239</v>
      </c>
      <c r="L212" s="30"/>
      <c r="M212" s="164" t="s">
        <v>1</v>
      </c>
      <c r="N212" s="113" t="s">
        <v>39</v>
      </c>
      <c r="P212" s="153">
        <f>O212*H212</f>
        <v>0</v>
      </c>
      <c r="Q212" s="153">
        <v>1.3999999999999999E-4</v>
      </c>
      <c r="R212" s="153">
        <f>Q212*H212</f>
        <v>4.8299999999999996E-2</v>
      </c>
      <c r="S212" s="153">
        <v>0</v>
      </c>
      <c r="T212" s="154">
        <f>S212*H212</f>
        <v>0</v>
      </c>
      <c r="AR212" s="155" t="s">
        <v>268</v>
      </c>
      <c r="AT212" s="155" t="s">
        <v>207</v>
      </c>
      <c r="AU212" s="155" t="s">
        <v>82</v>
      </c>
      <c r="AY212" s="15" t="s">
        <v>193</v>
      </c>
      <c r="BE212" s="156">
        <f>IF(N212="základní",J212,0)</f>
        <v>0</v>
      </c>
      <c r="BF212" s="156">
        <f>IF(N212="snížená",J212,0)</f>
        <v>0</v>
      </c>
      <c r="BG212" s="156">
        <f>IF(N212="zákl. přenesená",J212,0)</f>
        <v>0</v>
      </c>
      <c r="BH212" s="156">
        <f>IF(N212="sníž. přenesená",J212,0)</f>
        <v>0</v>
      </c>
      <c r="BI212" s="156">
        <f>IF(N212="nulová",J212,0)</f>
        <v>0</v>
      </c>
      <c r="BJ212" s="15" t="s">
        <v>82</v>
      </c>
      <c r="BK212" s="156">
        <f>ROUND(I212*H212,2)</f>
        <v>0</v>
      </c>
      <c r="BL212" s="15" t="s">
        <v>268</v>
      </c>
      <c r="BM212" s="155" t="s">
        <v>4139</v>
      </c>
    </row>
    <row r="213" spans="2:65" s="1" customFormat="1" ht="11.25">
      <c r="B213" s="30"/>
      <c r="D213" s="180" t="s">
        <v>286</v>
      </c>
      <c r="F213" s="181" t="s">
        <v>3480</v>
      </c>
      <c r="I213" s="115"/>
      <c r="L213" s="30"/>
      <c r="M213" s="182"/>
      <c r="T213" s="54"/>
      <c r="AT213" s="15" t="s">
        <v>286</v>
      </c>
      <c r="AU213" s="15" t="s">
        <v>82</v>
      </c>
    </row>
    <row r="214" spans="2:65" s="1" customFormat="1" ht="44.25" customHeight="1">
      <c r="B214" s="114"/>
      <c r="C214" s="157" t="s">
        <v>255</v>
      </c>
      <c r="D214" s="157" t="s">
        <v>207</v>
      </c>
      <c r="E214" s="158" t="s">
        <v>3481</v>
      </c>
      <c r="F214" s="159" t="s">
        <v>3482</v>
      </c>
      <c r="G214" s="160" t="s">
        <v>221</v>
      </c>
      <c r="H214" s="161">
        <v>345</v>
      </c>
      <c r="I214" s="162"/>
      <c r="J214" s="163">
        <f>ROUND(I214*H214,2)</f>
        <v>0</v>
      </c>
      <c r="K214" s="159" t="s">
        <v>239</v>
      </c>
      <c r="L214" s="30"/>
      <c r="M214" s="164" t="s">
        <v>1</v>
      </c>
      <c r="N214" s="113" t="s">
        <v>39</v>
      </c>
      <c r="P214" s="153">
        <f>O214*H214</f>
        <v>0</v>
      </c>
      <c r="Q214" s="153">
        <v>0</v>
      </c>
      <c r="R214" s="153">
        <f>Q214*H214</f>
        <v>0</v>
      </c>
      <c r="S214" s="153">
        <v>0</v>
      </c>
      <c r="T214" s="154">
        <f>S214*H214</f>
        <v>0</v>
      </c>
      <c r="AR214" s="155" t="s">
        <v>268</v>
      </c>
      <c r="AT214" s="155" t="s">
        <v>207</v>
      </c>
      <c r="AU214" s="155" t="s">
        <v>82</v>
      </c>
      <c r="AY214" s="15" t="s">
        <v>193</v>
      </c>
      <c r="BE214" s="156">
        <f>IF(N214="základní",J214,0)</f>
        <v>0</v>
      </c>
      <c r="BF214" s="156">
        <f>IF(N214="snížená",J214,0)</f>
        <v>0</v>
      </c>
      <c r="BG214" s="156">
        <f>IF(N214="zákl. přenesená",J214,0)</f>
        <v>0</v>
      </c>
      <c r="BH214" s="156">
        <f>IF(N214="sníž. přenesená",J214,0)</f>
        <v>0</v>
      </c>
      <c r="BI214" s="156">
        <f>IF(N214="nulová",J214,0)</f>
        <v>0</v>
      </c>
      <c r="BJ214" s="15" t="s">
        <v>82</v>
      </c>
      <c r="BK214" s="156">
        <f>ROUND(I214*H214,2)</f>
        <v>0</v>
      </c>
      <c r="BL214" s="15" t="s">
        <v>268</v>
      </c>
      <c r="BM214" s="155" t="s">
        <v>4140</v>
      </c>
    </row>
    <row r="215" spans="2:65" s="1" customFormat="1" ht="11.25">
      <c r="B215" s="30"/>
      <c r="D215" s="180" t="s">
        <v>286</v>
      </c>
      <c r="F215" s="181" t="s">
        <v>3484</v>
      </c>
      <c r="I215" s="115"/>
      <c r="L215" s="30"/>
      <c r="M215" s="182"/>
      <c r="T215" s="54"/>
      <c r="AT215" s="15" t="s">
        <v>286</v>
      </c>
      <c r="AU215" s="15" t="s">
        <v>82</v>
      </c>
    </row>
    <row r="216" spans="2:65" s="1" customFormat="1" ht="37.9" customHeight="1">
      <c r="B216" s="114"/>
      <c r="C216" s="157" t="s">
        <v>310</v>
      </c>
      <c r="D216" s="157" t="s">
        <v>207</v>
      </c>
      <c r="E216" s="158" t="s">
        <v>3485</v>
      </c>
      <c r="F216" s="159" t="s">
        <v>3486</v>
      </c>
      <c r="G216" s="160" t="s">
        <v>258</v>
      </c>
      <c r="H216" s="161">
        <v>5</v>
      </c>
      <c r="I216" s="162"/>
      <c r="J216" s="163">
        <f>ROUND(I216*H216,2)</f>
        <v>0</v>
      </c>
      <c r="K216" s="159" t="s">
        <v>239</v>
      </c>
      <c r="L216" s="30"/>
      <c r="M216" s="164" t="s">
        <v>1</v>
      </c>
      <c r="N216" s="113" t="s">
        <v>39</v>
      </c>
      <c r="P216" s="153">
        <f>O216*H216</f>
        <v>0</v>
      </c>
      <c r="Q216" s="153">
        <v>6.4999999999999997E-4</v>
      </c>
      <c r="R216" s="153">
        <f>Q216*H216</f>
        <v>3.2499999999999999E-3</v>
      </c>
      <c r="S216" s="153">
        <v>0</v>
      </c>
      <c r="T216" s="154">
        <f>S216*H216</f>
        <v>0</v>
      </c>
      <c r="AR216" s="155" t="s">
        <v>268</v>
      </c>
      <c r="AT216" s="155" t="s">
        <v>207</v>
      </c>
      <c r="AU216" s="155" t="s">
        <v>82</v>
      </c>
      <c r="AY216" s="15" t="s">
        <v>193</v>
      </c>
      <c r="BE216" s="156">
        <f>IF(N216="základní",J216,0)</f>
        <v>0</v>
      </c>
      <c r="BF216" s="156">
        <f>IF(N216="snížená",J216,0)</f>
        <v>0</v>
      </c>
      <c r="BG216" s="156">
        <f>IF(N216="zákl. přenesená",J216,0)</f>
        <v>0</v>
      </c>
      <c r="BH216" s="156">
        <f>IF(N216="sníž. přenesená",J216,0)</f>
        <v>0</v>
      </c>
      <c r="BI216" s="156">
        <f>IF(N216="nulová",J216,0)</f>
        <v>0</v>
      </c>
      <c r="BJ216" s="15" t="s">
        <v>82</v>
      </c>
      <c r="BK216" s="156">
        <f>ROUND(I216*H216,2)</f>
        <v>0</v>
      </c>
      <c r="BL216" s="15" t="s">
        <v>268</v>
      </c>
      <c r="BM216" s="155" t="s">
        <v>4141</v>
      </c>
    </row>
    <row r="217" spans="2:65" s="1" customFormat="1" ht="11.25">
      <c r="B217" s="30"/>
      <c r="D217" s="180" t="s">
        <v>286</v>
      </c>
      <c r="F217" s="181" t="s">
        <v>3488</v>
      </c>
      <c r="I217" s="115"/>
      <c r="L217" s="30"/>
      <c r="M217" s="182"/>
      <c r="T217" s="54"/>
      <c r="AT217" s="15" t="s">
        <v>286</v>
      </c>
      <c r="AU217" s="15" t="s">
        <v>82</v>
      </c>
    </row>
    <row r="218" spans="2:65" s="1" customFormat="1" ht="37.9" customHeight="1">
      <c r="B218" s="114"/>
      <c r="C218" s="157" t="s">
        <v>259</v>
      </c>
      <c r="D218" s="157" t="s">
        <v>207</v>
      </c>
      <c r="E218" s="158" t="s">
        <v>3489</v>
      </c>
      <c r="F218" s="159" t="s">
        <v>3490</v>
      </c>
      <c r="G218" s="160" t="s">
        <v>258</v>
      </c>
      <c r="H218" s="161">
        <v>5</v>
      </c>
      <c r="I218" s="162"/>
      <c r="J218" s="163">
        <f>ROUND(I218*H218,2)</f>
        <v>0</v>
      </c>
      <c r="K218" s="159" t="s">
        <v>239</v>
      </c>
      <c r="L218" s="30"/>
      <c r="M218" s="164" t="s">
        <v>1</v>
      </c>
      <c r="N218" s="113" t="s">
        <v>39</v>
      </c>
      <c r="P218" s="153">
        <f>O218*H218</f>
        <v>0</v>
      </c>
      <c r="Q218" s="153">
        <v>0</v>
      </c>
      <c r="R218" s="153">
        <f>Q218*H218</f>
        <v>0</v>
      </c>
      <c r="S218" s="153">
        <v>0</v>
      </c>
      <c r="T218" s="154">
        <f>S218*H218</f>
        <v>0</v>
      </c>
      <c r="AR218" s="155" t="s">
        <v>268</v>
      </c>
      <c r="AT218" s="155" t="s">
        <v>207</v>
      </c>
      <c r="AU218" s="155" t="s">
        <v>82</v>
      </c>
      <c r="AY218" s="15" t="s">
        <v>193</v>
      </c>
      <c r="BE218" s="156">
        <f>IF(N218="základní",J218,0)</f>
        <v>0</v>
      </c>
      <c r="BF218" s="156">
        <f>IF(N218="snížená",J218,0)</f>
        <v>0</v>
      </c>
      <c r="BG218" s="156">
        <f>IF(N218="zákl. přenesená",J218,0)</f>
        <v>0</v>
      </c>
      <c r="BH218" s="156">
        <f>IF(N218="sníž. přenesená",J218,0)</f>
        <v>0</v>
      </c>
      <c r="BI218" s="156">
        <f>IF(N218="nulová",J218,0)</f>
        <v>0</v>
      </c>
      <c r="BJ218" s="15" t="s">
        <v>82</v>
      </c>
      <c r="BK218" s="156">
        <f>ROUND(I218*H218,2)</f>
        <v>0</v>
      </c>
      <c r="BL218" s="15" t="s">
        <v>268</v>
      </c>
      <c r="BM218" s="155" t="s">
        <v>4142</v>
      </c>
    </row>
    <row r="219" spans="2:65" s="1" customFormat="1" ht="11.25">
      <c r="B219" s="30"/>
      <c r="D219" s="180" t="s">
        <v>286</v>
      </c>
      <c r="F219" s="181" t="s">
        <v>3492</v>
      </c>
      <c r="I219" s="115"/>
      <c r="L219" s="30"/>
      <c r="M219" s="182"/>
      <c r="T219" s="54"/>
      <c r="AT219" s="15" t="s">
        <v>286</v>
      </c>
      <c r="AU219" s="15" t="s">
        <v>82</v>
      </c>
    </row>
    <row r="220" spans="2:65" s="1" customFormat="1" ht="37.9" customHeight="1">
      <c r="B220" s="114"/>
      <c r="C220" s="157" t="s">
        <v>318</v>
      </c>
      <c r="D220" s="157" t="s">
        <v>207</v>
      </c>
      <c r="E220" s="158" t="s">
        <v>3493</v>
      </c>
      <c r="F220" s="159" t="s">
        <v>3494</v>
      </c>
      <c r="G220" s="160" t="s">
        <v>258</v>
      </c>
      <c r="H220" s="161">
        <v>4</v>
      </c>
      <c r="I220" s="162"/>
      <c r="J220" s="163">
        <f>ROUND(I220*H220,2)</f>
        <v>0</v>
      </c>
      <c r="K220" s="159" t="s">
        <v>239</v>
      </c>
      <c r="L220" s="30"/>
      <c r="M220" s="164" t="s">
        <v>1</v>
      </c>
      <c r="N220" s="113" t="s">
        <v>39</v>
      </c>
      <c r="P220" s="153">
        <f>O220*H220</f>
        <v>0</v>
      </c>
      <c r="Q220" s="153">
        <v>0</v>
      </c>
      <c r="R220" s="153">
        <f>Q220*H220</f>
        <v>0</v>
      </c>
      <c r="S220" s="153">
        <v>0</v>
      </c>
      <c r="T220" s="154">
        <f>S220*H220</f>
        <v>0</v>
      </c>
      <c r="AR220" s="155" t="s">
        <v>268</v>
      </c>
      <c r="AT220" s="155" t="s">
        <v>207</v>
      </c>
      <c r="AU220" s="155" t="s">
        <v>82</v>
      </c>
      <c r="AY220" s="15" t="s">
        <v>193</v>
      </c>
      <c r="BE220" s="156">
        <f>IF(N220="základní",J220,0)</f>
        <v>0</v>
      </c>
      <c r="BF220" s="156">
        <f>IF(N220="snížená",J220,0)</f>
        <v>0</v>
      </c>
      <c r="BG220" s="156">
        <f>IF(N220="zákl. přenesená",J220,0)</f>
        <v>0</v>
      </c>
      <c r="BH220" s="156">
        <f>IF(N220="sníž. přenesená",J220,0)</f>
        <v>0</v>
      </c>
      <c r="BI220" s="156">
        <f>IF(N220="nulová",J220,0)</f>
        <v>0</v>
      </c>
      <c r="BJ220" s="15" t="s">
        <v>82</v>
      </c>
      <c r="BK220" s="156">
        <f>ROUND(I220*H220,2)</f>
        <v>0</v>
      </c>
      <c r="BL220" s="15" t="s">
        <v>268</v>
      </c>
      <c r="BM220" s="155" t="s">
        <v>4143</v>
      </c>
    </row>
    <row r="221" spans="2:65" s="1" customFormat="1" ht="11.25">
      <c r="B221" s="30"/>
      <c r="D221" s="180" t="s">
        <v>286</v>
      </c>
      <c r="F221" s="181" t="s">
        <v>3496</v>
      </c>
      <c r="I221" s="115"/>
      <c r="L221" s="30"/>
      <c r="M221" s="182"/>
      <c r="T221" s="54"/>
      <c r="AT221" s="15" t="s">
        <v>286</v>
      </c>
      <c r="AU221" s="15" t="s">
        <v>82</v>
      </c>
    </row>
    <row r="222" spans="2:65" s="1" customFormat="1" ht="37.9" customHeight="1">
      <c r="B222" s="114"/>
      <c r="C222" s="157" t="s">
        <v>262</v>
      </c>
      <c r="D222" s="157" t="s">
        <v>207</v>
      </c>
      <c r="E222" s="158" t="s">
        <v>3497</v>
      </c>
      <c r="F222" s="159" t="s">
        <v>3498</v>
      </c>
      <c r="G222" s="160" t="s">
        <v>258</v>
      </c>
      <c r="H222" s="161">
        <v>4</v>
      </c>
      <c r="I222" s="162"/>
      <c r="J222" s="163">
        <f>ROUND(I222*H222,2)</f>
        <v>0</v>
      </c>
      <c r="K222" s="159" t="s">
        <v>239</v>
      </c>
      <c r="L222" s="30"/>
      <c r="M222" s="164" t="s">
        <v>1</v>
      </c>
      <c r="N222" s="113" t="s">
        <v>39</v>
      </c>
      <c r="P222" s="153">
        <f>O222*H222</f>
        <v>0</v>
      </c>
      <c r="Q222" s="153">
        <v>0</v>
      </c>
      <c r="R222" s="153">
        <f>Q222*H222</f>
        <v>0</v>
      </c>
      <c r="S222" s="153">
        <v>0</v>
      </c>
      <c r="T222" s="154">
        <f>S222*H222</f>
        <v>0</v>
      </c>
      <c r="AR222" s="155" t="s">
        <v>268</v>
      </c>
      <c r="AT222" s="155" t="s">
        <v>207</v>
      </c>
      <c r="AU222" s="155" t="s">
        <v>82</v>
      </c>
      <c r="AY222" s="15" t="s">
        <v>193</v>
      </c>
      <c r="BE222" s="156">
        <f>IF(N222="základní",J222,0)</f>
        <v>0</v>
      </c>
      <c r="BF222" s="156">
        <f>IF(N222="snížená",J222,0)</f>
        <v>0</v>
      </c>
      <c r="BG222" s="156">
        <f>IF(N222="zákl. přenesená",J222,0)</f>
        <v>0</v>
      </c>
      <c r="BH222" s="156">
        <f>IF(N222="sníž. přenesená",J222,0)</f>
        <v>0</v>
      </c>
      <c r="BI222" s="156">
        <f>IF(N222="nulová",J222,0)</f>
        <v>0</v>
      </c>
      <c r="BJ222" s="15" t="s">
        <v>82</v>
      </c>
      <c r="BK222" s="156">
        <f>ROUND(I222*H222,2)</f>
        <v>0</v>
      </c>
      <c r="BL222" s="15" t="s">
        <v>268</v>
      </c>
      <c r="BM222" s="155" t="s">
        <v>4144</v>
      </c>
    </row>
    <row r="223" spans="2:65" s="1" customFormat="1" ht="11.25">
      <c r="B223" s="30"/>
      <c r="D223" s="180" t="s">
        <v>286</v>
      </c>
      <c r="F223" s="181" t="s">
        <v>3500</v>
      </c>
      <c r="I223" s="115"/>
      <c r="L223" s="30"/>
      <c r="M223" s="182"/>
      <c r="T223" s="54"/>
      <c r="AT223" s="15" t="s">
        <v>286</v>
      </c>
      <c r="AU223" s="15" t="s">
        <v>82</v>
      </c>
    </row>
    <row r="224" spans="2:65" s="1" customFormat="1" ht="37.9" customHeight="1">
      <c r="B224" s="114"/>
      <c r="C224" s="157" t="s">
        <v>326</v>
      </c>
      <c r="D224" s="157" t="s">
        <v>207</v>
      </c>
      <c r="E224" s="158" t="s">
        <v>3755</v>
      </c>
      <c r="F224" s="159" t="s">
        <v>3756</v>
      </c>
      <c r="G224" s="160" t="s">
        <v>221</v>
      </c>
      <c r="H224" s="161">
        <v>20</v>
      </c>
      <c r="I224" s="162"/>
      <c r="J224" s="163">
        <f>ROUND(I224*H224,2)</f>
        <v>0</v>
      </c>
      <c r="K224" s="159" t="s">
        <v>239</v>
      </c>
      <c r="L224" s="30"/>
      <c r="M224" s="164" t="s">
        <v>1</v>
      </c>
      <c r="N224" s="113" t="s">
        <v>39</v>
      </c>
      <c r="P224" s="153">
        <f>O224*H224</f>
        <v>0</v>
      </c>
      <c r="Q224" s="153">
        <v>0</v>
      </c>
      <c r="R224" s="153">
        <f>Q224*H224</f>
        <v>0</v>
      </c>
      <c r="S224" s="153">
        <v>0</v>
      </c>
      <c r="T224" s="154">
        <f>S224*H224</f>
        <v>0</v>
      </c>
      <c r="AR224" s="155" t="s">
        <v>1004</v>
      </c>
      <c r="AT224" s="155" t="s">
        <v>207</v>
      </c>
      <c r="AU224" s="155" t="s">
        <v>82</v>
      </c>
      <c r="AY224" s="15" t="s">
        <v>193</v>
      </c>
      <c r="BE224" s="156">
        <f>IF(N224="základní",J224,0)</f>
        <v>0</v>
      </c>
      <c r="BF224" s="156">
        <f>IF(N224="snížená",J224,0)</f>
        <v>0</v>
      </c>
      <c r="BG224" s="156">
        <f>IF(N224="zákl. přenesená",J224,0)</f>
        <v>0</v>
      </c>
      <c r="BH224" s="156">
        <f>IF(N224="sníž. přenesená",J224,0)</f>
        <v>0</v>
      </c>
      <c r="BI224" s="156">
        <f>IF(N224="nulová",J224,0)</f>
        <v>0</v>
      </c>
      <c r="BJ224" s="15" t="s">
        <v>82</v>
      </c>
      <c r="BK224" s="156">
        <f>ROUND(I224*H224,2)</f>
        <v>0</v>
      </c>
      <c r="BL224" s="15" t="s">
        <v>1004</v>
      </c>
      <c r="BM224" s="155" t="s">
        <v>4145</v>
      </c>
    </row>
    <row r="225" spans="2:65" s="1" customFormat="1" ht="11.25">
      <c r="B225" s="30"/>
      <c r="D225" s="180" t="s">
        <v>286</v>
      </c>
      <c r="F225" s="181" t="s">
        <v>3758</v>
      </c>
      <c r="I225" s="115"/>
      <c r="L225" s="30"/>
      <c r="M225" s="182"/>
      <c r="T225" s="54"/>
      <c r="AT225" s="15" t="s">
        <v>286</v>
      </c>
      <c r="AU225" s="15" t="s">
        <v>82</v>
      </c>
    </row>
    <row r="226" spans="2:65" s="1" customFormat="1" ht="37.9" customHeight="1">
      <c r="B226" s="114"/>
      <c r="C226" s="157" t="s">
        <v>231</v>
      </c>
      <c r="D226" s="157" t="s">
        <v>207</v>
      </c>
      <c r="E226" s="158" t="s">
        <v>3547</v>
      </c>
      <c r="F226" s="159" t="s">
        <v>3548</v>
      </c>
      <c r="G226" s="160" t="s">
        <v>221</v>
      </c>
      <c r="H226" s="161">
        <v>10</v>
      </c>
      <c r="I226" s="162"/>
      <c r="J226" s="163">
        <f>ROUND(I226*H226,2)</f>
        <v>0</v>
      </c>
      <c r="K226" s="159" t="s">
        <v>239</v>
      </c>
      <c r="L226" s="30"/>
      <c r="M226" s="164" t="s">
        <v>1</v>
      </c>
      <c r="N226" s="113" t="s">
        <v>39</v>
      </c>
      <c r="P226" s="153">
        <f>O226*H226</f>
        <v>0</v>
      </c>
      <c r="Q226" s="153">
        <v>0</v>
      </c>
      <c r="R226" s="153">
        <f>Q226*H226</f>
        <v>0</v>
      </c>
      <c r="S226" s="153">
        <v>0</v>
      </c>
      <c r="T226" s="154">
        <f>S226*H226</f>
        <v>0</v>
      </c>
      <c r="AR226" s="155" t="s">
        <v>1004</v>
      </c>
      <c r="AT226" s="155" t="s">
        <v>207</v>
      </c>
      <c r="AU226" s="155" t="s">
        <v>82</v>
      </c>
      <c r="AY226" s="15" t="s">
        <v>193</v>
      </c>
      <c r="BE226" s="156">
        <f>IF(N226="základní",J226,0)</f>
        <v>0</v>
      </c>
      <c r="BF226" s="156">
        <f>IF(N226="snížená",J226,0)</f>
        <v>0</v>
      </c>
      <c r="BG226" s="156">
        <f>IF(N226="zákl. přenesená",J226,0)</f>
        <v>0</v>
      </c>
      <c r="BH226" s="156">
        <f>IF(N226="sníž. přenesená",J226,0)</f>
        <v>0</v>
      </c>
      <c r="BI226" s="156">
        <f>IF(N226="nulová",J226,0)</f>
        <v>0</v>
      </c>
      <c r="BJ226" s="15" t="s">
        <v>82</v>
      </c>
      <c r="BK226" s="156">
        <f>ROUND(I226*H226,2)</f>
        <v>0</v>
      </c>
      <c r="BL226" s="15" t="s">
        <v>1004</v>
      </c>
      <c r="BM226" s="155" t="s">
        <v>4146</v>
      </c>
    </row>
    <row r="227" spans="2:65" s="1" customFormat="1" ht="11.25">
      <c r="B227" s="30"/>
      <c r="D227" s="180" t="s">
        <v>286</v>
      </c>
      <c r="F227" s="181" t="s">
        <v>3550</v>
      </c>
      <c r="I227" s="115"/>
      <c r="L227" s="30"/>
      <c r="M227" s="182"/>
      <c r="T227" s="54"/>
      <c r="AT227" s="15" t="s">
        <v>286</v>
      </c>
      <c r="AU227" s="15" t="s">
        <v>82</v>
      </c>
    </row>
    <row r="228" spans="2:65" s="1" customFormat="1" ht="44.25" customHeight="1">
      <c r="B228" s="114"/>
      <c r="C228" s="157" t="s">
        <v>337</v>
      </c>
      <c r="D228" s="157" t="s">
        <v>207</v>
      </c>
      <c r="E228" s="158" t="s">
        <v>4147</v>
      </c>
      <c r="F228" s="159" t="s">
        <v>4148</v>
      </c>
      <c r="G228" s="160" t="s">
        <v>221</v>
      </c>
      <c r="H228" s="161">
        <v>40</v>
      </c>
      <c r="I228" s="162"/>
      <c r="J228" s="163">
        <f>ROUND(I228*H228,2)</f>
        <v>0</v>
      </c>
      <c r="K228" s="159" t="s">
        <v>239</v>
      </c>
      <c r="L228" s="30"/>
      <c r="M228" s="164" t="s">
        <v>1</v>
      </c>
      <c r="N228" s="113" t="s">
        <v>39</v>
      </c>
      <c r="P228" s="153">
        <f>O228*H228</f>
        <v>0</v>
      </c>
      <c r="Q228" s="153">
        <v>0</v>
      </c>
      <c r="R228" s="153">
        <f>Q228*H228</f>
        <v>0</v>
      </c>
      <c r="S228" s="153">
        <v>0</v>
      </c>
      <c r="T228" s="154">
        <f>S228*H228</f>
        <v>0</v>
      </c>
      <c r="AR228" s="155" t="s">
        <v>1004</v>
      </c>
      <c r="AT228" s="155" t="s">
        <v>207</v>
      </c>
      <c r="AU228" s="155" t="s">
        <v>82</v>
      </c>
      <c r="AY228" s="15" t="s">
        <v>193</v>
      </c>
      <c r="BE228" s="156">
        <f>IF(N228="základní",J228,0)</f>
        <v>0</v>
      </c>
      <c r="BF228" s="156">
        <f>IF(N228="snížená",J228,0)</f>
        <v>0</v>
      </c>
      <c r="BG228" s="156">
        <f>IF(N228="zákl. přenesená",J228,0)</f>
        <v>0</v>
      </c>
      <c r="BH228" s="156">
        <f>IF(N228="sníž. přenesená",J228,0)</f>
        <v>0</v>
      </c>
      <c r="BI228" s="156">
        <f>IF(N228="nulová",J228,0)</f>
        <v>0</v>
      </c>
      <c r="BJ228" s="15" t="s">
        <v>82</v>
      </c>
      <c r="BK228" s="156">
        <f>ROUND(I228*H228,2)</f>
        <v>0</v>
      </c>
      <c r="BL228" s="15" t="s">
        <v>1004</v>
      </c>
      <c r="BM228" s="155" t="s">
        <v>4149</v>
      </c>
    </row>
    <row r="229" spans="2:65" s="1" customFormat="1" ht="11.25">
      <c r="B229" s="30"/>
      <c r="D229" s="180" t="s">
        <v>286</v>
      </c>
      <c r="F229" s="181" t="s">
        <v>4150</v>
      </c>
      <c r="I229" s="115"/>
      <c r="L229" s="30"/>
      <c r="M229" s="182"/>
      <c r="T229" s="54"/>
      <c r="AT229" s="15" t="s">
        <v>286</v>
      </c>
      <c r="AU229" s="15" t="s">
        <v>82</v>
      </c>
    </row>
    <row r="230" spans="2:65" s="1" customFormat="1" ht="49.15" customHeight="1">
      <c r="B230" s="114"/>
      <c r="C230" s="157" t="s">
        <v>274</v>
      </c>
      <c r="D230" s="157" t="s">
        <v>207</v>
      </c>
      <c r="E230" s="158" t="s">
        <v>3551</v>
      </c>
      <c r="F230" s="159" t="s">
        <v>3552</v>
      </c>
      <c r="G230" s="160" t="s">
        <v>221</v>
      </c>
      <c r="H230" s="161">
        <v>339</v>
      </c>
      <c r="I230" s="162"/>
      <c r="J230" s="163">
        <f>ROUND(I230*H230,2)</f>
        <v>0</v>
      </c>
      <c r="K230" s="159" t="s">
        <v>239</v>
      </c>
      <c r="L230" s="30"/>
      <c r="M230" s="164" t="s">
        <v>1</v>
      </c>
      <c r="N230" s="113" t="s">
        <v>39</v>
      </c>
      <c r="P230" s="153">
        <f>O230*H230</f>
        <v>0</v>
      </c>
      <c r="Q230" s="153">
        <v>0</v>
      </c>
      <c r="R230" s="153">
        <f>Q230*H230</f>
        <v>0</v>
      </c>
      <c r="S230" s="153">
        <v>0</v>
      </c>
      <c r="T230" s="154">
        <f>S230*H230</f>
        <v>0</v>
      </c>
      <c r="AR230" s="155" t="s">
        <v>1004</v>
      </c>
      <c r="AT230" s="155" t="s">
        <v>207</v>
      </c>
      <c r="AU230" s="155" t="s">
        <v>82</v>
      </c>
      <c r="AY230" s="15" t="s">
        <v>193</v>
      </c>
      <c r="BE230" s="156">
        <f>IF(N230="základní",J230,0)</f>
        <v>0</v>
      </c>
      <c r="BF230" s="156">
        <f>IF(N230="snížená",J230,0)</f>
        <v>0</v>
      </c>
      <c r="BG230" s="156">
        <f>IF(N230="zákl. přenesená",J230,0)</f>
        <v>0</v>
      </c>
      <c r="BH230" s="156">
        <f>IF(N230="sníž. přenesená",J230,0)</f>
        <v>0</v>
      </c>
      <c r="BI230" s="156">
        <f>IF(N230="nulová",J230,0)</f>
        <v>0</v>
      </c>
      <c r="BJ230" s="15" t="s">
        <v>82</v>
      </c>
      <c r="BK230" s="156">
        <f>ROUND(I230*H230,2)</f>
        <v>0</v>
      </c>
      <c r="BL230" s="15" t="s">
        <v>1004</v>
      </c>
      <c r="BM230" s="155" t="s">
        <v>4151</v>
      </c>
    </row>
    <row r="231" spans="2:65" s="1" customFormat="1" ht="11.25">
      <c r="B231" s="30"/>
      <c r="D231" s="180" t="s">
        <v>286</v>
      </c>
      <c r="F231" s="181" t="s">
        <v>3554</v>
      </c>
      <c r="I231" s="115"/>
      <c r="L231" s="30"/>
      <c r="M231" s="182"/>
      <c r="T231" s="54"/>
      <c r="AT231" s="15" t="s">
        <v>286</v>
      </c>
      <c r="AU231" s="15" t="s">
        <v>82</v>
      </c>
    </row>
    <row r="232" spans="2:65" s="1" customFormat="1" ht="16.5" customHeight="1">
      <c r="B232" s="114"/>
      <c r="C232" s="143" t="s">
        <v>346</v>
      </c>
      <c r="D232" s="143" t="s">
        <v>196</v>
      </c>
      <c r="E232" s="144" t="s">
        <v>3566</v>
      </c>
      <c r="F232" s="145" t="s">
        <v>3567</v>
      </c>
      <c r="G232" s="146" t="s">
        <v>221</v>
      </c>
      <c r="H232" s="147">
        <v>355.95</v>
      </c>
      <c r="I232" s="148"/>
      <c r="J232" s="149">
        <f>ROUND(I232*H232,2)</f>
        <v>0</v>
      </c>
      <c r="K232" s="145" t="s">
        <v>239</v>
      </c>
      <c r="L232" s="150"/>
      <c r="M232" s="151" t="s">
        <v>1</v>
      </c>
      <c r="N232" s="152" t="s">
        <v>39</v>
      </c>
      <c r="P232" s="153">
        <f>O232*H232</f>
        <v>0</v>
      </c>
      <c r="Q232" s="153">
        <v>3.7999999999999999E-2</v>
      </c>
      <c r="R232" s="153">
        <f>Q232*H232</f>
        <v>13.5261</v>
      </c>
      <c r="S232" s="153">
        <v>0</v>
      </c>
      <c r="T232" s="154">
        <f>S232*H232</f>
        <v>0</v>
      </c>
      <c r="AR232" s="155" t="s">
        <v>1004</v>
      </c>
      <c r="AT232" s="155" t="s">
        <v>196</v>
      </c>
      <c r="AU232" s="155" t="s">
        <v>82</v>
      </c>
      <c r="AY232" s="15" t="s">
        <v>193</v>
      </c>
      <c r="BE232" s="156">
        <f>IF(N232="základní",J232,0)</f>
        <v>0</v>
      </c>
      <c r="BF232" s="156">
        <f>IF(N232="snížená",J232,0)</f>
        <v>0</v>
      </c>
      <c r="BG232" s="156">
        <f>IF(N232="zákl. přenesená",J232,0)</f>
        <v>0</v>
      </c>
      <c r="BH232" s="156">
        <f>IF(N232="sníž. přenesená",J232,0)</f>
        <v>0</v>
      </c>
      <c r="BI232" s="156">
        <f>IF(N232="nulová",J232,0)</f>
        <v>0</v>
      </c>
      <c r="BJ232" s="15" t="s">
        <v>82</v>
      </c>
      <c r="BK232" s="156">
        <f>ROUND(I232*H232,2)</f>
        <v>0</v>
      </c>
      <c r="BL232" s="15" t="s">
        <v>1004</v>
      </c>
      <c r="BM232" s="155" t="s">
        <v>4152</v>
      </c>
    </row>
    <row r="233" spans="2:65" s="12" customFormat="1" ht="11.25">
      <c r="B233" s="165"/>
      <c r="D233" s="166" t="s">
        <v>224</v>
      </c>
      <c r="E233" s="167" t="s">
        <v>1</v>
      </c>
      <c r="F233" s="168" t="s">
        <v>4153</v>
      </c>
      <c r="H233" s="169">
        <v>339</v>
      </c>
      <c r="I233" s="170"/>
      <c r="L233" s="165"/>
      <c r="M233" s="171"/>
      <c r="T233" s="172"/>
      <c r="AT233" s="167" t="s">
        <v>224</v>
      </c>
      <c r="AU233" s="167" t="s">
        <v>82</v>
      </c>
      <c r="AV233" s="12" t="s">
        <v>84</v>
      </c>
      <c r="AW233" s="12" t="s">
        <v>226</v>
      </c>
      <c r="AX233" s="12" t="s">
        <v>82</v>
      </c>
      <c r="AY233" s="167" t="s">
        <v>193</v>
      </c>
    </row>
    <row r="234" spans="2:65" s="12" customFormat="1" ht="11.25">
      <c r="B234" s="165"/>
      <c r="D234" s="166" t="s">
        <v>224</v>
      </c>
      <c r="F234" s="168" t="s">
        <v>4154</v>
      </c>
      <c r="H234" s="169">
        <v>355.95</v>
      </c>
      <c r="I234" s="170"/>
      <c r="L234" s="165"/>
      <c r="M234" s="171"/>
      <c r="T234" s="172"/>
      <c r="AT234" s="167" t="s">
        <v>224</v>
      </c>
      <c r="AU234" s="167" t="s">
        <v>82</v>
      </c>
      <c r="AV234" s="12" t="s">
        <v>84</v>
      </c>
      <c r="AW234" s="12" t="s">
        <v>3</v>
      </c>
      <c r="AX234" s="12" t="s">
        <v>82</v>
      </c>
      <c r="AY234" s="167" t="s">
        <v>193</v>
      </c>
    </row>
    <row r="235" spans="2:65" s="1" customFormat="1" ht="16.5" customHeight="1">
      <c r="B235" s="114"/>
      <c r="C235" s="143" t="s">
        <v>278</v>
      </c>
      <c r="D235" s="143" t="s">
        <v>196</v>
      </c>
      <c r="E235" s="144" t="s">
        <v>2028</v>
      </c>
      <c r="F235" s="145" t="s">
        <v>2029</v>
      </c>
      <c r="G235" s="146" t="s">
        <v>864</v>
      </c>
      <c r="H235" s="147">
        <v>153.42699999999999</v>
      </c>
      <c r="I235" s="148"/>
      <c r="J235" s="149">
        <f>ROUND(I235*H235,2)</f>
        <v>0</v>
      </c>
      <c r="K235" s="145" t="s">
        <v>1003</v>
      </c>
      <c r="L235" s="150"/>
      <c r="M235" s="151" t="s">
        <v>1</v>
      </c>
      <c r="N235" s="152" t="s">
        <v>39</v>
      </c>
      <c r="P235" s="153">
        <f>O235*H235</f>
        <v>0</v>
      </c>
      <c r="Q235" s="153">
        <v>1</v>
      </c>
      <c r="R235" s="153">
        <f>Q235*H235</f>
        <v>153.42699999999999</v>
      </c>
      <c r="S235" s="153">
        <v>0</v>
      </c>
      <c r="T235" s="154">
        <f>S235*H235</f>
        <v>0</v>
      </c>
      <c r="AR235" s="155" t="s">
        <v>200</v>
      </c>
      <c r="AT235" s="155" t="s">
        <v>196</v>
      </c>
      <c r="AU235" s="155" t="s">
        <v>82</v>
      </c>
      <c r="AY235" s="15" t="s">
        <v>193</v>
      </c>
      <c r="BE235" s="156">
        <f>IF(N235="základní",J235,0)</f>
        <v>0</v>
      </c>
      <c r="BF235" s="156">
        <f>IF(N235="snížená",J235,0)</f>
        <v>0</v>
      </c>
      <c r="BG235" s="156">
        <f>IF(N235="zákl. přenesená",J235,0)</f>
        <v>0</v>
      </c>
      <c r="BH235" s="156">
        <f>IF(N235="sníž. přenesená",J235,0)</f>
        <v>0</v>
      </c>
      <c r="BI235" s="156">
        <f>IF(N235="nulová",J235,0)</f>
        <v>0</v>
      </c>
      <c r="BJ235" s="15" t="s">
        <v>82</v>
      </c>
      <c r="BK235" s="156">
        <f>ROUND(I235*H235,2)</f>
        <v>0</v>
      </c>
      <c r="BL235" s="15" t="s">
        <v>192</v>
      </c>
      <c r="BM235" s="155" t="s">
        <v>4155</v>
      </c>
    </row>
    <row r="236" spans="2:65" s="12" customFormat="1" ht="11.25">
      <c r="B236" s="165"/>
      <c r="D236" s="166" t="s">
        <v>224</v>
      </c>
      <c r="E236" s="167" t="s">
        <v>1</v>
      </c>
      <c r="F236" s="168" t="s">
        <v>4156</v>
      </c>
      <c r="H236" s="169">
        <v>70.56</v>
      </c>
      <c r="I236" s="170"/>
      <c r="L236" s="165"/>
      <c r="M236" s="171"/>
      <c r="T236" s="172"/>
      <c r="AT236" s="167" t="s">
        <v>224</v>
      </c>
      <c r="AU236" s="167" t="s">
        <v>82</v>
      </c>
      <c r="AV236" s="12" t="s">
        <v>84</v>
      </c>
      <c r="AW236" s="12" t="s">
        <v>226</v>
      </c>
      <c r="AX236" s="12" t="s">
        <v>74</v>
      </c>
      <c r="AY236" s="167" t="s">
        <v>193</v>
      </c>
    </row>
    <row r="237" spans="2:65" s="12" customFormat="1" ht="22.5">
      <c r="B237" s="165"/>
      <c r="D237" s="166" t="s">
        <v>224</v>
      </c>
      <c r="E237" s="167" t="s">
        <v>1</v>
      </c>
      <c r="F237" s="168" t="s">
        <v>4157</v>
      </c>
      <c r="H237" s="169">
        <v>82.866600000000005</v>
      </c>
      <c r="I237" s="170"/>
      <c r="L237" s="165"/>
      <c r="M237" s="171"/>
      <c r="T237" s="172"/>
      <c r="AT237" s="167" t="s">
        <v>224</v>
      </c>
      <c r="AU237" s="167" t="s">
        <v>82</v>
      </c>
      <c r="AV237" s="12" t="s">
        <v>84</v>
      </c>
      <c r="AW237" s="12" t="s">
        <v>226</v>
      </c>
      <c r="AX237" s="12" t="s">
        <v>74</v>
      </c>
      <c r="AY237" s="167" t="s">
        <v>193</v>
      </c>
    </row>
    <row r="238" spans="2:65" s="13" customFormat="1" ht="11.25">
      <c r="B238" s="173"/>
      <c r="D238" s="166" t="s">
        <v>224</v>
      </c>
      <c r="E238" s="174" t="s">
        <v>1</v>
      </c>
      <c r="F238" s="175" t="s">
        <v>227</v>
      </c>
      <c r="H238" s="176">
        <v>153.42660000000001</v>
      </c>
      <c r="I238" s="177"/>
      <c r="L238" s="173"/>
      <c r="M238" s="178"/>
      <c r="T238" s="179"/>
      <c r="AT238" s="174" t="s">
        <v>224</v>
      </c>
      <c r="AU238" s="174" t="s">
        <v>82</v>
      </c>
      <c r="AV238" s="13" t="s">
        <v>192</v>
      </c>
      <c r="AW238" s="13" t="s">
        <v>226</v>
      </c>
      <c r="AX238" s="13" t="s">
        <v>82</v>
      </c>
      <c r="AY238" s="174" t="s">
        <v>193</v>
      </c>
    </row>
    <row r="239" spans="2:65" s="1" customFormat="1" ht="49.15" customHeight="1">
      <c r="B239" s="114"/>
      <c r="C239" s="157" t="s">
        <v>451</v>
      </c>
      <c r="D239" s="157" t="s">
        <v>207</v>
      </c>
      <c r="E239" s="158" t="s">
        <v>3579</v>
      </c>
      <c r="F239" s="159" t="s">
        <v>3580</v>
      </c>
      <c r="G239" s="160" t="s">
        <v>221</v>
      </c>
      <c r="H239" s="161">
        <v>10</v>
      </c>
      <c r="I239" s="162"/>
      <c r="J239" s="163">
        <f>ROUND(I239*H239,2)</f>
        <v>0</v>
      </c>
      <c r="K239" s="159" t="s">
        <v>239</v>
      </c>
      <c r="L239" s="30"/>
      <c r="M239" s="164" t="s">
        <v>1</v>
      </c>
      <c r="N239" s="113" t="s">
        <v>39</v>
      </c>
      <c r="P239" s="153">
        <f>O239*H239</f>
        <v>0</v>
      </c>
      <c r="Q239" s="153">
        <v>0</v>
      </c>
      <c r="R239" s="153">
        <f>Q239*H239</f>
        <v>0</v>
      </c>
      <c r="S239" s="153">
        <v>0</v>
      </c>
      <c r="T239" s="154">
        <f>S239*H239</f>
        <v>0</v>
      </c>
      <c r="AR239" s="155" t="s">
        <v>1004</v>
      </c>
      <c r="AT239" s="155" t="s">
        <v>207</v>
      </c>
      <c r="AU239" s="155" t="s">
        <v>82</v>
      </c>
      <c r="AY239" s="15" t="s">
        <v>193</v>
      </c>
      <c r="BE239" s="156">
        <f>IF(N239="základní",J239,0)</f>
        <v>0</v>
      </c>
      <c r="BF239" s="156">
        <f>IF(N239="snížená",J239,0)</f>
        <v>0</v>
      </c>
      <c r="BG239" s="156">
        <f>IF(N239="zákl. přenesená",J239,0)</f>
        <v>0</v>
      </c>
      <c r="BH239" s="156">
        <f>IF(N239="sníž. přenesená",J239,0)</f>
        <v>0</v>
      </c>
      <c r="BI239" s="156">
        <f>IF(N239="nulová",J239,0)</f>
        <v>0</v>
      </c>
      <c r="BJ239" s="15" t="s">
        <v>82</v>
      </c>
      <c r="BK239" s="156">
        <f>ROUND(I239*H239,2)</f>
        <v>0</v>
      </c>
      <c r="BL239" s="15" t="s">
        <v>1004</v>
      </c>
      <c r="BM239" s="155" t="s">
        <v>4158</v>
      </c>
    </row>
    <row r="240" spans="2:65" s="1" customFormat="1" ht="11.25">
      <c r="B240" s="30"/>
      <c r="D240" s="180" t="s">
        <v>286</v>
      </c>
      <c r="F240" s="181" t="s">
        <v>3582</v>
      </c>
      <c r="I240" s="115"/>
      <c r="L240" s="30"/>
      <c r="M240" s="182"/>
      <c r="T240" s="54"/>
      <c r="AT240" s="15" t="s">
        <v>286</v>
      </c>
      <c r="AU240" s="15" t="s">
        <v>82</v>
      </c>
    </row>
    <row r="241" spans="2:65" s="1" customFormat="1" ht="16.5" customHeight="1">
      <c r="B241" s="114"/>
      <c r="C241" s="143" t="s">
        <v>282</v>
      </c>
      <c r="D241" s="143" t="s">
        <v>196</v>
      </c>
      <c r="E241" s="144" t="s">
        <v>3566</v>
      </c>
      <c r="F241" s="145" t="s">
        <v>3567</v>
      </c>
      <c r="G241" s="146" t="s">
        <v>221</v>
      </c>
      <c r="H241" s="147">
        <v>9.7650000000000006</v>
      </c>
      <c r="I241" s="148"/>
      <c r="J241" s="149">
        <f>ROUND(I241*H241,2)</f>
        <v>0</v>
      </c>
      <c r="K241" s="145" t="s">
        <v>239</v>
      </c>
      <c r="L241" s="150"/>
      <c r="M241" s="151" t="s">
        <v>1</v>
      </c>
      <c r="N241" s="152" t="s">
        <v>39</v>
      </c>
      <c r="P241" s="153">
        <f>O241*H241</f>
        <v>0</v>
      </c>
      <c r="Q241" s="153">
        <v>3.7999999999999999E-2</v>
      </c>
      <c r="R241" s="153">
        <f>Q241*H241</f>
        <v>0.37107000000000001</v>
      </c>
      <c r="S241" s="153">
        <v>0</v>
      </c>
      <c r="T241" s="154">
        <f>S241*H241</f>
        <v>0</v>
      </c>
      <c r="AR241" s="155" t="s">
        <v>1004</v>
      </c>
      <c r="AT241" s="155" t="s">
        <v>196</v>
      </c>
      <c r="AU241" s="155" t="s">
        <v>82</v>
      </c>
      <c r="AY241" s="15" t="s">
        <v>193</v>
      </c>
      <c r="BE241" s="156">
        <f>IF(N241="základní",J241,0)</f>
        <v>0</v>
      </c>
      <c r="BF241" s="156">
        <f>IF(N241="snížená",J241,0)</f>
        <v>0</v>
      </c>
      <c r="BG241" s="156">
        <f>IF(N241="zákl. přenesená",J241,0)</f>
        <v>0</v>
      </c>
      <c r="BH241" s="156">
        <f>IF(N241="sníž. přenesená",J241,0)</f>
        <v>0</v>
      </c>
      <c r="BI241" s="156">
        <f>IF(N241="nulová",J241,0)</f>
        <v>0</v>
      </c>
      <c r="BJ241" s="15" t="s">
        <v>82</v>
      </c>
      <c r="BK241" s="156">
        <f>ROUND(I241*H241,2)</f>
        <v>0</v>
      </c>
      <c r="BL241" s="15" t="s">
        <v>1004</v>
      </c>
      <c r="BM241" s="155" t="s">
        <v>4159</v>
      </c>
    </row>
    <row r="242" spans="2:65" s="12" customFormat="1" ht="11.25">
      <c r="B242" s="165"/>
      <c r="D242" s="166" t="s">
        <v>224</v>
      </c>
      <c r="E242" s="167" t="s">
        <v>1</v>
      </c>
      <c r="F242" s="168" t="s">
        <v>4160</v>
      </c>
      <c r="H242" s="169">
        <v>9.3000000000000007</v>
      </c>
      <c r="I242" s="170"/>
      <c r="L242" s="165"/>
      <c r="M242" s="171"/>
      <c r="T242" s="172"/>
      <c r="AT242" s="167" t="s">
        <v>224</v>
      </c>
      <c r="AU242" s="167" t="s">
        <v>82</v>
      </c>
      <c r="AV242" s="12" t="s">
        <v>84</v>
      </c>
      <c r="AW242" s="12" t="s">
        <v>226</v>
      </c>
      <c r="AX242" s="12" t="s">
        <v>82</v>
      </c>
      <c r="AY242" s="167" t="s">
        <v>193</v>
      </c>
    </row>
    <row r="243" spans="2:65" s="12" customFormat="1" ht="11.25">
      <c r="B243" s="165"/>
      <c r="D243" s="166" t="s">
        <v>224</v>
      </c>
      <c r="F243" s="168" t="s">
        <v>4161</v>
      </c>
      <c r="H243" s="169">
        <v>9.7650000000000006</v>
      </c>
      <c r="I243" s="170"/>
      <c r="L243" s="165"/>
      <c r="M243" s="171"/>
      <c r="T243" s="172"/>
      <c r="AT243" s="167" t="s">
        <v>224</v>
      </c>
      <c r="AU243" s="167" t="s">
        <v>82</v>
      </c>
      <c r="AV243" s="12" t="s">
        <v>84</v>
      </c>
      <c r="AW243" s="12" t="s">
        <v>3</v>
      </c>
      <c r="AX243" s="12" t="s">
        <v>82</v>
      </c>
      <c r="AY243" s="167" t="s">
        <v>193</v>
      </c>
    </row>
    <row r="244" spans="2:65" s="1" customFormat="1" ht="37.9" customHeight="1">
      <c r="B244" s="114"/>
      <c r="C244" s="157" t="s">
        <v>458</v>
      </c>
      <c r="D244" s="157" t="s">
        <v>207</v>
      </c>
      <c r="E244" s="158" t="s">
        <v>3593</v>
      </c>
      <c r="F244" s="159" t="s">
        <v>3594</v>
      </c>
      <c r="G244" s="160" t="s">
        <v>221</v>
      </c>
      <c r="H244" s="161">
        <v>339</v>
      </c>
      <c r="I244" s="162"/>
      <c r="J244" s="163">
        <f>ROUND(I244*H244,2)</f>
        <v>0</v>
      </c>
      <c r="K244" s="159" t="s">
        <v>239</v>
      </c>
      <c r="L244" s="30"/>
      <c r="M244" s="164" t="s">
        <v>1</v>
      </c>
      <c r="N244" s="113" t="s">
        <v>39</v>
      </c>
      <c r="P244" s="153">
        <f>O244*H244</f>
        <v>0</v>
      </c>
      <c r="Q244" s="153">
        <v>1.2E-4</v>
      </c>
      <c r="R244" s="153">
        <f>Q244*H244</f>
        <v>4.0680000000000001E-2</v>
      </c>
      <c r="S244" s="153">
        <v>0</v>
      </c>
      <c r="T244" s="154">
        <f>S244*H244</f>
        <v>0</v>
      </c>
      <c r="AR244" s="155" t="s">
        <v>268</v>
      </c>
      <c r="AT244" s="155" t="s">
        <v>207</v>
      </c>
      <c r="AU244" s="155" t="s">
        <v>82</v>
      </c>
      <c r="AY244" s="15" t="s">
        <v>193</v>
      </c>
      <c r="BE244" s="156">
        <f>IF(N244="základní",J244,0)</f>
        <v>0</v>
      </c>
      <c r="BF244" s="156">
        <f>IF(N244="snížená",J244,0)</f>
        <v>0</v>
      </c>
      <c r="BG244" s="156">
        <f>IF(N244="zákl. přenesená",J244,0)</f>
        <v>0</v>
      </c>
      <c r="BH244" s="156">
        <f>IF(N244="sníž. přenesená",J244,0)</f>
        <v>0</v>
      </c>
      <c r="BI244" s="156">
        <f>IF(N244="nulová",J244,0)</f>
        <v>0</v>
      </c>
      <c r="BJ244" s="15" t="s">
        <v>82</v>
      </c>
      <c r="BK244" s="156">
        <f>ROUND(I244*H244,2)</f>
        <v>0</v>
      </c>
      <c r="BL244" s="15" t="s">
        <v>268</v>
      </c>
      <c r="BM244" s="155" t="s">
        <v>4162</v>
      </c>
    </row>
    <row r="245" spans="2:65" s="1" customFormat="1" ht="11.25">
      <c r="B245" s="30"/>
      <c r="D245" s="180" t="s">
        <v>286</v>
      </c>
      <c r="F245" s="181" t="s">
        <v>3596</v>
      </c>
      <c r="I245" s="115"/>
      <c r="L245" s="30"/>
      <c r="M245" s="182"/>
      <c r="T245" s="54"/>
      <c r="AT245" s="15" t="s">
        <v>286</v>
      </c>
      <c r="AU245" s="15" t="s">
        <v>82</v>
      </c>
    </row>
    <row r="246" spans="2:65" s="1" customFormat="1" ht="24.2" customHeight="1">
      <c r="B246" s="114"/>
      <c r="C246" s="143" t="s">
        <v>285</v>
      </c>
      <c r="D246" s="143" t="s">
        <v>196</v>
      </c>
      <c r="E246" s="144" t="s">
        <v>3597</v>
      </c>
      <c r="F246" s="145" t="s">
        <v>3598</v>
      </c>
      <c r="G246" s="146" t="s">
        <v>221</v>
      </c>
      <c r="H246" s="147">
        <v>339</v>
      </c>
      <c r="I246" s="148"/>
      <c r="J246" s="149">
        <f>ROUND(I246*H246,2)</f>
        <v>0</v>
      </c>
      <c r="K246" s="145" t="s">
        <v>1</v>
      </c>
      <c r="L246" s="150"/>
      <c r="M246" s="151" t="s">
        <v>1</v>
      </c>
      <c r="N246" s="152" t="s">
        <v>39</v>
      </c>
      <c r="P246" s="153">
        <f>O246*H246</f>
        <v>0</v>
      </c>
      <c r="Q246" s="153">
        <v>9.0000000000000006E-5</v>
      </c>
      <c r="R246" s="153">
        <f>Q246*H246</f>
        <v>3.0510000000000002E-2</v>
      </c>
      <c r="S246" s="153">
        <v>0</v>
      </c>
      <c r="T246" s="154">
        <f>S246*H246</f>
        <v>0</v>
      </c>
      <c r="AR246" s="155" t="s">
        <v>550</v>
      </c>
      <c r="AT246" s="155" t="s">
        <v>196</v>
      </c>
      <c r="AU246" s="155" t="s">
        <v>82</v>
      </c>
      <c r="AY246" s="15" t="s">
        <v>193</v>
      </c>
      <c r="BE246" s="156">
        <f>IF(N246="základní",J246,0)</f>
        <v>0</v>
      </c>
      <c r="BF246" s="156">
        <f>IF(N246="snížená",J246,0)</f>
        <v>0</v>
      </c>
      <c r="BG246" s="156">
        <f>IF(N246="zákl. přenesená",J246,0)</f>
        <v>0</v>
      </c>
      <c r="BH246" s="156">
        <f>IF(N246="sníž. přenesená",J246,0)</f>
        <v>0</v>
      </c>
      <c r="BI246" s="156">
        <f>IF(N246="nulová",J246,0)</f>
        <v>0</v>
      </c>
      <c r="BJ246" s="15" t="s">
        <v>82</v>
      </c>
      <c r="BK246" s="156">
        <f>ROUND(I246*H246,2)</f>
        <v>0</v>
      </c>
      <c r="BL246" s="15" t="s">
        <v>550</v>
      </c>
      <c r="BM246" s="155" t="s">
        <v>4163</v>
      </c>
    </row>
    <row r="247" spans="2:65" s="12" customFormat="1" ht="11.25">
      <c r="B247" s="165"/>
      <c r="D247" s="166" t="s">
        <v>224</v>
      </c>
      <c r="E247" s="167" t="s">
        <v>1</v>
      </c>
      <c r="F247" s="168" t="s">
        <v>4153</v>
      </c>
      <c r="H247" s="169">
        <v>339</v>
      </c>
      <c r="I247" s="170"/>
      <c r="L247" s="165"/>
      <c r="M247" s="171"/>
      <c r="T247" s="172"/>
      <c r="AT247" s="167" t="s">
        <v>224</v>
      </c>
      <c r="AU247" s="167" t="s">
        <v>82</v>
      </c>
      <c r="AV247" s="12" t="s">
        <v>84</v>
      </c>
      <c r="AW247" s="12" t="s">
        <v>226</v>
      </c>
      <c r="AX247" s="12" t="s">
        <v>82</v>
      </c>
      <c r="AY247" s="167" t="s">
        <v>193</v>
      </c>
    </row>
    <row r="248" spans="2:65" s="1" customFormat="1" ht="24.2" customHeight="1">
      <c r="B248" s="114"/>
      <c r="C248" s="157" t="s">
        <v>467</v>
      </c>
      <c r="D248" s="157" t="s">
        <v>207</v>
      </c>
      <c r="E248" s="158" t="s">
        <v>3606</v>
      </c>
      <c r="F248" s="159" t="s">
        <v>3607</v>
      </c>
      <c r="G248" s="160" t="s">
        <v>221</v>
      </c>
      <c r="H248" s="161">
        <v>32</v>
      </c>
      <c r="I248" s="162"/>
      <c r="J248" s="163">
        <f>ROUND(I248*H248,2)</f>
        <v>0</v>
      </c>
      <c r="K248" s="159" t="s">
        <v>239</v>
      </c>
      <c r="L248" s="30"/>
      <c r="M248" s="164" t="s">
        <v>1</v>
      </c>
      <c r="N248" s="113" t="s">
        <v>39</v>
      </c>
      <c r="P248" s="153">
        <f>O248*H248</f>
        <v>0</v>
      </c>
      <c r="Q248" s="153">
        <v>0</v>
      </c>
      <c r="R248" s="153">
        <f>Q248*H248</f>
        <v>0</v>
      </c>
      <c r="S248" s="153">
        <v>0</v>
      </c>
      <c r="T248" s="154">
        <f>S248*H248</f>
        <v>0</v>
      </c>
      <c r="AR248" s="155" t="s">
        <v>268</v>
      </c>
      <c r="AT248" s="155" t="s">
        <v>207</v>
      </c>
      <c r="AU248" s="155" t="s">
        <v>82</v>
      </c>
      <c r="AY248" s="15" t="s">
        <v>193</v>
      </c>
      <c r="BE248" s="156">
        <f>IF(N248="základní",J248,0)</f>
        <v>0</v>
      </c>
      <c r="BF248" s="156">
        <f>IF(N248="snížená",J248,0)</f>
        <v>0</v>
      </c>
      <c r="BG248" s="156">
        <f>IF(N248="zákl. přenesená",J248,0)</f>
        <v>0</v>
      </c>
      <c r="BH248" s="156">
        <f>IF(N248="sníž. přenesená",J248,0)</f>
        <v>0</v>
      </c>
      <c r="BI248" s="156">
        <f>IF(N248="nulová",J248,0)</f>
        <v>0</v>
      </c>
      <c r="BJ248" s="15" t="s">
        <v>82</v>
      </c>
      <c r="BK248" s="156">
        <f>ROUND(I248*H248,2)</f>
        <v>0</v>
      </c>
      <c r="BL248" s="15" t="s">
        <v>268</v>
      </c>
      <c r="BM248" s="155" t="s">
        <v>4164</v>
      </c>
    </row>
    <row r="249" spans="2:65" s="1" customFormat="1" ht="11.25">
      <c r="B249" s="30"/>
      <c r="D249" s="180" t="s">
        <v>286</v>
      </c>
      <c r="F249" s="181" t="s">
        <v>3609</v>
      </c>
      <c r="I249" s="115"/>
      <c r="L249" s="30"/>
      <c r="M249" s="182"/>
      <c r="T249" s="54"/>
      <c r="AT249" s="15" t="s">
        <v>286</v>
      </c>
      <c r="AU249" s="15" t="s">
        <v>82</v>
      </c>
    </row>
    <row r="250" spans="2:65" s="1" customFormat="1" ht="16.5" customHeight="1">
      <c r="B250" s="114"/>
      <c r="C250" s="143" t="s">
        <v>290</v>
      </c>
      <c r="D250" s="143" t="s">
        <v>196</v>
      </c>
      <c r="E250" s="144" t="s">
        <v>3610</v>
      </c>
      <c r="F250" s="145" t="s">
        <v>3611</v>
      </c>
      <c r="G250" s="146" t="s">
        <v>199</v>
      </c>
      <c r="H250" s="147">
        <v>32</v>
      </c>
      <c r="I250" s="148"/>
      <c r="J250" s="149">
        <f>ROUND(I250*H250,2)</f>
        <v>0</v>
      </c>
      <c r="K250" s="145" t="s">
        <v>1</v>
      </c>
      <c r="L250" s="150"/>
      <c r="M250" s="151" t="s">
        <v>1</v>
      </c>
      <c r="N250" s="152" t="s">
        <v>39</v>
      </c>
      <c r="P250" s="153">
        <f>O250*H250</f>
        <v>0</v>
      </c>
      <c r="Q250" s="153">
        <v>0</v>
      </c>
      <c r="R250" s="153">
        <f>Q250*H250</f>
        <v>0</v>
      </c>
      <c r="S250" s="153">
        <v>0</v>
      </c>
      <c r="T250" s="154">
        <f>S250*H250</f>
        <v>0</v>
      </c>
      <c r="AR250" s="155" t="s">
        <v>273</v>
      </c>
      <c r="AT250" s="155" t="s">
        <v>196</v>
      </c>
      <c r="AU250" s="155" t="s">
        <v>82</v>
      </c>
      <c r="AY250" s="15" t="s">
        <v>193</v>
      </c>
      <c r="BE250" s="156">
        <f>IF(N250="základní",J250,0)</f>
        <v>0</v>
      </c>
      <c r="BF250" s="156">
        <f>IF(N250="snížená",J250,0)</f>
        <v>0</v>
      </c>
      <c r="BG250" s="156">
        <f>IF(N250="zákl. přenesená",J250,0)</f>
        <v>0</v>
      </c>
      <c r="BH250" s="156">
        <f>IF(N250="sníž. přenesená",J250,0)</f>
        <v>0</v>
      </c>
      <c r="BI250" s="156">
        <f>IF(N250="nulová",J250,0)</f>
        <v>0</v>
      </c>
      <c r="BJ250" s="15" t="s">
        <v>82</v>
      </c>
      <c r="BK250" s="156">
        <f>ROUND(I250*H250,2)</f>
        <v>0</v>
      </c>
      <c r="BL250" s="15" t="s">
        <v>268</v>
      </c>
      <c r="BM250" s="155" t="s">
        <v>4165</v>
      </c>
    </row>
    <row r="251" spans="2:65" s="1" customFormat="1" ht="24.2" customHeight="1">
      <c r="B251" s="114"/>
      <c r="C251" s="157" t="s">
        <v>477</v>
      </c>
      <c r="D251" s="157" t="s">
        <v>207</v>
      </c>
      <c r="E251" s="158" t="s">
        <v>3778</v>
      </c>
      <c r="F251" s="159" t="s">
        <v>3779</v>
      </c>
      <c r="G251" s="160" t="s">
        <v>221</v>
      </c>
      <c r="H251" s="161">
        <v>327.5</v>
      </c>
      <c r="I251" s="162"/>
      <c r="J251" s="163">
        <f>ROUND(I251*H251,2)</f>
        <v>0</v>
      </c>
      <c r="K251" s="159" t="s">
        <v>239</v>
      </c>
      <c r="L251" s="30"/>
      <c r="M251" s="164" t="s">
        <v>1</v>
      </c>
      <c r="N251" s="113" t="s">
        <v>39</v>
      </c>
      <c r="P251" s="153">
        <f>O251*H251</f>
        <v>0</v>
      </c>
      <c r="Q251" s="153">
        <v>1.435E-2</v>
      </c>
      <c r="R251" s="153">
        <f>Q251*H251</f>
        <v>4.6996250000000002</v>
      </c>
      <c r="S251" s="153">
        <v>0</v>
      </c>
      <c r="T251" s="154">
        <f>S251*H251</f>
        <v>0</v>
      </c>
      <c r="AR251" s="155" t="s">
        <v>1004</v>
      </c>
      <c r="AT251" s="155" t="s">
        <v>207</v>
      </c>
      <c r="AU251" s="155" t="s">
        <v>82</v>
      </c>
      <c r="AY251" s="15" t="s">
        <v>193</v>
      </c>
      <c r="BE251" s="156">
        <f>IF(N251="základní",J251,0)</f>
        <v>0</v>
      </c>
      <c r="BF251" s="156">
        <f>IF(N251="snížená",J251,0)</f>
        <v>0</v>
      </c>
      <c r="BG251" s="156">
        <f>IF(N251="zákl. přenesená",J251,0)</f>
        <v>0</v>
      </c>
      <c r="BH251" s="156">
        <f>IF(N251="sníž. přenesená",J251,0)</f>
        <v>0</v>
      </c>
      <c r="BI251" s="156">
        <f>IF(N251="nulová",J251,0)</f>
        <v>0</v>
      </c>
      <c r="BJ251" s="15" t="s">
        <v>82</v>
      </c>
      <c r="BK251" s="156">
        <f>ROUND(I251*H251,2)</f>
        <v>0</v>
      </c>
      <c r="BL251" s="15" t="s">
        <v>1004</v>
      </c>
      <c r="BM251" s="155" t="s">
        <v>4166</v>
      </c>
    </row>
    <row r="252" spans="2:65" s="1" customFormat="1" ht="11.25">
      <c r="B252" s="30"/>
      <c r="D252" s="180" t="s">
        <v>286</v>
      </c>
      <c r="F252" s="181" t="s">
        <v>3781</v>
      </c>
      <c r="I252" s="115"/>
      <c r="L252" s="30"/>
      <c r="M252" s="182"/>
      <c r="T252" s="54"/>
      <c r="AT252" s="15" t="s">
        <v>286</v>
      </c>
      <c r="AU252" s="15" t="s">
        <v>82</v>
      </c>
    </row>
    <row r="253" spans="2:65" s="12" customFormat="1" ht="11.25">
      <c r="B253" s="165"/>
      <c r="D253" s="166" t="s">
        <v>224</v>
      </c>
      <c r="E253" s="167" t="s">
        <v>1</v>
      </c>
      <c r="F253" s="168" t="s">
        <v>4167</v>
      </c>
      <c r="H253" s="169">
        <v>327.5</v>
      </c>
      <c r="I253" s="170"/>
      <c r="L253" s="165"/>
      <c r="M253" s="171"/>
      <c r="T253" s="172"/>
      <c r="AT253" s="167" t="s">
        <v>224</v>
      </c>
      <c r="AU253" s="167" t="s">
        <v>82</v>
      </c>
      <c r="AV253" s="12" t="s">
        <v>84</v>
      </c>
      <c r="AW253" s="12" t="s">
        <v>226</v>
      </c>
      <c r="AX253" s="12" t="s">
        <v>82</v>
      </c>
      <c r="AY253" s="167" t="s">
        <v>193</v>
      </c>
    </row>
    <row r="254" spans="2:65" s="1" customFormat="1" ht="24.2" customHeight="1">
      <c r="B254" s="114"/>
      <c r="C254" s="157" t="s">
        <v>294</v>
      </c>
      <c r="D254" s="157" t="s">
        <v>207</v>
      </c>
      <c r="E254" s="158" t="s">
        <v>1982</v>
      </c>
      <c r="F254" s="159" t="s">
        <v>1983</v>
      </c>
      <c r="G254" s="160" t="s">
        <v>864</v>
      </c>
      <c r="H254" s="161">
        <v>259.608</v>
      </c>
      <c r="I254" s="162"/>
      <c r="J254" s="163">
        <f>ROUND(I254*H254,2)</f>
        <v>0</v>
      </c>
      <c r="K254" s="159" t="s">
        <v>1003</v>
      </c>
      <c r="L254" s="30"/>
      <c r="M254" s="164" t="s">
        <v>1</v>
      </c>
      <c r="N254" s="113" t="s">
        <v>39</v>
      </c>
      <c r="P254" s="153">
        <f>O254*H254</f>
        <v>0</v>
      </c>
      <c r="Q254" s="153">
        <v>0</v>
      </c>
      <c r="R254" s="153">
        <f>Q254*H254</f>
        <v>0</v>
      </c>
      <c r="S254" s="153">
        <v>0</v>
      </c>
      <c r="T254" s="154">
        <f>S254*H254</f>
        <v>0</v>
      </c>
      <c r="AR254" s="155" t="s">
        <v>268</v>
      </c>
      <c r="AT254" s="155" t="s">
        <v>207</v>
      </c>
      <c r="AU254" s="155" t="s">
        <v>82</v>
      </c>
      <c r="AY254" s="15" t="s">
        <v>193</v>
      </c>
      <c r="BE254" s="156">
        <f>IF(N254="základní",J254,0)</f>
        <v>0</v>
      </c>
      <c r="BF254" s="156">
        <f>IF(N254="snížená",J254,0)</f>
        <v>0</v>
      </c>
      <c r="BG254" s="156">
        <f>IF(N254="zákl. přenesená",J254,0)</f>
        <v>0</v>
      </c>
      <c r="BH254" s="156">
        <f>IF(N254="sníž. přenesená",J254,0)</f>
        <v>0</v>
      </c>
      <c r="BI254" s="156">
        <f>IF(N254="nulová",J254,0)</f>
        <v>0</v>
      </c>
      <c r="BJ254" s="15" t="s">
        <v>82</v>
      </c>
      <c r="BK254" s="156">
        <f>ROUND(I254*H254,2)</f>
        <v>0</v>
      </c>
      <c r="BL254" s="15" t="s">
        <v>268</v>
      </c>
      <c r="BM254" s="155" t="s">
        <v>4168</v>
      </c>
    </row>
    <row r="255" spans="2:65" s="1" customFormat="1" ht="11.25">
      <c r="B255" s="30"/>
      <c r="D255" s="180" t="s">
        <v>286</v>
      </c>
      <c r="F255" s="181" t="s">
        <v>1985</v>
      </c>
      <c r="I255" s="115"/>
      <c r="L255" s="30"/>
      <c r="M255" s="182"/>
      <c r="T255" s="54"/>
      <c r="AT255" s="15" t="s">
        <v>286</v>
      </c>
      <c r="AU255" s="15" t="s">
        <v>82</v>
      </c>
    </row>
    <row r="256" spans="2:65" s="12" customFormat="1" ht="11.25">
      <c r="B256" s="165"/>
      <c r="D256" s="166" t="s">
        <v>224</v>
      </c>
      <c r="E256" s="167" t="s">
        <v>1</v>
      </c>
      <c r="F256" s="168" t="s">
        <v>4169</v>
      </c>
      <c r="H256" s="169">
        <v>173.672</v>
      </c>
      <c r="I256" s="170"/>
      <c r="L256" s="165"/>
      <c r="M256" s="171"/>
      <c r="T256" s="172"/>
      <c r="AT256" s="167" t="s">
        <v>224</v>
      </c>
      <c r="AU256" s="167" t="s">
        <v>82</v>
      </c>
      <c r="AV256" s="12" t="s">
        <v>84</v>
      </c>
      <c r="AW256" s="12" t="s">
        <v>226</v>
      </c>
      <c r="AX256" s="12" t="s">
        <v>74</v>
      </c>
      <c r="AY256" s="167" t="s">
        <v>193</v>
      </c>
    </row>
    <row r="257" spans="2:65" s="12" customFormat="1" ht="11.25">
      <c r="B257" s="165"/>
      <c r="D257" s="166" t="s">
        <v>224</v>
      </c>
      <c r="E257" s="167" t="s">
        <v>1</v>
      </c>
      <c r="F257" s="168" t="s">
        <v>4170</v>
      </c>
      <c r="H257" s="169">
        <v>7.65</v>
      </c>
      <c r="I257" s="170"/>
      <c r="L257" s="165"/>
      <c r="M257" s="171"/>
      <c r="T257" s="172"/>
      <c r="AT257" s="167" t="s">
        <v>224</v>
      </c>
      <c r="AU257" s="167" t="s">
        <v>82</v>
      </c>
      <c r="AV257" s="12" t="s">
        <v>84</v>
      </c>
      <c r="AW257" s="12" t="s">
        <v>226</v>
      </c>
      <c r="AX257" s="12" t="s">
        <v>74</v>
      </c>
      <c r="AY257" s="167" t="s">
        <v>193</v>
      </c>
    </row>
    <row r="258" spans="2:65" s="12" customFormat="1" ht="11.25">
      <c r="B258" s="165"/>
      <c r="D258" s="166" t="s">
        <v>224</v>
      </c>
      <c r="E258" s="167" t="s">
        <v>1</v>
      </c>
      <c r="F258" s="168" t="s">
        <v>4171</v>
      </c>
      <c r="H258" s="169">
        <v>16.835999999999999</v>
      </c>
      <c r="I258" s="170"/>
      <c r="L258" s="165"/>
      <c r="M258" s="171"/>
      <c r="T258" s="172"/>
      <c r="AT258" s="167" t="s">
        <v>224</v>
      </c>
      <c r="AU258" s="167" t="s">
        <v>82</v>
      </c>
      <c r="AV258" s="12" t="s">
        <v>84</v>
      </c>
      <c r="AW258" s="12" t="s">
        <v>226</v>
      </c>
      <c r="AX258" s="12" t="s">
        <v>74</v>
      </c>
      <c r="AY258" s="167" t="s">
        <v>193</v>
      </c>
    </row>
    <row r="259" spans="2:65" s="12" customFormat="1" ht="11.25">
      <c r="B259" s="165"/>
      <c r="D259" s="166" t="s">
        <v>224</v>
      </c>
      <c r="E259" s="167" t="s">
        <v>1</v>
      </c>
      <c r="F259" s="168" t="s">
        <v>4172</v>
      </c>
      <c r="H259" s="169">
        <v>60</v>
      </c>
      <c r="I259" s="170"/>
      <c r="L259" s="165"/>
      <c r="M259" s="171"/>
      <c r="T259" s="172"/>
      <c r="AT259" s="167" t="s">
        <v>224</v>
      </c>
      <c r="AU259" s="167" t="s">
        <v>82</v>
      </c>
      <c r="AV259" s="12" t="s">
        <v>84</v>
      </c>
      <c r="AW259" s="12" t="s">
        <v>226</v>
      </c>
      <c r="AX259" s="12" t="s">
        <v>74</v>
      </c>
      <c r="AY259" s="167" t="s">
        <v>193</v>
      </c>
    </row>
    <row r="260" spans="2:65" s="12" customFormat="1" ht="11.25">
      <c r="B260" s="165"/>
      <c r="D260" s="166" t="s">
        <v>224</v>
      </c>
      <c r="E260" s="167" t="s">
        <v>1</v>
      </c>
      <c r="F260" s="168" t="s">
        <v>4173</v>
      </c>
      <c r="H260" s="169">
        <v>1.45</v>
      </c>
      <c r="I260" s="170"/>
      <c r="L260" s="165"/>
      <c r="M260" s="171"/>
      <c r="T260" s="172"/>
      <c r="AT260" s="167" t="s">
        <v>224</v>
      </c>
      <c r="AU260" s="167" t="s">
        <v>82</v>
      </c>
      <c r="AV260" s="12" t="s">
        <v>84</v>
      </c>
      <c r="AW260" s="12" t="s">
        <v>226</v>
      </c>
      <c r="AX260" s="12" t="s">
        <v>74</v>
      </c>
      <c r="AY260" s="167" t="s">
        <v>193</v>
      </c>
    </row>
    <row r="261" spans="2:65" s="13" customFormat="1" ht="11.25">
      <c r="B261" s="173"/>
      <c r="D261" s="166" t="s">
        <v>224</v>
      </c>
      <c r="E261" s="174" t="s">
        <v>1</v>
      </c>
      <c r="F261" s="175" t="s">
        <v>227</v>
      </c>
      <c r="H261" s="176">
        <v>259.608</v>
      </c>
      <c r="I261" s="177"/>
      <c r="L261" s="173"/>
      <c r="M261" s="178"/>
      <c r="T261" s="179"/>
      <c r="AT261" s="174" t="s">
        <v>224</v>
      </c>
      <c r="AU261" s="174" t="s">
        <v>82</v>
      </c>
      <c r="AV261" s="13" t="s">
        <v>192</v>
      </c>
      <c r="AW261" s="13" t="s">
        <v>226</v>
      </c>
      <c r="AX261" s="13" t="s">
        <v>82</v>
      </c>
      <c r="AY261" s="174" t="s">
        <v>193</v>
      </c>
    </row>
    <row r="262" spans="2:65" s="1" customFormat="1" ht="37.9" customHeight="1">
      <c r="B262" s="114"/>
      <c r="C262" s="157" t="s">
        <v>484</v>
      </c>
      <c r="D262" s="157" t="s">
        <v>207</v>
      </c>
      <c r="E262" s="158" t="s">
        <v>1992</v>
      </c>
      <c r="F262" s="159" t="s">
        <v>1993</v>
      </c>
      <c r="G262" s="160" t="s">
        <v>864</v>
      </c>
      <c r="H262" s="161">
        <v>1557.6479999999999</v>
      </c>
      <c r="I262" s="162"/>
      <c r="J262" s="163">
        <f>ROUND(I262*H262,2)</f>
        <v>0</v>
      </c>
      <c r="K262" s="159" t="s">
        <v>1003</v>
      </c>
      <c r="L262" s="30"/>
      <c r="M262" s="164" t="s">
        <v>1</v>
      </c>
      <c r="N262" s="113" t="s">
        <v>39</v>
      </c>
      <c r="P262" s="153">
        <f>O262*H262</f>
        <v>0</v>
      </c>
      <c r="Q262" s="153">
        <v>0</v>
      </c>
      <c r="R262" s="153">
        <f>Q262*H262</f>
        <v>0</v>
      </c>
      <c r="S262" s="153">
        <v>0</v>
      </c>
      <c r="T262" s="154">
        <f>S262*H262</f>
        <v>0</v>
      </c>
      <c r="AR262" s="155" t="s">
        <v>268</v>
      </c>
      <c r="AT262" s="155" t="s">
        <v>207</v>
      </c>
      <c r="AU262" s="155" t="s">
        <v>82</v>
      </c>
      <c r="AY262" s="15" t="s">
        <v>193</v>
      </c>
      <c r="BE262" s="156">
        <f>IF(N262="základní",J262,0)</f>
        <v>0</v>
      </c>
      <c r="BF262" s="156">
        <f>IF(N262="snížená",J262,0)</f>
        <v>0</v>
      </c>
      <c r="BG262" s="156">
        <f>IF(N262="zákl. přenesená",J262,0)</f>
        <v>0</v>
      </c>
      <c r="BH262" s="156">
        <f>IF(N262="sníž. přenesená",J262,0)</f>
        <v>0</v>
      </c>
      <c r="BI262" s="156">
        <f>IF(N262="nulová",J262,0)</f>
        <v>0</v>
      </c>
      <c r="BJ262" s="15" t="s">
        <v>82</v>
      </c>
      <c r="BK262" s="156">
        <f>ROUND(I262*H262,2)</f>
        <v>0</v>
      </c>
      <c r="BL262" s="15" t="s">
        <v>268</v>
      </c>
      <c r="BM262" s="155" t="s">
        <v>4174</v>
      </c>
    </row>
    <row r="263" spans="2:65" s="1" customFormat="1" ht="11.25">
      <c r="B263" s="30"/>
      <c r="D263" s="180" t="s">
        <v>286</v>
      </c>
      <c r="F263" s="181" t="s">
        <v>1995</v>
      </c>
      <c r="I263" s="115"/>
      <c r="L263" s="30"/>
      <c r="M263" s="182"/>
      <c r="T263" s="54"/>
      <c r="AT263" s="15" t="s">
        <v>286</v>
      </c>
      <c r="AU263" s="15" t="s">
        <v>82</v>
      </c>
    </row>
    <row r="264" spans="2:65" s="12" customFormat="1" ht="11.25">
      <c r="B264" s="165"/>
      <c r="D264" s="166" t="s">
        <v>224</v>
      </c>
      <c r="E264" s="167" t="s">
        <v>1</v>
      </c>
      <c r="F264" s="168" t="s">
        <v>4169</v>
      </c>
      <c r="H264" s="169">
        <v>173.672</v>
      </c>
      <c r="I264" s="170"/>
      <c r="L264" s="165"/>
      <c r="M264" s="171"/>
      <c r="T264" s="172"/>
      <c r="AT264" s="167" t="s">
        <v>224</v>
      </c>
      <c r="AU264" s="167" t="s">
        <v>82</v>
      </c>
      <c r="AV264" s="12" t="s">
        <v>84</v>
      </c>
      <c r="AW264" s="12" t="s">
        <v>226</v>
      </c>
      <c r="AX264" s="12" t="s">
        <v>74</v>
      </c>
      <c r="AY264" s="167" t="s">
        <v>193</v>
      </c>
    </row>
    <row r="265" spans="2:65" s="12" customFormat="1" ht="11.25">
      <c r="B265" s="165"/>
      <c r="D265" s="166" t="s">
        <v>224</v>
      </c>
      <c r="E265" s="167" t="s">
        <v>1</v>
      </c>
      <c r="F265" s="168" t="s">
        <v>4170</v>
      </c>
      <c r="H265" s="169">
        <v>7.65</v>
      </c>
      <c r="I265" s="170"/>
      <c r="L265" s="165"/>
      <c r="M265" s="171"/>
      <c r="T265" s="172"/>
      <c r="AT265" s="167" t="s">
        <v>224</v>
      </c>
      <c r="AU265" s="167" t="s">
        <v>82</v>
      </c>
      <c r="AV265" s="12" t="s">
        <v>84</v>
      </c>
      <c r="AW265" s="12" t="s">
        <v>226</v>
      </c>
      <c r="AX265" s="12" t="s">
        <v>74</v>
      </c>
      <c r="AY265" s="167" t="s">
        <v>193</v>
      </c>
    </row>
    <row r="266" spans="2:65" s="12" customFormat="1" ht="11.25">
      <c r="B266" s="165"/>
      <c r="D266" s="166" t="s">
        <v>224</v>
      </c>
      <c r="E266" s="167" t="s">
        <v>1</v>
      </c>
      <c r="F266" s="168" t="s">
        <v>4171</v>
      </c>
      <c r="H266" s="169">
        <v>16.835999999999999</v>
      </c>
      <c r="I266" s="170"/>
      <c r="L266" s="165"/>
      <c r="M266" s="171"/>
      <c r="T266" s="172"/>
      <c r="AT266" s="167" t="s">
        <v>224</v>
      </c>
      <c r="AU266" s="167" t="s">
        <v>82</v>
      </c>
      <c r="AV266" s="12" t="s">
        <v>84</v>
      </c>
      <c r="AW266" s="12" t="s">
        <v>226</v>
      </c>
      <c r="AX266" s="12" t="s">
        <v>74</v>
      </c>
      <c r="AY266" s="167" t="s">
        <v>193</v>
      </c>
    </row>
    <row r="267" spans="2:65" s="12" customFormat="1" ht="11.25">
      <c r="B267" s="165"/>
      <c r="D267" s="166" t="s">
        <v>224</v>
      </c>
      <c r="E267" s="167" t="s">
        <v>1</v>
      </c>
      <c r="F267" s="168" t="s">
        <v>4172</v>
      </c>
      <c r="H267" s="169">
        <v>60</v>
      </c>
      <c r="I267" s="170"/>
      <c r="L267" s="165"/>
      <c r="M267" s="171"/>
      <c r="T267" s="172"/>
      <c r="AT267" s="167" t="s">
        <v>224</v>
      </c>
      <c r="AU267" s="167" t="s">
        <v>82</v>
      </c>
      <c r="AV267" s="12" t="s">
        <v>84</v>
      </c>
      <c r="AW267" s="12" t="s">
        <v>226</v>
      </c>
      <c r="AX267" s="12" t="s">
        <v>74</v>
      </c>
      <c r="AY267" s="167" t="s">
        <v>193</v>
      </c>
    </row>
    <row r="268" spans="2:65" s="12" customFormat="1" ht="11.25">
      <c r="B268" s="165"/>
      <c r="D268" s="166" t="s">
        <v>224</v>
      </c>
      <c r="E268" s="167" t="s">
        <v>1</v>
      </c>
      <c r="F268" s="168" t="s">
        <v>4173</v>
      </c>
      <c r="H268" s="169">
        <v>1.45</v>
      </c>
      <c r="I268" s="170"/>
      <c r="L268" s="165"/>
      <c r="M268" s="171"/>
      <c r="T268" s="172"/>
      <c r="AT268" s="167" t="s">
        <v>224</v>
      </c>
      <c r="AU268" s="167" t="s">
        <v>82</v>
      </c>
      <c r="AV268" s="12" t="s">
        <v>84</v>
      </c>
      <c r="AW268" s="12" t="s">
        <v>226</v>
      </c>
      <c r="AX268" s="12" t="s">
        <v>74</v>
      </c>
      <c r="AY268" s="167" t="s">
        <v>193</v>
      </c>
    </row>
    <row r="269" spans="2:65" s="13" customFormat="1" ht="11.25">
      <c r="B269" s="173"/>
      <c r="D269" s="166" t="s">
        <v>224</v>
      </c>
      <c r="E269" s="174" t="s">
        <v>1</v>
      </c>
      <c r="F269" s="175" t="s">
        <v>227</v>
      </c>
      <c r="H269" s="176">
        <v>259.608</v>
      </c>
      <c r="I269" s="177"/>
      <c r="L269" s="173"/>
      <c r="M269" s="178"/>
      <c r="T269" s="179"/>
      <c r="AT269" s="174" t="s">
        <v>224</v>
      </c>
      <c r="AU269" s="174" t="s">
        <v>82</v>
      </c>
      <c r="AV269" s="13" t="s">
        <v>192</v>
      </c>
      <c r="AW269" s="13" t="s">
        <v>226</v>
      </c>
      <c r="AX269" s="13" t="s">
        <v>82</v>
      </c>
      <c r="AY269" s="174" t="s">
        <v>193</v>
      </c>
    </row>
    <row r="270" spans="2:65" s="12" customFormat="1" ht="11.25">
      <c r="B270" s="165"/>
      <c r="D270" s="166" t="s">
        <v>224</v>
      </c>
      <c r="F270" s="168" t="s">
        <v>4175</v>
      </c>
      <c r="H270" s="169">
        <v>1557.6479999999999</v>
      </c>
      <c r="I270" s="170"/>
      <c r="L270" s="165"/>
      <c r="M270" s="171"/>
      <c r="T270" s="172"/>
      <c r="AT270" s="167" t="s">
        <v>224</v>
      </c>
      <c r="AU270" s="167" t="s">
        <v>82</v>
      </c>
      <c r="AV270" s="12" t="s">
        <v>84</v>
      </c>
      <c r="AW270" s="12" t="s">
        <v>3</v>
      </c>
      <c r="AX270" s="12" t="s">
        <v>82</v>
      </c>
      <c r="AY270" s="167" t="s">
        <v>193</v>
      </c>
    </row>
    <row r="271" spans="2:65" s="1" customFormat="1" ht="44.25" customHeight="1">
      <c r="B271" s="114"/>
      <c r="C271" s="157" t="s">
        <v>298</v>
      </c>
      <c r="D271" s="157" t="s">
        <v>207</v>
      </c>
      <c r="E271" s="158" t="s">
        <v>2004</v>
      </c>
      <c r="F271" s="159" t="s">
        <v>2005</v>
      </c>
      <c r="G271" s="160" t="s">
        <v>864</v>
      </c>
      <c r="H271" s="161">
        <v>250.50800000000001</v>
      </c>
      <c r="I271" s="162"/>
      <c r="J271" s="163">
        <f>ROUND(I271*H271,2)</f>
        <v>0</v>
      </c>
      <c r="K271" s="159" t="s">
        <v>1085</v>
      </c>
      <c r="L271" s="30"/>
      <c r="M271" s="164" t="s">
        <v>1</v>
      </c>
      <c r="N271" s="113" t="s">
        <v>39</v>
      </c>
      <c r="P271" s="153">
        <f>O271*H271</f>
        <v>0</v>
      </c>
      <c r="Q271" s="153">
        <v>0</v>
      </c>
      <c r="R271" s="153">
        <f>Q271*H271</f>
        <v>0</v>
      </c>
      <c r="S271" s="153">
        <v>0</v>
      </c>
      <c r="T271" s="154">
        <f>S271*H271</f>
        <v>0</v>
      </c>
      <c r="AR271" s="155" t="s">
        <v>268</v>
      </c>
      <c r="AT271" s="155" t="s">
        <v>207</v>
      </c>
      <c r="AU271" s="155" t="s">
        <v>82</v>
      </c>
      <c r="AY271" s="15" t="s">
        <v>193</v>
      </c>
      <c r="BE271" s="156">
        <f>IF(N271="základní",J271,0)</f>
        <v>0</v>
      </c>
      <c r="BF271" s="156">
        <f>IF(N271="snížená",J271,0)</f>
        <v>0</v>
      </c>
      <c r="BG271" s="156">
        <f>IF(N271="zákl. přenesená",J271,0)</f>
        <v>0</v>
      </c>
      <c r="BH271" s="156">
        <f>IF(N271="sníž. přenesená",J271,0)</f>
        <v>0</v>
      </c>
      <c r="BI271" s="156">
        <f>IF(N271="nulová",J271,0)</f>
        <v>0</v>
      </c>
      <c r="BJ271" s="15" t="s">
        <v>82</v>
      </c>
      <c r="BK271" s="156">
        <f>ROUND(I271*H271,2)</f>
        <v>0</v>
      </c>
      <c r="BL271" s="15" t="s">
        <v>268</v>
      </c>
      <c r="BM271" s="155" t="s">
        <v>4176</v>
      </c>
    </row>
    <row r="272" spans="2:65" s="1" customFormat="1" ht="11.25">
      <c r="B272" s="30"/>
      <c r="D272" s="180" t="s">
        <v>286</v>
      </c>
      <c r="F272" s="181" t="s">
        <v>2007</v>
      </c>
      <c r="I272" s="115"/>
      <c r="L272" s="30"/>
      <c r="M272" s="182"/>
      <c r="T272" s="54"/>
      <c r="AT272" s="15" t="s">
        <v>286</v>
      </c>
      <c r="AU272" s="15" t="s">
        <v>82</v>
      </c>
    </row>
    <row r="273" spans="2:65" s="12" customFormat="1" ht="11.25">
      <c r="B273" s="165"/>
      <c r="D273" s="166" t="s">
        <v>224</v>
      </c>
      <c r="E273" s="167" t="s">
        <v>1</v>
      </c>
      <c r="F273" s="168" t="s">
        <v>4177</v>
      </c>
      <c r="H273" s="169">
        <v>173.672</v>
      </c>
      <c r="I273" s="170"/>
      <c r="L273" s="165"/>
      <c r="M273" s="171"/>
      <c r="T273" s="172"/>
      <c r="AT273" s="167" t="s">
        <v>224</v>
      </c>
      <c r="AU273" s="167" t="s">
        <v>82</v>
      </c>
      <c r="AV273" s="12" t="s">
        <v>84</v>
      </c>
      <c r="AW273" s="12" t="s">
        <v>226</v>
      </c>
      <c r="AX273" s="12" t="s">
        <v>74</v>
      </c>
      <c r="AY273" s="167" t="s">
        <v>193</v>
      </c>
    </row>
    <row r="274" spans="2:65" s="12" customFormat="1" ht="11.25">
      <c r="B274" s="165"/>
      <c r="D274" s="166" t="s">
        <v>224</v>
      </c>
      <c r="E274" s="167" t="s">
        <v>1</v>
      </c>
      <c r="F274" s="168" t="s">
        <v>4178</v>
      </c>
      <c r="H274" s="169">
        <v>16.835999999999999</v>
      </c>
      <c r="I274" s="170"/>
      <c r="L274" s="165"/>
      <c r="M274" s="171"/>
      <c r="T274" s="172"/>
      <c r="AT274" s="167" t="s">
        <v>224</v>
      </c>
      <c r="AU274" s="167" t="s">
        <v>82</v>
      </c>
      <c r="AV274" s="12" t="s">
        <v>84</v>
      </c>
      <c r="AW274" s="12" t="s">
        <v>226</v>
      </c>
      <c r="AX274" s="12" t="s">
        <v>74</v>
      </c>
      <c r="AY274" s="167" t="s">
        <v>193</v>
      </c>
    </row>
    <row r="275" spans="2:65" s="12" customFormat="1" ht="11.25">
      <c r="B275" s="165"/>
      <c r="D275" s="166" t="s">
        <v>224</v>
      </c>
      <c r="E275" s="167" t="s">
        <v>1</v>
      </c>
      <c r="F275" s="168" t="s">
        <v>4179</v>
      </c>
      <c r="H275" s="169">
        <v>60</v>
      </c>
      <c r="I275" s="170"/>
      <c r="L275" s="165"/>
      <c r="M275" s="171"/>
      <c r="T275" s="172"/>
      <c r="AT275" s="167" t="s">
        <v>224</v>
      </c>
      <c r="AU275" s="167" t="s">
        <v>82</v>
      </c>
      <c r="AV275" s="12" t="s">
        <v>84</v>
      </c>
      <c r="AW275" s="12" t="s">
        <v>226</v>
      </c>
      <c r="AX275" s="12" t="s">
        <v>74</v>
      </c>
      <c r="AY275" s="167" t="s">
        <v>193</v>
      </c>
    </row>
    <row r="276" spans="2:65" s="13" customFormat="1" ht="11.25">
      <c r="B276" s="173"/>
      <c r="D276" s="166" t="s">
        <v>224</v>
      </c>
      <c r="E276" s="174" t="s">
        <v>1</v>
      </c>
      <c r="F276" s="175" t="s">
        <v>227</v>
      </c>
      <c r="H276" s="176">
        <v>250.50800000000001</v>
      </c>
      <c r="I276" s="177"/>
      <c r="L276" s="173"/>
      <c r="M276" s="178"/>
      <c r="T276" s="179"/>
      <c r="AT276" s="174" t="s">
        <v>224</v>
      </c>
      <c r="AU276" s="174" t="s">
        <v>82</v>
      </c>
      <c r="AV276" s="13" t="s">
        <v>192</v>
      </c>
      <c r="AW276" s="13" t="s">
        <v>226</v>
      </c>
      <c r="AX276" s="13" t="s">
        <v>82</v>
      </c>
      <c r="AY276" s="174" t="s">
        <v>193</v>
      </c>
    </row>
    <row r="277" spans="2:65" s="1" customFormat="1" ht="44.25" customHeight="1">
      <c r="B277" s="114"/>
      <c r="C277" s="157" t="s">
        <v>491</v>
      </c>
      <c r="D277" s="157" t="s">
        <v>207</v>
      </c>
      <c r="E277" s="158" t="s">
        <v>3523</v>
      </c>
      <c r="F277" s="159" t="s">
        <v>3524</v>
      </c>
      <c r="G277" s="160" t="s">
        <v>864</v>
      </c>
      <c r="H277" s="161">
        <v>7.65</v>
      </c>
      <c r="I277" s="162"/>
      <c r="J277" s="163">
        <f>ROUND(I277*H277,2)</f>
        <v>0</v>
      </c>
      <c r="K277" s="159" t="s">
        <v>1085</v>
      </c>
      <c r="L277" s="30"/>
      <c r="M277" s="164" t="s">
        <v>1</v>
      </c>
      <c r="N277" s="113" t="s">
        <v>39</v>
      </c>
      <c r="P277" s="153">
        <f>O277*H277</f>
        <v>0</v>
      </c>
      <c r="Q277" s="153">
        <v>0</v>
      </c>
      <c r="R277" s="153">
        <f>Q277*H277</f>
        <v>0</v>
      </c>
      <c r="S277" s="153">
        <v>0</v>
      </c>
      <c r="T277" s="154">
        <f>S277*H277</f>
        <v>0</v>
      </c>
      <c r="AR277" s="155" t="s">
        <v>268</v>
      </c>
      <c r="AT277" s="155" t="s">
        <v>207</v>
      </c>
      <c r="AU277" s="155" t="s">
        <v>82</v>
      </c>
      <c r="AY277" s="15" t="s">
        <v>193</v>
      </c>
      <c r="BE277" s="156">
        <f>IF(N277="základní",J277,0)</f>
        <v>0</v>
      </c>
      <c r="BF277" s="156">
        <f>IF(N277="snížená",J277,0)</f>
        <v>0</v>
      </c>
      <c r="BG277" s="156">
        <f>IF(N277="zákl. přenesená",J277,0)</f>
        <v>0</v>
      </c>
      <c r="BH277" s="156">
        <f>IF(N277="sníž. přenesená",J277,0)</f>
        <v>0</v>
      </c>
      <c r="BI277" s="156">
        <f>IF(N277="nulová",J277,0)</f>
        <v>0</v>
      </c>
      <c r="BJ277" s="15" t="s">
        <v>82</v>
      </c>
      <c r="BK277" s="156">
        <f>ROUND(I277*H277,2)</f>
        <v>0</v>
      </c>
      <c r="BL277" s="15" t="s">
        <v>268</v>
      </c>
      <c r="BM277" s="155" t="s">
        <v>4180</v>
      </c>
    </row>
    <row r="278" spans="2:65" s="1" customFormat="1" ht="11.25">
      <c r="B278" s="30"/>
      <c r="D278" s="180" t="s">
        <v>286</v>
      </c>
      <c r="F278" s="181" t="s">
        <v>3526</v>
      </c>
      <c r="I278" s="115"/>
      <c r="L278" s="30"/>
      <c r="M278" s="182"/>
      <c r="T278" s="54"/>
      <c r="AT278" s="15" t="s">
        <v>286</v>
      </c>
      <c r="AU278" s="15" t="s">
        <v>82</v>
      </c>
    </row>
    <row r="279" spans="2:65" s="12" customFormat="1" ht="11.25">
      <c r="B279" s="165"/>
      <c r="D279" s="166" t="s">
        <v>224</v>
      </c>
      <c r="E279" s="167" t="s">
        <v>1</v>
      </c>
      <c r="F279" s="168" t="s">
        <v>4181</v>
      </c>
      <c r="H279" s="169">
        <v>7.65</v>
      </c>
      <c r="I279" s="170"/>
      <c r="L279" s="165"/>
      <c r="M279" s="171"/>
      <c r="T279" s="172"/>
      <c r="AT279" s="167" t="s">
        <v>224</v>
      </c>
      <c r="AU279" s="167" t="s">
        <v>82</v>
      </c>
      <c r="AV279" s="12" t="s">
        <v>84</v>
      </c>
      <c r="AW279" s="12" t="s">
        <v>226</v>
      </c>
      <c r="AX279" s="12" t="s">
        <v>82</v>
      </c>
      <c r="AY279" s="167" t="s">
        <v>193</v>
      </c>
    </row>
    <row r="280" spans="2:65" s="1" customFormat="1" ht="24.2" customHeight="1">
      <c r="B280" s="114"/>
      <c r="C280" s="157" t="s">
        <v>301</v>
      </c>
      <c r="D280" s="157" t="s">
        <v>207</v>
      </c>
      <c r="E280" s="158" t="s">
        <v>929</v>
      </c>
      <c r="F280" s="159" t="s">
        <v>930</v>
      </c>
      <c r="G280" s="160" t="s">
        <v>864</v>
      </c>
      <c r="H280" s="161">
        <v>267.928</v>
      </c>
      <c r="I280" s="162"/>
      <c r="J280" s="163">
        <f>ROUND(I280*H280,2)</f>
        <v>0</v>
      </c>
      <c r="K280" s="159" t="s">
        <v>1003</v>
      </c>
      <c r="L280" s="30"/>
      <c r="M280" s="164" t="s">
        <v>1</v>
      </c>
      <c r="N280" s="113" t="s">
        <v>39</v>
      </c>
      <c r="P280" s="153">
        <f>O280*H280</f>
        <v>0</v>
      </c>
      <c r="Q280" s="153">
        <v>0</v>
      </c>
      <c r="R280" s="153">
        <f>Q280*H280</f>
        <v>0</v>
      </c>
      <c r="S280" s="153">
        <v>0</v>
      </c>
      <c r="T280" s="154">
        <f>S280*H280</f>
        <v>0</v>
      </c>
      <c r="AR280" s="155" t="s">
        <v>268</v>
      </c>
      <c r="AT280" s="155" t="s">
        <v>207</v>
      </c>
      <c r="AU280" s="155" t="s">
        <v>82</v>
      </c>
      <c r="AY280" s="15" t="s">
        <v>193</v>
      </c>
      <c r="BE280" s="156">
        <f>IF(N280="základní",J280,0)</f>
        <v>0</v>
      </c>
      <c r="BF280" s="156">
        <f>IF(N280="snížená",J280,0)</f>
        <v>0</v>
      </c>
      <c r="BG280" s="156">
        <f>IF(N280="zákl. přenesená",J280,0)</f>
        <v>0</v>
      </c>
      <c r="BH280" s="156">
        <f>IF(N280="sníž. přenesená",J280,0)</f>
        <v>0</v>
      </c>
      <c r="BI280" s="156">
        <f>IF(N280="nulová",J280,0)</f>
        <v>0</v>
      </c>
      <c r="BJ280" s="15" t="s">
        <v>82</v>
      </c>
      <c r="BK280" s="156">
        <f>ROUND(I280*H280,2)</f>
        <v>0</v>
      </c>
      <c r="BL280" s="15" t="s">
        <v>268</v>
      </c>
      <c r="BM280" s="155" t="s">
        <v>4182</v>
      </c>
    </row>
    <row r="281" spans="2:65" s="1" customFormat="1" ht="11.25">
      <c r="B281" s="30"/>
      <c r="D281" s="180" t="s">
        <v>286</v>
      </c>
      <c r="F281" s="181" t="s">
        <v>2011</v>
      </c>
      <c r="I281" s="115"/>
      <c r="L281" s="30"/>
      <c r="M281" s="182"/>
      <c r="T281" s="54"/>
      <c r="AT281" s="15" t="s">
        <v>286</v>
      </c>
      <c r="AU281" s="15" t="s">
        <v>82</v>
      </c>
    </row>
    <row r="282" spans="2:65" s="12" customFormat="1" ht="11.25">
      <c r="B282" s="165"/>
      <c r="D282" s="166" t="s">
        <v>224</v>
      </c>
      <c r="E282" s="167" t="s">
        <v>1</v>
      </c>
      <c r="F282" s="168" t="s">
        <v>1661</v>
      </c>
      <c r="H282" s="169">
        <v>154</v>
      </c>
      <c r="I282" s="170"/>
      <c r="L282" s="165"/>
      <c r="M282" s="171"/>
      <c r="T282" s="172"/>
      <c r="AT282" s="167" t="s">
        <v>224</v>
      </c>
      <c r="AU282" s="167" t="s">
        <v>82</v>
      </c>
      <c r="AV282" s="12" t="s">
        <v>84</v>
      </c>
      <c r="AW282" s="12" t="s">
        <v>226</v>
      </c>
      <c r="AX282" s="12" t="s">
        <v>74</v>
      </c>
      <c r="AY282" s="167" t="s">
        <v>193</v>
      </c>
    </row>
    <row r="283" spans="2:65" s="12" customFormat="1" ht="11.25">
      <c r="B283" s="165"/>
      <c r="D283" s="166" t="s">
        <v>224</v>
      </c>
      <c r="E283" s="167" t="s">
        <v>1</v>
      </c>
      <c r="F283" s="168" t="s">
        <v>4183</v>
      </c>
      <c r="H283" s="169">
        <v>16.32</v>
      </c>
      <c r="I283" s="170"/>
      <c r="L283" s="165"/>
      <c r="M283" s="171"/>
      <c r="T283" s="172"/>
      <c r="AT283" s="167" t="s">
        <v>224</v>
      </c>
      <c r="AU283" s="167" t="s">
        <v>82</v>
      </c>
      <c r="AV283" s="12" t="s">
        <v>84</v>
      </c>
      <c r="AW283" s="12" t="s">
        <v>226</v>
      </c>
      <c r="AX283" s="12" t="s">
        <v>74</v>
      </c>
      <c r="AY283" s="167" t="s">
        <v>193</v>
      </c>
    </row>
    <row r="284" spans="2:65" s="12" customFormat="1" ht="11.25">
      <c r="B284" s="165"/>
      <c r="D284" s="166" t="s">
        <v>224</v>
      </c>
      <c r="E284" s="167" t="s">
        <v>1</v>
      </c>
      <c r="F284" s="168" t="s">
        <v>4184</v>
      </c>
      <c r="H284" s="169">
        <v>1.8278399999999999</v>
      </c>
      <c r="I284" s="170"/>
      <c r="L284" s="165"/>
      <c r="M284" s="171"/>
      <c r="T284" s="172"/>
      <c r="AT284" s="167" t="s">
        <v>224</v>
      </c>
      <c r="AU284" s="167" t="s">
        <v>82</v>
      </c>
      <c r="AV284" s="12" t="s">
        <v>84</v>
      </c>
      <c r="AW284" s="12" t="s">
        <v>226</v>
      </c>
      <c r="AX284" s="12" t="s">
        <v>74</v>
      </c>
      <c r="AY284" s="167" t="s">
        <v>193</v>
      </c>
    </row>
    <row r="285" spans="2:65" s="12" customFormat="1" ht="11.25">
      <c r="B285" s="165"/>
      <c r="D285" s="166" t="s">
        <v>224</v>
      </c>
      <c r="E285" s="167" t="s">
        <v>1</v>
      </c>
      <c r="F285" s="168" t="s">
        <v>4185</v>
      </c>
      <c r="H285" s="169">
        <v>14.48568</v>
      </c>
      <c r="I285" s="170"/>
      <c r="L285" s="165"/>
      <c r="M285" s="171"/>
      <c r="T285" s="172"/>
      <c r="AT285" s="167" t="s">
        <v>224</v>
      </c>
      <c r="AU285" s="167" t="s">
        <v>82</v>
      </c>
      <c r="AV285" s="12" t="s">
        <v>84</v>
      </c>
      <c r="AW285" s="12" t="s">
        <v>226</v>
      </c>
      <c r="AX285" s="12" t="s">
        <v>74</v>
      </c>
      <c r="AY285" s="167" t="s">
        <v>193</v>
      </c>
    </row>
    <row r="286" spans="2:65" s="12" customFormat="1" ht="11.25">
      <c r="B286" s="165"/>
      <c r="D286" s="166" t="s">
        <v>224</v>
      </c>
      <c r="E286" s="167" t="s">
        <v>1</v>
      </c>
      <c r="F286" s="168" t="s">
        <v>4186</v>
      </c>
      <c r="H286" s="169">
        <v>62.04</v>
      </c>
      <c r="I286" s="170"/>
      <c r="L286" s="165"/>
      <c r="M286" s="171"/>
      <c r="T286" s="172"/>
      <c r="AT286" s="167" t="s">
        <v>224</v>
      </c>
      <c r="AU286" s="167" t="s">
        <v>82</v>
      </c>
      <c r="AV286" s="12" t="s">
        <v>84</v>
      </c>
      <c r="AW286" s="12" t="s">
        <v>226</v>
      </c>
      <c r="AX286" s="12" t="s">
        <v>74</v>
      </c>
      <c r="AY286" s="167" t="s">
        <v>193</v>
      </c>
    </row>
    <row r="287" spans="2:65" s="12" customFormat="1" ht="11.25">
      <c r="B287" s="165"/>
      <c r="D287" s="166" t="s">
        <v>224</v>
      </c>
      <c r="E287" s="167" t="s">
        <v>1</v>
      </c>
      <c r="F287" s="168" t="s">
        <v>4187</v>
      </c>
      <c r="H287" s="169">
        <v>5.7444660000000001</v>
      </c>
      <c r="I287" s="170"/>
      <c r="L287" s="165"/>
      <c r="M287" s="171"/>
      <c r="T287" s="172"/>
      <c r="AT287" s="167" t="s">
        <v>224</v>
      </c>
      <c r="AU287" s="167" t="s">
        <v>82</v>
      </c>
      <c r="AV287" s="12" t="s">
        <v>84</v>
      </c>
      <c r="AW287" s="12" t="s">
        <v>226</v>
      </c>
      <c r="AX287" s="12" t="s">
        <v>74</v>
      </c>
      <c r="AY287" s="167" t="s">
        <v>193</v>
      </c>
    </row>
    <row r="288" spans="2:65" s="12" customFormat="1" ht="11.25">
      <c r="B288" s="165"/>
      <c r="D288" s="166" t="s">
        <v>224</v>
      </c>
      <c r="E288" s="167" t="s">
        <v>1</v>
      </c>
      <c r="F288" s="168" t="s">
        <v>4188</v>
      </c>
      <c r="H288" s="169">
        <v>4.5599999999999996</v>
      </c>
      <c r="I288" s="170"/>
      <c r="L288" s="165"/>
      <c r="M288" s="171"/>
      <c r="T288" s="172"/>
      <c r="AT288" s="167" t="s">
        <v>224</v>
      </c>
      <c r="AU288" s="167" t="s">
        <v>82</v>
      </c>
      <c r="AV288" s="12" t="s">
        <v>84</v>
      </c>
      <c r="AW288" s="12" t="s">
        <v>226</v>
      </c>
      <c r="AX288" s="12" t="s">
        <v>74</v>
      </c>
      <c r="AY288" s="167" t="s">
        <v>193</v>
      </c>
    </row>
    <row r="289" spans="2:65" s="12" customFormat="1" ht="11.25">
      <c r="B289" s="165"/>
      <c r="D289" s="166" t="s">
        <v>224</v>
      </c>
      <c r="E289" s="167" t="s">
        <v>1</v>
      </c>
      <c r="F289" s="168" t="s">
        <v>4189</v>
      </c>
      <c r="H289" s="169">
        <v>4.0655999999999999</v>
      </c>
      <c r="I289" s="170"/>
      <c r="L289" s="165"/>
      <c r="M289" s="171"/>
      <c r="T289" s="172"/>
      <c r="AT289" s="167" t="s">
        <v>224</v>
      </c>
      <c r="AU289" s="167" t="s">
        <v>82</v>
      </c>
      <c r="AV289" s="12" t="s">
        <v>84</v>
      </c>
      <c r="AW289" s="12" t="s">
        <v>226</v>
      </c>
      <c r="AX289" s="12" t="s">
        <v>74</v>
      </c>
      <c r="AY289" s="167" t="s">
        <v>193</v>
      </c>
    </row>
    <row r="290" spans="2:65" s="12" customFormat="1" ht="11.25">
      <c r="B290" s="165"/>
      <c r="D290" s="166" t="s">
        <v>224</v>
      </c>
      <c r="E290" s="167" t="s">
        <v>1</v>
      </c>
      <c r="F290" s="168" t="s">
        <v>4190</v>
      </c>
      <c r="H290" s="169">
        <v>4.8840000000000003</v>
      </c>
      <c r="I290" s="170"/>
      <c r="L290" s="165"/>
      <c r="M290" s="171"/>
      <c r="T290" s="172"/>
      <c r="AT290" s="167" t="s">
        <v>224</v>
      </c>
      <c r="AU290" s="167" t="s">
        <v>82</v>
      </c>
      <c r="AV290" s="12" t="s">
        <v>84</v>
      </c>
      <c r="AW290" s="12" t="s">
        <v>226</v>
      </c>
      <c r="AX290" s="12" t="s">
        <v>74</v>
      </c>
      <c r="AY290" s="167" t="s">
        <v>193</v>
      </c>
    </row>
    <row r="291" spans="2:65" s="13" customFormat="1" ht="11.25">
      <c r="B291" s="173"/>
      <c r="D291" s="166" t="s">
        <v>224</v>
      </c>
      <c r="E291" s="174" t="s">
        <v>1</v>
      </c>
      <c r="F291" s="175" t="s">
        <v>227</v>
      </c>
      <c r="H291" s="176">
        <v>267.92758600000002</v>
      </c>
      <c r="I291" s="177"/>
      <c r="L291" s="173"/>
      <c r="M291" s="178"/>
      <c r="T291" s="179"/>
      <c r="AT291" s="174" t="s">
        <v>224</v>
      </c>
      <c r="AU291" s="174" t="s">
        <v>82</v>
      </c>
      <c r="AV291" s="13" t="s">
        <v>192</v>
      </c>
      <c r="AW291" s="13" t="s">
        <v>226</v>
      </c>
      <c r="AX291" s="13" t="s">
        <v>82</v>
      </c>
      <c r="AY291" s="174" t="s">
        <v>193</v>
      </c>
    </row>
    <row r="292" spans="2:65" s="1" customFormat="1" ht="21.75" customHeight="1">
      <c r="B292" s="114"/>
      <c r="C292" s="157" t="s">
        <v>500</v>
      </c>
      <c r="D292" s="157" t="s">
        <v>207</v>
      </c>
      <c r="E292" s="158" t="s">
        <v>2014</v>
      </c>
      <c r="F292" s="159" t="s">
        <v>2015</v>
      </c>
      <c r="G292" s="160" t="s">
        <v>199</v>
      </c>
      <c r="H292" s="161">
        <v>4</v>
      </c>
      <c r="I292" s="162"/>
      <c r="J292" s="163">
        <f>ROUND(I292*H292,2)</f>
        <v>0</v>
      </c>
      <c r="K292" s="159" t="s">
        <v>1</v>
      </c>
      <c r="L292" s="30"/>
      <c r="M292" s="164" t="s">
        <v>1</v>
      </c>
      <c r="N292" s="113" t="s">
        <v>39</v>
      </c>
      <c r="P292" s="153">
        <f>O292*H292</f>
        <v>0</v>
      </c>
      <c r="Q292" s="153">
        <v>0</v>
      </c>
      <c r="R292" s="153">
        <f>Q292*H292</f>
        <v>0</v>
      </c>
      <c r="S292" s="153">
        <v>0</v>
      </c>
      <c r="T292" s="154">
        <f>S292*H292</f>
        <v>0</v>
      </c>
      <c r="AR292" s="155" t="s">
        <v>192</v>
      </c>
      <c r="AT292" s="155" t="s">
        <v>207</v>
      </c>
      <c r="AU292" s="155" t="s">
        <v>82</v>
      </c>
      <c r="AY292" s="15" t="s">
        <v>193</v>
      </c>
      <c r="BE292" s="156">
        <f>IF(N292="základní",J292,0)</f>
        <v>0</v>
      </c>
      <c r="BF292" s="156">
        <f>IF(N292="snížená",J292,0)</f>
        <v>0</v>
      </c>
      <c r="BG292" s="156">
        <f>IF(N292="zákl. přenesená",J292,0)</f>
        <v>0</v>
      </c>
      <c r="BH292" s="156">
        <f>IF(N292="sníž. přenesená",J292,0)</f>
        <v>0</v>
      </c>
      <c r="BI292" s="156">
        <f>IF(N292="nulová",J292,0)</f>
        <v>0</v>
      </c>
      <c r="BJ292" s="15" t="s">
        <v>82</v>
      </c>
      <c r="BK292" s="156">
        <f>ROUND(I292*H292,2)</f>
        <v>0</v>
      </c>
      <c r="BL292" s="15" t="s">
        <v>192</v>
      </c>
      <c r="BM292" s="155" t="s">
        <v>4191</v>
      </c>
    </row>
    <row r="293" spans="2:65" s="1" customFormat="1" ht="16.5" customHeight="1">
      <c r="B293" s="114"/>
      <c r="C293" s="157" t="s">
        <v>306</v>
      </c>
      <c r="D293" s="157" t="s">
        <v>207</v>
      </c>
      <c r="E293" s="158" t="s">
        <v>2080</v>
      </c>
      <c r="F293" s="159" t="s">
        <v>2081</v>
      </c>
      <c r="G293" s="160" t="s">
        <v>857</v>
      </c>
      <c r="H293" s="161">
        <v>6.8040000000000003</v>
      </c>
      <c r="I293" s="162"/>
      <c r="J293" s="163">
        <f>ROUND(I293*H293,2)</f>
        <v>0</v>
      </c>
      <c r="K293" s="159" t="s">
        <v>1</v>
      </c>
      <c r="L293" s="30"/>
      <c r="M293" s="164" t="s">
        <v>1</v>
      </c>
      <c r="N293" s="113" t="s">
        <v>39</v>
      </c>
      <c r="P293" s="153">
        <f>O293*H293</f>
        <v>0</v>
      </c>
      <c r="Q293" s="153">
        <v>0</v>
      </c>
      <c r="R293" s="153">
        <f>Q293*H293</f>
        <v>0</v>
      </c>
      <c r="S293" s="153">
        <v>0</v>
      </c>
      <c r="T293" s="154">
        <f>S293*H293</f>
        <v>0</v>
      </c>
      <c r="AR293" s="155" t="s">
        <v>1004</v>
      </c>
      <c r="AT293" s="155" t="s">
        <v>207</v>
      </c>
      <c r="AU293" s="155" t="s">
        <v>82</v>
      </c>
      <c r="AY293" s="15" t="s">
        <v>193</v>
      </c>
      <c r="BE293" s="156">
        <f>IF(N293="základní",J293,0)</f>
        <v>0</v>
      </c>
      <c r="BF293" s="156">
        <f>IF(N293="snížená",J293,0)</f>
        <v>0</v>
      </c>
      <c r="BG293" s="156">
        <f>IF(N293="zákl. přenesená",J293,0)</f>
        <v>0</v>
      </c>
      <c r="BH293" s="156">
        <f>IF(N293="sníž. přenesená",J293,0)</f>
        <v>0</v>
      </c>
      <c r="BI293" s="156">
        <f>IF(N293="nulová",J293,0)</f>
        <v>0</v>
      </c>
      <c r="BJ293" s="15" t="s">
        <v>82</v>
      </c>
      <c r="BK293" s="156">
        <f>ROUND(I293*H293,2)</f>
        <v>0</v>
      </c>
      <c r="BL293" s="15" t="s">
        <v>1004</v>
      </c>
      <c r="BM293" s="155" t="s">
        <v>4192</v>
      </c>
    </row>
    <row r="294" spans="2:65" s="12" customFormat="1" ht="11.25">
      <c r="B294" s="165"/>
      <c r="D294" s="166" t="s">
        <v>224</v>
      </c>
      <c r="E294" s="167" t="s">
        <v>1</v>
      </c>
      <c r="F294" s="168" t="s">
        <v>4193</v>
      </c>
      <c r="H294" s="169">
        <v>6.8040000000000003</v>
      </c>
      <c r="I294" s="170"/>
      <c r="L294" s="165"/>
      <c r="M294" s="171"/>
      <c r="T294" s="172"/>
      <c r="AT294" s="167" t="s">
        <v>224</v>
      </c>
      <c r="AU294" s="167" t="s">
        <v>82</v>
      </c>
      <c r="AV294" s="12" t="s">
        <v>84</v>
      </c>
      <c r="AW294" s="12" t="s">
        <v>226</v>
      </c>
      <c r="AX294" s="12" t="s">
        <v>74</v>
      </c>
      <c r="AY294" s="167" t="s">
        <v>193</v>
      </c>
    </row>
    <row r="295" spans="2:65" s="13" customFormat="1" ht="11.25">
      <c r="B295" s="173"/>
      <c r="D295" s="166" t="s">
        <v>224</v>
      </c>
      <c r="E295" s="174" t="s">
        <v>1</v>
      </c>
      <c r="F295" s="175" t="s">
        <v>227</v>
      </c>
      <c r="H295" s="176">
        <v>6.8040000000000003</v>
      </c>
      <c r="I295" s="177"/>
      <c r="L295" s="173"/>
      <c r="M295" s="178"/>
      <c r="T295" s="179"/>
      <c r="AT295" s="174" t="s">
        <v>224</v>
      </c>
      <c r="AU295" s="174" t="s">
        <v>82</v>
      </c>
      <c r="AV295" s="13" t="s">
        <v>192</v>
      </c>
      <c r="AW295" s="13" t="s">
        <v>226</v>
      </c>
      <c r="AX295" s="13" t="s">
        <v>82</v>
      </c>
      <c r="AY295" s="174" t="s">
        <v>193</v>
      </c>
    </row>
    <row r="296" spans="2:65" s="1" customFormat="1" ht="16.5" customHeight="1">
      <c r="B296" s="114"/>
      <c r="C296" s="143" t="s">
        <v>507</v>
      </c>
      <c r="D296" s="143" t="s">
        <v>196</v>
      </c>
      <c r="E296" s="144" t="s">
        <v>2087</v>
      </c>
      <c r="F296" s="145" t="s">
        <v>1008</v>
      </c>
      <c r="G296" s="146" t="s">
        <v>857</v>
      </c>
      <c r="H296" s="147">
        <v>6.8040000000000003</v>
      </c>
      <c r="I296" s="148"/>
      <c r="J296" s="149">
        <f>ROUND(I296*H296,2)</f>
        <v>0</v>
      </c>
      <c r="K296" s="145" t="s">
        <v>1</v>
      </c>
      <c r="L296" s="150"/>
      <c r="M296" s="151" t="s">
        <v>1</v>
      </c>
      <c r="N296" s="152" t="s">
        <v>39</v>
      </c>
      <c r="P296" s="153">
        <f>O296*H296</f>
        <v>0</v>
      </c>
      <c r="Q296" s="153">
        <v>0</v>
      </c>
      <c r="R296" s="153">
        <f>Q296*H296</f>
        <v>0</v>
      </c>
      <c r="S296" s="153">
        <v>0</v>
      </c>
      <c r="T296" s="154">
        <f>S296*H296</f>
        <v>0</v>
      </c>
      <c r="AR296" s="155" t="s">
        <v>1004</v>
      </c>
      <c r="AT296" s="155" t="s">
        <v>196</v>
      </c>
      <c r="AU296" s="155" t="s">
        <v>82</v>
      </c>
      <c r="AY296" s="15" t="s">
        <v>193</v>
      </c>
      <c r="BE296" s="156">
        <f>IF(N296="základní",J296,0)</f>
        <v>0</v>
      </c>
      <c r="BF296" s="156">
        <f>IF(N296="snížená",J296,0)</f>
        <v>0</v>
      </c>
      <c r="BG296" s="156">
        <f>IF(N296="zákl. přenesená",J296,0)</f>
        <v>0</v>
      </c>
      <c r="BH296" s="156">
        <f>IF(N296="sníž. přenesená",J296,0)</f>
        <v>0</v>
      </c>
      <c r="BI296" s="156">
        <f>IF(N296="nulová",J296,0)</f>
        <v>0</v>
      </c>
      <c r="BJ296" s="15" t="s">
        <v>82</v>
      </c>
      <c r="BK296" s="156">
        <f>ROUND(I296*H296,2)</f>
        <v>0</v>
      </c>
      <c r="BL296" s="15" t="s">
        <v>1004</v>
      </c>
      <c r="BM296" s="155" t="s">
        <v>4194</v>
      </c>
    </row>
    <row r="297" spans="2:65" s="12" customFormat="1" ht="11.25">
      <c r="B297" s="165"/>
      <c r="D297" s="166" t="s">
        <v>224</v>
      </c>
      <c r="E297" s="167" t="s">
        <v>1</v>
      </c>
      <c r="F297" s="168" t="s">
        <v>4193</v>
      </c>
      <c r="H297" s="169">
        <v>6.8040000000000003</v>
      </c>
      <c r="I297" s="170"/>
      <c r="L297" s="165"/>
      <c r="M297" s="171"/>
      <c r="T297" s="172"/>
      <c r="AT297" s="167" t="s">
        <v>224</v>
      </c>
      <c r="AU297" s="167" t="s">
        <v>82</v>
      </c>
      <c r="AV297" s="12" t="s">
        <v>84</v>
      </c>
      <c r="AW297" s="12" t="s">
        <v>226</v>
      </c>
      <c r="AX297" s="12" t="s">
        <v>74</v>
      </c>
      <c r="AY297" s="167" t="s">
        <v>193</v>
      </c>
    </row>
    <row r="298" spans="2:65" s="13" customFormat="1" ht="11.25">
      <c r="B298" s="173"/>
      <c r="D298" s="166" t="s">
        <v>224</v>
      </c>
      <c r="E298" s="174" t="s">
        <v>1</v>
      </c>
      <c r="F298" s="175" t="s">
        <v>227</v>
      </c>
      <c r="H298" s="176">
        <v>6.8040000000000003</v>
      </c>
      <c r="I298" s="177"/>
      <c r="L298" s="173"/>
      <c r="M298" s="178"/>
      <c r="T298" s="179"/>
      <c r="AT298" s="174" t="s">
        <v>224</v>
      </c>
      <c r="AU298" s="174" t="s">
        <v>82</v>
      </c>
      <c r="AV298" s="13" t="s">
        <v>192</v>
      </c>
      <c r="AW298" s="13" t="s">
        <v>226</v>
      </c>
      <c r="AX298" s="13" t="s">
        <v>82</v>
      </c>
      <c r="AY298" s="174" t="s">
        <v>193</v>
      </c>
    </row>
    <row r="299" spans="2:65" s="11" customFormat="1" ht="25.9" customHeight="1">
      <c r="B299" s="131"/>
      <c r="D299" s="132" t="s">
        <v>73</v>
      </c>
      <c r="E299" s="133" t="s">
        <v>993</v>
      </c>
      <c r="F299" s="133" t="s">
        <v>994</v>
      </c>
      <c r="I299" s="134"/>
      <c r="J299" s="135">
        <f>BK299</f>
        <v>0</v>
      </c>
      <c r="L299" s="131"/>
      <c r="M299" s="136"/>
      <c r="P299" s="137">
        <f>SUM(P300:P374)</f>
        <v>0</v>
      </c>
      <c r="R299" s="137">
        <f>SUM(R300:R374)</f>
        <v>59.153315900000003</v>
      </c>
      <c r="T299" s="138">
        <f>SUM(T300:T374)</f>
        <v>195.83089999999999</v>
      </c>
      <c r="AR299" s="132" t="s">
        <v>203</v>
      </c>
      <c r="AT299" s="139" t="s">
        <v>73</v>
      </c>
      <c r="AU299" s="139" t="s">
        <v>74</v>
      </c>
      <c r="AY299" s="132" t="s">
        <v>193</v>
      </c>
      <c r="BK299" s="140">
        <f>SUM(BK300:BK374)</f>
        <v>0</v>
      </c>
    </row>
    <row r="300" spans="2:65" s="1" customFormat="1" ht="44.25" customHeight="1">
      <c r="B300" s="114"/>
      <c r="C300" s="157" t="s">
        <v>309</v>
      </c>
      <c r="D300" s="157" t="s">
        <v>207</v>
      </c>
      <c r="E300" s="158" t="s">
        <v>734</v>
      </c>
      <c r="F300" s="159" t="s">
        <v>735</v>
      </c>
      <c r="G300" s="160" t="s">
        <v>736</v>
      </c>
      <c r="H300" s="161">
        <v>172.2</v>
      </c>
      <c r="I300" s="162"/>
      <c r="J300" s="163">
        <f>ROUND(I300*H300,2)</f>
        <v>0</v>
      </c>
      <c r="K300" s="159" t="s">
        <v>1003</v>
      </c>
      <c r="L300" s="30"/>
      <c r="M300" s="164" t="s">
        <v>1</v>
      </c>
      <c r="N300" s="113" t="s">
        <v>39</v>
      </c>
      <c r="P300" s="153">
        <f>O300*H300</f>
        <v>0</v>
      </c>
      <c r="Q300" s="153">
        <v>0</v>
      </c>
      <c r="R300" s="153">
        <f>Q300*H300</f>
        <v>0</v>
      </c>
      <c r="S300" s="153">
        <v>0</v>
      </c>
      <c r="T300" s="154">
        <f>S300*H300</f>
        <v>0</v>
      </c>
      <c r="AR300" s="155" t="s">
        <v>268</v>
      </c>
      <c r="AT300" s="155" t="s">
        <v>207</v>
      </c>
      <c r="AU300" s="155" t="s">
        <v>82</v>
      </c>
      <c r="AY300" s="15" t="s">
        <v>193</v>
      </c>
      <c r="BE300" s="156">
        <f>IF(N300="základní",J300,0)</f>
        <v>0</v>
      </c>
      <c r="BF300" s="156">
        <f>IF(N300="snížená",J300,0)</f>
        <v>0</v>
      </c>
      <c r="BG300" s="156">
        <f>IF(N300="zákl. přenesená",J300,0)</f>
        <v>0</v>
      </c>
      <c r="BH300" s="156">
        <f>IF(N300="sníž. přenesená",J300,0)</f>
        <v>0</v>
      </c>
      <c r="BI300" s="156">
        <f>IF(N300="nulová",J300,0)</f>
        <v>0</v>
      </c>
      <c r="BJ300" s="15" t="s">
        <v>82</v>
      </c>
      <c r="BK300" s="156">
        <f>ROUND(I300*H300,2)</f>
        <v>0</v>
      </c>
      <c r="BL300" s="15" t="s">
        <v>268</v>
      </c>
      <c r="BM300" s="155" t="s">
        <v>4195</v>
      </c>
    </row>
    <row r="301" spans="2:65" s="1" customFormat="1" ht="11.25">
      <c r="B301" s="30"/>
      <c r="D301" s="180" t="s">
        <v>286</v>
      </c>
      <c r="F301" s="181" t="s">
        <v>2144</v>
      </c>
      <c r="I301" s="115"/>
      <c r="L301" s="30"/>
      <c r="M301" s="182"/>
      <c r="T301" s="54"/>
      <c r="AT301" s="15" t="s">
        <v>286</v>
      </c>
      <c r="AU301" s="15" t="s">
        <v>82</v>
      </c>
    </row>
    <row r="302" spans="2:65" s="12" customFormat="1" ht="11.25">
      <c r="B302" s="165"/>
      <c r="D302" s="166" t="s">
        <v>224</v>
      </c>
      <c r="E302" s="167" t="s">
        <v>1</v>
      </c>
      <c r="F302" s="168" t="s">
        <v>4196</v>
      </c>
      <c r="H302" s="169">
        <v>172.2</v>
      </c>
      <c r="I302" s="170"/>
      <c r="L302" s="165"/>
      <c r="M302" s="171"/>
      <c r="T302" s="172"/>
      <c r="AT302" s="167" t="s">
        <v>224</v>
      </c>
      <c r="AU302" s="167" t="s">
        <v>82</v>
      </c>
      <c r="AV302" s="12" t="s">
        <v>84</v>
      </c>
      <c r="AW302" s="12" t="s">
        <v>226</v>
      </c>
      <c r="AX302" s="12" t="s">
        <v>82</v>
      </c>
      <c r="AY302" s="167" t="s">
        <v>193</v>
      </c>
    </row>
    <row r="303" spans="2:65" s="1" customFormat="1" ht="24.2" customHeight="1">
      <c r="B303" s="114"/>
      <c r="C303" s="157" t="s">
        <v>514</v>
      </c>
      <c r="D303" s="157" t="s">
        <v>207</v>
      </c>
      <c r="E303" s="158" t="s">
        <v>2147</v>
      </c>
      <c r="F303" s="159" t="s">
        <v>745</v>
      </c>
      <c r="G303" s="160" t="s">
        <v>736</v>
      </c>
      <c r="H303" s="161">
        <v>198.03</v>
      </c>
      <c r="I303" s="162"/>
      <c r="J303" s="163">
        <f>ROUND(I303*H303,2)</f>
        <v>0</v>
      </c>
      <c r="K303" s="159" t="s">
        <v>1003</v>
      </c>
      <c r="L303" s="30"/>
      <c r="M303" s="164" t="s">
        <v>1</v>
      </c>
      <c r="N303" s="113" t="s">
        <v>39</v>
      </c>
      <c r="P303" s="153">
        <f>O303*H303</f>
        <v>0</v>
      </c>
      <c r="Q303" s="153">
        <v>3.0000000000000001E-5</v>
      </c>
      <c r="R303" s="153">
        <f>Q303*H303</f>
        <v>5.9408999999999998E-3</v>
      </c>
      <c r="S303" s="153">
        <v>0</v>
      </c>
      <c r="T303" s="154">
        <f>S303*H303</f>
        <v>0</v>
      </c>
      <c r="AR303" s="155" t="s">
        <v>268</v>
      </c>
      <c r="AT303" s="155" t="s">
        <v>207</v>
      </c>
      <c r="AU303" s="155" t="s">
        <v>82</v>
      </c>
      <c r="AY303" s="15" t="s">
        <v>193</v>
      </c>
      <c r="BE303" s="156">
        <f>IF(N303="základní",J303,0)</f>
        <v>0</v>
      </c>
      <c r="BF303" s="156">
        <f>IF(N303="snížená",J303,0)</f>
        <v>0</v>
      </c>
      <c r="BG303" s="156">
        <f>IF(N303="zákl. přenesená",J303,0)</f>
        <v>0</v>
      </c>
      <c r="BH303" s="156">
        <f>IF(N303="sníž. přenesená",J303,0)</f>
        <v>0</v>
      </c>
      <c r="BI303" s="156">
        <f>IF(N303="nulová",J303,0)</f>
        <v>0</v>
      </c>
      <c r="BJ303" s="15" t="s">
        <v>82</v>
      </c>
      <c r="BK303" s="156">
        <f>ROUND(I303*H303,2)</f>
        <v>0</v>
      </c>
      <c r="BL303" s="15" t="s">
        <v>268</v>
      </c>
      <c r="BM303" s="155" t="s">
        <v>4197</v>
      </c>
    </row>
    <row r="304" spans="2:65" s="1" customFormat="1" ht="11.25">
      <c r="B304" s="30"/>
      <c r="D304" s="180" t="s">
        <v>286</v>
      </c>
      <c r="F304" s="181" t="s">
        <v>2149</v>
      </c>
      <c r="I304" s="115"/>
      <c r="L304" s="30"/>
      <c r="M304" s="182"/>
      <c r="T304" s="54"/>
      <c r="AT304" s="15" t="s">
        <v>286</v>
      </c>
      <c r="AU304" s="15" t="s">
        <v>82</v>
      </c>
    </row>
    <row r="305" spans="2:65" s="12" customFormat="1" ht="11.25">
      <c r="B305" s="165"/>
      <c r="D305" s="166" t="s">
        <v>224</v>
      </c>
      <c r="E305" s="167" t="s">
        <v>1</v>
      </c>
      <c r="F305" s="168" t="s">
        <v>4196</v>
      </c>
      <c r="H305" s="169">
        <v>172.2</v>
      </c>
      <c r="I305" s="170"/>
      <c r="L305" s="165"/>
      <c r="M305" s="171"/>
      <c r="T305" s="172"/>
      <c r="AT305" s="167" t="s">
        <v>224</v>
      </c>
      <c r="AU305" s="167" t="s">
        <v>82</v>
      </c>
      <c r="AV305" s="12" t="s">
        <v>84</v>
      </c>
      <c r="AW305" s="12" t="s">
        <v>226</v>
      </c>
      <c r="AX305" s="12" t="s">
        <v>82</v>
      </c>
      <c r="AY305" s="167" t="s">
        <v>193</v>
      </c>
    </row>
    <row r="306" spans="2:65" s="12" customFormat="1" ht="11.25">
      <c r="B306" s="165"/>
      <c r="D306" s="166" t="s">
        <v>224</v>
      </c>
      <c r="F306" s="168" t="s">
        <v>4198</v>
      </c>
      <c r="H306" s="169">
        <v>198.03</v>
      </c>
      <c r="I306" s="170"/>
      <c r="L306" s="165"/>
      <c r="M306" s="171"/>
      <c r="T306" s="172"/>
      <c r="AT306" s="167" t="s">
        <v>224</v>
      </c>
      <c r="AU306" s="167" t="s">
        <v>82</v>
      </c>
      <c r="AV306" s="12" t="s">
        <v>84</v>
      </c>
      <c r="AW306" s="12" t="s">
        <v>3</v>
      </c>
      <c r="AX306" s="12" t="s">
        <v>82</v>
      </c>
      <c r="AY306" s="167" t="s">
        <v>193</v>
      </c>
    </row>
    <row r="307" spans="2:65" s="1" customFormat="1" ht="16.5" customHeight="1">
      <c r="B307" s="114"/>
      <c r="C307" s="143" t="s">
        <v>313</v>
      </c>
      <c r="D307" s="143" t="s">
        <v>196</v>
      </c>
      <c r="E307" s="144" t="s">
        <v>3617</v>
      </c>
      <c r="F307" s="145" t="s">
        <v>3618</v>
      </c>
      <c r="G307" s="146" t="s">
        <v>857</v>
      </c>
      <c r="H307" s="147">
        <v>6.12</v>
      </c>
      <c r="I307" s="148"/>
      <c r="J307" s="149">
        <f>ROUND(I307*H307,2)</f>
        <v>0</v>
      </c>
      <c r="K307" s="145" t="s">
        <v>239</v>
      </c>
      <c r="L307" s="150"/>
      <c r="M307" s="151" t="s">
        <v>1</v>
      </c>
      <c r="N307" s="152" t="s">
        <v>39</v>
      </c>
      <c r="P307" s="153">
        <f>O307*H307</f>
        <v>0</v>
      </c>
      <c r="Q307" s="153">
        <v>0.21</v>
      </c>
      <c r="R307" s="153">
        <f>Q307*H307</f>
        <v>1.2851999999999999</v>
      </c>
      <c r="S307" s="153">
        <v>0</v>
      </c>
      <c r="T307" s="154">
        <f>S307*H307</f>
        <v>0</v>
      </c>
      <c r="AR307" s="155" t="s">
        <v>273</v>
      </c>
      <c r="AT307" s="155" t="s">
        <v>196</v>
      </c>
      <c r="AU307" s="155" t="s">
        <v>82</v>
      </c>
      <c r="AY307" s="15" t="s">
        <v>193</v>
      </c>
      <c r="BE307" s="156">
        <f>IF(N307="základní",J307,0)</f>
        <v>0</v>
      </c>
      <c r="BF307" s="156">
        <f>IF(N307="snížená",J307,0)</f>
        <v>0</v>
      </c>
      <c r="BG307" s="156">
        <f>IF(N307="zákl. přenesená",J307,0)</f>
        <v>0</v>
      </c>
      <c r="BH307" s="156">
        <f>IF(N307="sníž. přenesená",J307,0)</f>
        <v>0</v>
      </c>
      <c r="BI307" s="156">
        <f>IF(N307="nulová",J307,0)</f>
        <v>0</v>
      </c>
      <c r="BJ307" s="15" t="s">
        <v>82</v>
      </c>
      <c r="BK307" s="156">
        <f>ROUND(I307*H307,2)</f>
        <v>0</v>
      </c>
      <c r="BL307" s="15" t="s">
        <v>268</v>
      </c>
      <c r="BM307" s="155" t="s">
        <v>4199</v>
      </c>
    </row>
    <row r="308" spans="2:65" s="12" customFormat="1" ht="11.25">
      <c r="B308" s="165"/>
      <c r="D308" s="166" t="s">
        <v>224</v>
      </c>
      <c r="E308" s="167" t="s">
        <v>1</v>
      </c>
      <c r="F308" s="168" t="s">
        <v>4200</v>
      </c>
      <c r="H308" s="169">
        <v>6.12</v>
      </c>
      <c r="I308" s="170"/>
      <c r="L308" s="165"/>
      <c r="M308" s="171"/>
      <c r="T308" s="172"/>
      <c r="AT308" s="167" t="s">
        <v>224</v>
      </c>
      <c r="AU308" s="167" t="s">
        <v>82</v>
      </c>
      <c r="AV308" s="12" t="s">
        <v>84</v>
      </c>
      <c r="AW308" s="12" t="s">
        <v>226</v>
      </c>
      <c r="AX308" s="12" t="s">
        <v>82</v>
      </c>
      <c r="AY308" s="167" t="s">
        <v>193</v>
      </c>
    </row>
    <row r="309" spans="2:65" s="1" customFormat="1" ht="37.9" customHeight="1">
      <c r="B309" s="114"/>
      <c r="C309" s="157" t="s">
        <v>519</v>
      </c>
      <c r="D309" s="157" t="s">
        <v>207</v>
      </c>
      <c r="E309" s="158" t="s">
        <v>3627</v>
      </c>
      <c r="F309" s="159" t="s">
        <v>3628</v>
      </c>
      <c r="G309" s="160" t="s">
        <v>736</v>
      </c>
      <c r="H309" s="161">
        <v>63.4</v>
      </c>
      <c r="I309" s="162"/>
      <c r="J309" s="163">
        <f>ROUND(I309*H309,2)</f>
        <v>0</v>
      </c>
      <c r="K309" s="159" t="s">
        <v>239</v>
      </c>
      <c r="L309" s="30"/>
      <c r="M309" s="164" t="s">
        <v>1</v>
      </c>
      <c r="N309" s="113" t="s">
        <v>39</v>
      </c>
      <c r="P309" s="153">
        <f>O309*H309</f>
        <v>0</v>
      </c>
      <c r="Q309" s="153">
        <v>0</v>
      </c>
      <c r="R309" s="153">
        <f>Q309*H309</f>
        <v>0</v>
      </c>
      <c r="S309" s="153">
        <v>0</v>
      </c>
      <c r="T309" s="154">
        <f>S309*H309</f>
        <v>0</v>
      </c>
      <c r="AR309" s="155" t="s">
        <v>268</v>
      </c>
      <c r="AT309" s="155" t="s">
        <v>207</v>
      </c>
      <c r="AU309" s="155" t="s">
        <v>82</v>
      </c>
      <c r="AY309" s="15" t="s">
        <v>193</v>
      </c>
      <c r="BE309" s="156">
        <f>IF(N309="základní",J309,0)</f>
        <v>0</v>
      </c>
      <c r="BF309" s="156">
        <f>IF(N309="snížená",J309,0)</f>
        <v>0</v>
      </c>
      <c r="BG309" s="156">
        <f>IF(N309="zákl. přenesená",J309,0)</f>
        <v>0</v>
      </c>
      <c r="BH309" s="156">
        <f>IF(N309="sníž. přenesená",J309,0)</f>
        <v>0</v>
      </c>
      <c r="BI309" s="156">
        <f>IF(N309="nulová",J309,0)</f>
        <v>0</v>
      </c>
      <c r="BJ309" s="15" t="s">
        <v>82</v>
      </c>
      <c r="BK309" s="156">
        <f>ROUND(I309*H309,2)</f>
        <v>0</v>
      </c>
      <c r="BL309" s="15" t="s">
        <v>268</v>
      </c>
      <c r="BM309" s="155" t="s">
        <v>4201</v>
      </c>
    </row>
    <row r="310" spans="2:65" s="1" customFormat="1" ht="11.25">
      <c r="B310" s="30"/>
      <c r="D310" s="180" t="s">
        <v>286</v>
      </c>
      <c r="F310" s="181" t="s">
        <v>3630</v>
      </c>
      <c r="I310" s="115"/>
      <c r="L310" s="30"/>
      <c r="M310" s="182"/>
      <c r="T310" s="54"/>
      <c r="AT310" s="15" t="s">
        <v>286</v>
      </c>
      <c r="AU310" s="15" t="s">
        <v>82</v>
      </c>
    </row>
    <row r="311" spans="2:65" s="12" customFormat="1" ht="11.25">
      <c r="B311" s="165"/>
      <c r="D311" s="166" t="s">
        <v>224</v>
      </c>
      <c r="E311" s="167" t="s">
        <v>1</v>
      </c>
      <c r="F311" s="168" t="s">
        <v>4202</v>
      </c>
      <c r="H311" s="169">
        <v>63.4</v>
      </c>
      <c r="I311" s="170"/>
      <c r="L311" s="165"/>
      <c r="M311" s="171"/>
      <c r="T311" s="172"/>
      <c r="AT311" s="167" t="s">
        <v>224</v>
      </c>
      <c r="AU311" s="167" t="s">
        <v>82</v>
      </c>
      <c r="AV311" s="12" t="s">
        <v>84</v>
      </c>
      <c r="AW311" s="12" t="s">
        <v>226</v>
      </c>
      <c r="AX311" s="12" t="s">
        <v>82</v>
      </c>
      <c r="AY311" s="167" t="s">
        <v>193</v>
      </c>
    </row>
    <row r="312" spans="2:65" s="1" customFormat="1" ht="37.9" customHeight="1">
      <c r="B312" s="114"/>
      <c r="C312" s="157" t="s">
        <v>316</v>
      </c>
      <c r="D312" s="157" t="s">
        <v>207</v>
      </c>
      <c r="E312" s="158" t="s">
        <v>3632</v>
      </c>
      <c r="F312" s="159" t="s">
        <v>3633</v>
      </c>
      <c r="G312" s="160" t="s">
        <v>736</v>
      </c>
      <c r="H312" s="161">
        <v>6.8</v>
      </c>
      <c r="I312" s="162"/>
      <c r="J312" s="163">
        <f>ROUND(I312*H312,2)</f>
        <v>0</v>
      </c>
      <c r="K312" s="159" t="s">
        <v>239</v>
      </c>
      <c r="L312" s="30"/>
      <c r="M312" s="164" t="s">
        <v>1</v>
      </c>
      <c r="N312" s="113" t="s">
        <v>39</v>
      </c>
      <c r="P312" s="153">
        <f>O312*H312</f>
        <v>0</v>
      </c>
      <c r="Q312" s="153">
        <v>0</v>
      </c>
      <c r="R312" s="153">
        <f>Q312*H312</f>
        <v>0</v>
      </c>
      <c r="S312" s="153">
        <v>0</v>
      </c>
      <c r="T312" s="154">
        <f>S312*H312</f>
        <v>0</v>
      </c>
      <c r="AR312" s="155" t="s">
        <v>268</v>
      </c>
      <c r="AT312" s="155" t="s">
        <v>207</v>
      </c>
      <c r="AU312" s="155" t="s">
        <v>82</v>
      </c>
      <c r="AY312" s="15" t="s">
        <v>193</v>
      </c>
      <c r="BE312" s="156">
        <f>IF(N312="základní",J312,0)</f>
        <v>0</v>
      </c>
      <c r="BF312" s="156">
        <f>IF(N312="snížená",J312,0)</f>
        <v>0</v>
      </c>
      <c r="BG312" s="156">
        <f>IF(N312="zákl. přenesená",J312,0)</f>
        <v>0</v>
      </c>
      <c r="BH312" s="156">
        <f>IF(N312="sníž. přenesená",J312,0)</f>
        <v>0</v>
      </c>
      <c r="BI312" s="156">
        <f>IF(N312="nulová",J312,0)</f>
        <v>0</v>
      </c>
      <c r="BJ312" s="15" t="s">
        <v>82</v>
      </c>
      <c r="BK312" s="156">
        <f>ROUND(I312*H312,2)</f>
        <v>0</v>
      </c>
      <c r="BL312" s="15" t="s">
        <v>268</v>
      </c>
      <c r="BM312" s="155" t="s">
        <v>4203</v>
      </c>
    </row>
    <row r="313" spans="2:65" s="1" customFormat="1" ht="11.25">
      <c r="B313" s="30"/>
      <c r="D313" s="180" t="s">
        <v>286</v>
      </c>
      <c r="F313" s="181" t="s">
        <v>3635</v>
      </c>
      <c r="I313" s="115"/>
      <c r="L313" s="30"/>
      <c r="M313" s="182"/>
      <c r="T313" s="54"/>
      <c r="AT313" s="15" t="s">
        <v>286</v>
      </c>
      <c r="AU313" s="15" t="s">
        <v>82</v>
      </c>
    </row>
    <row r="314" spans="2:65" s="12" customFormat="1" ht="11.25">
      <c r="B314" s="165"/>
      <c r="D314" s="166" t="s">
        <v>224</v>
      </c>
      <c r="E314" s="167" t="s">
        <v>1</v>
      </c>
      <c r="F314" s="168" t="s">
        <v>4204</v>
      </c>
      <c r="H314" s="169">
        <v>6.8</v>
      </c>
      <c r="I314" s="170"/>
      <c r="L314" s="165"/>
      <c r="M314" s="171"/>
      <c r="T314" s="172"/>
      <c r="AT314" s="167" t="s">
        <v>224</v>
      </c>
      <c r="AU314" s="167" t="s">
        <v>82</v>
      </c>
      <c r="AV314" s="12" t="s">
        <v>84</v>
      </c>
      <c r="AW314" s="12" t="s">
        <v>226</v>
      </c>
      <c r="AX314" s="12" t="s">
        <v>82</v>
      </c>
      <c r="AY314" s="167" t="s">
        <v>193</v>
      </c>
    </row>
    <row r="315" spans="2:65" s="1" customFormat="1" ht="33" customHeight="1">
      <c r="B315" s="114"/>
      <c r="C315" s="157" t="s">
        <v>526</v>
      </c>
      <c r="D315" s="157" t="s">
        <v>207</v>
      </c>
      <c r="E315" s="158" t="s">
        <v>3663</v>
      </c>
      <c r="F315" s="159" t="s">
        <v>3664</v>
      </c>
      <c r="G315" s="160" t="s">
        <v>736</v>
      </c>
      <c r="H315" s="161">
        <v>74.2</v>
      </c>
      <c r="I315" s="162"/>
      <c r="J315" s="163">
        <f>ROUND(I315*H315,2)</f>
        <v>0</v>
      </c>
      <c r="K315" s="159" t="s">
        <v>239</v>
      </c>
      <c r="L315" s="30"/>
      <c r="M315" s="164" t="s">
        <v>1</v>
      </c>
      <c r="N315" s="113" t="s">
        <v>39</v>
      </c>
      <c r="P315" s="153">
        <f>O315*H315</f>
        <v>0</v>
      </c>
      <c r="Q315" s="153">
        <v>0</v>
      </c>
      <c r="R315" s="153">
        <f>Q315*H315</f>
        <v>0</v>
      </c>
      <c r="S315" s="153">
        <v>0</v>
      </c>
      <c r="T315" s="154">
        <f>S315*H315</f>
        <v>0</v>
      </c>
      <c r="AR315" s="155" t="s">
        <v>268</v>
      </c>
      <c r="AT315" s="155" t="s">
        <v>207</v>
      </c>
      <c r="AU315" s="155" t="s">
        <v>82</v>
      </c>
      <c r="AY315" s="15" t="s">
        <v>193</v>
      </c>
      <c r="BE315" s="156">
        <f>IF(N315="základní",J315,0)</f>
        <v>0</v>
      </c>
      <c r="BF315" s="156">
        <f>IF(N315="snížená",J315,0)</f>
        <v>0</v>
      </c>
      <c r="BG315" s="156">
        <f>IF(N315="zákl. přenesená",J315,0)</f>
        <v>0</v>
      </c>
      <c r="BH315" s="156">
        <f>IF(N315="sníž. přenesená",J315,0)</f>
        <v>0</v>
      </c>
      <c r="BI315" s="156">
        <f>IF(N315="nulová",J315,0)</f>
        <v>0</v>
      </c>
      <c r="BJ315" s="15" t="s">
        <v>82</v>
      </c>
      <c r="BK315" s="156">
        <f>ROUND(I315*H315,2)</f>
        <v>0</v>
      </c>
      <c r="BL315" s="15" t="s">
        <v>268</v>
      </c>
      <c r="BM315" s="155" t="s">
        <v>4205</v>
      </c>
    </row>
    <row r="316" spans="2:65" s="1" customFormat="1" ht="11.25">
      <c r="B316" s="30"/>
      <c r="D316" s="180" t="s">
        <v>286</v>
      </c>
      <c r="F316" s="181" t="s">
        <v>3666</v>
      </c>
      <c r="I316" s="115"/>
      <c r="L316" s="30"/>
      <c r="M316" s="182"/>
      <c r="T316" s="54"/>
      <c r="AT316" s="15" t="s">
        <v>286</v>
      </c>
      <c r="AU316" s="15" t="s">
        <v>82</v>
      </c>
    </row>
    <row r="317" spans="2:65" s="12" customFormat="1" ht="11.25">
      <c r="B317" s="165"/>
      <c r="D317" s="166" t="s">
        <v>224</v>
      </c>
      <c r="E317" s="167" t="s">
        <v>1</v>
      </c>
      <c r="F317" s="168" t="s">
        <v>4206</v>
      </c>
      <c r="H317" s="169">
        <v>63.4</v>
      </c>
      <c r="I317" s="170"/>
      <c r="L317" s="165"/>
      <c r="M317" s="171"/>
      <c r="T317" s="172"/>
      <c r="AT317" s="167" t="s">
        <v>224</v>
      </c>
      <c r="AU317" s="167" t="s">
        <v>82</v>
      </c>
      <c r="AV317" s="12" t="s">
        <v>84</v>
      </c>
      <c r="AW317" s="12" t="s">
        <v>226</v>
      </c>
      <c r="AX317" s="12" t="s">
        <v>74</v>
      </c>
      <c r="AY317" s="167" t="s">
        <v>193</v>
      </c>
    </row>
    <row r="318" spans="2:65" s="12" customFormat="1" ht="11.25">
      <c r="B318" s="165"/>
      <c r="D318" s="166" t="s">
        <v>224</v>
      </c>
      <c r="E318" s="167" t="s">
        <v>1</v>
      </c>
      <c r="F318" s="168" t="s">
        <v>4207</v>
      </c>
      <c r="H318" s="169">
        <v>10.8</v>
      </c>
      <c r="I318" s="170"/>
      <c r="L318" s="165"/>
      <c r="M318" s="171"/>
      <c r="T318" s="172"/>
      <c r="AT318" s="167" t="s">
        <v>224</v>
      </c>
      <c r="AU318" s="167" t="s">
        <v>82</v>
      </c>
      <c r="AV318" s="12" t="s">
        <v>84</v>
      </c>
      <c r="AW318" s="12" t="s">
        <v>226</v>
      </c>
      <c r="AX318" s="12" t="s">
        <v>74</v>
      </c>
      <c r="AY318" s="167" t="s">
        <v>193</v>
      </c>
    </row>
    <row r="319" spans="2:65" s="13" customFormat="1" ht="11.25">
      <c r="B319" s="173"/>
      <c r="D319" s="166" t="s">
        <v>224</v>
      </c>
      <c r="E319" s="174" t="s">
        <v>1</v>
      </c>
      <c r="F319" s="175" t="s">
        <v>227</v>
      </c>
      <c r="H319" s="176">
        <v>74.2</v>
      </c>
      <c r="I319" s="177"/>
      <c r="L319" s="173"/>
      <c r="M319" s="178"/>
      <c r="T319" s="179"/>
      <c r="AT319" s="174" t="s">
        <v>224</v>
      </c>
      <c r="AU319" s="174" t="s">
        <v>82</v>
      </c>
      <c r="AV319" s="13" t="s">
        <v>192</v>
      </c>
      <c r="AW319" s="13" t="s">
        <v>226</v>
      </c>
      <c r="AX319" s="13" t="s">
        <v>82</v>
      </c>
      <c r="AY319" s="174" t="s">
        <v>193</v>
      </c>
    </row>
    <row r="320" spans="2:65" s="1" customFormat="1" ht="37.9" customHeight="1">
      <c r="B320" s="114"/>
      <c r="C320" s="157" t="s">
        <v>321</v>
      </c>
      <c r="D320" s="157" t="s">
        <v>207</v>
      </c>
      <c r="E320" s="158" t="s">
        <v>3638</v>
      </c>
      <c r="F320" s="159" t="s">
        <v>3639</v>
      </c>
      <c r="G320" s="160" t="s">
        <v>736</v>
      </c>
      <c r="H320" s="161">
        <v>63.4</v>
      </c>
      <c r="I320" s="162"/>
      <c r="J320" s="163">
        <f>ROUND(I320*H320,2)</f>
        <v>0</v>
      </c>
      <c r="K320" s="159" t="s">
        <v>239</v>
      </c>
      <c r="L320" s="30"/>
      <c r="M320" s="164" t="s">
        <v>1</v>
      </c>
      <c r="N320" s="113" t="s">
        <v>39</v>
      </c>
      <c r="P320" s="153">
        <f>O320*H320</f>
        <v>0</v>
      </c>
      <c r="Q320" s="153">
        <v>0</v>
      </c>
      <c r="R320" s="153">
        <f>Q320*H320</f>
        <v>0</v>
      </c>
      <c r="S320" s="153">
        <v>0</v>
      </c>
      <c r="T320" s="154">
        <f>S320*H320</f>
        <v>0</v>
      </c>
      <c r="AR320" s="155" t="s">
        <v>268</v>
      </c>
      <c r="AT320" s="155" t="s">
        <v>207</v>
      </c>
      <c r="AU320" s="155" t="s">
        <v>82</v>
      </c>
      <c r="AY320" s="15" t="s">
        <v>193</v>
      </c>
      <c r="BE320" s="156">
        <f>IF(N320="základní",J320,0)</f>
        <v>0</v>
      </c>
      <c r="BF320" s="156">
        <f>IF(N320="snížená",J320,0)</f>
        <v>0</v>
      </c>
      <c r="BG320" s="156">
        <f>IF(N320="zákl. přenesená",J320,0)</f>
        <v>0</v>
      </c>
      <c r="BH320" s="156">
        <f>IF(N320="sníž. přenesená",J320,0)</f>
        <v>0</v>
      </c>
      <c r="BI320" s="156">
        <f>IF(N320="nulová",J320,0)</f>
        <v>0</v>
      </c>
      <c r="BJ320" s="15" t="s">
        <v>82</v>
      </c>
      <c r="BK320" s="156">
        <f>ROUND(I320*H320,2)</f>
        <v>0</v>
      </c>
      <c r="BL320" s="15" t="s">
        <v>268</v>
      </c>
      <c r="BM320" s="155" t="s">
        <v>4208</v>
      </c>
    </row>
    <row r="321" spans="2:65" s="1" customFormat="1" ht="11.25">
      <c r="B321" s="30"/>
      <c r="D321" s="180" t="s">
        <v>286</v>
      </c>
      <c r="F321" s="181" t="s">
        <v>3641</v>
      </c>
      <c r="I321" s="115"/>
      <c r="L321" s="30"/>
      <c r="M321" s="182"/>
      <c r="T321" s="54"/>
      <c r="AT321" s="15" t="s">
        <v>286</v>
      </c>
      <c r="AU321" s="15" t="s">
        <v>82</v>
      </c>
    </row>
    <row r="322" spans="2:65" s="12" customFormat="1" ht="11.25">
      <c r="B322" s="165"/>
      <c r="D322" s="166" t="s">
        <v>224</v>
      </c>
      <c r="E322" s="167" t="s">
        <v>1</v>
      </c>
      <c r="F322" s="168" t="s">
        <v>4202</v>
      </c>
      <c r="H322" s="169">
        <v>63.4</v>
      </c>
      <c r="I322" s="170"/>
      <c r="L322" s="165"/>
      <c r="M322" s="171"/>
      <c r="T322" s="172"/>
      <c r="AT322" s="167" t="s">
        <v>224</v>
      </c>
      <c r="AU322" s="167" t="s">
        <v>82</v>
      </c>
      <c r="AV322" s="12" t="s">
        <v>84</v>
      </c>
      <c r="AW322" s="12" t="s">
        <v>226</v>
      </c>
      <c r="AX322" s="12" t="s">
        <v>82</v>
      </c>
      <c r="AY322" s="167" t="s">
        <v>193</v>
      </c>
    </row>
    <row r="323" spans="2:65" s="1" customFormat="1" ht="37.9" customHeight="1">
      <c r="B323" s="114"/>
      <c r="C323" s="157" t="s">
        <v>533</v>
      </c>
      <c r="D323" s="157" t="s">
        <v>207</v>
      </c>
      <c r="E323" s="158" t="s">
        <v>1045</v>
      </c>
      <c r="F323" s="159" t="s">
        <v>1046</v>
      </c>
      <c r="G323" s="160" t="s">
        <v>736</v>
      </c>
      <c r="H323" s="161">
        <v>17.8</v>
      </c>
      <c r="I323" s="162"/>
      <c r="J323" s="163">
        <f>ROUND(I323*H323,2)</f>
        <v>0</v>
      </c>
      <c r="K323" s="159" t="s">
        <v>239</v>
      </c>
      <c r="L323" s="30"/>
      <c r="M323" s="164" t="s">
        <v>1</v>
      </c>
      <c r="N323" s="113" t="s">
        <v>39</v>
      </c>
      <c r="P323" s="153">
        <f>O323*H323</f>
        <v>0</v>
      </c>
      <c r="Q323" s="153">
        <v>0</v>
      </c>
      <c r="R323" s="153">
        <f>Q323*H323</f>
        <v>0</v>
      </c>
      <c r="S323" s="153">
        <v>0</v>
      </c>
      <c r="T323" s="154">
        <f>S323*H323</f>
        <v>0</v>
      </c>
      <c r="AR323" s="155" t="s">
        <v>268</v>
      </c>
      <c r="AT323" s="155" t="s">
        <v>207</v>
      </c>
      <c r="AU323" s="155" t="s">
        <v>82</v>
      </c>
      <c r="AY323" s="15" t="s">
        <v>193</v>
      </c>
      <c r="BE323" s="156">
        <f>IF(N323="základní",J323,0)</f>
        <v>0</v>
      </c>
      <c r="BF323" s="156">
        <f>IF(N323="snížená",J323,0)</f>
        <v>0</v>
      </c>
      <c r="BG323" s="156">
        <f>IF(N323="zákl. přenesená",J323,0)</f>
        <v>0</v>
      </c>
      <c r="BH323" s="156">
        <f>IF(N323="sníž. přenesená",J323,0)</f>
        <v>0</v>
      </c>
      <c r="BI323" s="156">
        <f>IF(N323="nulová",J323,0)</f>
        <v>0</v>
      </c>
      <c r="BJ323" s="15" t="s">
        <v>82</v>
      </c>
      <c r="BK323" s="156">
        <f>ROUND(I323*H323,2)</f>
        <v>0</v>
      </c>
      <c r="BL323" s="15" t="s">
        <v>268</v>
      </c>
      <c r="BM323" s="155" t="s">
        <v>4209</v>
      </c>
    </row>
    <row r="324" spans="2:65" s="1" customFormat="1" ht="11.25">
      <c r="B324" s="30"/>
      <c r="D324" s="180" t="s">
        <v>286</v>
      </c>
      <c r="F324" s="181" t="s">
        <v>1048</v>
      </c>
      <c r="I324" s="115"/>
      <c r="L324" s="30"/>
      <c r="M324" s="182"/>
      <c r="T324" s="54"/>
      <c r="AT324" s="15" t="s">
        <v>286</v>
      </c>
      <c r="AU324" s="15" t="s">
        <v>82</v>
      </c>
    </row>
    <row r="325" spans="2:65" s="12" customFormat="1" ht="11.25">
      <c r="B325" s="165"/>
      <c r="D325" s="166" t="s">
        <v>224</v>
      </c>
      <c r="E325" s="167" t="s">
        <v>1</v>
      </c>
      <c r="F325" s="168" t="s">
        <v>4210</v>
      </c>
      <c r="H325" s="169">
        <v>17.8</v>
      </c>
      <c r="I325" s="170"/>
      <c r="L325" s="165"/>
      <c r="M325" s="171"/>
      <c r="T325" s="172"/>
      <c r="AT325" s="167" t="s">
        <v>224</v>
      </c>
      <c r="AU325" s="167" t="s">
        <v>82</v>
      </c>
      <c r="AV325" s="12" t="s">
        <v>84</v>
      </c>
      <c r="AW325" s="12" t="s">
        <v>226</v>
      </c>
      <c r="AX325" s="12" t="s">
        <v>82</v>
      </c>
      <c r="AY325" s="167" t="s">
        <v>193</v>
      </c>
    </row>
    <row r="326" spans="2:65" s="1" customFormat="1" ht="24.2" customHeight="1">
      <c r="B326" s="114"/>
      <c r="C326" s="157" t="s">
        <v>325</v>
      </c>
      <c r="D326" s="157" t="s">
        <v>207</v>
      </c>
      <c r="E326" s="158" t="s">
        <v>3658</v>
      </c>
      <c r="F326" s="159" t="s">
        <v>3659</v>
      </c>
      <c r="G326" s="160" t="s">
        <v>736</v>
      </c>
      <c r="H326" s="161">
        <v>11</v>
      </c>
      <c r="I326" s="162"/>
      <c r="J326" s="163">
        <f>ROUND(I326*H326,2)</f>
        <v>0</v>
      </c>
      <c r="K326" s="159" t="s">
        <v>239</v>
      </c>
      <c r="L326" s="30"/>
      <c r="M326" s="164" t="s">
        <v>1</v>
      </c>
      <c r="N326" s="113" t="s">
        <v>39</v>
      </c>
      <c r="P326" s="153">
        <f>O326*H326</f>
        <v>0</v>
      </c>
      <c r="Q326" s="153">
        <v>0</v>
      </c>
      <c r="R326" s="153">
        <f>Q326*H326</f>
        <v>0</v>
      </c>
      <c r="S326" s="153">
        <v>0</v>
      </c>
      <c r="T326" s="154">
        <f>S326*H326</f>
        <v>0</v>
      </c>
      <c r="AR326" s="155" t="s">
        <v>268</v>
      </c>
      <c r="AT326" s="155" t="s">
        <v>207</v>
      </c>
      <c r="AU326" s="155" t="s">
        <v>82</v>
      </c>
      <c r="AY326" s="15" t="s">
        <v>193</v>
      </c>
      <c r="BE326" s="156">
        <f>IF(N326="základní",J326,0)</f>
        <v>0</v>
      </c>
      <c r="BF326" s="156">
        <f>IF(N326="snížená",J326,0)</f>
        <v>0</v>
      </c>
      <c r="BG326" s="156">
        <f>IF(N326="zákl. přenesená",J326,0)</f>
        <v>0</v>
      </c>
      <c r="BH326" s="156">
        <f>IF(N326="sníž. přenesená",J326,0)</f>
        <v>0</v>
      </c>
      <c r="BI326" s="156">
        <f>IF(N326="nulová",J326,0)</f>
        <v>0</v>
      </c>
      <c r="BJ326" s="15" t="s">
        <v>82</v>
      </c>
      <c r="BK326" s="156">
        <f>ROUND(I326*H326,2)</f>
        <v>0</v>
      </c>
      <c r="BL326" s="15" t="s">
        <v>268</v>
      </c>
      <c r="BM326" s="155" t="s">
        <v>4211</v>
      </c>
    </row>
    <row r="327" spans="2:65" s="1" customFormat="1" ht="11.25">
      <c r="B327" s="30"/>
      <c r="D327" s="180" t="s">
        <v>286</v>
      </c>
      <c r="F327" s="181" t="s">
        <v>3661</v>
      </c>
      <c r="I327" s="115"/>
      <c r="L327" s="30"/>
      <c r="M327" s="182"/>
      <c r="T327" s="54"/>
      <c r="AT327" s="15" t="s">
        <v>286</v>
      </c>
      <c r="AU327" s="15" t="s">
        <v>82</v>
      </c>
    </row>
    <row r="328" spans="2:65" s="12" customFormat="1" ht="11.25">
      <c r="B328" s="165"/>
      <c r="D328" s="166" t="s">
        <v>224</v>
      </c>
      <c r="E328" s="167" t="s">
        <v>1</v>
      </c>
      <c r="F328" s="168" t="s">
        <v>4212</v>
      </c>
      <c r="H328" s="169">
        <v>11</v>
      </c>
      <c r="I328" s="170"/>
      <c r="L328" s="165"/>
      <c r="M328" s="171"/>
      <c r="T328" s="172"/>
      <c r="AT328" s="167" t="s">
        <v>224</v>
      </c>
      <c r="AU328" s="167" t="s">
        <v>82</v>
      </c>
      <c r="AV328" s="12" t="s">
        <v>84</v>
      </c>
      <c r="AW328" s="12" t="s">
        <v>226</v>
      </c>
      <c r="AX328" s="12" t="s">
        <v>82</v>
      </c>
      <c r="AY328" s="167" t="s">
        <v>193</v>
      </c>
    </row>
    <row r="329" spans="2:65" s="1" customFormat="1" ht="44.25" customHeight="1">
      <c r="B329" s="114"/>
      <c r="C329" s="157" t="s">
        <v>539</v>
      </c>
      <c r="D329" s="157" t="s">
        <v>207</v>
      </c>
      <c r="E329" s="158" t="s">
        <v>3676</v>
      </c>
      <c r="F329" s="159" t="s">
        <v>3677</v>
      </c>
      <c r="G329" s="160" t="s">
        <v>736</v>
      </c>
      <c r="H329" s="161">
        <v>64</v>
      </c>
      <c r="I329" s="162"/>
      <c r="J329" s="163">
        <f>ROUND(I329*H329,2)</f>
        <v>0</v>
      </c>
      <c r="K329" s="159" t="s">
        <v>239</v>
      </c>
      <c r="L329" s="30"/>
      <c r="M329" s="164" t="s">
        <v>1</v>
      </c>
      <c r="N329" s="113" t="s">
        <v>39</v>
      </c>
      <c r="P329" s="153">
        <f>O329*H329</f>
        <v>0</v>
      </c>
      <c r="Q329" s="153">
        <v>0.16700000000000001</v>
      </c>
      <c r="R329" s="153">
        <f>Q329*H329</f>
        <v>10.688000000000001</v>
      </c>
      <c r="S329" s="153">
        <v>0</v>
      </c>
      <c r="T329" s="154">
        <f>S329*H329</f>
        <v>0</v>
      </c>
      <c r="AR329" s="155" t="s">
        <v>268</v>
      </c>
      <c r="AT329" s="155" t="s">
        <v>207</v>
      </c>
      <c r="AU329" s="155" t="s">
        <v>82</v>
      </c>
      <c r="AY329" s="15" t="s">
        <v>193</v>
      </c>
      <c r="BE329" s="156">
        <f>IF(N329="základní",J329,0)</f>
        <v>0</v>
      </c>
      <c r="BF329" s="156">
        <f>IF(N329="snížená",J329,0)</f>
        <v>0</v>
      </c>
      <c r="BG329" s="156">
        <f>IF(N329="zákl. přenesená",J329,0)</f>
        <v>0</v>
      </c>
      <c r="BH329" s="156">
        <f>IF(N329="sníž. přenesená",J329,0)</f>
        <v>0</v>
      </c>
      <c r="BI329" s="156">
        <f>IF(N329="nulová",J329,0)</f>
        <v>0</v>
      </c>
      <c r="BJ329" s="15" t="s">
        <v>82</v>
      </c>
      <c r="BK329" s="156">
        <f>ROUND(I329*H329,2)</f>
        <v>0</v>
      </c>
      <c r="BL329" s="15" t="s">
        <v>268</v>
      </c>
      <c r="BM329" s="155" t="s">
        <v>4213</v>
      </c>
    </row>
    <row r="330" spans="2:65" s="1" customFormat="1" ht="11.25">
      <c r="B330" s="30"/>
      <c r="D330" s="180" t="s">
        <v>286</v>
      </c>
      <c r="F330" s="181" t="s">
        <v>3679</v>
      </c>
      <c r="I330" s="115"/>
      <c r="L330" s="30"/>
      <c r="M330" s="182"/>
      <c r="T330" s="54"/>
      <c r="AT330" s="15" t="s">
        <v>286</v>
      </c>
      <c r="AU330" s="15" t="s">
        <v>82</v>
      </c>
    </row>
    <row r="331" spans="2:65" s="12" customFormat="1" ht="11.25">
      <c r="B331" s="165"/>
      <c r="D331" s="166" t="s">
        <v>224</v>
      </c>
      <c r="E331" s="167" t="s">
        <v>1</v>
      </c>
      <c r="F331" s="168" t="s">
        <v>4214</v>
      </c>
      <c r="H331" s="169">
        <v>49.4</v>
      </c>
      <c r="I331" s="170"/>
      <c r="L331" s="165"/>
      <c r="M331" s="171"/>
      <c r="T331" s="172"/>
      <c r="AT331" s="167" t="s">
        <v>224</v>
      </c>
      <c r="AU331" s="167" t="s">
        <v>82</v>
      </c>
      <c r="AV331" s="12" t="s">
        <v>84</v>
      </c>
      <c r="AW331" s="12" t="s">
        <v>226</v>
      </c>
      <c r="AX331" s="12" t="s">
        <v>74</v>
      </c>
      <c r="AY331" s="167" t="s">
        <v>193</v>
      </c>
    </row>
    <row r="332" spans="2:65" s="12" customFormat="1" ht="11.25">
      <c r="B332" s="165"/>
      <c r="D332" s="166" t="s">
        <v>224</v>
      </c>
      <c r="E332" s="167" t="s">
        <v>1</v>
      </c>
      <c r="F332" s="168" t="s">
        <v>4215</v>
      </c>
      <c r="H332" s="169">
        <v>14.6</v>
      </c>
      <c r="I332" s="170"/>
      <c r="L332" s="165"/>
      <c r="M332" s="171"/>
      <c r="T332" s="172"/>
      <c r="AT332" s="167" t="s">
        <v>224</v>
      </c>
      <c r="AU332" s="167" t="s">
        <v>82</v>
      </c>
      <c r="AV332" s="12" t="s">
        <v>84</v>
      </c>
      <c r="AW332" s="12" t="s">
        <v>226</v>
      </c>
      <c r="AX332" s="12" t="s">
        <v>74</v>
      </c>
      <c r="AY332" s="167" t="s">
        <v>193</v>
      </c>
    </row>
    <row r="333" spans="2:65" s="13" customFormat="1" ht="11.25">
      <c r="B333" s="173"/>
      <c r="D333" s="166" t="s">
        <v>224</v>
      </c>
      <c r="E333" s="174" t="s">
        <v>1</v>
      </c>
      <c r="F333" s="175" t="s">
        <v>227</v>
      </c>
      <c r="H333" s="176">
        <v>64</v>
      </c>
      <c r="I333" s="177"/>
      <c r="L333" s="173"/>
      <c r="M333" s="178"/>
      <c r="T333" s="179"/>
      <c r="AT333" s="174" t="s">
        <v>224</v>
      </c>
      <c r="AU333" s="174" t="s">
        <v>82</v>
      </c>
      <c r="AV333" s="13" t="s">
        <v>192</v>
      </c>
      <c r="AW333" s="13" t="s">
        <v>226</v>
      </c>
      <c r="AX333" s="13" t="s">
        <v>82</v>
      </c>
      <c r="AY333" s="174" t="s">
        <v>193</v>
      </c>
    </row>
    <row r="334" spans="2:65" s="1" customFormat="1" ht="49.15" customHeight="1">
      <c r="B334" s="114"/>
      <c r="C334" s="157" t="s">
        <v>329</v>
      </c>
      <c r="D334" s="157" t="s">
        <v>207</v>
      </c>
      <c r="E334" s="158" t="s">
        <v>1049</v>
      </c>
      <c r="F334" s="159" t="s">
        <v>1050</v>
      </c>
      <c r="G334" s="160" t="s">
        <v>736</v>
      </c>
      <c r="H334" s="161">
        <v>452.9</v>
      </c>
      <c r="I334" s="162"/>
      <c r="J334" s="163">
        <f>ROUND(I334*H334,2)</f>
        <v>0</v>
      </c>
      <c r="K334" s="159" t="s">
        <v>1003</v>
      </c>
      <c r="L334" s="30"/>
      <c r="M334" s="164" t="s">
        <v>1</v>
      </c>
      <c r="N334" s="113" t="s">
        <v>39</v>
      </c>
      <c r="P334" s="153">
        <f>O334*H334</f>
        <v>0</v>
      </c>
      <c r="Q334" s="153">
        <v>8.4250000000000005E-2</v>
      </c>
      <c r="R334" s="153">
        <f>Q334*H334</f>
        <v>38.156824999999998</v>
      </c>
      <c r="S334" s="153">
        <v>0</v>
      </c>
      <c r="T334" s="154">
        <f>S334*H334</f>
        <v>0</v>
      </c>
      <c r="AR334" s="155" t="s">
        <v>268</v>
      </c>
      <c r="AT334" s="155" t="s">
        <v>207</v>
      </c>
      <c r="AU334" s="155" t="s">
        <v>82</v>
      </c>
      <c r="AY334" s="15" t="s">
        <v>193</v>
      </c>
      <c r="BE334" s="156">
        <f>IF(N334="základní",J334,0)</f>
        <v>0</v>
      </c>
      <c r="BF334" s="156">
        <f>IF(N334="snížená",J334,0)</f>
        <v>0</v>
      </c>
      <c r="BG334" s="156">
        <f>IF(N334="zákl. přenesená",J334,0)</f>
        <v>0</v>
      </c>
      <c r="BH334" s="156">
        <f>IF(N334="sníž. přenesená",J334,0)</f>
        <v>0</v>
      </c>
      <c r="BI334" s="156">
        <f>IF(N334="nulová",J334,0)</f>
        <v>0</v>
      </c>
      <c r="BJ334" s="15" t="s">
        <v>82</v>
      </c>
      <c r="BK334" s="156">
        <f>ROUND(I334*H334,2)</f>
        <v>0</v>
      </c>
      <c r="BL334" s="15" t="s">
        <v>268</v>
      </c>
      <c r="BM334" s="155" t="s">
        <v>4216</v>
      </c>
    </row>
    <row r="335" spans="2:65" s="1" customFormat="1" ht="11.25">
      <c r="B335" s="30"/>
      <c r="D335" s="180" t="s">
        <v>286</v>
      </c>
      <c r="F335" s="181" t="s">
        <v>1052</v>
      </c>
      <c r="I335" s="115"/>
      <c r="L335" s="30"/>
      <c r="M335" s="182"/>
      <c r="T335" s="54"/>
      <c r="AT335" s="15" t="s">
        <v>286</v>
      </c>
      <c r="AU335" s="15" t="s">
        <v>82</v>
      </c>
    </row>
    <row r="336" spans="2:65" s="12" customFormat="1" ht="11.25">
      <c r="B336" s="165"/>
      <c r="D336" s="166" t="s">
        <v>224</v>
      </c>
      <c r="E336" s="167" t="s">
        <v>1</v>
      </c>
      <c r="F336" s="168" t="s">
        <v>4217</v>
      </c>
      <c r="H336" s="169">
        <v>452.9</v>
      </c>
      <c r="I336" s="170"/>
      <c r="L336" s="165"/>
      <c r="M336" s="171"/>
      <c r="T336" s="172"/>
      <c r="AT336" s="167" t="s">
        <v>224</v>
      </c>
      <c r="AU336" s="167" t="s">
        <v>82</v>
      </c>
      <c r="AV336" s="12" t="s">
        <v>84</v>
      </c>
      <c r="AW336" s="12" t="s">
        <v>226</v>
      </c>
      <c r="AX336" s="12" t="s">
        <v>82</v>
      </c>
      <c r="AY336" s="167" t="s">
        <v>193</v>
      </c>
    </row>
    <row r="337" spans="2:65" s="1" customFormat="1" ht="24.2" customHeight="1">
      <c r="B337" s="114"/>
      <c r="C337" s="143" t="s">
        <v>546</v>
      </c>
      <c r="D337" s="143" t="s">
        <v>196</v>
      </c>
      <c r="E337" s="144" t="s">
        <v>3671</v>
      </c>
      <c r="F337" s="145" t="s">
        <v>3672</v>
      </c>
      <c r="G337" s="146" t="s">
        <v>736</v>
      </c>
      <c r="H337" s="147">
        <v>18.559999999999999</v>
      </c>
      <c r="I337" s="148"/>
      <c r="J337" s="149">
        <f>ROUND(I337*H337,2)</f>
        <v>0</v>
      </c>
      <c r="K337" s="145" t="s">
        <v>239</v>
      </c>
      <c r="L337" s="150"/>
      <c r="M337" s="151" t="s">
        <v>1</v>
      </c>
      <c r="N337" s="152" t="s">
        <v>39</v>
      </c>
      <c r="P337" s="153">
        <f>O337*H337</f>
        <v>0</v>
      </c>
      <c r="Q337" s="153">
        <v>0.152</v>
      </c>
      <c r="R337" s="153">
        <f>Q337*H337</f>
        <v>2.8211199999999996</v>
      </c>
      <c r="S337" s="153">
        <v>0</v>
      </c>
      <c r="T337" s="154">
        <f>S337*H337</f>
        <v>0</v>
      </c>
      <c r="AR337" s="155" t="s">
        <v>273</v>
      </c>
      <c r="AT337" s="155" t="s">
        <v>196</v>
      </c>
      <c r="AU337" s="155" t="s">
        <v>82</v>
      </c>
      <c r="AY337" s="15" t="s">
        <v>193</v>
      </c>
      <c r="BE337" s="156">
        <f>IF(N337="základní",J337,0)</f>
        <v>0</v>
      </c>
      <c r="BF337" s="156">
        <f>IF(N337="snížená",J337,0)</f>
        <v>0</v>
      </c>
      <c r="BG337" s="156">
        <f>IF(N337="zákl. přenesená",J337,0)</f>
        <v>0</v>
      </c>
      <c r="BH337" s="156">
        <f>IF(N337="sníž. přenesená",J337,0)</f>
        <v>0</v>
      </c>
      <c r="BI337" s="156">
        <f>IF(N337="nulová",J337,0)</f>
        <v>0</v>
      </c>
      <c r="BJ337" s="15" t="s">
        <v>82</v>
      </c>
      <c r="BK337" s="156">
        <f>ROUND(I337*H337,2)</f>
        <v>0</v>
      </c>
      <c r="BL337" s="15" t="s">
        <v>268</v>
      </c>
      <c r="BM337" s="155" t="s">
        <v>4218</v>
      </c>
    </row>
    <row r="338" spans="2:65" s="1" customFormat="1" ht="19.5">
      <c r="B338" s="30"/>
      <c r="D338" s="166" t="s">
        <v>1116</v>
      </c>
      <c r="F338" s="192" t="s">
        <v>3674</v>
      </c>
      <c r="I338" s="115"/>
      <c r="L338" s="30"/>
      <c r="M338" s="182"/>
      <c r="T338" s="54"/>
      <c r="AT338" s="15" t="s">
        <v>1116</v>
      </c>
      <c r="AU338" s="15" t="s">
        <v>82</v>
      </c>
    </row>
    <row r="339" spans="2:65" s="12" customFormat="1" ht="11.25">
      <c r="B339" s="165"/>
      <c r="D339" s="166" t="s">
        <v>224</v>
      </c>
      <c r="E339" s="167" t="s">
        <v>1</v>
      </c>
      <c r="F339" s="168" t="s">
        <v>4219</v>
      </c>
      <c r="H339" s="169">
        <v>18.559999999999999</v>
      </c>
      <c r="I339" s="170"/>
      <c r="L339" s="165"/>
      <c r="M339" s="171"/>
      <c r="T339" s="172"/>
      <c r="AT339" s="167" t="s">
        <v>224</v>
      </c>
      <c r="AU339" s="167" t="s">
        <v>82</v>
      </c>
      <c r="AV339" s="12" t="s">
        <v>84</v>
      </c>
      <c r="AW339" s="12" t="s">
        <v>226</v>
      </c>
      <c r="AX339" s="12" t="s">
        <v>82</v>
      </c>
      <c r="AY339" s="167" t="s">
        <v>193</v>
      </c>
    </row>
    <row r="340" spans="2:65" s="1" customFormat="1" ht="24.2" customHeight="1">
      <c r="B340" s="114"/>
      <c r="C340" s="143" t="s">
        <v>268</v>
      </c>
      <c r="D340" s="143" t="s">
        <v>196</v>
      </c>
      <c r="E340" s="144" t="s">
        <v>4220</v>
      </c>
      <c r="F340" s="145" t="s">
        <v>4221</v>
      </c>
      <c r="G340" s="146" t="s">
        <v>736</v>
      </c>
      <c r="H340" s="147">
        <v>26.73</v>
      </c>
      <c r="I340" s="148"/>
      <c r="J340" s="149">
        <f>ROUND(I340*H340,2)</f>
        <v>0</v>
      </c>
      <c r="K340" s="145" t="s">
        <v>239</v>
      </c>
      <c r="L340" s="150"/>
      <c r="M340" s="151" t="s">
        <v>1</v>
      </c>
      <c r="N340" s="152" t="s">
        <v>39</v>
      </c>
      <c r="P340" s="153">
        <f>O340*H340</f>
        <v>0</v>
      </c>
      <c r="Q340" s="153">
        <v>0.17599999999999999</v>
      </c>
      <c r="R340" s="153">
        <f>Q340*H340</f>
        <v>4.7044800000000002</v>
      </c>
      <c r="S340" s="153">
        <v>0</v>
      </c>
      <c r="T340" s="154">
        <f>S340*H340</f>
        <v>0</v>
      </c>
      <c r="AR340" s="155" t="s">
        <v>273</v>
      </c>
      <c r="AT340" s="155" t="s">
        <v>196</v>
      </c>
      <c r="AU340" s="155" t="s">
        <v>82</v>
      </c>
      <c r="AY340" s="15" t="s">
        <v>193</v>
      </c>
      <c r="BE340" s="156">
        <f>IF(N340="základní",J340,0)</f>
        <v>0</v>
      </c>
      <c r="BF340" s="156">
        <f>IF(N340="snížená",J340,0)</f>
        <v>0</v>
      </c>
      <c r="BG340" s="156">
        <f>IF(N340="zákl. přenesená",J340,0)</f>
        <v>0</v>
      </c>
      <c r="BH340" s="156">
        <f>IF(N340="sníž. přenesená",J340,0)</f>
        <v>0</v>
      </c>
      <c r="BI340" s="156">
        <f>IF(N340="nulová",J340,0)</f>
        <v>0</v>
      </c>
      <c r="BJ340" s="15" t="s">
        <v>82</v>
      </c>
      <c r="BK340" s="156">
        <f>ROUND(I340*H340,2)</f>
        <v>0</v>
      </c>
      <c r="BL340" s="15" t="s">
        <v>268</v>
      </c>
      <c r="BM340" s="155" t="s">
        <v>4222</v>
      </c>
    </row>
    <row r="341" spans="2:65" s="12" customFormat="1" ht="11.25">
      <c r="B341" s="165"/>
      <c r="D341" s="166" t="s">
        <v>224</v>
      </c>
      <c r="E341" s="167" t="s">
        <v>1</v>
      </c>
      <c r="F341" s="168" t="s">
        <v>4223</v>
      </c>
      <c r="H341" s="169">
        <v>26.73</v>
      </c>
      <c r="I341" s="170"/>
      <c r="L341" s="165"/>
      <c r="M341" s="171"/>
      <c r="T341" s="172"/>
      <c r="AT341" s="167" t="s">
        <v>224</v>
      </c>
      <c r="AU341" s="167" t="s">
        <v>82</v>
      </c>
      <c r="AV341" s="12" t="s">
        <v>84</v>
      </c>
      <c r="AW341" s="12" t="s">
        <v>226</v>
      </c>
      <c r="AX341" s="12" t="s">
        <v>82</v>
      </c>
      <c r="AY341" s="167" t="s">
        <v>193</v>
      </c>
    </row>
    <row r="342" spans="2:65" s="1" customFormat="1" ht="37.9" customHeight="1">
      <c r="B342" s="114"/>
      <c r="C342" s="157" t="s">
        <v>551</v>
      </c>
      <c r="D342" s="157" t="s">
        <v>207</v>
      </c>
      <c r="E342" s="158" t="s">
        <v>3648</v>
      </c>
      <c r="F342" s="159" t="s">
        <v>3649</v>
      </c>
      <c r="G342" s="160" t="s">
        <v>736</v>
      </c>
      <c r="H342" s="161">
        <v>63.4</v>
      </c>
      <c r="I342" s="162"/>
      <c r="J342" s="163">
        <f>ROUND(I342*H342,2)</f>
        <v>0</v>
      </c>
      <c r="K342" s="159" t="s">
        <v>239</v>
      </c>
      <c r="L342" s="30"/>
      <c r="M342" s="164" t="s">
        <v>1</v>
      </c>
      <c r="N342" s="113" t="s">
        <v>39</v>
      </c>
      <c r="P342" s="153">
        <f>O342*H342</f>
        <v>0</v>
      </c>
      <c r="Q342" s="153">
        <v>0</v>
      </c>
      <c r="R342" s="153">
        <f>Q342*H342</f>
        <v>0</v>
      </c>
      <c r="S342" s="153">
        <v>0.17</v>
      </c>
      <c r="T342" s="154">
        <f>S342*H342</f>
        <v>10.778</v>
      </c>
      <c r="AR342" s="155" t="s">
        <v>268</v>
      </c>
      <c r="AT342" s="155" t="s">
        <v>207</v>
      </c>
      <c r="AU342" s="155" t="s">
        <v>82</v>
      </c>
      <c r="AY342" s="15" t="s">
        <v>193</v>
      </c>
      <c r="BE342" s="156">
        <f>IF(N342="základní",J342,0)</f>
        <v>0</v>
      </c>
      <c r="BF342" s="156">
        <f>IF(N342="snížená",J342,0)</f>
        <v>0</v>
      </c>
      <c r="BG342" s="156">
        <f>IF(N342="zákl. přenesená",J342,0)</f>
        <v>0</v>
      </c>
      <c r="BH342" s="156">
        <f>IF(N342="sníž. přenesená",J342,0)</f>
        <v>0</v>
      </c>
      <c r="BI342" s="156">
        <f>IF(N342="nulová",J342,0)</f>
        <v>0</v>
      </c>
      <c r="BJ342" s="15" t="s">
        <v>82</v>
      </c>
      <c r="BK342" s="156">
        <f>ROUND(I342*H342,2)</f>
        <v>0</v>
      </c>
      <c r="BL342" s="15" t="s">
        <v>268</v>
      </c>
      <c r="BM342" s="155" t="s">
        <v>4224</v>
      </c>
    </row>
    <row r="343" spans="2:65" s="1" customFormat="1" ht="11.25">
      <c r="B343" s="30"/>
      <c r="D343" s="180" t="s">
        <v>286</v>
      </c>
      <c r="F343" s="181" t="s">
        <v>3651</v>
      </c>
      <c r="I343" s="115"/>
      <c r="L343" s="30"/>
      <c r="M343" s="182"/>
      <c r="T343" s="54"/>
      <c r="AT343" s="15" t="s">
        <v>286</v>
      </c>
      <c r="AU343" s="15" t="s">
        <v>82</v>
      </c>
    </row>
    <row r="344" spans="2:65" s="12" customFormat="1" ht="11.25">
      <c r="B344" s="165"/>
      <c r="D344" s="166" t="s">
        <v>224</v>
      </c>
      <c r="E344" s="167" t="s">
        <v>1</v>
      </c>
      <c r="F344" s="168" t="s">
        <v>4225</v>
      </c>
      <c r="H344" s="169">
        <v>63.4</v>
      </c>
      <c r="I344" s="170"/>
      <c r="L344" s="165"/>
      <c r="M344" s="171"/>
      <c r="T344" s="172"/>
      <c r="AT344" s="167" t="s">
        <v>224</v>
      </c>
      <c r="AU344" s="167" t="s">
        <v>82</v>
      </c>
      <c r="AV344" s="12" t="s">
        <v>84</v>
      </c>
      <c r="AW344" s="12" t="s">
        <v>226</v>
      </c>
      <c r="AX344" s="12" t="s">
        <v>82</v>
      </c>
      <c r="AY344" s="167" t="s">
        <v>193</v>
      </c>
    </row>
    <row r="345" spans="2:65" s="1" customFormat="1" ht="44.25" customHeight="1">
      <c r="B345" s="114"/>
      <c r="C345" s="157" t="s">
        <v>340</v>
      </c>
      <c r="D345" s="157" t="s">
        <v>207</v>
      </c>
      <c r="E345" s="158" t="s">
        <v>3654</v>
      </c>
      <c r="F345" s="159" t="s">
        <v>3655</v>
      </c>
      <c r="G345" s="160" t="s">
        <v>736</v>
      </c>
      <c r="H345" s="161">
        <v>17.8</v>
      </c>
      <c r="I345" s="162"/>
      <c r="J345" s="163">
        <f>ROUND(I345*H345,2)</f>
        <v>0</v>
      </c>
      <c r="K345" s="159" t="s">
        <v>239</v>
      </c>
      <c r="L345" s="30"/>
      <c r="M345" s="164" t="s">
        <v>1</v>
      </c>
      <c r="N345" s="113" t="s">
        <v>39</v>
      </c>
      <c r="P345" s="153">
        <f>O345*H345</f>
        <v>0</v>
      </c>
      <c r="Q345" s="153">
        <v>0</v>
      </c>
      <c r="R345" s="153">
        <f>Q345*H345</f>
        <v>0</v>
      </c>
      <c r="S345" s="153">
        <v>0.28999999999999998</v>
      </c>
      <c r="T345" s="154">
        <f>S345*H345</f>
        <v>5.1619999999999999</v>
      </c>
      <c r="AR345" s="155" t="s">
        <v>268</v>
      </c>
      <c r="AT345" s="155" t="s">
        <v>207</v>
      </c>
      <c r="AU345" s="155" t="s">
        <v>82</v>
      </c>
      <c r="AY345" s="15" t="s">
        <v>193</v>
      </c>
      <c r="BE345" s="156">
        <f>IF(N345="základní",J345,0)</f>
        <v>0</v>
      </c>
      <c r="BF345" s="156">
        <f>IF(N345="snížená",J345,0)</f>
        <v>0</v>
      </c>
      <c r="BG345" s="156">
        <f>IF(N345="zákl. přenesená",J345,0)</f>
        <v>0</v>
      </c>
      <c r="BH345" s="156">
        <f>IF(N345="sníž. přenesená",J345,0)</f>
        <v>0</v>
      </c>
      <c r="BI345" s="156">
        <f>IF(N345="nulová",J345,0)</f>
        <v>0</v>
      </c>
      <c r="BJ345" s="15" t="s">
        <v>82</v>
      </c>
      <c r="BK345" s="156">
        <f>ROUND(I345*H345,2)</f>
        <v>0</v>
      </c>
      <c r="BL345" s="15" t="s">
        <v>268</v>
      </c>
      <c r="BM345" s="155" t="s">
        <v>4226</v>
      </c>
    </row>
    <row r="346" spans="2:65" s="1" customFormat="1" ht="11.25">
      <c r="B346" s="30"/>
      <c r="D346" s="180" t="s">
        <v>286</v>
      </c>
      <c r="F346" s="181" t="s">
        <v>3657</v>
      </c>
      <c r="I346" s="115"/>
      <c r="L346" s="30"/>
      <c r="M346" s="182"/>
      <c r="T346" s="54"/>
      <c r="AT346" s="15" t="s">
        <v>286</v>
      </c>
      <c r="AU346" s="15" t="s">
        <v>82</v>
      </c>
    </row>
    <row r="347" spans="2:65" s="12" customFormat="1" ht="11.25">
      <c r="B347" s="165"/>
      <c r="D347" s="166" t="s">
        <v>224</v>
      </c>
      <c r="E347" s="167" t="s">
        <v>1</v>
      </c>
      <c r="F347" s="168" t="s">
        <v>4210</v>
      </c>
      <c r="H347" s="169">
        <v>17.8</v>
      </c>
      <c r="I347" s="170"/>
      <c r="L347" s="165"/>
      <c r="M347" s="171"/>
      <c r="T347" s="172"/>
      <c r="AT347" s="167" t="s">
        <v>224</v>
      </c>
      <c r="AU347" s="167" t="s">
        <v>82</v>
      </c>
      <c r="AV347" s="12" t="s">
        <v>84</v>
      </c>
      <c r="AW347" s="12" t="s">
        <v>226</v>
      </c>
      <c r="AX347" s="12" t="s">
        <v>82</v>
      </c>
      <c r="AY347" s="167" t="s">
        <v>193</v>
      </c>
    </row>
    <row r="348" spans="2:65" s="1" customFormat="1" ht="37.9" customHeight="1">
      <c r="B348" s="114"/>
      <c r="C348" s="157" t="s">
        <v>1352</v>
      </c>
      <c r="D348" s="157" t="s">
        <v>207</v>
      </c>
      <c r="E348" s="158" t="s">
        <v>3897</v>
      </c>
      <c r="F348" s="159" t="s">
        <v>3898</v>
      </c>
      <c r="G348" s="160" t="s">
        <v>736</v>
      </c>
      <c r="H348" s="161">
        <v>11</v>
      </c>
      <c r="I348" s="162"/>
      <c r="J348" s="163">
        <f>ROUND(I348*H348,2)</f>
        <v>0</v>
      </c>
      <c r="K348" s="159" t="s">
        <v>239</v>
      </c>
      <c r="L348" s="30"/>
      <c r="M348" s="164" t="s">
        <v>1</v>
      </c>
      <c r="N348" s="113" t="s">
        <v>39</v>
      </c>
      <c r="P348" s="153">
        <f>O348*H348</f>
        <v>0</v>
      </c>
      <c r="Q348" s="153">
        <v>0</v>
      </c>
      <c r="R348" s="153">
        <f>Q348*H348</f>
        <v>0</v>
      </c>
      <c r="S348" s="153">
        <v>0.32500000000000001</v>
      </c>
      <c r="T348" s="154">
        <f>S348*H348</f>
        <v>3.5750000000000002</v>
      </c>
      <c r="AR348" s="155" t="s">
        <v>268</v>
      </c>
      <c r="AT348" s="155" t="s">
        <v>207</v>
      </c>
      <c r="AU348" s="155" t="s">
        <v>82</v>
      </c>
      <c r="AY348" s="15" t="s">
        <v>193</v>
      </c>
      <c r="BE348" s="156">
        <f>IF(N348="základní",J348,0)</f>
        <v>0</v>
      </c>
      <c r="BF348" s="156">
        <f>IF(N348="snížená",J348,0)</f>
        <v>0</v>
      </c>
      <c r="BG348" s="156">
        <f>IF(N348="zákl. přenesená",J348,0)</f>
        <v>0</v>
      </c>
      <c r="BH348" s="156">
        <f>IF(N348="sníž. přenesená",J348,0)</f>
        <v>0</v>
      </c>
      <c r="BI348" s="156">
        <f>IF(N348="nulová",J348,0)</f>
        <v>0</v>
      </c>
      <c r="BJ348" s="15" t="s">
        <v>82</v>
      </c>
      <c r="BK348" s="156">
        <f>ROUND(I348*H348,2)</f>
        <v>0</v>
      </c>
      <c r="BL348" s="15" t="s">
        <v>268</v>
      </c>
      <c r="BM348" s="155" t="s">
        <v>4227</v>
      </c>
    </row>
    <row r="349" spans="2:65" s="1" customFormat="1" ht="11.25">
      <c r="B349" s="30"/>
      <c r="D349" s="180" t="s">
        <v>286</v>
      </c>
      <c r="F349" s="181" t="s">
        <v>3900</v>
      </c>
      <c r="I349" s="115"/>
      <c r="L349" s="30"/>
      <c r="M349" s="182"/>
      <c r="T349" s="54"/>
      <c r="AT349" s="15" t="s">
        <v>286</v>
      </c>
      <c r="AU349" s="15" t="s">
        <v>82</v>
      </c>
    </row>
    <row r="350" spans="2:65" s="12" customFormat="1" ht="11.25">
      <c r="B350" s="165"/>
      <c r="D350" s="166" t="s">
        <v>224</v>
      </c>
      <c r="E350" s="167" t="s">
        <v>1</v>
      </c>
      <c r="F350" s="168" t="s">
        <v>4212</v>
      </c>
      <c r="H350" s="169">
        <v>11</v>
      </c>
      <c r="I350" s="170"/>
      <c r="L350" s="165"/>
      <c r="M350" s="171"/>
      <c r="T350" s="172"/>
      <c r="AT350" s="167" t="s">
        <v>224</v>
      </c>
      <c r="AU350" s="167" t="s">
        <v>82</v>
      </c>
      <c r="AV350" s="12" t="s">
        <v>84</v>
      </c>
      <c r="AW350" s="12" t="s">
        <v>226</v>
      </c>
      <c r="AX350" s="12" t="s">
        <v>82</v>
      </c>
      <c r="AY350" s="167" t="s">
        <v>193</v>
      </c>
    </row>
    <row r="351" spans="2:65" s="1" customFormat="1" ht="37.9" customHeight="1">
      <c r="B351" s="114"/>
      <c r="C351" s="157" t="s">
        <v>345</v>
      </c>
      <c r="D351" s="157" t="s">
        <v>207</v>
      </c>
      <c r="E351" s="158" t="s">
        <v>1031</v>
      </c>
      <c r="F351" s="159" t="s">
        <v>1032</v>
      </c>
      <c r="G351" s="160" t="s">
        <v>736</v>
      </c>
      <c r="H351" s="161">
        <v>84.7</v>
      </c>
      <c r="I351" s="162"/>
      <c r="J351" s="163">
        <f>ROUND(I351*H351,2)</f>
        <v>0</v>
      </c>
      <c r="K351" s="159" t="s">
        <v>905</v>
      </c>
      <c r="L351" s="30"/>
      <c r="M351" s="164" t="s">
        <v>1</v>
      </c>
      <c r="N351" s="113" t="s">
        <v>39</v>
      </c>
      <c r="P351" s="153">
        <f>O351*H351</f>
        <v>0</v>
      </c>
      <c r="Q351" s="153">
        <v>0</v>
      </c>
      <c r="R351" s="153">
        <f>Q351*H351</f>
        <v>0</v>
      </c>
      <c r="S351" s="153">
        <v>0.316</v>
      </c>
      <c r="T351" s="154">
        <f>S351*H351</f>
        <v>26.7652</v>
      </c>
      <c r="AR351" s="155" t="s">
        <v>268</v>
      </c>
      <c r="AT351" s="155" t="s">
        <v>207</v>
      </c>
      <c r="AU351" s="155" t="s">
        <v>82</v>
      </c>
      <c r="AY351" s="15" t="s">
        <v>193</v>
      </c>
      <c r="BE351" s="156">
        <f>IF(N351="základní",J351,0)</f>
        <v>0</v>
      </c>
      <c r="BF351" s="156">
        <f>IF(N351="snížená",J351,0)</f>
        <v>0</v>
      </c>
      <c r="BG351" s="156">
        <f>IF(N351="zákl. přenesená",J351,0)</f>
        <v>0</v>
      </c>
      <c r="BH351" s="156">
        <f>IF(N351="sníž. přenesená",J351,0)</f>
        <v>0</v>
      </c>
      <c r="BI351" s="156">
        <f>IF(N351="nulová",J351,0)</f>
        <v>0</v>
      </c>
      <c r="BJ351" s="15" t="s">
        <v>82</v>
      </c>
      <c r="BK351" s="156">
        <f>ROUND(I351*H351,2)</f>
        <v>0</v>
      </c>
      <c r="BL351" s="15" t="s">
        <v>268</v>
      </c>
      <c r="BM351" s="155" t="s">
        <v>4228</v>
      </c>
    </row>
    <row r="352" spans="2:65" s="1" customFormat="1" ht="11.25">
      <c r="B352" s="30"/>
      <c r="D352" s="180" t="s">
        <v>286</v>
      </c>
      <c r="F352" s="181" t="s">
        <v>1034</v>
      </c>
      <c r="I352" s="115"/>
      <c r="L352" s="30"/>
      <c r="M352" s="182"/>
      <c r="T352" s="54"/>
      <c r="AT352" s="15" t="s">
        <v>286</v>
      </c>
      <c r="AU352" s="15" t="s">
        <v>82</v>
      </c>
    </row>
    <row r="353" spans="2:65" s="1" customFormat="1" ht="55.5" customHeight="1">
      <c r="B353" s="114"/>
      <c r="C353" s="157" t="s">
        <v>1359</v>
      </c>
      <c r="D353" s="157" t="s">
        <v>207</v>
      </c>
      <c r="E353" s="158" t="s">
        <v>2168</v>
      </c>
      <c r="F353" s="159" t="s">
        <v>2169</v>
      </c>
      <c r="G353" s="160" t="s">
        <v>736</v>
      </c>
      <c r="H353" s="161">
        <v>64</v>
      </c>
      <c r="I353" s="162"/>
      <c r="J353" s="163">
        <f>ROUND(I353*H353,2)</f>
        <v>0</v>
      </c>
      <c r="K353" s="159" t="s">
        <v>2170</v>
      </c>
      <c r="L353" s="30"/>
      <c r="M353" s="164" t="s">
        <v>1</v>
      </c>
      <c r="N353" s="113" t="s">
        <v>39</v>
      </c>
      <c r="P353" s="153">
        <f>O353*H353</f>
        <v>0</v>
      </c>
      <c r="Q353" s="153">
        <v>0</v>
      </c>
      <c r="R353" s="153">
        <f>Q353*H353</f>
        <v>0</v>
      </c>
      <c r="S353" s="153">
        <v>0.29499999999999998</v>
      </c>
      <c r="T353" s="154">
        <f>S353*H353</f>
        <v>18.88</v>
      </c>
      <c r="AR353" s="155" t="s">
        <v>268</v>
      </c>
      <c r="AT353" s="155" t="s">
        <v>207</v>
      </c>
      <c r="AU353" s="155" t="s">
        <v>82</v>
      </c>
      <c r="AY353" s="15" t="s">
        <v>193</v>
      </c>
      <c r="BE353" s="156">
        <f>IF(N353="základní",J353,0)</f>
        <v>0</v>
      </c>
      <c r="BF353" s="156">
        <f>IF(N353="snížená",J353,0)</f>
        <v>0</v>
      </c>
      <c r="BG353" s="156">
        <f>IF(N353="zákl. přenesená",J353,0)</f>
        <v>0</v>
      </c>
      <c r="BH353" s="156">
        <f>IF(N353="sníž. přenesená",J353,0)</f>
        <v>0</v>
      </c>
      <c r="BI353" s="156">
        <f>IF(N353="nulová",J353,0)</f>
        <v>0</v>
      </c>
      <c r="BJ353" s="15" t="s">
        <v>82</v>
      </c>
      <c r="BK353" s="156">
        <f>ROUND(I353*H353,2)</f>
        <v>0</v>
      </c>
      <c r="BL353" s="15" t="s">
        <v>268</v>
      </c>
      <c r="BM353" s="155" t="s">
        <v>4229</v>
      </c>
    </row>
    <row r="354" spans="2:65" s="1" customFormat="1" ht="11.25">
      <c r="B354" s="30"/>
      <c r="D354" s="180" t="s">
        <v>286</v>
      </c>
      <c r="F354" s="181" t="s">
        <v>2172</v>
      </c>
      <c r="I354" s="115"/>
      <c r="L354" s="30"/>
      <c r="M354" s="182"/>
      <c r="T354" s="54"/>
      <c r="AT354" s="15" t="s">
        <v>286</v>
      </c>
      <c r="AU354" s="15" t="s">
        <v>82</v>
      </c>
    </row>
    <row r="355" spans="2:65" s="1" customFormat="1" ht="62.65" customHeight="1">
      <c r="B355" s="114"/>
      <c r="C355" s="157" t="s">
        <v>349</v>
      </c>
      <c r="D355" s="157" t="s">
        <v>207</v>
      </c>
      <c r="E355" s="158" t="s">
        <v>3621</v>
      </c>
      <c r="F355" s="159" t="s">
        <v>3622</v>
      </c>
      <c r="G355" s="160" t="s">
        <v>736</v>
      </c>
      <c r="H355" s="161">
        <v>452.9</v>
      </c>
      <c r="I355" s="162"/>
      <c r="J355" s="163">
        <f>ROUND(I355*H355,2)</f>
        <v>0</v>
      </c>
      <c r="K355" s="159" t="s">
        <v>239</v>
      </c>
      <c r="L355" s="30"/>
      <c r="M355" s="164" t="s">
        <v>1</v>
      </c>
      <c r="N355" s="113" t="s">
        <v>39</v>
      </c>
      <c r="P355" s="153">
        <f>O355*H355</f>
        <v>0</v>
      </c>
      <c r="Q355" s="153">
        <v>0</v>
      </c>
      <c r="R355" s="153">
        <f>Q355*H355</f>
        <v>0</v>
      </c>
      <c r="S355" s="153">
        <v>0.28299999999999997</v>
      </c>
      <c r="T355" s="154">
        <f>S355*H355</f>
        <v>128.17069999999998</v>
      </c>
      <c r="AR355" s="155" t="s">
        <v>268</v>
      </c>
      <c r="AT355" s="155" t="s">
        <v>207</v>
      </c>
      <c r="AU355" s="155" t="s">
        <v>82</v>
      </c>
      <c r="AY355" s="15" t="s">
        <v>193</v>
      </c>
      <c r="BE355" s="156">
        <f>IF(N355="základní",J355,0)</f>
        <v>0</v>
      </c>
      <c r="BF355" s="156">
        <f>IF(N355="snížená",J355,0)</f>
        <v>0</v>
      </c>
      <c r="BG355" s="156">
        <f>IF(N355="zákl. přenesená",J355,0)</f>
        <v>0</v>
      </c>
      <c r="BH355" s="156">
        <f>IF(N355="sníž. přenesená",J355,0)</f>
        <v>0</v>
      </c>
      <c r="BI355" s="156">
        <f>IF(N355="nulová",J355,0)</f>
        <v>0</v>
      </c>
      <c r="BJ355" s="15" t="s">
        <v>82</v>
      </c>
      <c r="BK355" s="156">
        <f>ROUND(I355*H355,2)</f>
        <v>0</v>
      </c>
      <c r="BL355" s="15" t="s">
        <v>268</v>
      </c>
      <c r="BM355" s="155" t="s">
        <v>4230</v>
      </c>
    </row>
    <row r="356" spans="2:65" s="1" customFormat="1" ht="11.25">
      <c r="B356" s="30"/>
      <c r="D356" s="180" t="s">
        <v>286</v>
      </c>
      <c r="F356" s="181" t="s">
        <v>3624</v>
      </c>
      <c r="I356" s="115"/>
      <c r="L356" s="30"/>
      <c r="M356" s="182"/>
      <c r="T356" s="54"/>
      <c r="AT356" s="15" t="s">
        <v>286</v>
      </c>
      <c r="AU356" s="15" t="s">
        <v>82</v>
      </c>
    </row>
    <row r="357" spans="2:65" s="1" customFormat="1" ht="37.9" customHeight="1">
      <c r="B357" s="114"/>
      <c r="C357" s="157" t="s">
        <v>1367</v>
      </c>
      <c r="D357" s="157" t="s">
        <v>207</v>
      </c>
      <c r="E357" s="158" t="s">
        <v>2181</v>
      </c>
      <c r="F357" s="159" t="s">
        <v>2182</v>
      </c>
      <c r="G357" s="160" t="s">
        <v>221</v>
      </c>
      <c r="H357" s="161">
        <v>12.5</v>
      </c>
      <c r="I357" s="162"/>
      <c r="J357" s="163">
        <f>ROUND(I357*H357,2)</f>
        <v>0</v>
      </c>
      <c r="K357" s="159" t="s">
        <v>2183</v>
      </c>
      <c r="L357" s="30"/>
      <c r="M357" s="164" t="s">
        <v>1</v>
      </c>
      <c r="N357" s="113" t="s">
        <v>39</v>
      </c>
      <c r="P357" s="153">
        <f>O357*H357</f>
        <v>0</v>
      </c>
      <c r="Q357" s="153">
        <v>0</v>
      </c>
      <c r="R357" s="153">
        <f>Q357*H357</f>
        <v>0</v>
      </c>
      <c r="S357" s="153">
        <v>0.2</v>
      </c>
      <c r="T357" s="154">
        <f>S357*H357</f>
        <v>2.5</v>
      </c>
      <c r="AR357" s="155" t="s">
        <v>268</v>
      </c>
      <c r="AT357" s="155" t="s">
        <v>207</v>
      </c>
      <c r="AU357" s="155" t="s">
        <v>82</v>
      </c>
      <c r="AY357" s="15" t="s">
        <v>193</v>
      </c>
      <c r="BE357" s="156">
        <f>IF(N357="základní",J357,0)</f>
        <v>0</v>
      </c>
      <c r="BF357" s="156">
        <f>IF(N357="snížená",J357,0)</f>
        <v>0</v>
      </c>
      <c r="BG357" s="156">
        <f>IF(N357="zákl. přenesená",J357,0)</f>
        <v>0</v>
      </c>
      <c r="BH357" s="156">
        <f>IF(N357="sníž. přenesená",J357,0)</f>
        <v>0</v>
      </c>
      <c r="BI357" s="156">
        <f>IF(N357="nulová",J357,0)</f>
        <v>0</v>
      </c>
      <c r="BJ357" s="15" t="s">
        <v>82</v>
      </c>
      <c r="BK357" s="156">
        <f>ROUND(I357*H357,2)</f>
        <v>0</v>
      </c>
      <c r="BL357" s="15" t="s">
        <v>268</v>
      </c>
      <c r="BM357" s="155" t="s">
        <v>4231</v>
      </c>
    </row>
    <row r="358" spans="2:65" s="1" customFormat="1" ht="11.25">
      <c r="B358" s="30"/>
      <c r="D358" s="180" t="s">
        <v>286</v>
      </c>
      <c r="F358" s="181" t="s">
        <v>2185</v>
      </c>
      <c r="I358" s="115"/>
      <c r="L358" s="30"/>
      <c r="M358" s="182"/>
      <c r="T358" s="54"/>
      <c r="AT358" s="15" t="s">
        <v>286</v>
      </c>
      <c r="AU358" s="15" t="s">
        <v>82</v>
      </c>
    </row>
    <row r="359" spans="2:65" s="1" customFormat="1" ht="49.15" customHeight="1">
      <c r="B359" s="114"/>
      <c r="C359" s="157" t="s">
        <v>354</v>
      </c>
      <c r="D359" s="157" t="s">
        <v>207</v>
      </c>
      <c r="E359" s="158" t="s">
        <v>2187</v>
      </c>
      <c r="F359" s="159" t="s">
        <v>2188</v>
      </c>
      <c r="G359" s="160" t="s">
        <v>221</v>
      </c>
      <c r="H359" s="161">
        <v>12.5</v>
      </c>
      <c r="I359" s="162"/>
      <c r="J359" s="163">
        <f>ROUND(I359*H359,2)</f>
        <v>0</v>
      </c>
      <c r="K359" s="159" t="s">
        <v>1003</v>
      </c>
      <c r="L359" s="30"/>
      <c r="M359" s="164" t="s">
        <v>1</v>
      </c>
      <c r="N359" s="113" t="s">
        <v>39</v>
      </c>
      <c r="P359" s="153">
        <f>O359*H359</f>
        <v>0</v>
      </c>
      <c r="Q359" s="153">
        <v>0</v>
      </c>
      <c r="R359" s="153">
        <f>Q359*H359</f>
        <v>0</v>
      </c>
      <c r="S359" s="153">
        <v>0</v>
      </c>
      <c r="T359" s="154">
        <f>S359*H359</f>
        <v>0</v>
      </c>
      <c r="AR359" s="155" t="s">
        <v>268</v>
      </c>
      <c r="AT359" s="155" t="s">
        <v>207</v>
      </c>
      <c r="AU359" s="155" t="s">
        <v>82</v>
      </c>
      <c r="AY359" s="15" t="s">
        <v>193</v>
      </c>
      <c r="BE359" s="156">
        <f>IF(N359="základní",J359,0)</f>
        <v>0</v>
      </c>
      <c r="BF359" s="156">
        <f>IF(N359="snížená",J359,0)</f>
        <v>0</v>
      </c>
      <c r="BG359" s="156">
        <f>IF(N359="zákl. přenesená",J359,0)</f>
        <v>0</v>
      </c>
      <c r="BH359" s="156">
        <f>IF(N359="sníž. přenesená",J359,0)</f>
        <v>0</v>
      </c>
      <c r="BI359" s="156">
        <f>IF(N359="nulová",J359,0)</f>
        <v>0</v>
      </c>
      <c r="BJ359" s="15" t="s">
        <v>82</v>
      </c>
      <c r="BK359" s="156">
        <f>ROUND(I359*H359,2)</f>
        <v>0</v>
      </c>
      <c r="BL359" s="15" t="s">
        <v>268</v>
      </c>
      <c r="BM359" s="155" t="s">
        <v>4232</v>
      </c>
    </row>
    <row r="360" spans="2:65" s="1" customFormat="1" ht="11.25">
      <c r="B360" s="30"/>
      <c r="D360" s="180" t="s">
        <v>286</v>
      </c>
      <c r="F360" s="181" t="s">
        <v>2190</v>
      </c>
      <c r="I360" s="115"/>
      <c r="L360" s="30"/>
      <c r="M360" s="182"/>
      <c r="T360" s="54"/>
      <c r="AT360" s="15" t="s">
        <v>286</v>
      </c>
      <c r="AU360" s="15" t="s">
        <v>82</v>
      </c>
    </row>
    <row r="361" spans="2:65" s="1" customFormat="1" ht="37.9" customHeight="1">
      <c r="B361" s="114"/>
      <c r="C361" s="157" t="s">
        <v>1374</v>
      </c>
      <c r="D361" s="157" t="s">
        <v>207</v>
      </c>
      <c r="E361" s="158" t="s">
        <v>1070</v>
      </c>
      <c r="F361" s="159" t="s">
        <v>1071</v>
      </c>
      <c r="G361" s="160" t="s">
        <v>221</v>
      </c>
      <c r="H361" s="161">
        <v>12.5</v>
      </c>
      <c r="I361" s="162"/>
      <c r="J361" s="163">
        <f>ROUND(I361*H361,2)</f>
        <v>0</v>
      </c>
      <c r="K361" s="159" t="s">
        <v>1003</v>
      </c>
      <c r="L361" s="30"/>
      <c r="M361" s="164" t="s">
        <v>1</v>
      </c>
      <c r="N361" s="113" t="s">
        <v>39</v>
      </c>
      <c r="P361" s="153">
        <f>O361*H361</f>
        <v>0</v>
      </c>
      <c r="Q361" s="153">
        <v>0.11934</v>
      </c>
      <c r="R361" s="153">
        <f>Q361*H361</f>
        <v>1.4917500000000001</v>
      </c>
      <c r="S361" s="153">
        <v>0</v>
      </c>
      <c r="T361" s="154">
        <f>S361*H361</f>
        <v>0</v>
      </c>
      <c r="AR361" s="155" t="s">
        <v>268</v>
      </c>
      <c r="AT361" s="155" t="s">
        <v>207</v>
      </c>
      <c r="AU361" s="155" t="s">
        <v>82</v>
      </c>
      <c r="AY361" s="15" t="s">
        <v>193</v>
      </c>
      <c r="BE361" s="156">
        <f>IF(N361="základní",J361,0)</f>
        <v>0</v>
      </c>
      <c r="BF361" s="156">
        <f>IF(N361="snížená",J361,0)</f>
        <v>0</v>
      </c>
      <c r="BG361" s="156">
        <f>IF(N361="zákl. přenesená",J361,0)</f>
        <v>0</v>
      </c>
      <c r="BH361" s="156">
        <f>IF(N361="sníž. přenesená",J361,0)</f>
        <v>0</v>
      </c>
      <c r="BI361" s="156">
        <f>IF(N361="nulová",J361,0)</f>
        <v>0</v>
      </c>
      <c r="BJ361" s="15" t="s">
        <v>82</v>
      </c>
      <c r="BK361" s="156">
        <f>ROUND(I361*H361,2)</f>
        <v>0</v>
      </c>
      <c r="BL361" s="15" t="s">
        <v>268</v>
      </c>
      <c r="BM361" s="155" t="s">
        <v>4233</v>
      </c>
    </row>
    <row r="362" spans="2:65" s="1" customFormat="1" ht="11.25">
      <c r="B362" s="30"/>
      <c r="D362" s="180" t="s">
        <v>286</v>
      </c>
      <c r="F362" s="181" t="s">
        <v>1073</v>
      </c>
      <c r="I362" s="115"/>
      <c r="L362" s="30"/>
      <c r="M362" s="182"/>
      <c r="T362" s="54"/>
      <c r="AT362" s="15" t="s">
        <v>286</v>
      </c>
      <c r="AU362" s="15" t="s">
        <v>82</v>
      </c>
    </row>
    <row r="363" spans="2:65" s="1" customFormat="1" ht="24.2" customHeight="1">
      <c r="B363" s="114"/>
      <c r="C363" s="157" t="s">
        <v>454</v>
      </c>
      <c r="D363" s="157" t="s">
        <v>207</v>
      </c>
      <c r="E363" s="158" t="s">
        <v>1026</v>
      </c>
      <c r="F363" s="159" t="s">
        <v>1027</v>
      </c>
      <c r="G363" s="160" t="s">
        <v>221</v>
      </c>
      <c r="H363" s="161">
        <v>40</v>
      </c>
      <c r="I363" s="162"/>
      <c r="J363" s="163">
        <f>ROUND(I363*H363,2)</f>
        <v>0</v>
      </c>
      <c r="K363" s="159" t="s">
        <v>905</v>
      </c>
      <c r="L363" s="30"/>
      <c r="M363" s="164" t="s">
        <v>1</v>
      </c>
      <c r="N363" s="113" t="s">
        <v>39</v>
      </c>
      <c r="P363" s="153">
        <f>O363*H363</f>
        <v>0</v>
      </c>
      <c r="Q363" s="153">
        <v>0</v>
      </c>
      <c r="R363" s="153">
        <f>Q363*H363</f>
        <v>0</v>
      </c>
      <c r="S363" s="153">
        <v>0</v>
      </c>
      <c r="T363" s="154">
        <f>S363*H363</f>
        <v>0</v>
      </c>
      <c r="AR363" s="155" t="s">
        <v>268</v>
      </c>
      <c r="AT363" s="155" t="s">
        <v>207</v>
      </c>
      <c r="AU363" s="155" t="s">
        <v>82</v>
      </c>
      <c r="AY363" s="15" t="s">
        <v>193</v>
      </c>
      <c r="BE363" s="156">
        <f>IF(N363="základní",J363,0)</f>
        <v>0</v>
      </c>
      <c r="BF363" s="156">
        <f>IF(N363="snížená",J363,0)</f>
        <v>0</v>
      </c>
      <c r="BG363" s="156">
        <f>IF(N363="zákl. přenesená",J363,0)</f>
        <v>0</v>
      </c>
      <c r="BH363" s="156">
        <f>IF(N363="sníž. přenesená",J363,0)</f>
        <v>0</v>
      </c>
      <c r="BI363" s="156">
        <f>IF(N363="nulová",J363,0)</f>
        <v>0</v>
      </c>
      <c r="BJ363" s="15" t="s">
        <v>82</v>
      </c>
      <c r="BK363" s="156">
        <f>ROUND(I363*H363,2)</f>
        <v>0</v>
      </c>
      <c r="BL363" s="15" t="s">
        <v>268</v>
      </c>
      <c r="BM363" s="155" t="s">
        <v>4234</v>
      </c>
    </row>
    <row r="364" spans="2:65" s="1" customFormat="1" ht="11.25">
      <c r="B364" s="30"/>
      <c r="D364" s="180" t="s">
        <v>286</v>
      </c>
      <c r="F364" s="181" t="s">
        <v>1029</v>
      </c>
      <c r="I364" s="115"/>
      <c r="L364" s="30"/>
      <c r="M364" s="182"/>
      <c r="T364" s="54"/>
      <c r="AT364" s="15" t="s">
        <v>286</v>
      </c>
      <c r="AU364" s="15" t="s">
        <v>82</v>
      </c>
    </row>
    <row r="365" spans="2:65" s="1" customFormat="1" ht="49.15" customHeight="1">
      <c r="B365" s="114"/>
      <c r="C365" s="157" t="s">
        <v>1381</v>
      </c>
      <c r="D365" s="157" t="s">
        <v>207</v>
      </c>
      <c r="E365" s="158" t="s">
        <v>1103</v>
      </c>
      <c r="F365" s="159" t="s">
        <v>1104</v>
      </c>
      <c r="G365" s="160" t="s">
        <v>736</v>
      </c>
      <c r="H365" s="161">
        <v>19</v>
      </c>
      <c r="I365" s="162"/>
      <c r="J365" s="163">
        <f>ROUND(I365*H365,2)</f>
        <v>0</v>
      </c>
      <c r="K365" s="159" t="s">
        <v>239</v>
      </c>
      <c r="L365" s="30"/>
      <c r="M365" s="164" t="s">
        <v>1</v>
      </c>
      <c r="N365" s="113" t="s">
        <v>39</v>
      </c>
      <c r="P365" s="153">
        <f>O365*H365</f>
        <v>0</v>
      </c>
      <c r="Q365" s="153">
        <v>0</v>
      </c>
      <c r="R365" s="153">
        <f>Q365*H365</f>
        <v>0</v>
      </c>
      <c r="S365" s="153">
        <v>0</v>
      </c>
      <c r="T365" s="154">
        <f>S365*H365</f>
        <v>0</v>
      </c>
      <c r="AR365" s="155" t="s">
        <v>268</v>
      </c>
      <c r="AT365" s="155" t="s">
        <v>207</v>
      </c>
      <c r="AU365" s="155" t="s">
        <v>82</v>
      </c>
      <c r="AY365" s="15" t="s">
        <v>193</v>
      </c>
      <c r="BE365" s="156">
        <f>IF(N365="základní",J365,0)</f>
        <v>0</v>
      </c>
      <c r="BF365" s="156">
        <f>IF(N365="snížená",J365,0)</f>
        <v>0</v>
      </c>
      <c r="BG365" s="156">
        <f>IF(N365="zákl. přenesená",J365,0)</f>
        <v>0</v>
      </c>
      <c r="BH365" s="156">
        <f>IF(N365="sníž. přenesená",J365,0)</f>
        <v>0</v>
      </c>
      <c r="BI365" s="156">
        <f>IF(N365="nulová",J365,0)</f>
        <v>0</v>
      </c>
      <c r="BJ365" s="15" t="s">
        <v>82</v>
      </c>
      <c r="BK365" s="156">
        <f>ROUND(I365*H365,2)</f>
        <v>0</v>
      </c>
      <c r="BL365" s="15" t="s">
        <v>268</v>
      </c>
      <c r="BM365" s="155" t="s">
        <v>4235</v>
      </c>
    </row>
    <row r="366" spans="2:65" s="1" customFormat="1" ht="11.25">
      <c r="B366" s="30"/>
      <c r="D366" s="180" t="s">
        <v>286</v>
      </c>
      <c r="F366" s="181" t="s">
        <v>1106</v>
      </c>
      <c r="I366" s="115"/>
      <c r="L366" s="30"/>
      <c r="M366" s="182"/>
      <c r="T366" s="54"/>
      <c r="AT366" s="15" t="s">
        <v>286</v>
      </c>
      <c r="AU366" s="15" t="s">
        <v>82</v>
      </c>
    </row>
    <row r="367" spans="2:65" s="12" customFormat="1" ht="11.25">
      <c r="B367" s="165"/>
      <c r="D367" s="166" t="s">
        <v>224</v>
      </c>
      <c r="E367" s="167" t="s">
        <v>1</v>
      </c>
      <c r="F367" s="168" t="s">
        <v>4236</v>
      </c>
      <c r="H367" s="169">
        <v>19</v>
      </c>
      <c r="I367" s="170"/>
      <c r="L367" s="165"/>
      <c r="M367" s="171"/>
      <c r="T367" s="172"/>
      <c r="AT367" s="167" t="s">
        <v>224</v>
      </c>
      <c r="AU367" s="167" t="s">
        <v>82</v>
      </c>
      <c r="AV367" s="12" t="s">
        <v>84</v>
      </c>
      <c r="AW367" s="12" t="s">
        <v>226</v>
      </c>
      <c r="AX367" s="12" t="s">
        <v>82</v>
      </c>
      <c r="AY367" s="167" t="s">
        <v>193</v>
      </c>
    </row>
    <row r="368" spans="2:65" s="1" customFormat="1" ht="49.15" customHeight="1">
      <c r="B368" s="114"/>
      <c r="C368" s="157" t="s">
        <v>457</v>
      </c>
      <c r="D368" s="157" t="s">
        <v>207</v>
      </c>
      <c r="E368" s="158" t="s">
        <v>1099</v>
      </c>
      <c r="F368" s="159" t="s">
        <v>1100</v>
      </c>
      <c r="G368" s="160" t="s">
        <v>736</v>
      </c>
      <c r="H368" s="161">
        <v>84.7</v>
      </c>
      <c r="I368" s="162"/>
      <c r="J368" s="163">
        <f>ROUND(I368*H368,2)</f>
        <v>0</v>
      </c>
      <c r="K368" s="159" t="s">
        <v>239</v>
      </c>
      <c r="L368" s="30"/>
      <c r="M368" s="164" t="s">
        <v>1</v>
      </c>
      <c r="N368" s="113" t="s">
        <v>39</v>
      </c>
      <c r="P368" s="153">
        <f>O368*H368</f>
        <v>0</v>
      </c>
      <c r="Q368" s="153">
        <v>0</v>
      </c>
      <c r="R368" s="153">
        <f>Q368*H368</f>
        <v>0</v>
      </c>
      <c r="S368" s="153">
        <v>0</v>
      </c>
      <c r="T368" s="154">
        <f>S368*H368</f>
        <v>0</v>
      </c>
      <c r="AR368" s="155" t="s">
        <v>268</v>
      </c>
      <c r="AT368" s="155" t="s">
        <v>207</v>
      </c>
      <c r="AU368" s="155" t="s">
        <v>82</v>
      </c>
      <c r="AY368" s="15" t="s">
        <v>193</v>
      </c>
      <c r="BE368" s="156">
        <f>IF(N368="základní",J368,0)</f>
        <v>0</v>
      </c>
      <c r="BF368" s="156">
        <f>IF(N368="snížená",J368,0)</f>
        <v>0</v>
      </c>
      <c r="BG368" s="156">
        <f>IF(N368="zákl. přenesená",J368,0)</f>
        <v>0</v>
      </c>
      <c r="BH368" s="156">
        <f>IF(N368="sníž. přenesená",J368,0)</f>
        <v>0</v>
      </c>
      <c r="BI368" s="156">
        <f>IF(N368="nulová",J368,0)</f>
        <v>0</v>
      </c>
      <c r="BJ368" s="15" t="s">
        <v>82</v>
      </c>
      <c r="BK368" s="156">
        <f>ROUND(I368*H368,2)</f>
        <v>0</v>
      </c>
      <c r="BL368" s="15" t="s">
        <v>268</v>
      </c>
      <c r="BM368" s="155" t="s">
        <v>4237</v>
      </c>
    </row>
    <row r="369" spans="2:65" s="1" customFormat="1" ht="11.25">
      <c r="B369" s="30"/>
      <c r="D369" s="180" t="s">
        <v>286</v>
      </c>
      <c r="F369" s="181" t="s">
        <v>3691</v>
      </c>
      <c r="I369" s="115"/>
      <c r="L369" s="30"/>
      <c r="M369" s="182"/>
      <c r="T369" s="54"/>
      <c r="AT369" s="15" t="s">
        <v>286</v>
      </c>
      <c r="AU369" s="15" t="s">
        <v>82</v>
      </c>
    </row>
    <row r="370" spans="2:65" s="12" customFormat="1" ht="11.25">
      <c r="B370" s="165"/>
      <c r="D370" s="166" t="s">
        <v>224</v>
      </c>
      <c r="E370" s="167" t="s">
        <v>1</v>
      </c>
      <c r="F370" s="168" t="s">
        <v>4238</v>
      </c>
      <c r="H370" s="169">
        <v>84.7</v>
      </c>
      <c r="I370" s="170"/>
      <c r="L370" s="165"/>
      <c r="M370" s="171"/>
      <c r="T370" s="172"/>
      <c r="AT370" s="167" t="s">
        <v>224</v>
      </c>
      <c r="AU370" s="167" t="s">
        <v>82</v>
      </c>
      <c r="AV370" s="12" t="s">
        <v>84</v>
      </c>
      <c r="AW370" s="12" t="s">
        <v>226</v>
      </c>
      <c r="AX370" s="12" t="s">
        <v>82</v>
      </c>
      <c r="AY370" s="167" t="s">
        <v>193</v>
      </c>
    </row>
    <row r="371" spans="2:65" s="1" customFormat="1" ht="44.25" customHeight="1">
      <c r="B371" s="114"/>
      <c r="C371" s="157" t="s">
        <v>1388</v>
      </c>
      <c r="D371" s="157" t="s">
        <v>207</v>
      </c>
      <c r="E371" s="158" t="s">
        <v>3911</v>
      </c>
      <c r="F371" s="159" t="s">
        <v>3912</v>
      </c>
      <c r="G371" s="160" t="s">
        <v>736</v>
      </c>
      <c r="H371" s="161">
        <v>197.2</v>
      </c>
      <c r="I371" s="162"/>
      <c r="J371" s="163">
        <f>ROUND(I371*H371,2)</f>
        <v>0</v>
      </c>
      <c r="K371" s="159" t="s">
        <v>239</v>
      </c>
      <c r="L371" s="30"/>
      <c r="M371" s="164" t="s">
        <v>1</v>
      </c>
      <c r="N371" s="113" t="s">
        <v>39</v>
      </c>
      <c r="P371" s="153">
        <f>O371*H371</f>
        <v>0</v>
      </c>
      <c r="Q371" s="153">
        <v>0</v>
      </c>
      <c r="R371" s="153">
        <f>Q371*H371</f>
        <v>0</v>
      </c>
      <c r="S371" s="153">
        <v>0</v>
      </c>
      <c r="T371" s="154">
        <f>S371*H371</f>
        <v>0</v>
      </c>
      <c r="AR371" s="155" t="s">
        <v>268</v>
      </c>
      <c r="AT371" s="155" t="s">
        <v>207</v>
      </c>
      <c r="AU371" s="155" t="s">
        <v>82</v>
      </c>
      <c r="AY371" s="15" t="s">
        <v>193</v>
      </c>
      <c r="BE371" s="156">
        <f>IF(N371="základní",J371,0)</f>
        <v>0</v>
      </c>
      <c r="BF371" s="156">
        <f>IF(N371="snížená",J371,0)</f>
        <v>0</v>
      </c>
      <c r="BG371" s="156">
        <f>IF(N371="zákl. přenesená",J371,0)</f>
        <v>0</v>
      </c>
      <c r="BH371" s="156">
        <f>IF(N371="sníž. přenesená",J371,0)</f>
        <v>0</v>
      </c>
      <c r="BI371" s="156">
        <f>IF(N371="nulová",J371,0)</f>
        <v>0</v>
      </c>
      <c r="BJ371" s="15" t="s">
        <v>82</v>
      </c>
      <c r="BK371" s="156">
        <f>ROUND(I371*H371,2)</f>
        <v>0</v>
      </c>
      <c r="BL371" s="15" t="s">
        <v>268</v>
      </c>
      <c r="BM371" s="155" t="s">
        <v>4239</v>
      </c>
    </row>
    <row r="372" spans="2:65" s="1" customFormat="1" ht="11.25">
      <c r="B372" s="30"/>
      <c r="D372" s="180" t="s">
        <v>286</v>
      </c>
      <c r="F372" s="181" t="s">
        <v>3914</v>
      </c>
      <c r="I372" s="115"/>
      <c r="L372" s="30"/>
      <c r="M372" s="182"/>
      <c r="T372" s="54"/>
      <c r="AT372" s="15" t="s">
        <v>286</v>
      </c>
      <c r="AU372" s="15" t="s">
        <v>82</v>
      </c>
    </row>
    <row r="373" spans="2:65" s="12" customFormat="1" ht="11.25">
      <c r="B373" s="165"/>
      <c r="D373" s="166" t="s">
        <v>224</v>
      </c>
      <c r="E373" s="167" t="s">
        <v>1</v>
      </c>
      <c r="F373" s="168" t="s">
        <v>4240</v>
      </c>
      <c r="H373" s="169">
        <v>197.2</v>
      </c>
      <c r="I373" s="170"/>
      <c r="L373" s="165"/>
      <c r="M373" s="171"/>
      <c r="T373" s="172"/>
      <c r="AT373" s="167" t="s">
        <v>224</v>
      </c>
      <c r="AU373" s="167" t="s">
        <v>82</v>
      </c>
      <c r="AV373" s="12" t="s">
        <v>84</v>
      </c>
      <c r="AW373" s="12" t="s">
        <v>226</v>
      </c>
      <c r="AX373" s="12" t="s">
        <v>82</v>
      </c>
      <c r="AY373" s="167" t="s">
        <v>193</v>
      </c>
    </row>
    <row r="374" spans="2:65" s="1" customFormat="1" ht="21.75" customHeight="1">
      <c r="B374" s="114"/>
      <c r="C374" s="157" t="s">
        <v>461</v>
      </c>
      <c r="D374" s="157" t="s">
        <v>207</v>
      </c>
      <c r="E374" s="158" t="s">
        <v>3693</v>
      </c>
      <c r="F374" s="159" t="s">
        <v>3694</v>
      </c>
      <c r="G374" s="160" t="s">
        <v>221</v>
      </c>
      <c r="H374" s="161">
        <v>40</v>
      </c>
      <c r="I374" s="162"/>
      <c r="J374" s="163">
        <f>ROUND(I374*H374,2)</f>
        <v>0</v>
      </c>
      <c r="K374" s="159" t="s">
        <v>1</v>
      </c>
      <c r="L374" s="30"/>
      <c r="M374" s="183" t="s">
        <v>1</v>
      </c>
      <c r="N374" s="184" t="s">
        <v>39</v>
      </c>
      <c r="O374" s="185"/>
      <c r="P374" s="186">
        <f>O374*H374</f>
        <v>0</v>
      </c>
      <c r="Q374" s="186">
        <v>0</v>
      </c>
      <c r="R374" s="186">
        <f>Q374*H374</f>
        <v>0</v>
      </c>
      <c r="S374" s="186">
        <v>0</v>
      </c>
      <c r="T374" s="187">
        <f>S374*H374</f>
        <v>0</v>
      </c>
      <c r="AR374" s="155" t="s">
        <v>268</v>
      </c>
      <c r="AT374" s="155" t="s">
        <v>207</v>
      </c>
      <c r="AU374" s="155" t="s">
        <v>82</v>
      </c>
      <c r="AY374" s="15" t="s">
        <v>193</v>
      </c>
      <c r="BE374" s="156">
        <f>IF(N374="základní",J374,0)</f>
        <v>0</v>
      </c>
      <c r="BF374" s="156">
        <f>IF(N374="snížená",J374,0)</f>
        <v>0</v>
      </c>
      <c r="BG374" s="156">
        <f>IF(N374="zákl. přenesená",J374,0)</f>
        <v>0</v>
      </c>
      <c r="BH374" s="156">
        <f>IF(N374="sníž. přenesená",J374,0)</f>
        <v>0</v>
      </c>
      <c r="BI374" s="156">
        <f>IF(N374="nulová",J374,0)</f>
        <v>0</v>
      </c>
      <c r="BJ374" s="15" t="s">
        <v>82</v>
      </c>
      <c r="BK374" s="156">
        <f>ROUND(I374*H374,2)</f>
        <v>0</v>
      </c>
      <c r="BL374" s="15" t="s">
        <v>268</v>
      </c>
      <c r="BM374" s="155" t="s">
        <v>4241</v>
      </c>
    </row>
    <row r="375" spans="2:65" s="1" customFormat="1" ht="6.95" customHeight="1">
      <c r="B375" s="42"/>
      <c r="C375" s="43"/>
      <c r="D375" s="43"/>
      <c r="E375" s="43"/>
      <c r="F375" s="43"/>
      <c r="G375" s="43"/>
      <c r="H375" s="43"/>
      <c r="I375" s="43"/>
      <c r="J375" s="43"/>
      <c r="K375" s="43"/>
      <c r="L375" s="30"/>
    </row>
  </sheetData>
  <autoFilter ref="C129:K374" xr:uid="{00000000-0009-0000-0000-000014000000}"/>
  <mergeCells count="14">
    <mergeCell ref="D108:F108"/>
    <mergeCell ref="E120:H120"/>
    <mergeCell ref="E122:H122"/>
    <mergeCell ref="L2:V2"/>
    <mergeCell ref="E87:H87"/>
    <mergeCell ref="D104:F104"/>
    <mergeCell ref="D105:F105"/>
    <mergeCell ref="D106:F106"/>
    <mergeCell ref="D107:F107"/>
    <mergeCell ref="E7:H7"/>
    <mergeCell ref="E9:H9"/>
    <mergeCell ref="E18:H18"/>
    <mergeCell ref="E27:H27"/>
    <mergeCell ref="E85:H85"/>
  </mergeCells>
  <hyperlinks>
    <hyperlink ref="F134" r:id="rId1" xr:uid="{00000000-0004-0000-1400-000000000000}"/>
    <hyperlink ref="F140" r:id="rId2" xr:uid="{00000000-0004-0000-1400-000001000000}"/>
    <hyperlink ref="F145" r:id="rId3" xr:uid="{00000000-0004-0000-1400-000002000000}"/>
    <hyperlink ref="F150" r:id="rId4" xr:uid="{00000000-0004-0000-1400-000003000000}"/>
    <hyperlink ref="F156" r:id="rId5" xr:uid="{00000000-0004-0000-1400-000004000000}"/>
    <hyperlink ref="F161" r:id="rId6" xr:uid="{00000000-0004-0000-1400-000005000000}"/>
    <hyperlink ref="F171" r:id="rId7" xr:uid="{00000000-0004-0000-1400-000006000000}"/>
    <hyperlink ref="F175" r:id="rId8" xr:uid="{00000000-0004-0000-1400-000007000000}"/>
    <hyperlink ref="F179" r:id="rId9" xr:uid="{00000000-0004-0000-1400-000008000000}"/>
    <hyperlink ref="F187" r:id="rId10" xr:uid="{00000000-0004-0000-1400-000009000000}"/>
    <hyperlink ref="F193" r:id="rId11" xr:uid="{00000000-0004-0000-1400-00000A000000}"/>
    <hyperlink ref="F201" r:id="rId12" xr:uid="{00000000-0004-0000-1400-00000B000000}"/>
    <hyperlink ref="F206" r:id="rId13" xr:uid="{00000000-0004-0000-1400-00000C000000}"/>
    <hyperlink ref="F209" r:id="rId14" xr:uid="{00000000-0004-0000-1400-00000D000000}"/>
    <hyperlink ref="F213" r:id="rId15" xr:uid="{00000000-0004-0000-1400-00000E000000}"/>
    <hyperlink ref="F215" r:id="rId16" xr:uid="{00000000-0004-0000-1400-00000F000000}"/>
    <hyperlink ref="F217" r:id="rId17" xr:uid="{00000000-0004-0000-1400-000010000000}"/>
    <hyperlink ref="F219" r:id="rId18" xr:uid="{00000000-0004-0000-1400-000011000000}"/>
    <hyperlink ref="F221" r:id="rId19" xr:uid="{00000000-0004-0000-1400-000012000000}"/>
    <hyperlink ref="F223" r:id="rId20" xr:uid="{00000000-0004-0000-1400-000013000000}"/>
    <hyperlink ref="F225" r:id="rId21" xr:uid="{00000000-0004-0000-1400-000014000000}"/>
    <hyperlink ref="F227" r:id="rId22" xr:uid="{00000000-0004-0000-1400-000015000000}"/>
    <hyperlink ref="F229" r:id="rId23" xr:uid="{00000000-0004-0000-1400-000016000000}"/>
    <hyperlink ref="F231" r:id="rId24" xr:uid="{00000000-0004-0000-1400-000017000000}"/>
    <hyperlink ref="F240" r:id="rId25" xr:uid="{00000000-0004-0000-1400-000018000000}"/>
    <hyperlink ref="F245" r:id="rId26" xr:uid="{00000000-0004-0000-1400-000019000000}"/>
    <hyperlink ref="F249" r:id="rId27" xr:uid="{00000000-0004-0000-1400-00001A000000}"/>
    <hyperlink ref="F252" r:id="rId28" xr:uid="{00000000-0004-0000-1400-00001B000000}"/>
    <hyperlink ref="F255" r:id="rId29" xr:uid="{00000000-0004-0000-1400-00001C000000}"/>
    <hyperlink ref="F263" r:id="rId30" xr:uid="{00000000-0004-0000-1400-00001D000000}"/>
    <hyperlink ref="F272" r:id="rId31" xr:uid="{00000000-0004-0000-1400-00001E000000}"/>
    <hyperlink ref="F278" r:id="rId32" xr:uid="{00000000-0004-0000-1400-00001F000000}"/>
    <hyperlink ref="F281" r:id="rId33" xr:uid="{00000000-0004-0000-1400-000020000000}"/>
    <hyperlink ref="F301" r:id="rId34" xr:uid="{00000000-0004-0000-1400-000021000000}"/>
    <hyperlink ref="F304" r:id="rId35" xr:uid="{00000000-0004-0000-1400-000022000000}"/>
    <hyperlink ref="F310" r:id="rId36" xr:uid="{00000000-0004-0000-1400-000023000000}"/>
    <hyperlink ref="F313" r:id="rId37" xr:uid="{00000000-0004-0000-1400-000024000000}"/>
    <hyperlink ref="F316" r:id="rId38" xr:uid="{00000000-0004-0000-1400-000025000000}"/>
    <hyperlink ref="F321" r:id="rId39" xr:uid="{00000000-0004-0000-1400-000026000000}"/>
    <hyperlink ref="F324" r:id="rId40" xr:uid="{00000000-0004-0000-1400-000027000000}"/>
    <hyperlink ref="F327" r:id="rId41" xr:uid="{00000000-0004-0000-1400-000028000000}"/>
    <hyperlink ref="F330" r:id="rId42" xr:uid="{00000000-0004-0000-1400-000029000000}"/>
    <hyperlink ref="F335" r:id="rId43" xr:uid="{00000000-0004-0000-1400-00002A000000}"/>
    <hyperlink ref="F343" r:id="rId44" xr:uid="{00000000-0004-0000-1400-00002B000000}"/>
    <hyperlink ref="F346" r:id="rId45" xr:uid="{00000000-0004-0000-1400-00002C000000}"/>
    <hyperlink ref="F349" r:id="rId46" xr:uid="{00000000-0004-0000-1400-00002D000000}"/>
    <hyperlink ref="F352" r:id="rId47" xr:uid="{00000000-0004-0000-1400-00002E000000}"/>
    <hyperlink ref="F354" r:id="rId48" xr:uid="{00000000-0004-0000-1400-00002F000000}"/>
    <hyperlink ref="F356" r:id="rId49" xr:uid="{00000000-0004-0000-1400-000030000000}"/>
    <hyperlink ref="F358" r:id="rId50" xr:uid="{00000000-0004-0000-1400-000031000000}"/>
    <hyperlink ref="F360" r:id="rId51" xr:uid="{00000000-0004-0000-1400-000032000000}"/>
    <hyperlink ref="F362" r:id="rId52" xr:uid="{00000000-0004-0000-1400-000033000000}"/>
    <hyperlink ref="F364" r:id="rId53" xr:uid="{00000000-0004-0000-1400-000034000000}"/>
    <hyperlink ref="F366" r:id="rId54" xr:uid="{00000000-0004-0000-1400-000035000000}"/>
    <hyperlink ref="F369" r:id="rId55" xr:uid="{00000000-0004-0000-1400-000036000000}"/>
    <hyperlink ref="F372" r:id="rId56" xr:uid="{00000000-0004-0000-1400-000037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7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132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143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4242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J101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ROUND((SUM(BE101:BE108) + SUM(BE128:BE131)),  2)</f>
        <v>0</v>
      </c>
      <c r="I35" s="92">
        <v>0.21</v>
      </c>
      <c r="J35" s="91">
        <f>ROUND(((SUM(BE101:BE108) + SUM(BE128:BE131))*I35),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ROUND((SUM(BF101:BF108) + SUM(BF128:BF131)),  2)</f>
        <v>0</v>
      </c>
      <c r="I36" s="92">
        <v>0.15</v>
      </c>
      <c r="J36" s="91">
        <f>ROUND(((SUM(BF101:BF108) + SUM(BF128:BF131))*I36),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ROUND((SUM(BG101:BG108) + SUM(BG128:BG131)),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ROUND((SUM(BH101:BH108) + SUM(BH128:BH131)),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ROUND((SUM(BI101:BI108) + SUM(BI128:BI131)),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F09 - DIO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J128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J129</f>
        <v>0</v>
      </c>
      <c r="L97" s="104"/>
    </row>
    <row r="98" spans="2:65" s="9" customFormat="1" ht="19.899999999999999" customHeight="1">
      <c r="B98" s="108"/>
      <c r="D98" s="109" t="s">
        <v>4243</v>
      </c>
      <c r="E98" s="110"/>
      <c r="F98" s="110"/>
      <c r="G98" s="110"/>
      <c r="H98" s="110"/>
      <c r="I98" s="110"/>
      <c r="J98" s="111">
        <f>J130</f>
        <v>0</v>
      </c>
      <c r="L98" s="108"/>
    </row>
    <row r="99" spans="2:65" s="1" customFormat="1" ht="21.75" customHeight="1">
      <c r="B99" s="30"/>
      <c r="L99" s="30"/>
    </row>
    <row r="100" spans="2:65" s="1" customFormat="1" ht="6.95" customHeight="1">
      <c r="B100" s="30"/>
      <c r="L100" s="30"/>
    </row>
    <row r="101" spans="2:65" s="1" customFormat="1" ht="29.25" customHeight="1">
      <c r="B101" s="30"/>
      <c r="C101" s="103" t="s">
        <v>168</v>
      </c>
      <c r="J101" s="112">
        <f>ROUND(J102 + J103 + J104 + J105 + J106 + J107,2)</f>
        <v>0</v>
      </c>
      <c r="L101" s="30"/>
      <c r="N101" s="113" t="s">
        <v>38</v>
      </c>
    </row>
    <row r="102" spans="2:65" s="1" customFormat="1" ht="18" customHeight="1">
      <c r="B102" s="114"/>
      <c r="C102" s="115"/>
      <c r="D102" s="240" t="s">
        <v>169</v>
      </c>
      <c r="E102" s="241"/>
      <c r="F102" s="241"/>
      <c r="G102" s="115"/>
      <c r="H102" s="115"/>
      <c r="I102" s="115"/>
      <c r="J102" s="117">
        <v>0</v>
      </c>
      <c r="K102" s="115"/>
      <c r="L102" s="114"/>
      <c r="M102" s="115"/>
      <c r="N102" s="118" t="s">
        <v>39</v>
      </c>
      <c r="O102" s="115"/>
      <c r="P102" s="115"/>
      <c r="Q102" s="115"/>
      <c r="R102" s="115"/>
      <c r="S102" s="115"/>
      <c r="T102" s="115"/>
      <c r="U102" s="115"/>
      <c r="V102" s="115"/>
      <c r="W102" s="115"/>
      <c r="X102" s="115"/>
      <c r="Y102" s="115"/>
      <c r="Z102" s="115"/>
      <c r="AA102" s="115"/>
      <c r="AB102" s="115"/>
      <c r="AC102" s="115"/>
      <c r="AD102" s="115"/>
      <c r="AE102" s="115"/>
      <c r="AF102" s="115"/>
      <c r="AG102" s="115"/>
      <c r="AH102" s="115"/>
      <c r="AI102" s="115"/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9" t="s">
        <v>144</v>
      </c>
      <c r="AZ102" s="115"/>
      <c r="BA102" s="115"/>
      <c r="BB102" s="115"/>
      <c r="BC102" s="115"/>
      <c r="BD102" s="115"/>
      <c r="BE102" s="120">
        <f t="shared" ref="BE102:BE107" si="0">IF(N102="základní",J102,0)</f>
        <v>0</v>
      </c>
      <c r="BF102" s="120">
        <f t="shared" ref="BF102:BF107" si="1">IF(N102="snížená",J102,0)</f>
        <v>0</v>
      </c>
      <c r="BG102" s="120">
        <f t="shared" ref="BG102:BG107" si="2">IF(N102="zákl. přenesená",J102,0)</f>
        <v>0</v>
      </c>
      <c r="BH102" s="120">
        <f t="shared" ref="BH102:BH107" si="3">IF(N102="sníž. přenesená",J102,0)</f>
        <v>0</v>
      </c>
      <c r="BI102" s="120">
        <f t="shared" ref="BI102:BI107" si="4">IF(N102="nulová",J102,0)</f>
        <v>0</v>
      </c>
      <c r="BJ102" s="119" t="s">
        <v>82</v>
      </c>
      <c r="BK102" s="115"/>
      <c r="BL102" s="115"/>
      <c r="BM102" s="115"/>
    </row>
    <row r="103" spans="2:65" s="1" customFormat="1" ht="18" customHeight="1">
      <c r="B103" s="114"/>
      <c r="C103" s="115"/>
      <c r="D103" s="240" t="s">
        <v>170</v>
      </c>
      <c r="E103" s="241"/>
      <c r="F103" s="241"/>
      <c r="G103" s="115"/>
      <c r="H103" s="115"/>
      <c r="I103" s="115"/>
      <c r="J103" s="117">
        <v>0</v>
      </c>
      <c r="K103" s="115"/>
      <c r="L103" s="114"/>
      <c r="M103" s="115"/>
      <c r="N103" s="118" t="s">
        <v>39</v>
      </c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9" t="s">
        <v>144</v>
      </c>
      <c r="AZ103" s="115"/>
      <c r="BA103" s="115"/>
      <c r="BB103" s="115"/>
      <c r="BC103" s="115"/>
      <c r="BD103" s="115"/>
      <c r="BE103" s="120">
        <f t="shared" si="0"/>
        <v>0</v>
      </c>
      <c r="BF103" s="120">
        <f t="shared" si="1"/>
        <v>0</v>
      </c>
      <c r="BG103" s="120">
        <f t="shared" si="2"/>
        <v>0</v>
      </c>
      <c r="BH103" s="120">
        <f t="shared" si="3"/>
        <v>0</v>
      </c>
      <c r="BI103" s="120">
        <f t="shared" si="4"/>
        <v>0</v>
      </c>
      <c r="BJ103" s="119" t="s">
        <v>82</v>
      </c>
      <c r="BK103" s="115"/>
      <c r="BL103" s="115"/>
      <c r="BM103" s="115"/>
    </row>
    <row r="104" spans="2:65" s="1" customFormat="1" ht="18" customHeight="1">
      <c r="B104" s="114"/>
      <c r="C104" s="115"/>
      <c r="D104" s="240" t="s">
        <v>171</v>
      </c>
      <c r="E104" s="241"/>
      <c r="F104" s="241"/>
      <c r="G104" s="115"/>
      <c r="H104" s="115"/>
      <c r="I104" s="115"/>
      <c r="J104" s="117">
        <v>0</v>
      </c>
      <c r="K104" s="115"/>
      <c r="L104" s="114"/>
      <c r="M104" s="115"/>
      <c r="N104" s="118" t="s">
        <v>39</v>
      </c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9" t="s">
        <v>144</v>
      </c>
      <c r="AZ104" s="115"/>
      <c r="BA104" s="115"/>
      <c r="BB104" s="115"/>
      <c r="BC104" s="115"/>
      <c r="BD104" s="115"/>
      <c r="BE104" s="120">
        <f t="shared" si="0"/>
        <v>0</v>
      </c>
      <c r="BF104" s="120">
        <f t="shared" si="1"/>
        <v>0</v>
      </c>
      <c r="BG104" s="120">
        <f t="shared" si="2"/>
        <v>0</v>
      </c>
      <c r="BH104" s="120">
        <f t="shared" si="3"/>
        <v>0</v>
      </c>
      <c r="BI104" s="120">
        <f t="shared" si="4"/>
        <v>0</v>
      </c>
      <c r="BJ104" s="119" t="s">
        <v>82</v>
      </c>
      <c r="BK104" s="115"/>
      <c r="BL104" s="115"/>
      <c r="BM104" s="115"/>
    </row>
    <row r="105" spans="2:65" s="1" customFormat="1" ht="18" customHeight="1">
      <c r="B105" s="114"/>
      <c r="C105" s="115"/>
      <c r="D105" s="240" t="s">
        <v>172</v>
      </c>
      <c r="E105" s="241"/>
      <c r="F105" s="241"/>
      <c r="G105" s="115"/>
      <c r="H105" s="115"/>
      <c r="I105" s="115"/>
      <c r="J105" s="117">
        <v>0</v>
      </c>
      <c r="K105" s="115"/>
      <c r="L105" s="114"/>
      <c r="M105" s="115"/>
      <c r="N105" s="118" t="s">
        <v>39</v>
      </c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9" t="s">
        <v>144</v>
      </c>
      <c r="AZ105" s="115"/>
      <c r="BA105" s="115"/>
      <c r="BB105" s="115"/>
      <c r="BC105" s="115"/>
      <c r="BD105" s="115"/>
      <c r="BE105" s="120">
        <f t="shared" si="0"/>
        <v>0</v>
      </c>
      <c r="BF105" s="120">
        <f t="shared" si="1"/>
        <v>0</v>
      </c>
      <c r="BG105" s="120">
        <f t="shared" si="2"/>
        <v>0</v>
      </c>
      <c r="BH105" s="120">
        <f t="shared" si="3"/>
        <v>0</v>
      </c>
      <c r="BI105" s="120">
        <f t="shared" si="4"/>
        <v>0</v>
      </c>
      <c r="BJ105" s="119" t="s">
        <v>82</v>
      </c>
      <c r="BK105" s="115"/>
      <c r="BL105" s="115"/>
      <c r="BM105" s="115"/>
    </row>
    <row r="106" spans="2:65" s="1" customFormat="1" ht="18" customHeight="1">
      <c r="B106" s="114"/>
      <c r="C106" s="115"/>
      <c r="D106" s="240" t="s">
        <v>173</v>
      </c>
      <c r="E106" s="241"/>
      <c r="F106" s="241"/>
      <c r="G106" s="115"/>
      <c r="H106" s="115"/>
      <c r="I106" s="115"/>
      <c r="J106" s="117">
        <v>0</v>
      </c>
      <c r="K106" s="115"/>
      <c r="L106" s="114"/>
      <c r="M106" s="115"/>
      <c r="N106" s="118" t="s">
        <v>39</v>
      </c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9" t="s">
        <v>144</v>
      </c>
      <c r="AZ106" s="115"/>
      <c r="BA106" s="115"/>
      <c r="BB106" s="115"/>
      <c r="BC106" s="115"/>
      <c r="BD106" s="115"/>
      <c r="BE106" s="120">
        <f t="shared" si="0"/>
        <v>0</v>
      </c>
      <c r="BF106" s="120">
        <f t="shared" si="1"/>
        <v>0</v>
      </c>
      <c r="BG106" s="120">
        <f t="shared" si="2"/>
        <v>0</v>
      </c>
      <c r="BH106" s="120">
        <f t="shared" si="3"/>
        <v>0</v>
      </c>
      <c r="BI106" s="120">
        <f t="shared" si="4"/>
        <v>0</v>
      </c>
      <c r="BJ106" s="119" t="s">
        <v>82</v>
      </c>
      <c r="BK106" s="115"/>
      <c r="BL106" s="115"/>
      <c r="BM106" s="115"/>
    </row>
    <row r="107" spans="2:65" s="1" customFormat="1" ht="18" customHeight="1">
      <c r="B107" s="114"/>
      <c r="C107" s="115"/>
      <c r="D107" s="116" t="s">
        <v>174</v>
      </c>
      <c r="E107" s="115"/>
      <c r="F107" s="115"/>
      <c r="G107" s="115"/>
      <c r="H107" s="115"/>
      <c r="I107" s="115"/>
      <c r="J107" s="117">
        <f>ROUND(J30*T107,2)</f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175</v>
      </c>
      <c r="AZ107" s="115"/>
      <c r="BA107" s="115"/>
      <c r="BB107" s="115"/>
      <c r="BC107" s="115"/>
      <c r="BD107" s="115"/>
      <c r="BE107" s="120">
        <f t="shared" si="0"/>
        <v>0</v>
      </c>
      <c r="BF107" s="120">
        <f t="shared" si="1"/>
        <v>0</v>
      </c>
      <c r="BG107" s="120">
        <f t="shared" si="2"/>
        <v>0</v>
      </c>
      <c r="BH107" s="120">
        <f t="shared" si="3"/>
        <v>0</v>
      </c>
      <c r="BI107" s="120">
        <f t="shared" si="4"/>
        <v>0</v>
      </c>
      <c r="BJ107" s="119" t="s">
        <v>82</v>
      </c>
      <c r="BK107" s="115"/>
      <c r="BL107" s="115"/>
      <c r="BM107" s="115"/>
    </row>
    <row r="108" spans="2:65" s="1" customFormat="1" ht="11.25">
      <c r="B108" s="30"/>
      <c r="L108" s="30"/>
    </row>
    <row r="109" spans="2:65" s="1" customFormat="1" ht="29.25" customHeight="1">
      <c r="B109" s="30"/>
      <c r="C109" s="121" t="s">
        <v>176</v>
      </c>
      <c r="D109" s="93"/>
      <c r="E109" s="93"/>
      <c r="F109" s="93"/>
      <c r="G109" s="93"/>
      <c r="H109" s="93"/>
      <c r="I109" s="93"/>
      <c r="J109" s="122">
        <f>ROUND(J96+J101,2)</f>
        <v>0</v>
      </c>
      <c r="K109" s="93"/>
      <c r="L109" s="30"/>
    </row>
    <row r="110" spans="2:65" s="1" customFormat="1" ht="6.95" customHeight="1">
      <c r="B110" s="42"/>
      <c r="C110" s="43"/>
      <c r="D110" s="43"/>
      <c r="E110" s="43"/>
      <c r="F110" s="43"/>
      <c r="G110" s="43"/>
      <c r="H110" s="43"/>
      <c r="I110" s="43"/>
      <c r="J110" s="43"/>
      <c r="K110" s="43"/>
      <c r="L110" s="30"/>
    </row>
    <row r="114" spans="2:63" s="1" customFormat="1" ht="6.95" customHeight="1">
      <c r="B114" s="44"/>
      <c r="C114" s="45"/>
      <c r="D114" s="45"/>
      <c r="E114" s="45"/>
      <c r="F114" s="45"/>
      <c r="G114" s="45"/>
      <c r="H114" s="45"/>
      <c r="I114" s="45"/>
      <c r="J114" s="45"/>
      <c r="K114" s="45"/>
      <c r="L114" s="30"/>
    </row>
    <row r="115" spans="2:63" s="1" customFormat="1" ht="24.95" customHeight="1">
      <c r="B115" s="30"/>
      <c r="C115" s="19" t="s">
        <v>177</v>
      </c>
      <c r="L115" s="30"/>
    </row>
    <row r="116" spans="2:63" s="1" customFormat="1" ht="6.95" customHeight="1">
      <c r="B116" s="30"/>
      <c r="L116" s="30"/>
    </row>
    <row r="117" spans="2:63" s="1" customFormat="1" ht="12" customHeight="1">
      <c r="B117" s="30"/>
      <c r="C117" s="25" t="s">
        <v>16</v>
      </c>
      <c r="L117" s="30"/>
    </row>
    <row r="118" spans="2:63" s="1" customFormat="1" ht="16.5" customHeight="1">
      <c r="B118" s="30"/>
      <c r="E118" s="236" t="str">
        <f>E7</f>
        <v>Jihozápadní trolejbusová tangenta Jihlava</v>
      </c>
      <c r="F118" s="237"/>
      <c r="G118" s="237"/>
      <c r="H118" s="237"/>
      <c r="L118" s="30"/>
    </row>
    <row r="119" spans="2:63" s="1" customFormat="1" ht="12" customHeight="1">
      <c r="B119" s="30"/>
      <c r="C119" s="25" t="s">
        <v>148</v>
      </c>
      <c r="L119" s="30"/>
    </row>
    <row r="120" spans="2:63" s="1" customFormat="1" ht="16.5" customHeight="1">
      <c r="B120" s="30"/>
      <c r="E120" s="201" t="str">
        <f>E9</f>
        <v>F09 - DIO</v>
      </c>
      <c r="F120" s="238"/>
      <c r="G120" s="238"/>
      <c r="H120" s="238"/>
      <c r="L120" s="30"/>
    </row>
    <row r="121" spans="2:63" s="1" customFormat="1" ht="6.95" customHeight="1">
      <c r="B121" s="30"/>
      <c r="L121" s="30"/>
    </row>
    <row r="122" spans="2:63" s="1" customFormat="1" ht="12" customHeight="1">
      <c r="B122" s="30"/>
      <c r="C122" s="25" t="s">
        <v>20</v>
      </c>
      <c r="F122" s="23" t="str">
        <f>F12</f>
        <v>Jihlava</v>
      </c>
      <c r="I122" s="25" t="s">
        <v>22</v>
      </c>
      <c r="J122" s="50" t="str">
        <f>IF(J12="","",J12)</f>
        <v>26. 10. 2023</v>
      </c>
      <c r="L122" s="30"/>
    </row>
    <row r="123" spans="2:63" s="1" customFormat="1" ht="6.95" customHeight="1">
      <c r="B123" s="30"/>
      <c r="L123" s="30"/>
    </row>
    <row r="124" spans="2:63" s="1" customFormat="1" ht="15.2" customHeight="1">
      <c r="B124" s="30"/>
      <c r="C124" s="25" t="s">
        <v>24</v>
      </c>
      <c r="F124" s="23" t="str">
        <f>E15</f>
        <v>Dopravní podnik města Jihlavy, a.s.</v>
      </c>
      <c r="I124" s="25" t="s">
        <v>30</v>
      </c>
      <c r="J124" s="28" t="str">
        <f>E21</f>
        <v xml:space="preserve"> </v>
      </c>
      <c r="L124" s="30"/>
    </row>
    <row r="125" spans="2:63" s="1" customFormat="1" ht="15.2" customHeight="1">
      <c r="B125" s="30"/>
      <c r="C125" s="25" t="s">
        <v>28</v>
      </c>
      <c r="F125" s="23" t="str">
        <f>IF(E18="","",E18)</f>
        <v>Vyplň údaj</v>
      </c>
      <c r="I125" s="25" t="s">
        <v>32</v>
      </c>
      <c r="J125" s="28" t="str">
        <f>E24</f>
        <v xml:space="preserve"> </v>
      </c>
      <c r="L125" s="30"/>
    </row>
    <row r="126" spans="2:63" s="1" customFormat="1" ht="10.35" customHeight="1">
      <c r="B126" s="30"/>
      <c r="L126" s="30"/>
    </row>
    <row r="127" spans="2:63" s="10" customFormat="1" ht="29.25" customHeight="1">
      <c r="B127" s="123"/>
      <c r="C127" s="124" t="s">
        <v>178</v>
      </c>
      <c r="D127" s="125" t="s">
        <v>59</v>
      </c>
      <c r="E127" s="125" t="s">
        <v>55</v>
      </c>
      <c r="F127" s="125" t="s">
        <v>56</v>
      </c>
      <c r="G127" s="125" t="s">
        <v>179</v>
      </c>
      <c r="H127" s="125" t="s">
        <v>180</v>
      </c>
      <c r="I127" s="125" t="s">
        <v>181</v>
      </c>
      <c r="J127" s="125" t="s">
        <v>154</v>
      </c>
      <c r="K127" s="126" t="s">
        <v>182</v>
      </c>
      <c r="L127" s="123"/>
      <c r="M127" s="57" t="s">
        <v>1</v>
      </c>
      <c r="N127" s="58" t="s">
        <v>38</v>
      </c>
      <c r="O127" s="58" t="s">
        <v>183</v>
      </c>
      <c r="P127" s="58" t="s">
        <v>184</v>
      </c>
      <c r="Q127" s="58" t="s">
        <v>185</v>
      </c>
      <c r="R127" s="58" t="s">
        <v>186</v>
      </c>
      <c r="S127" s="58" t="s">
        <v>187</v>
      </c>
      <c r="T127" s="59" t="s">
        <v>188</v>
      </c>
    </row>
    <row r="128" spans="2:63" s="1" customFormat="1" ht="22.9" customHeight="1">
      <c r="B128" s="30"/>
      <c r="C128" s="62" t="s">
        <v>189</v>
      </c>
      <c r="J128" s="127">
        <f>BK128</f>
        <v>0</v>
      </c>
      <c r="L128" s="30"/>
      <c r="M128" s="60"/>
      <c r="N128" s="51"/>
      <c r="O128" s="51"/>
      <c r="P128" s="128">
        <f>P129</f>
        <v>0</v>
      </c>
      <c r="Q128" s="51"/>
      <c r="R128" s="128">
        <f>R129</f>
        <v>0</v>
      </c>
      <c r="S128" s="51"/>
      <c r="T128" s="129">
        <f>T129</f>
        <v>0</v>
      </c>
      <c r="AT128" s="15" t="s">
        <v>73</v>
      </c>
      <c r="AU128" s="15" t="s">
        <v>156</v>
      </c>
      <c r="BK128" s="130">
        <f>BK129</f>
        <v>0</v>
      </c>
    </row>
    <row r="129" spans="2:65" s="11" customFormat="1" ht="25.9" customHeight="1">
      <c r="B129" s="131"/>
      <c r="D129" s="132" t="s">
        <v>73</v>
      </c>
      <c r="E129" s="133" t="s">
        <v>849</v>
      </c>
      <c r="F129" s="133" t="s">
        <v>850</v>
      </c>
      <c r="I129" s="134"/>
      <c r="J129" s="135">
        <f>BK129</f>
        <v>0</v>
      </c>
      <c r="L129" s="131"/>
      <c r="M129" s="136"/>
      <c r="P129" s="137">
        <f>P130</f>
        <v>0</v>
      </c>
      <c r="R129" s="137">
        <f>R130</f>
        <v>0</v>
      </c>
      <c r="T129" s="138">
        <f>T130</f>
        <v>0</v>
      </c>
      <c r="AR129" s="132" t="s">
        <v>82</v>
      </c>
      <c r="AT129" s="139" t="s">
        <v>73</v>
      </c>
      <c r="AU129" s="139" t="s">
        <v>74</v>
      </c>
      <c r="AY129" s="132" t="s">
        <v>193</v>
      </c>
      <c r="BK129" s="140">
        <f>BK130</f>
        <v>0</v>
      </c>
    </row>
    <row r="130" spans="2:65" s="11" customFormat="1" ht="22.9" customHeight="1">
      <c r="B130" s="131"/>
      <c r="D130" s="132" t="s">
        <v>73</v>
      </c>
      <c r="E130" s="141" t="s">
        <v>4244</v>
      </c>
      <c r="F130" s="141" t="s">
        <v>1</v>
      </c>
      <c r="I130" s="134"/>
      <c r="J130" s="142">
        <f>BK130</f>
        <v>0</v>
      </c>
      <c r="L130" s="131"/>
      <c r="M130" s="136"/>
      <c r="P130" s="137">
        <f>P131</f>
        <v>0</v>
      </c>
      <c r="R130" s="137">
        <f>R131</f>
        <v>0</v>
      </c>
      <c r="T130" s="138">
        <f>T131</f>
        <v>0</v>
      </c>
      <c r="AR130" s="132" t="s">
        <v>82</v>
      </c>
      <c r="AT130" s="139" t="s">
        <v>73</v>
      </c>
      <c r="AU130" s="139" t="s">
        <v>82</v>
      </c>
      <c r="AY130" s="132" t="s">
        <v>193</v>
      </c>
      <c r="BK130" s="140">
        <f>BK131</f>
        <v>0</v>
      </c>
    </row>
    <row r="131" spans="2:65" s="1" customFormat="1" ht="16.5" customHeight="1">
      <c r="B131" s="114"/>
      <c r="C131" s="157" t="s">
        <v>82</v>
      </c>
      <c r="D131" s="157" t="s">
        <v>207</v>
      </c>
      <c r="E131" s="158" t="s">
        <v>4245</v>
      </c>
      <c r="F131" s="159" t="s">
        <v>142</v>
      </c>
      <c r="G131" s="160" t="s">
        <v>199</v>
      </c>
      <c r="H131" s="161">
        <v>1</v>
      </c>
      <c r="I131" s="162"/>
      <c r="J131" s="163">
        <f>ROUND(I131*H131,2)</f>
        <v>0</v>
      </c>
      <c r="K131" s="159" t="s">
        <v>1</v>
      </c>
      <c r="L131" s="30"/>
      <c r="M131" s="183" t="s">
        <v>1</v>
      </c>
      <c r="N131" s="184" t="s">
        <v>39</v>
      </c>
      <c r="O131" s="185"/>
      <c r="P131" s="186">
        <f>O131*H131</f>
        <v>0</v>
      </c>
      <c r="Q131" s="186">
        <v>0</v>
      </c>
      <c r="R131" s="186">
        <f>Q131*H131</f>
        <v>0</v>
      </c>
      <c r="S131" s="186">
        <v>0</v>
      </c>
      <c r="T131" s="187">
        <f>S131*H131</f>
        <v>0</v>
      </c>
      <c r="AR131" s="155" t="s">
        <v>192</v>
      </c>
      <c r="AT131" s="155" t="s">
        <v>207</v>
      </c>
      <c r="AU131" s="155" t="s">
        <v>84</v>
      </c>
      <c r="AY131" s="15" t="s">
        <v>193</v>
      </c>
      <c r="BE131" s="156">
        <f>IF(N131="základní",J131,0)</f>
        <v>0</v>
      </c>
      <c r="BF131" s="156">
        <f>IF(N131="snížená",J131,0)</f>
        <v>0</v>
      </c>
      <c r="BG131" s="156">
        <f>IF(N131="zákl. přenesená",J131,0)</f>
        <v>0</v>
      </c>
      <c r="BH131" s="156">
        <f>IF(N131="sníž. přenesená",J131,0)</f>
        <v>0</v>
      </c>
      <c r="BI131" s="156">
        <f>IF(N131="nulová",J131,0)</f>
        <v>0</v>
      </c>
      <c r="BJ131" s="15" t="s">
        <v>82</v>
      </c>
      <c r="BK131" s="156">
        <f>ROUND(I131*H131,2)</f>
        <v>0</v>
      </c>
      <c r="BL131" s="15" t="s">
        <v>192</v>
      </c>
      <c r="BM131" s="155" t="s">
        <v>4246</v>
      </c>
    </row>
    <row r="132" spans="2:65" s="1" customFormat="1" ht="6.95" customHeight="1">
      <c r="B132" s="42"/>
      <c r="C132" s="43"/>
      <c r="D132" s="43"/>
      <c r="E132" s="43"/>
      <c r="F132" s="43"/>
      <c r="G132" s="43"/>
      <c r="H132" s="43"/>
      <c r="I132" s="43"/>
      <c r="J132" s="43"/>
      <c r="K132" s="43"/>
      <c r="L132" s="30"/>
    </row>
  </sheetData>
  <autoFilter ref="C127:K131" xr:uid="{00000000-0009-0000-0000-000015000000}"/>
  <mergeCells count="14">
    <mergeCell ref="D106:F106"/>
    <mergeCell ref="E118:H118"/>
    <mergeCell ref="E120:H120"/>
    <mergeCell ref="L2:V2"/>
    <mergeCell ref="E87:H87"/>
    <mergeCell ref="D102:F102"/>
    <mergeCell ref="D103:F103"/>
    <mergeCell ref="D104:F104"/>
    <mergeCell ref="D105:F105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BM153"/>
  <sheetViews>
    <sheetView showGridLines="0" workbookViewId="0">
      <selection activeCell="A2" sqref="A2"/>
    </sheetView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146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164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21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">
        <v>1</v>
      </c>
      <c r="L14" s="30"/>
    </row>
    <row r="15" spans="2:46" s="1" customFormat="1" ht="18" customHeight="1">
      <c r="B15" s="30"/>
      <c r="E15" s="23" t="s">
        <v>26</v>
      </c>
      <c r="I15" s="25" t="s">
        <v>27</v>
      </c>
      <c r="J15" s="23" t="s">
        <v>1</v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">
        <v>1</v>
      </c>
      <c r="L20" s="30"/>
    </row>
    <row r="21" spans="2:12" s="1" customFormat="1" ht="18" customHeight="1">
      <c r="B21" s="30"/>
      <c r="E21" s="23" t="s">
        <v>4247</v>
      </c>
      <c r="I21" s="25" t="s">
        <v>27</v>
      </c>
      <c r="J21" s="23" t="s">
        <v>1</v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J104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ROUND((SUM(BE104:BE111) + SUM(BE131:BE152)),  2)</f>
        <v>0</v>
      </c>
      <c r="I35" s="92">
        <v>0.21</v>
      </c>
      <c r="J35" s="91">
        <f>ROUND(((SUM(BE104:BE111) + SUM(BE131:BE152))*I35),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ROUND((SUM(BF104:BF111) + SUM(BF131:BF152)),  2)</f>
        <v>0</v>
      </c>
      <c r="I36" s="92">
        <v>0.15</v>
      </c>
      <c r="J36" s="91">
        <f>ROUND(((SUM(BF104:BF111) + SUM(BF131:BF152))*I36),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ROUND((SUM(BG104:BG111) + SUM(BG131:BG152)),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ROUND((SUM(BH104:BH111) + SUM(BH131:BH152)),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ROUND((SUM(BI104:BI111) + SUM(BI131:BI152)),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VRN - Vedlejší rozpočtové náklady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>Jihlava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>Elektroline a.s.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J131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359</v>
      </c>
      <c r="E97" s="106"/>
      <c r="F97" s="106"/>
      <c r="G97" s="106"/>
      <c r="H97" s="106"/>
      <c r="I97" s="106"/>
      <c r="J97" s="107">
        <f>J132</f>
        <v>0</v>
      </c>
      <c r="L97" s="104"/>
    </row>
    <row r="98" spans="2:65" s="8" customFormat="1" ht="24.95" customHeight="1">
      <c r="B98" s="104"/>
      <c r="D98" s="105" t="s">
        <v>164</v>
      </c>
      <c r="E98" s="106"/>
      <c r="F98" s="106"/>
      <c r="G98" s="106"/>
      <c r="H98" s="106"/>
      <c r="I98" s="106"/>
      <c r="J98" s="107">
        <f>J138</f>
        <v>0</v>
      </c>
      <c r="L98" s="104"/>
    </row>
    <row r="99" spans="2:65" s="9" customFormat="1" ht="19.899999999999999" customHeight="1">
      <c r="B99" s="108"/>
      <c r="D99" s="109" t="s">
        <v>969</v>
      </c>
      <c r="E99" s="110"/>
      <c r="F99" s="110"/>
      <c r="G99" s="110"/>
      <c r="H99" s="110"/>
      <c r="I99" s="110"/>
      <c r="J99" s="111">
        <f>J139</f>
        <v>0</v>
      </c>
      <c r="L99" s="108"/>
    </row>
    <row r="100" spans="2:65" s="9" customFormat="1" ht="19.899999999999999" customHeight="1">
      <c r="B100" s="108"/>
      <c r="D100" s="109" t="s">
        <v>362</v>
      </c>
      <c r="E100" s="110"/>
      <c r="F100" s="110"/>
      <c r="G100" s="110"/>
      <c r="H100" s="110"/>
      <c r="I100" s="110"/>
      <c r="J100" s="111">
        <f>J144</f>
        <v>0</v>
      </c>
      <c r="L100" s="108"/>
    </row>
    <row r="101" spans="2:65" s="9" customFormat="1" ht="19.899999999999999" customHeight="1">
      <c r="B101" s="108"/>
      <c r="D101" s="109" t="s">
        <v>166</v>
      </c>
      <c r="E101" s="110"/>
      <c r="F101" s="110"/>
      <c r="G101" s="110"/>
      <c r="H101" s="110"/>
      <c r="I101" s="110"/>
      <c r="J101" s="111">
        <f>J147</f>
        <v>0</v>
      </c>
      <c r="L101" s="108"/>
    </row>
    <row r="102" spans="2:65" s="1" customFormat="1" ht="21.75" customHeight="1">
      <c r="B102" s="30"/>
      <c r="L102" s="30"/>
    </row>
    <row r="103" spans="2:65" s="1" customFormat="1" ht="6.95" customHeight="1">
      <c r="B103" s="30"/>
      <c r="L103" s="30"/>
    </row>
    <row r="104" spans="2:65" s="1" customFormat="1" ht="29.25" customHeight="1">
      <c r="B104" s="30"/>
      <c r="C104" s="103" t="s">
        <v>168</v>
      </c>
      <c r="J104" s="112">
        <f>ROUND(J105 + J106 + J107 + J108 + J109 + J110,2)</f>
        <v>0</v>
      </c>
      <c r="L104" s="30"/>
      <c r="N104" s="113" t="s">
        <v>38</v>
      </c>
    </row>
    <row r="105" spans="2:65" s="1" customFormat="1" ht="18" customHeight="1">
      <c r="B105" s="114"/>
      <c r="C105" s="115"/>
      <c r="D105" s="240" t="s">
        <v>169</v>
      </c>
      <c r="E105" s="241"/>
      <c r="F105" s="241"/>
      <c r="G105" s="115"/>
      <c r="H105" s="115"/>
      <c r="I105" s="115"/>
      <c r="J105" s="117">
        <v>0</v>
      </c>
      <c r="K105" s="115"/>
      <c r="L105" s="114"/>
      <c r="M105" s="115"/>
      <c r="N105" s="118" t="s">
        <v>39</v>
      </c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9" t="s">
        <v>144</v>
      </c>
      <c r="AZ105" s="115"/>
      <c r="BA105" s="115"/>
      <c r="BB105" s="115"/>
      <c r="BC105" s="115"/>
      <c r="BD105" s="115"/>
      <c r="BE105" s="120">
        <f t="shared" ref="BE105:BE110" si="0">IF(N105="základní",J105,0)</f>
        <v>0</v>
      </c>
      <c r="BF105" s="120">
        <f t="shared" ref="BF105:BF110" si="1">IF(N105="snížená",J105,0)</f>
        <v>0</v>
      </c>
      <c r="BG105" s="120">
        <f t="shared" ref="BG105:BG110" si="2">IF(N105="zákl. přenesená",J105,0)</f>
        <v>0</v>
      </c>
      <c r="BH105" s="120">
        <f t="shared" ref="BH105:BH110" si="3">IF(N105="sníž. přenesená",J105,0)</f>
        <v>0</v>
      </c>
      <c r="BI105" s="120">
        <f t="shared" ref="BI105:BI110" si="4">IF(N105="nulová",J105,0)</f>
        <v>0</v>
      </c>
      <c r="BJ105" s="119" t="s">
        <v>82</v>
      </c>
      <c r="BK105" s="115"/>
      <c r="BL105" s="115"/>
      <c r="BM105" s="115"/>
    </row>
    <row r="106" spans="2:65" s="1" customFormat="1" ht="18" customHeight="1">
      <c r="B106" s="114"/>
      <c r="C106" s="115"/>
      <c r="D106" s="240" t="s">
        <v>170</v>
      </c>
      <c r="E106" s="241"/>
      <c r="F106" s="241"/>
      <c r="G106" s="115"/>
      <c r="H106" s="115"/>
      <c r="I106" s="115"/>
      <c r="J106" s="117">
        <v>0</v>
      </c>
      <c r="K106" s="115"/>
      <c r="L106" s="114"/>
      <c r="M106" s="115"/>
      <c r="N106" s="118" t="s">
        <v>39</v>
      </c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9" t="s">
        <v>144</v>
      </c>
      <c r="AZ106" s="115"/>
      <c r="BA106" s="115"/>
      <c r="BB106" s="115"/>
      <c r="BC106" s="115"/>
      <c r="BD106" s="115"/>
      <c r="BE106" s="120">
        <f t="shared" si="0"/>
        <v>0</v>
      </c>
      <c r="BF106" s="120">
        <f t="shared" si="1"/>
        <v>0</v>
      </c>
      <c r="BG106" s="120">
        <f t="shared" si="2"/>
        <v>0</v>
      </c>
      <c r="BH106" s="120">
        <f t="shared" si="3"/>
        <v>0</v>
      </c>
      <c r="BI106" s="120">
        <f t="shared" si="4"/>
        <v>0</v>
      </c>
      <c r="BJ106" s="119" t="s">
        <v>82</v>
      </c>
      <c r="BK106" s="115"/>
      <c r="BL106" s="115"/>
      <c r="BM106" s="115"/>
    </row>
    <row r="107" spans="2:65" s="1" customFormat="1" ht="18" customHeight="1">
      <c r="B107" s="114"/>
      <c r="C107" s="115"/>
      <c r="D107" s="240" t="s">
        <v>171</v>
      </c>
      <c r="E107" s="241"/>
      <c r="F107" s="241"/>
      <c r="G107" s="115"/>
      <c r="H107" s="115"/>
      <c r="I107" s="115"/>
      <c r="J107" s="117"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144</v>
      </c>
      <c r="AZ107" s="115"/>
      <c r="BA107" s="115"/>
      <c r="BB107" s="115"/>
      <c r="BC107" s="115"/>
      <c r="BD107" s="115"/>
      <c r="BE107" s="120">
        <f t="shared" si="0"/>
        <v>0</v>
      </c>
      <c r="BF107" s="120">
        <f t="shared" si="1"/>
        <v>0</v>
      </c>
      <c r="BG107" s="120">
        <f t="shared" si="2"/>
        <v>0</v>
      </c>
      <c r="BH107" s="120">
        <f t="shared" si="3"/>
        <v>0</v>
      </c>
      <c r="BI107" s="120">
        <f t="shared" si="4"/>
        <v>0</v>
      </c>
      <c r="BJ107" s="119" t="s">
        <v>82</v>
      </c>
      <c r="BK107" s="115"/>
      <c r="BL107" s="115"/>
      <c r="BM107" s="115"/>
    </row>
    <row r="108" spans="2:65" s="1" customFormat="1" ht="18" customHeight="1">
      <c r="B108" s="114"/>
      <c r="C108" s="115"/>
      <c r="D108" s="240" t="s">
        <v>172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si="0"/>
        <v>0</v>
      </c>
      <c r="BF108" s="120">
        <f t="shared" si="1"/>
        <v>0</v>
      </c>
      <c r="BG108" s="120">
        <f t="shared" si="2"/>
        <v>0</v>
      </c>
      <c r="BH108" s="120">
        <f t="shared" si="3"/>
        <v>0</v>
      </c>
      <c r="BI108" s="120">
        <f t="shared" si="4"/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240" t="s">
        <v>173</v>
      </c>
      <c r="E109" s="241"/>
      <c r="F109" s="241"/>
      <c r="G109" s="115"/>
      <c r="H109" s="115"/>
      <c r="I109" s="115"/>
      <c r="J109" s="117"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144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8" customHeight="1">
      <c r="B110" s="114"/>
      <c r="C110" s="115"/>
      <c r="D110" s="116" t="s">
        <v>174</v>
      </c>
      <c r="E110" s="115"/>
      <c r="F110" s="115"/>
      <c r="G110" s="115"/>
      <c r="H110" s="115"/>
      <c r="I110" s="115"/>
      <c r="J110" s="117">
        <f>ROUND(J30*T110,2)</f>
        <v>0</v>
      </c>
      <c r="K110" s="115"/>
      <c r="L110" s="114"/>
      <c r="M110" s="115"/>
      <c r="N110" s="118" t="s">
        <v>39</v>
      </c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9" t="s">
        <v>175</v>
      </c>
      <c r="AZ110" s="115"/>
      <c r="BA110" s="115"/>
      <c r="BB110" s="115"/>
      <c r="BC110" s="115"/>
      <c r="BD110" s="115"/>
      <c r="BE110" s="120">
        <f t="shared" si="0"/>
        <v>0</v>
      </c>
      <c r="BF110" s="120">
        <f t="shared" si="1"/>
        <v>0</v>
      </c>
      <c r="BG110" s="120">
        <f t="shared" si="2"/>
        <v>0</v>
      </c>
      <c r="BH110" s="120">
        <f t="shared" si="3"/>
        <v>0</v>
      </c>
      <c r="BI110" s="120">
        <f t="shared" si="4"/>
        <v>0</v>
      </c>
      <c r="BJ110" s="119" t="s">
        <v>82</v>
      </c>
      <c r="BK110" s="115"/>
      <c r="BL110" s="115"/>
      <c r="BM110" s="115"/>
    </row>
    <row r="111" spans="2:65" s="1" customFormat="1" ht="11.25">
      <c r="B111" s="30"/>
      <c r="L111" s="30"/>
    </row>
    <row r="112" spans="2:65" s="1" customFormat="1" ht="29.25" customHeight="1">
      <c r="B112" s="30"/>
      <c r="C112" s="121" t="s">
        <v>176</v>
      </c>
      <c r="D112" s="93"/>
      <c r="E112" s="93"/>
      <c r="F112" s="93"/>
      <c r="G112" s="93"/>
      <c r="H112" s="93"/>
      <c r="I112" s="93"/>
      <c r="J112" s="122">
        <f>ROUND(J96+J104,2)</f>
        <v>0</v>
      </c>
      <c r="K112" s="93"/>
      <c r="L112" s="30"/>
    </row>
    <row r="113" spans="2:12" s="1" customFormat="1" ht="6.95" customHeight="1">
      <c r="B113" s="42"/>
      <c r="C113" s="43"/>
      <c r="D113" s="43"/>
      <c r="E113" s="43"/>
      <c r="F113" s="43"/>
      <c r="G113" s="43"/>
      <c r="H113" s="43"/>
      <c r="I113" s="43"/>
      <c r="J113" s="43"/>
      <c r="K113" s="43"/>
      <c r="L113" s="30"/>
    </row>
    <row r="117" spans="2:12" s="1" customFormat="1" ht="6.95" customHeight="1">
      <c r="B117" s="44"/>
      <c r="C117" s="45"/>
      <c r="D117" s="45"/>
      <c r="E117" s="45"/>
      <c r="F117" s="45"/>
      <c r="G117" s="45"/>
      <c r="H117" s="45"/>
      <c r="I117" s="45"/>
      <c r="J117" s="45"/>
      <c r="K117" s="45"/>
      <c r="L117" s="30"/>
    </row>
    <row r="118" spans="2:12" s="1" customFormat="1" ht="24.95" customHeight="1">
      <c r="B118" s="30"/>
      <c r="C118" s="19" t="s">
        <v>177</v>
      </c>
      <c r="L118" s="30"/>
    </row>
    <row r="119" spans="2:12" s="1" customFormat="1" ht="6.95" customHeight="1">
      <c r="B119" s="30"/>
      <c r="L119" s="30"/>
    </row>
    <row r="120" spans="2:12" s="1" customFormat="1" ht="12" customHeight="1">
      <c r="B120" s="30"/>
      <c r="C120" s="25" t="s">
        <v>16</v>
      </c>
      <c r="L120" s="30"/>
    </row>
    <row r="121" spans="2:12" s="1" customFormat="1" ht="16.5" customHeight="1">
      <c r="B121" s="30"/>
      <c r="E121" s="236" t="str">
        <f>E7</f>
        <v>Jihozápadní trolejbusová tangenta Jihlava</v>
      </c>
      <c r="F121" s="237"/>
      <c r="G121" s="237"/>
      <c r="H121" s="237"/>
      <c r="L121" s="30"/>
    </row>
    <row r="122" spans="2:12" s="1" customFormat="1" ht="12" customHeight="1">
      <c r="B122" s="30"/>
      <c r="C122" s="25" t="s">
        <v>148</v>
      </c>
      <c r="L122" s="30"/>
    </row>
    <row r="123" spans="2:12" s="1" customFormat="1" ht="16.5" customHeight="1">
      <c r="B123" s="30"/>
      <c r="E123" s="201" t="str">
        <f>E9</f>
        <v>VRN - Vedlejší rozpočtové náklady</v>
      </c>
      <c r="F123" s="238"/>
      <c r="G123" s="238"/>
      <c r="H123" s="238"/>
      <c r="L123" s="30"/>
    </row>
    <row r="124" spans="2:12" s="1" customFormat="1" ht="6.95" customHeight="1">
      <c r="B124" s="30"/>
      <c r="L124" s="30"/>
    </row>
    <row r="125" spans="2:12" s="1" customFormat="1" ht="12" customHeight="1">
      <c r="B125" s="30"/>
      <c r="C125" s="25" t="s">
        <v>20</v>
      </c>
      <c r="F125" s="23" t="str">
        <f>F12</f>
        <v>Jihlava</v>
      </c>
      <c r="I125" s="25" t="s">
        <v>22</v>
      </c>
      <c r="J125" s="50" t="str">
        <f>IF(J12="","",J12)</f>
        <v>26. 10. 2023</v>
      </c>
      <c r="L125" s="30"/>
    </row>
    <row r="126" spans="2:12" s="1" customFormat="1" ht="6.95" customHeight="1">
      <c r="B126" s="30"/>
      <c r="L126" s="30"/>
    </row>
    <row r="127" spans="2:12" s="1" customFormat="1" ht="15.2" customHeight="1">
      <c r="B127" s="30"/>
      <c r="C127" s="25" t="s">
        <v>24</v>
      </c>
      <c r="F127" s="23" t="str">
        <f>E15</f>
        <v>Dopravní podnik města Jihlavy, a.s.</v>
      </c>
      <c r="I127" s="25" t="s">
        <v>30</v>
      </c>
      <c r="J127" s="28" t="str">
        <f>E21</f>
        <v>Elektroline a.s.</v>
      </c>
      <c r="L127" s="30"/>
    </row>
    <row r="128" spans="2:12" s="1" customFormat="1" ht="15.2" customHeight="1">
      <c r="B128" s="30"/>
      <c r="C128" s="25" t="s">
        <v>28</v>
      </c>
      <c r="F128" s="23" t="str">
        <f>IF(E18="","",E18)</f>
        <v>Vyplň údaj</v>
      </c>
      <c r="I128" s="25" t="s">
        <v>32</v>
      </c>
      <c r="J128" s="28" t="str">
        <f>E24</f>
        <v xml:space="preserve"> </v>
      </c>
      <c r="L128" s="30"/>
    </row>
    <row r="129" spans="2:65" s="1" customFormat="1" ht="10.35" customHeight="1">
      <c r="B129" s="30"/>
      <c r="L129" s="30"/>
    </row>
    <row r="130" spans="2:65" s="10" customFormat="1" ht="29.25" customHeight="1">
      <c r="B130" s="123"/>
      <c r="C130" s="124" t="s">
        <v>178</v>
      </c>
      <c r="D130" s="125" t="s">
        <v>59</v>
      </c>
      <c r="E130" s="125" t="s">
        <v>55</v>
      </c>
      <c r="F130" s="125" t="s">
        <v>56</v>
      </c>
      <c r="G130" s="125" t="s">
        <v>179</v>
      </c>
      <c r="H130" s="125" t="s">
        <v>180</v>
      </c>
      <c r="I130" s="125" t="s">
        <v>181</v>
      </c>
      <c r="J130" s="125" t="s">
        <v>154</v>
      </c>
      <c r="K130" s="126" t="s">
        <v>182</v>
      </c>
      <c r="L130" s="123"/>
      <c r="M130" s="57" t="s">
        <v>1</v>
      </c>
      <c r="N130" s="58" t="s">
        <v>38</v>
      </c>
      <c r="O130" s="58" t="s">
        <v>183</v>
      </c>
      <c r="P130" s="58" t="s">
        <v>184</v>
      </c>
      <c r="Q130" s="58" t="s">
        <v>185</v>
      </c>
      <c r="R130" s="58" t="s">
        <v>186</v>
      </c>
      <c r="S130" s="58" t="s">
        <v>187</v>
      </c>
      <c r="T130" s="59" t="s">
        <v>188</v>
      </c>
    </row>
    <row r="131" spans="2:65" s="1" customFormat="1" ht="22.9" customHeight="1">
      <c r="B131" s="30"/>
      <c r="C131" s="62" t="s">
        <v>189</v>
      </c>
      <c r="J131" s="127">
        <f>BK131</f>
        <v>0</v>
      </c>
      <c r="L131" s="30"/>
      <c r="M131" s="60"/>
      <c r="N131" s="51"/>
      <c r="O131" s="51"/>
      <c r="P131" s="128">
        <f>P132+P138</f>
        <v>0</v>
      </c>
      <c r="Q131" s="51"/>
      <c r="R131" s="128">
        <f>R132+R138</f>
        <v>0</v>
      </c>
      <c r="S131" s="51"/>
      <c r="T131" s="129">
        <f>T132+T138</f>
        <v>0</v>
      </c>
      <c r="AT131" s="15" t="s">
        <v>73</v>
      </c>
      <c r="AU131" s="15" t="s">
        <v>156</v>
      </c>
      <c r="BK131" s="130">
        <f>BK132+BK138</f>
        <v>0</v>
      </c>
    </row>
    <row r="132" spans="2:65" s="11" customFormat="1" ht="25.9" customHeight="1">
      <c r="B132" s="131"/>
      <c r="D132" s="132" t="s">
        <v>73</v>
      </c>
      <c r="E132" s="133" t="s">
        <v>465</v>
      </c>
      <c r="F132" s="133" t="s">
        <v>466</v>
      </c>
      <c r="I132" s="134"/>
      <c r="J132" s="135">
        <f>BK132</f>
        <v>0</v>
      </c>
      <c r="L132" s="131"/>
      <c r="M132" s="136"/>
      <c r="P132" s="137">
        <f>SUM(P133:P137)</f>
        <v>0</v>
      </c>
      <c r="R132" s="137">
        <f>SUM(R133:R137)</f>
        <v>0</v>
      </c>
      <c r="T132" s="138">
        <f>SUM(T133:T137)</f>
        <v>0</v>
      </c>
      <c r="AR132" s="132" t="s">
        <v>192</v>
      </c>
      <c r="AT132" s="139" t="s">
        <v>73</v>
      </c>
      <c r="AU132" s="139" t="s">
        <v>74</v>
      </c>
      <c r="AY132" s="132" t="s">
        <v>193</v>
      </c>
      <c r="BK132" s="140">
        <f>SUM(BK133:BK137)</f>
        <v>0</v>
      </c>
    </row>
    <row r="133" spans="2:65" s="1" customFormat="1" ht="21.75" customHeight="1">
      <c r="B133" s="114"/>
      <c r="C133" s="157" t="s">
        <v>82</v>
      </c>
      <c r="D133" s="157" t="s">
        <v>207</v>
      </c>
      <c r="E133" s="158" t="s">
        <v>757</v>
      </c>
      <c r="F133" s="159" t="s">
        <v>4248</v>
      </c>
      <c r="G133" s="160" t="s">
        <v>353</v>
      </c>
      <c r="H133" s="161">
        <v>80</v>
      </c>
      <c r="I133" s="162"/>
      <c r="J133" s="163">
        <f>ROUND(I133*H133,2)</f>
        <v>0</v>
      </c>
      <c r="K133" s="159" t="s">
        <v>1</v>
      </c>
      <c r="L133" s="30"/>
      <c r="M133" s="164" t="s">
        <v>1</v>
      </c>
      <c r="N133" s="113" t="s">
        <v>39</v>
      </c>
      <c r="P133" s="153">
        <f>O133*H133</f>
        <v>0</v>
      </c>
      <c r="Q133" s="153">
        <v>0</v>
      </c>
      <c r="R133" s="153">
        <f>Q133*H133</f>
        <v>0</v>
      </c>
      <c r="S133" s="153">
        <v>0</v>
      </c>
      <c r="T133" s="154">
        <f>S133*H133</f>
        <v>0</v>
      </c>
      <c r="AR133" s="155" t="s">
        <v>1004</v>
      </c>
      <c r="AT133" s="155" t="s">
        <v>207</v>
      </c>
      <c r="AU133" s="155" t="s">
        <v>82</v>
      </c>
      <c r="AY133" s="15" t="s">
        <v>193</v>
      </c>
      <c r="BE133" s="156">
        <f>IF(N133="základní",J133,0)</f>
        <v>0</v>
      </c>
      <c r="BF133" s="156">
        <f>IF(N133="snížená",J133,0)</f>
        <v>0</v>
      </c>
      <c r="BG133" s="156">
        <f>IF(N133="zákl. přenesená",J133,0)</f>
        <v>0</v>
      </c>
      <c r="BH133" s="156">
        <f>IF(N133="sníž. přenesená",J133,0)</f>
        <v>0</v>
      </c>
      <c r="BI133" s="156">
        <f>IF(N133="nulová",J133,0)</f>
        <v>0</v>
      </c>
      <c r="BJ133" s="15" t="s">
        <v>82</v>
      </c>
      <c r="BK133" s="156">
        <f>ROUND(I133*H133,2)</f>
        <v>0</v>
      </c>
      <c r="BL133" s="15" t="s">
        <v>1004</v>
      </c>
      <c r="BM133" s="155" t="s">
        <v>4249</v>
      </c>
    </row>
    <row r="134" spans="2:65" s="1" customFormat="1" ht="16.5" customHeight="1">
      <c r="B134" s="114"/>
      <c r="C134" s="157" t="s">
        <v>84</v>
      </c>
      <c r="D134" s="157" t="s">
        <v>207</v>
      </c>
      <c r="E134" s="158" t="s">
        <v>4250</v>
      </c>
      <c r="F134" s="159" t="s">
        <v>4251</v>
      </c>
      <c r="G134" s="160" t="s">
        <v>353</v>
      </c>
      <c r="H134" s="161">
        <v>80</v>
      </c>
      <c r="I134" s="162"/>
      <c r="J134" s="163">
        <f>ROUND(I134*H134,2)</f>
        <v>0</v>
      </c>
      <c r="K134" s="159" t="s">
        <v>1</v>
      </c>
      <c r="L134" s="30"/>
      <c r="M134" s="164" t="s">
        <v>1</v>
      </c>
      <c r="N134" s="113" t="s">
        <v>39</v>
      </c>
      <c r="P134" s="153">
        <f>O134*H134</f>
        <v>0</v>
      </c>
      <c r="Q134" s="153">
        <v>0</v>
      </c>
      <c r="R134" s="153">
        <f>Q134*H134</f>
        <v>0</v>
      </c>
      <c r="S134" s="153">
        <v>0</v>
      </c>
      <c r="T134" s="154">
        <f>S134*H134</f>
        <v>0</v>
      </c>
      <c r="AR134" s="155" t="s">
        <v>1004</v>
      </c>
      <c r="AT134" s="155" t="s">
        <v>207</v>
      </c>
      <c r="AU134" s="155" t="s">
        <v>82</v>
      </c>
      <c r="AY134" s="15" t="s">
        <v>193</v>
      </c>
      <c r="BE134" s="156">
        <f>IF(N134="základní",J134,0)</f>
        <v>0</v>
      </c>
      <c r="BF134" s="156">
        <f>IF(N134="snížená",J134,0)</f>
        <v>0</v>
      </c>
      <c r="BG134" s="156">
        <f>IF(N134="zákl. přenesená",J134,0)</f>
        <v>0</v>
      </c>
      <c r="BH134" s="156">
        <f>IF(N134="sníž. přenesená",J134,0)</f>
        <v>0</v>
      </c>
      <c r="BI134" s="156">
        <f>IF(N134="nulová",J134,0)</f>
        <v>0</v>
      </c>
      <c r="BJ134" s="15" t="s">
        <v>82</v>
      </c>
      <c r="BK134" s="156">
        <f>ROUND(I134*H134,2)</f>
        <v>0</v>
      </c>
      <c r="BL134" s="15" t="s">
        <v>1004</v>
      </c>
      <c r="BM134" s="155" t="s">
        <v>4252</v>
      </c>
    </row>
    <row r="135" spans="2:65" s="1" customFormat="1" ht="24.2" customHeight="1">
      <c r="B135" s="114"/>
      <c r="C135" s="157" t="s">
        <v>203</v>
      </c>
      <c r="D135" s="157" t="s">
        <v>207</v>
      </c>
      <c r="E135" s="158" t="s">
        <v>4253</v>
      </c>
      <c r="F135" s="159" t="s">
        <v>4254</v>
      </c>
      <c r="G135" s="160" t="s">
        <v>353</v>
      </c>
      <c r="H135" s="161">
        <v>80</v>
      </c>
      <c r="I135" s="162"/>
      <c r="J135" s="163">
        <f>ROUND(I135*H135,2)</f>
        <v>0</v>
      </c>
      <c r="K135" s="159" t="s">
        <v>1003</v>
      </c>
      <c r="L135" s="30"/>
      <c r="M135" s="164" t="s">
        <v>1</v>
      </c>
      <c r="N135" s="113" t="s">
        <v>39</v>
      </c>
      <c r="P135" s="153">
        <f>O135*H135</f>
        <v>0</v>
      </c>
      <c r="Q135" s="153">
        <v>0</v>
      </c>
      <c r="R135" s="153">
        <f>Q135*H135</f>
        <v>0</v>
      </c>
      <c r="S135" s="153">
        <v>0</v>
      </c>
      <c r="T135" s="154">
        <f>S135*H135</f>
        <v>0</v>
      </c>
      <c r="AR135" s="155" t="s">
        <v>1004</v>
      </c>
      <c r="AT135" s="155" t="s">
        <v>207</v>
      </c>
      <c r="AU135" s="155" t="s">
        <v>82</v>
      </c>
      <c r="AY135" s="15" t="s">
        <v>193</v>
      </c>
      <c r="BE135" s="156">
        <f>IF(N135="základní",J135,0)</f>
        <v>0</v>
      </c>
      <c r="BF135" s="156">
        <f>IF(N135="snížená",J135,0)</f>
        <v>0</v>
      </c>
      <c r="BG135" s="156">
        <f>IF(N135="zákl. přenesená",J135,0)</f>
        <v>0</v>
      </c>
      <c r="BH135" s="156">
        <f>IF(N135="sníž. přenesená",J135,0)</f>
        <v>0</v>
      </c>
      <c r="BI135" s="156">
        <f>IF(N135="nulová",J135,0)</f>
        <v>0</v>
      </c>
      <c r="BJ135" s="15" t="s">
        <v>82</v>
      </c>
      <c r="BK135" s="156">
        <f>ROUND(I135*H135,2)</f>
        <v>0</v>
      </c>
      <c r="BL135" s="15" t="s">
        <v>1004</v>
      </c>
      <c r="BM135" s="155" t="s">
        <v>4255</v>
      </c>
    </row>
    <row r="136" spans="2:65" s="1" customFormat="1" ht="11.25">
      <c r="B136" s="30"/>
      <c r="D136" s="180" t="s">
        <v>286</v>
      </c>
      <c r="F136" s="181" t="s">
        <v>4256</v>
      </c>
      <c r="I136" s="115"/>
      <c r="L136" s="30"/>
      <c r="M136" s="182"/>
      <c r="T136" s="54"/>
      <c r="AT136" s="15" t="s">
        <v>286</v>
      </c>
      <c r="AU136" s="15" t="s">
        <v>82</v>
      </c>
    </row>
    <row r="137" spans="2:65" s="1" customFormat="1" ht="33" customHeight="1">
      <c r="B137" s="114"/>
      <c r="C137" s="157" t="s">
        <v>192</v>
      </c>
      <c r="D137" s="157" t="s">
        <v>207</v>
      </c>
      <c r="E137" s="158" t="s">
        <v>4257</v>
      </c>
      <c r="F137" s="159" t="s">
        <v>4258</v>
      </c>
      <c r="G137" s="160" t="s">
        <v>353</v>
      </c>
      <c r="H137" s="161">
        <v>80</v>
      </c>
      <c r="I137" s="162"/>
      <c r="J137" s="163">
        <f>ROUND(I137*H137,2)</f>
        <v>0</v>
      </c>
      <c r="K137" s="159" t="s">
        <v>1</v>
      </c>
      <c r="L137" s="30"/>
      <c r="M137" s="164" t="s">
        <v>1</v>
      </c>
      <c r="N137" s="113" t="s">
        <v>39</v>
      </c>
      <c r="P137" s="153">
        <f>O137*H137</f>
        <v>0</v>
      </c>
      <c r="Q137" s="153">
        <v>0</v>
      </c>
      <c r="R137" s="153">
        <f>Q137*H137</f>
        <v>0</v>
      </c>
      <c r="S137" s="153">
        <v>0</v>
      </c>
      <c r="T137" s="154">
        <f>S137*H137</f>
        <v>0</v>
      </c>
      <c r="AR137" s="155" t="s">
        <v>192</v>
      </c>
      <c r="AT137" s="155" t="s">
        <v>207</v>
      </c>
      <c r="AU137" s="155" t="s">
        <v>82</v>
      </c>
      <c r="AY137" s="15" t="s">
        <v>193</v>
      </c>
      <c r="BE137" s="156">
        <f>IF(N137="základní",J137,0)</f>
        <v>0</v>
      </c>
      <c r="BF137" s="156">
        <f>IF(N137="snížená",J137,0)</f>
        <v>0</v>
      </c>
      <c r="BG137" s="156">
        <f>IF(N137="zákl. přenesená",J137,0)</f>
        <v>0</v>
      </c>
      <c r="BH137" s="156">
        <f>IF(N137="sníž. přenesená",J137,0)</f>
        <v>0</v>
      </c>
      <c r="BI137" s="156">
        <f>IF(N137="nulová",J137,0)</f>
        <v>0</v>
      </c>
      <c r="BJ137" s="15" t="s">
        <v>82</v>
      </c>
      <c r="BK137" s="156">
        <f>ROUND(I137*H137,2)</f>
        <v>0</v>
      </c>
      <c r="BL137" s="15" t="s">
        <v>192</v>
      </c>
      <c r="BM137" s="155" t="s">
        <v>4259</v>
      </c>
    </row>
    <row r="138" spans="2:65" s="11" customFormat="1" ht="25.9" customHeight="1">
      <c r="B138" s="131"/>
      <c r="D138" s="132" t="s">
        <v>73</v>
      </c>
      <c r="E138" s="133" t="s">
        <v>144</v>
      </c>
      <c r="F138" s="133" t="s">
        <v>145</v>
      </c>
      <c r="I138" s="134"/>
      <c r="J138" s="135">
        <f>BK138</f>
        <v>0</v>
      </c>
      <c r="L138" s="131"/>
      <c r="M138" s="136"/>
      <c r="P138" s="137">
        <f>P139+P144+P147</f>
        <v>0</v>
      </c>
      <c r="R138" s="137">
        <f>R139+R144+R147</f>
        <v>0</v>
      </c>
      <c r="T138" s="138">
        <f>T139+T144+T147</f>
        <v>0</v>
      </c>
      <c r="AR138" s="132" t="s">
        <v>211</v>
      </c>
      <c r="AT138" s="139" t="s">
        <v>73</v>
      </c>
      <c r="AU138" s="139" t="s">
        <v>74</v>
      </c>
      <c r="AY138" s="132" t="s">
        <v>193</v>
      </c>
      <c r="BK138" s="140">
        <f>BK139+BK144+BK147</f>
        <v>0</v>
      </c>
    </row>
    <row r="139" spans="2:65" s="11" customFormat="1" ht="22.9" customHeight="1">
      <c r="B139" s="131"/>
      <c r="D139" s="132" t="s">
        <v>73</v>
      </c>
      <c r="E139" s="141" t="s">
        <v>335</v>
      </c>
      <c r="F139" s="141" t="s">
        <v>1107</v>
      </c>
      <c r="I139" s="134"/>
      <c r="J139" s="142">
        <f>BK139</f>
        <v>0</v>
      </c>
      <c r="L139" s="131"/>
      <c r="M139" s="136"/>
      <c r="P139" s="137">
        <f>SUM(P140:P143)</f>
        <v>0</v>
      </c>
      <c r="R139" s="137">
        <f>SUM(R140:R143)</f>
        <v>0</v>
      </c>
      <c r="T139" s="138">
        <f>SUM(T140:T143)</f>
        <v>0</v>
      </c>
      <c r="AR139" s="132" t="s">
        <v>211</v>
      </c>
      <c r="AT139" s="139" t="s">
        <v>73</v>
      </c>
      <c r="AU139" s="139" t="s">
        <v>82</v>
      </c>
      <c r="AY139" s="132" t="s">
        <v>193</v>
      </c>
      <c r="BK139" s="140">
        <f>SUM(BK140:BK143)</f>
        <v>0</v>
      </c>
    </row>
    <row r="140" spans="2:65" s="1" customFormat="1" ht="24.2" customHeight="1">
      <c r="B140" s="114"/>
      <c r="C140" s="157" t="s">
        <v>211</v>
      </c>
      <c r="D140" s="157" t="s">
        <v>207</v>
      </c>
      <c r="E140" s="158" t="s">
        <v>4260</v>
      </c>
      <c r="F140" s="159" t="s">
        <v>4261</v>
      </c>
      <c r="G140" s="160" t="s">
        <v>4262</v>
      </c>
      <c r="H140" s="161">
        <v>1</v>
      </c>
      <c r="I140" s="162"/>
      <c r="J140" s="163">
        <f>ROUND(I140*H140,2)</f>
        <v>0</v>
      </c>
      <c r="K140" s="159" t="s">
        <v>1</v>
      </c>
      <c r="L140" s="30"/>
      <c r="M140" s="164" t="s">
        <v>1</v>
      </c>
      <c r="N140" s="113" t="s">
        <v>39</v>
      </c>
      <c r="P140" s="153">
        <f>O140*H140</f>
        <v>0</v>
      </c>
      <c r="Q140" s="153">
        <v>0</v>
      </c>
      <c r="R140" s="153">
        <f>Q140*H140</f>
        <v>0</v>
      </c>
      <c r="S140" s="153">
        <v>0</v>
      </c>
      <c r="T140" s="154">
        <f>S140*H140</f>
        <v>0</v>
      </c>
      <c r="AR140" s="155" t="s">
        <v>1110</v>
      </c>
      <c r="AT140" s="155" t="s">
        <v>207</v>
      </c>
      <c r="AU140" s="155" t="s">
        <v>84</v>
      </c>
      <c r="AY140" s="15" t="s">
        <v>193</v>
      </c>
      <c r="BE140" s="156">
        <f>IF(N140="základní",J140,0)</f>
        <v>0</v>
      </c>
      <c r="BF140" s="156">
        <f>IF(N140="snížená",J140,0)</f>
        <v>0</v>
      </c>
      <c r="BG140" s="156">
        <f>IF(N140="zákl. přenesená",J140,0)</f>
        <v>0</v>
      </c>
      <c r="BH140" s="156">
        <f>IF(N140="sníž. přenesená",J140,0)</f>
        <v>0</v>
      </c>
      <c r="BI140" s="156">
        <f>IF(N140="nulová",J140,0)</f>
        <v>0</v>
      </c>
      <c r="BJ140" s="15" t="s">
        <v>82</v>
      </c>
      <c r="BK140" s="156">
        <f>ROUND(I140*H140,2)</f>
        <v>0</v>
      </c>
      <c r="BL140" s="15" t="s">
        <v>1110</v>
      </c>
      <c r="BM140" s="155" t="s">
        <v>4263</v>
      </c>
    </row>
    <row r="141" spans="2:65" s="1" customFormat="1" ht="24.2" customHeight="1">
      <c r="B141" s="114"/>
      <c r="C141" s="157" t="s">
        <v>206</v>
      </c>
      <c r="D141" s="157" t="s">
        <v>207</v>
      </c>
      <c r="E141" s="158" t="s">
        <v>4264</v>
      </c>
      <c r="F141" s="159" t="s">
        <v>4265</v>
      </c>
      <c r="G141" s="160" t="s">
        <v>4262</v>
      </c>
      <c r="H141" s="161">
        <v>1</v>
      </c>
      <c r="I141" s="162"/>
      <c r="J141" s="163">
        <f>ROUND(I141*H141,2)</f>
        <v>0</v>
      </c>
      <c r="K141" s="159" t="s">
        <v>1</v>
      </c>
      <c r="L141" s="30"/>
      <c r="M141" s="164" t="s">
        <v>1</v>
      </c>
      <c r="N141" s="113" t="s">
        <v>39</v>
      </c>
      <c r="P141" s="153">
        <f>O141*H141</f>
        <v>0</v>
      </c>
      <c r="Q141" s="153">
        <v>0</v>
      </c>
      <c r="R141" s="153">
        <f>Q141*H141</f>
        <v>0</v>
      </c>
      <c r="S141" s="153">
        <v>0</v>
      </c>
      <c r="T141" s="154">
        <f>S141*H141</f>
        <v>0</v>
      </c>
      <c r="AR141" s="155" t="s">
        <v>1110</v>
      </c>
      <c r="AT141" s="155" t="s">
        <v>207</v>
      </c>
      <c r="AU141" s="155" t="s">
        <v>84</v>
      </c>
      <c r="AY141" s="15" t="s">
        <v>193</v>
      </c>
      <c r="BE141" s="156">
        <f>IF(N141="základní",J141,0)</f>
        <v>0</v>
      </c>
      <c r="BF141" s="156">
        <f>IF(N141="snížená",J141,0)</f>
        <v>0</v>
      </c>
      <c r="BG141" s="156">
        <f>IF(N141="zákl. přenesená",J141,0)</f>
        <v>0</v>
      </c>
      <c r="BH141" s="156">
        <f>IF(N141="sníž. přenesená",J141,0)</f>
        <v>0</v>
      </c>
      <c r="BI141" s="156">
        <f>IF(N141="nulová",J141,0)</f>
        <v>0</v>
      </c>
      <c r="BJ141" s="15" t="s">
        <v>82</v>
      </c>
      <c r="BK141" s="156">
        <f>ROUND(I141*H141,2)</f>
        <v>0</v>
      </c>
      <c r="BL141" s="15" t="s">
        <v>1110</v>
      </c>
      <c r="BM141" s="155" t="s">
        <v>4266</v>
      </c>
    </row>
    <row r="142" spans="2:65" s="1" customFormat="1" ht="24.2" customHeight="1">
      <c r="B142" s="114"/>
      <c r="C142" s="157" t="s">
        <v>228</v>
      </c>
      <c r="D142" s="157" t="s">
        <v>207</v>
      </c>
      <c r="E142" s="158" t="s">
        <v>338</v>
      </c>
      <c r="F142" s="159" t="s">
        <v>1108</v>
      </c>
      <c r="G142" s="160" t="s">
        <v>1109</v>
      </c>
      <c r="H142" s="161">
        <v>1</v>
      </c>
      <c r="I142" s="162"/>
      <c r="J142" s="163">
        <f>ROUND(I142*H142,2)</f>
        <v>0</v>
      </c>
      <c r="K142" s="159" t="s">
        <v>1</v>
      </c>
      <c r="L142" s="30"/>
      <c r="M142" s="164" t="s">
        <v>1</v>
      </c>
      <c r="N142" s="113" t="s">
        <v>39</v>
      </c>
      <c r="P142" s="153">
        <f>O142*H142</f>
        <v>0</v>
      </c>
      <c r="Q142" s="153">
        <v>0</v>
      </c>
      <c r="R142" s="153">
        <f>Q142*H142</f>
        <v>0</v>
      </c>
      <c r="S142" s="153">
        <v>0</v>
      </c>
      <c r="T142" s="154">
        <f>S142*H142</f>
        <v>0</v>
      </c>
      <c r="AR142" s="155" t="s">
        <v>1110</v>
      </c>
      <c r="AT142" s="155" t="s">
        <v>207</v>
      </c>
      <c r="AU142" s="155" t="s">
        <v>84</v>
      </c>
      <c r="AY142" s="15" t="s">
        <v>193</v>
      </c>
      <c r="BE142" s="156">
        <f>IF(N142="základní",J142,0)</f>
        <v>0</v>
      </c>
      <c r="BF142" s="156">
        <f>IF(N142="snížená",J142,0)</f>
        <v>0</v>
      </c>
      <c r="BG142" s="156">
        <f>IF(N142="zákl. přenesená",J142,0)</f>
        <v>0</v>
      </c>
      <c r="BH142" s="156">
        <f>IF(N142="sníž. přenesená",J142,0)</f>
        <v>0</v>
      </c>
      <c r="BI142" s="156">
        <f>IF(N142="nulová",J142,0)</f>
        <v>0</v>
      </c>
      <c r="BJ142" s="15" t="s">
        <v>82</v>
      </c>
      <c r="BK142" s="156">
        <f>ROUND(I142*H142,2)</f>
        <v>0</v>
      </c>
      <c r="BL142" s="15" t="s">
        <v>1110</v>
      </c>
      <c r="BM142" s="155" t="s">
        <v>4267</v>
      </c>
    </row>
    <row r="143" spans="2:65" s="1" customFormat="1" ht="24.2" customHeight="1">
      <c r="B143" s="114"/>
      <c r="C143" s="157" t="s">
        <v>200</v>
      </c>
      <c r="D143" s="157" t="s">
        <v>207</v>
      </c>
      <c r="E143" s="158" t="s">
        <v>4268</v>
      </c>
      <c r="F143" s="159" t="s">
        <v>4269</v>
      </c>
      <c r="G143" s="160" t="s">
        <v>1109</v>
      </c>
      <c r="H143" s="161">
        <v>1</v>
      </c>
      <c r="I143" s="162"/>
      <c r="J143" s="163">
        <f>ROUND(I143*H143,2)</f>
        <v>0</v>
      </c>
      <c r="K143" s="159" t="s">
        <v>1</v>
      </c>
      <c r="L143" s="30"/>
      <c r="M143" s="164" t="s">
        <v>1</v>
      </c>
      <c r="N143" s="113" t="s">
        <v>39</v>
      </c>
      <c r="P143" s="153">
        <f>O143*H143</f>
        <v>0</v>
      </c>
      <c r="Q143" s="153">
        <v>0</v>
      </c>
      <c r="R143" s="153">
        <f>Q143*H143</f>
        <v>0</v>
      </c>
      <c r="S143" s="153">
        <v>0</v>
      </c>
      <c r="T143" s="154">
        <f>S143*H143</f>
        <v>0</v>
      </c>
      <c r="AR143" s="155" t="s">
        <v>1004</v>
      </c>
      <c r="AT143" s="155" t="s">
        <v>207</v>
      </c>
      <c r="AU143" s="155" t="s">
        <v>84</v>
      </c>
      <c r="AY143" s="15" t="s">
        <v>193</v>
      </c>
      <c r="BE143" s="156">
        <f>IF(N143="základní",J143,0)</f>
        <v>0</v>
      </c>
      <c r="BF143" s="156">
        <f>IF(N143="snížená",J143,0)</f>
        <v>0</v>
      </c>
      <c r="BG143" s="156">
        <f>IF(N143="zákl. přenesená",J143,0)</f>
        <v>0</v>
      </c>
      <c r="BH143" s="156">
        <f>IF(N143="sníž. přenesená",J143,0)</f>
        <v>0</v>
      </c>
      <c r="BI143" s="156">
        <f>IF(N143="nulová",J143,0)</f>
        <v>0</v>
      </c>
      <c r="BJ143" s="15" t="s">
        <v>82</v>
      </c>
      <c r="BK143" s="156">
        <f>ROUND(I143*H143,2)</f>
        <v>0</v>
      </c>
      <c r="BL143" s="15" t="s">
        <v>1004</v>
      </c>
      <c r="BM143" s="155" t="s">
        <v>4270</v>
      </c>
    </row>
    <row r="144" spans="2:65" s="11" customFormat="1" ht="22.9" customHeight="1">
      <c r="B144" s="131"/>
      <c r="D144" s="132" t="s">
        <v>73</v>
      </c>
      <c r="E144" s="141" t="s">
        <v>513</v>
      </c>
      <c r="F144" s="141" t="s">
        <v>169</v>
      </c>
      <c r="I144" s="134"/>
      <c r="J144" s="142">
        <f>BK144</f>
        <v>0</v>
      </c>
      <c r="L144" s="131"/>
      <c r="M144" s="136"/>
      <c r="P144" s="137">
        <f>SUM(P145:P146)</f>
        <v>0</v>
      </c>
      <c r="R144" s="137">
        <f>SUM(R145:R146)</f>
        <v>0</v>
      </c>
      <c r="T144" s="138">
        <f>SUM(T145:T146)</f>
        <v>0</v>
      </c>
      <c r="AR144" s="132" t="s">
        <v>211</v>
      </c>
      <c r="AT144" s="139" t="s">
        <v>73</v>
      </c>
      <c r="AU144" s="139" t="s">
        <v>82</v>
      </c>
      <c r="AY144" s="132" t="s">
        <v>193</v>
      </c>
      <c r="BK144" s="140">
        <f>SUM(BK145:BK146)</f>
        <v>0</v>
      </c>
    </row>
    <row r="145" spans="2:65" s="1" customFormat="1" ht="24.2" customHeight="1">
      <c r="B145" s="114"/>
      <c r="C145" s="157" t="s">
        <v>236</v>
      </c>
      <c r="D145" s="157" t="s">
        <v>207</v>
      </c>
      <c r="E145" s="158" t="s">
        <v>515</v>
      </c>
      <c r="F145" s="159" t="s">
        <v>169</v>
      </c>
      <c r="G145" s="160" t="s">
        <v>4262</v>
      </c>
      <c r="H145" s="161">
        <v>1</v>
      </c>
      <c r="I145" s="162"/>
      <c r="J145" s="163">
        <f>ROUND(I145*H145,2)</f>
        <v>0</v>
      </c>
      <c r="K145" s="159" t="s">
        <v>1</v>
      </c>
      <c r="L145" s="30"/>
      <c r="M145" s="164" t="s">
        <v>1</v>
      </c>
      <c r="N145" s="113" t="s">
        <v>39</v>
      </c>
      <c r="P145" s="153">
        <f>O145*H145</f>
        <v>0</v>
      </c>
      <c r="Q145" s="153">
        <v>0</v>
      </c>
      <c r="R145" s="153">
        <f>Q145*H145</f>
        <v>0</v>
      </c>
      <c r="S145" s="153">
        <v>0</v>
      </c>
      <c r="T145" s="154">
        <f>S145*H145</f>
        <v>0</v>
      </c>
      <c r="AR145" s="155" t="s">
        <v>1110</v>
      </c>
      <c r="AT145" s="155" t="s">
        <v>207</v>
      </c>
      <c r="AU145" s="155" t="s">
        <v>84</v>
      </c>
      <c r="AY145" s="15" t="s">
        <v>193</v>
      </c>
      <c r="BE145" s="156">
        <f>IF(N145="základní",J145,0)</f>
        <v>0</v>
      </c>
      <c r="BF145" s="156">
        <f>IF(N145="snížená",J145,0)</f>
        <v>0</v>
      </c>
      <c r="BG145" s="156">
        <f>IF(N145="zákl. přenesená",J145,0)</f>
        <v>0</v>
      </c>
      <c r="BH145" s="156">
        <f>IF(N145="sníž. přenesená",J145,0)</f>
        <v>0</v>
      </c>
      <c r="BI145" s="156">
        <f>IF(N145="nulová",J145,0)</f>
        <v>0</v>
      </c>
      <c r="BJ145" s="15" t="s">
        <v>82</v>
      </c>
      <c r="BK145" s="156">
        <f>ROUND(I145*H145,2)</f>
        <v>0</v>
      </c>
      <c r="BL145" s="15" t="s">
        <v>1110</v>
      </c>
      <c r="BM145" s="155" t="s">
        <v>4271</v>
      </c>
    </row>
    <row r="146" spans="2:65" s="1" customFormat="1" ht="24.2" customHeight="1">
      <c r="B146" s="114"/>
      <c r="C146" s="157" t="s">
        <v>214</v>
      </c>
      <c r="D146" s="157" t="s">
        <v>207</v>
      </c>
      <c r="E146" s="158" t="s">
        <v>4272</v>
      </c>
      <c r="F146" s="159" t="s">
        <v>4273</v>
      </c>
      <c r="G146" s="160" t="s">
        <v>4262</v>
      </c>
      <c r="H146" s="161">
        <v>1</v>
      </c>
      <c r="I146" s="162"/>
      <c r="J146" s="163">
        <f>ROUND(I146*H146,2)</f>
        <v>0</v>
      </c>
      <c r="K146" s="159" t="s">
        <v>1</v>
      </c>
      <c r="L146" s="30"/>
      <c r="M146" s="164" t="s">
        <v>1</v>
      </c>
      <c r="N146" s="113" t="s">
        <v>39</v>
      </c>
      <c r="P146" s="153">
        <f>O146*H146</f>
        <v>0</v>
      </c>
      <c r="Q146" s="153">
        <v>0</v>
      </c>
      <c r="R146" s="153">
        <f>Q146*H146</f>
        <v>0</v>
      </c>
      <c r="S146" s="153">
        <v>0</v>
      </c>
      <c r="T146" s="154">
        <f>S146*H146</f>
        <v>0</v>
      </c>
      <c r="AR146" s="155" t="s">
        <v>1110</v>
      </c>
      <c r="AT146" s="155" t="s">
        <v>207</v>
      </c>
      <c r="AU146" s="155" t="s">
        <v>84</v>
      </c>
      <c r="AY146" s="15" t="s">
        <v>193</v>
      </c>
      <c r="BE146" s="156">
        <f>IF(N146="základní",J146,0)</f>
        <v>0</v>
      </c>
      <c r="BF146" s="156">
        <f>IF(N146="snížená",J146,0)</f>
        <v>0</v>
      </c>
      <c r="BG146" s="156">
        <f>IF(N146="zákl. přenesená",J146,0)</f>
        <v>0</v>
      </c>
      <c r="BH146" s="156">
        <f>IF(N146="sníž. přenesená",J146,0)</f>
        <v>0</v>
      </c>
      <c r="BI146" s="156">
        <f>IF(N146="nulová",J146,0)</f>
        <v>0</v>
      </c>
      <c r="BJ146" s="15" t="s">
        <v>82</v>
      </c>
      <c r="BK146" s="156">
        <f>ROUND(I146*H146,2)</f>
        <v>0</v>
      </c>
      <c r="BL146" s="15" t="s">
        <v>1110</v>
      </c>
      <c r="BM146" s="155" t="s">
        <v>4274</v>
      </c>
    </row>
    <row r="147" spans="2:65" s="11" customFormat="1" ht="22.9" customHeight="1">
      <c r="B147" s="131"/>
      <c r="D147" s="132" t="s">
        <v>73</v>
      </c>
      <c r="E147" s="141" t="s">
        <v>341</v>
      </c>
      <c r="F147" s="141" t="s">
        <v>342</v>
      </c>
      <c r="I147" s="134"/>
      <c r="J147" s="142">
        <f>BK147</f>
        <v>0</v>
      </c>
      <c r="L147" s="131"/>
      <c r="M147" s="136"/>
      <c r="P147" s="137">
        <f>SUM(P148:P152)</f>
        <v>0</v>
      </c>
      <c r="R147" s="137">
        <f>SUM(R148:R152)</f>
        <v>0</v>
      </c>
      <c r="T147" s="138">
        <f>SUM(T148:T152)</f>
        <v>0</v>
      </c>
      <c r="AR147" s="132" t="s">
        <v>211</v>
      </c>
      <c r="AT147" s="139" t="s">
        <v>73</v>
      </c>
      <c r="AU147" s="139" t="s">
        <v>82</v>
      </c>
      <c r="AY147" s="132" t="s">
        <v>193</v>
      </c>
      <c r="BK147" s="140">
        <f>SUM(BK148:BK152)</f>
        <v>0</v>
      </c>
    </row>
    <row r="148" spans="2:65" s="1" customFormat="1" ht="16.5" customHeight="1">
      <c r="B148" s="114"/>
      <c r="C148" s="157" t="s">
        <v>244</v>
      </c>
      <c r="D148" s="157" t="s">
        <v>207</v>
      </c>
      <c r="E148" s="158" t="s">
        <v>762</v>
      </c>
      <c r="F148" s="159" t="s">
        <v>763</v>
      </c>
      <c r="G148" s="160" t="s">
        <v>210</v>
      </c>
      <c r="H148" s="161">
        <v>3</v>
      </c>
      <c r="I148" s="162"/>
      <c r="J148" s="163">
        <f>ROUND(I148*H148,2)</f>
        <v>0</v>
      </c>
      <c r="K148" s="159" t="s">
        <v>1</v>
      </c>
      <c r="L148" s="30"/>
      <c r="M148" s="164" t="s">
        <v>1</v>
      </c>
      <c r="N148" s="113" t="s">
        <v>39</v>
      </c>
      <c r="P148" s="153">
        <f>O148*H148</f>
        <v>0</v>
      </c>
      <c r="Q148" s="153">
        <v>0</v>
      </c>
      <c r="R148" s="153">
        <f>Q148*H148</f>
        <v>0</v>
      </c>
      <c r="S148" s="153">
        <v>0</v>
      </c>
      <c r="T148" s="154">
        <f>S148*H148</f>
        <v>0</v>
      </c>
      <c r="AR148" s="155" t="s">
        <v>1110</v>
      </c>
      <c r="AT148" s="155" t="s">
        <v>207</v>
      </c>
      <c r="AU148" s="155" t="s">
        <v>84</v>
      </c>
      <c r="AY148" s="15" t="s">
        <v>193</v>
      </c>
      <c r="BE148" s="156">
        <f>IF(N148="základní",J148,0)</f>
        <v>0</v>
      </c>
      <c r="BF148" s="156">
        <f>IF(N148="snížená",J148,0)</f>
        <v>0</v>
      </c>
      <c r="BG148" s="156">
        <f>IF(N148="zákl. přenesená",J148,0)</f>
        <v>0</v>
      </c>
      <c r="BH148" s="156">
        <f>IF(N148="sníž. přenesená",J148,0)</f>
        <v>0</v>
      </c>
      <c r="BI148" s="156">
        <f>IF(N148="nulová",J148,0)</f>
        <v>0</v>
      </c>
      <c r="BJ148" s="15" t="s">
        <v>82</v>
      </c>
      <c r="BK148" s="156">
        <f>ROUND(I148*H148,2)</f>
        <v>0</v>
      </c>
      <c r="BL148" s="15" t="s">
        <v>1110</v>
      </c>
      <c r="BM148" s="155" t="s">
        <v>4275</v>
      </c>
    </row>
    <row r="149" spans="2:65" s="1" customFormat="1" ht="16.5" customHeight="1">
      <c r="B149" s="114"/>
      <c r="C149" s="157" t="s">
        <v>223</v>
      </c>
      <c r="D149" s="157" t="s">
        <v>207</v>
      </c>
      <c r="E149" s="158" t="s">
        <v>4276</v>
      </c>
      <c r="F149" s="159" t="s">
        <v>4277</v>
      </c>
      <c r="G149" s="160" t="s">
        <v>4278</v>
      </c>
      <c r="H149" s="161">
        <v>5</v>
      </c>
      <c r="I149" s="162"/>
      <c r="J149" s="163">
        <f>ROUND(I149*H149,2)</f>
        <v>0</v>
      </c>
      <c r="K149" s="159" t="s">
        <v>1</v>
      </c>
      <c r="L149" s="30"/>
      <c r="M149" s="164" t="s">
        <v>1</v>
      </c>
      <c r="N149" s="113" t="s">
        <v>39</v>
      </c>
      <c r="P149" s="153">
        <f>O149*H149</f>
        <v>0</v>
      </c>
      <c r="Q149" s="153">
        <v>0</v>
      </c>
      <c r="R149" s="153">
        <f>Q149*H149</f>
        <v>0</v>
      </c>
      <c r="S149" s="153">
        <v>0</v>
      </c>
      <c r="T149" s="154">
        <f>S149*H149</f>
        <v>0</v>
      </c>
      <c r="AR149" s="155" t="s">
        <v>1110</v>
      </c>
      <c r="AT149" s="155" t="s">
        <v>207</v>
      </c>
      <c r="AU149" s="155" t="s">
        <v>84</v>
      </c>
      <c r="AY149" s="15" t="s">
        <v>193</v>
      </c>
      <c r="BE149" s="156">
        <f>IF(N149="základní",J149,0)</f>
        <v>0</v>
      </c>
      <c r="BF149" s="156">
        <f>IF(N149="snížená",J149,0)</f>
        <v>0</v>
      </c>
      <c r="BG149" s="156">
        <f>IF(N149="zákl. přenesená",J149,0)</f>
        <v>0</v>
      </c>
      <c r="BH149" s="156">
        <f>IF(N149="sníž. přenesená",J149,0)</f>
        <v>0</v>
      </c>
      <c r="BI149" s="156">
        <f>IF(N149="nulová",J149,0)</f>
        <v>0</v>
      </c>
      <c r="BJ149" s="15" t="s">
        <v>82</v>
      </c>
      <c r="BK149" s="156">
        <f>ROUND(I149*H149,2)</f>
        <v>0</v>
      </c>
      <c r="BL149" s="15" t="s">
        <v>1110</v>
      </c>
      <c r="BM149" s="155" t="s">
        <v>4279</v>
      </c>
    </row>
    <row r="150" spans="2:65" s="1" customFormat="1" ht="19.5">
      <c r="B150" s="30"/>
      <c r="D150" s="166" t="s">
        <v>1116</v>
      </c>
      <c r="F150" s="192" t="s">
        <v>4284</v>
      </c>
      <c r="I150" s="115"/>
      <c r="L150" s="30"/>
      <c r="M150" s="182"/>
      <c r="T150" s="54"/>
      <c r="AT150" s="15" t="s">
        <v>1116</v>
      </c>
      <c r="AU150" s="15" t="s">
        <v>84</v>
      </c>
    </row>
    <row r="151" spans="2:65" s="1" customFormat="1" ht="16.5" customHeight="1">
      <c r="B151" s="114"/>
      <c r="C151" s="157" t="s">
        <v>252</v>
      </c>
      <c r="D151" s="157" t="s">
        <v>207</v>
      </c>
      <c r="E151" s="158" t="s">
        <v>4281</v>
      </c>
      <c r="F151" s="159" t="s">
        <v>4282</v>
      </c>
      <c r="G151" s="160" t="s">
        <v>4278</v>
      </c>
      <c r="H151" s="161">
        <v>2</v>
      </c>
      <c r="I151" s="162"/>
      <c r="J151" s="163">
        <f>ROUND(I151*H151,2)</f>
        <v>0</v>
      </c>
      <c r="K151" s="159" t="s">
        <v>1</v>
      </c>
      <c r="L151" s="30"/>
      <c r="M151" s="164" t="s">
        <v>1</v>
      </c>
      <c r="N151" s="113" t="s">
        <v>39</v>
      </c>
      <c r="P151" s="153">
        <f>O151*H151</f>
        <v>0</v>
      </c>
      <c r="Q151" s="153">
        <v>0</v>
      </c>
      <c r="R151" s="153">
        <f>Q151*H151</f>
        <v>0</v>
      </c>
      <c r="S151" s="153">
        <v>0</v>
      </c>
      <c r="T151" s="154">
        <f>S151*H151</f>
        <v>0</v>
      </c>
      <c r="AR151" s="155" t="s">
        <v>1110</v>
      </c>
      <c r="AT151" s="155" t="s">
        <v>207</v>
      </c>
      <c r="AU151" s="155" t="s">
        <v>84</v>
      </c>
      <c r="AY151" s="15" t="s">
        <v>193</v>
      </c>
      <c r="BE151" s="156">
        <f>IF(N151="základní",J151,0)</f>
        <v>0</v>
      </c>
      <c r="BF151" s="156">
        <f>IF(N151="snížená",J151,0)</f>
        <v>0</v>
      </c>
      <c r="BG151" s="156">
        <f>IF(N151="zákl. přenesená",J151,0)</f>
        <v>0</v>
      </c>
      <c r="BH151" s="156">
        <f>IF(N151="sníž. přenesená",J151,0)</f>
        <v>0</v>
      </c>
      <c r="BI151" s="156">
        <f>IF(N151="nulová",J151,0)</f>
        <v>0</v>
      </c>
      <c r="BJ151" s="15" t="s">
        <v>82</v>
      </c>
      <c r="BK151" s="156">
        <f>ROUND(I151*H151,2)</f>
        <v>0</v>
      </c>
      <c r="BL151" s="15" t="s">
        <v>1110</v>
      </c>
      <c r="BM151" s="155" t="s">
        <v>4283</v>
      </c>
    </row>
    <row r="152" spans="2:65" s="1" customFormat="1" ht="19.5">
      <c r="B152" s="30"/>
      <c r="D152" s="166" t="s">
        <v>1116</v>
      </c>
      <c r="F152" s="192" t="s">
        <v>4280</v>
      </c>
      <c r="I152" s="115"/>
      <c r="L152" s="30"/>
      <c r="M152" s="190"/>
      <c r="N152" s="185"/>
      <c r="O152" s="185"/>
      <c r="P152" s="185"/>
      <c r="Q152" s="185"/>
      <c r="R152" s="185"/>
      <c r="S152" s="185"/>
      <c r="T152" s="191"/>
      <c r="AT152" s="15" t="s">
        <v>1116</v>
      </c>
      <c r="AU152" s="15" t="s">
        <v>84</v>
      </c>
    </row>
    <row r="153" spans="2:65" s="1" customFormat="1" ht="6.95" customHeight="1">
      <c r="B153" s="42"/>
      <c r="C153" s="43"/>
      <c r="D153" s="43"/>
      <c r="E153" s="43"/>
      <c r="F153" s="43"/>
      <c r="G153" s="43"/>
      <c r="H153" s="43"/>
      <c r="I153" s="43"/>
      <c r="J153" s="43"/>
      <c r="K153" s="43"/>
      <c r="L153" s="30"/>
    </row>
  </sheetData>
  <autoFilter ref="C130:K152" xr:uid="{00000000-0009-0000-0000-000016000000}"/>
  <mergeCells count="14">
    <mergeCell ref="D109:F109"/>
    <mergeCell ref="E121:H121"/>
    <mergeCell ref="E123:H123"/>
    <mergeCell ref="L2:V2"/>
    <mergeCell ref="E87:H87"/>
    <mergeCell ref="D105:F105"/>
    <mergeCell ref="D106:F106"/>
    <mergeCell ref="D107:F107"/>
    <mergeCell ref="D108:F108"/>
    <mergeCell ref="E7:H7"/>
    <mergeCell ref="E9:H9"/>
    <mergeCell ref="E18:H18"/>
    <mergeCell ref="E27:H27"/>
    <mergeCell ref="E85:H85"/>
  </mergeCells>
  <hyperlinks>
    <hyperlink ref="F136" r:id="rId1" xr:uid="{00000000-0004-0000-16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246"/>
  <sheetViews>
    <sheetView showGridLines="0" workbookViewId="0">
      <selection activeCell="A2" sqref="A2"/>
    </sheetView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87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355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31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tr">
        <f>IF('Rekapitulace stavby'!AN10="","",'Rekapitulace stavby'!AN10)</f>
        <v/>
      </c>
      <c r="L14" s="30"/>
    </row>
    <row r="15" spans="2:46" s="1" customFormat="1" ht="18" customHeight="1">
      <c r="B15" s="30"/>
      <c r="E15" s="23" t="str">
        <f>IF('Rekapitulace stavby'!E11="","",'Rekapitulace stavby'!E11)</f>
        <v>Dopravní podnik města Jihlavy, a.s.</v>
      </c>
      <c r="I15" s="25" t="s">
        <v>27</v>
      </c>
      <c r="J15" s="23" t="str">
        <f>IF('Rekapitulace stavby'!AN11="","",'Rekapitulace stavby'!AN11)</f>
        <v/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J115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ROUND((SUM(BE115:BE122) + SUM(BE142:BE245)),  2)</f>
        <v>0</v>
      </c>
      <c r="I35" s="92">
        <v>0.21</v>
      </c>
      <c r="J35" s="91">
        <f>ROUND(((SUM(BE115:BE122) + SUM(BE142:BE245))*I35),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ROUND((SUM(BF115:BF122) + SUM(BF142:BF245)),  2)</f>
        <v>0</v>
      </c>
      <c r="I36" s="92">
        <v>0.15</v>
      </c>
      <c r="J36" s="91">
        <f>ROUND(((SUM(BF115:BF122) + SUM(BF142:BF245))*I36),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ROUND((SUM(BG115:BG122) + SUM(BG142:BG245)),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ROUND((SUM(BH115:BH122) + SUM(BH142:BH245)),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ROUND((SUM(BI115:BI122) + SUM(BI142:BI245)),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PS 001.2 - Trakční technologie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 xml:space="preserve"> 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J142</f>
        <v>0</v>
      </c>
      <c r="L96" s="30"/>
      <c r="AU96" s="15" t="s">
        <v>156</v>
      </c>
    </row>
    <row r="97" spans="2:12" s="8" customFormat="1" ht="24.95" customHeight="1">
      <c r="B97" s="104"/>
      <c r="D97" s="105" t="s">
        <v>159</v>
      </c>
      <c r="E97" s="106"/>
      <c r="F97" s="106"/>
      <c r="G97" s="106"/>
      <c r="H97" s="106"/>
      <c r="I97" s="106"/>
      <c r="J97" s="107">
        <f>J143</f>
        <v>0</v>
      </c>
      <c r="L97" s="104"/>
    </row>
    <row r="98" spans="2:12" s="9" customFormat="1" ht="19.899999999999999" customHeight="1">
      <c r="B98" s="108"/>
      <c r="D98" s="109" t="s">
        <v>160</v>
      </c>
      <c r="E98" s="110"/>
      <c r="F98" s="110"/>
      <c r="G98" s="110"/>
      <c r="H98" s="110"/>
      <c r="I98" s="110"/>
      <c r="J98" s="111">
        <f>J144</f>
        <v>0</v>
      </c>
      <c r="L98" s="108"/>
    </row>
    <row r="99" spans="2:12" s="9" customFormat="1" ht="19.899999999999999" customHeight="1">
      <c r="B99" s="108"/>
      <c r="D99" s="109" t="s">
        <v>356</v>
      </c>
      <c r="E99" s="110"/>
      <c r="F99" s="110"/>
      <c r="G99" s="110"/>
      <c r="H99" s="110"/>
      <c r="I99" s="110"/>
      <c r="J99" s="111">
        <f>J163</f>
        <v>0</v>
      </c>
      <c r="L99" s="108"/>
    </row>
    <row r="100" spans="2:12" s="8" customFormat="1" ht="24.95" customHeight="1">
      <c r="B100" s="104"/>
      <c r="D100" s="105" t="s">
        <v>161</v>
      </c>
      <c r="E100" s="106"/>
      <c r="F100" s="106"/>
      <c r="G100" s="106"/>
      <c r="H100" s="106"/>
      <c r="I100" s="106"/>
      <c r="J100" s="107">
        <f>J164</f>
        <v>0</v>
      </c>
      <c r="L100" s="104"/>
    </row>
    <row r="101" spans="2:12" s="9" customFormat="1" ht="19.899999999999999" customHeight="1">
      <c r="B101" s="108"/>
      <c r="D101" s="109" t="s">
        <v>162</v>
      </c>
      <c r="E101" s="110"/>
      <c r="F101" s="110"/>
      <c r="G101" s="110"/>
      <c r="H101" s="110"/>
      <c r="I101" s="110"/>
      <c r="J101" s="111">
        <f>J165</f>
        <v>0</v>
      </c>
      <c r="L101" s="108"/>
    </row>
    <row r="102" spans="2:12" s="9" customFormat="1" ht="19.899999999999999" customHeight="1">
      <c r="B102" s="108"/>
      <c r="D102" s="109" t="s">
        <v>357</v>
      </c>
      <c r="E102" s="110"/>
      <c r="F102" s="110"/>
      <c r="G102" s="110"/>
      <c r="H102" s="110"/>
      <c r="I102" s="110"/>
      <c r="J102" s="111">
        <f>J200</f>
        <v>0</v>
      </c>
      <c r="L102" s="108"/>
    </row>
    <row r="103" spans="2:12" s="9" customFormat="1" ht="19.899999999999999" customHeight="1">
      <c r="B103" s="108"/>
      <c r="D103" s="109" t="s">
        <v>358</v>
      </c>
      <c r="E103" s="110"/>
      <c r="F103" s="110"/>
      <c r="G103" s="110"/>
      <c r="H103" s="110"/>
      <c r="I103" s="110"/>
      <c r="J103" s="111">
        <f>J203</f>
        <v>0</v>
      </c>
      <c r="L103" s="108"/>
    </row>
    <row r="104" spans="2:12" s="8" customFormat="1" ht="24.95" customHeight="1">
      <c r="B104" s="104"/>
      <c r="D104" s="105" t="s">
        <v>359</v>
      </c>
      <c r="E104" s="106"/>
      <c r="F104" s="106"/>
      <c r="G104" s="106"/>
      <c r="H104" s="106"/>
      <c r="I104" s="106"/>
      <c r="J104" s="107">
        <f>J211</f>
        <v>0</v>
      </c>
      <c r="L104" s="104"/>
    </row>
    <row r="105" spans="2:12" s="8" customFormat="1" ht="24.95" customHeight="1">
      <c r="B105" s="104"/>
      <c r="D105" s="105" t="s">
        <v>157</v>
      </c>
      <c r="E105" s="106"/>
      <c r="F105" s="106"/>
      <c r="G105" s="106"/>
      <c r="H105" s="106"/>
      <c r="I105" s="106"/>
      <c r="J105" s="107">
        <f>J213</f>
        <v>0</v>
      </c>
      <c r="L105" s="104"/>
    </row>
    <row r="106" spans="2:12" s="9" customFormat="1" ht="19.899999999999999" customHeight="1">
      <c r="B106" s="108"/>
      <c r="D106" s="109" t="s">
        <v>360</v>
      </c>
      <c r="E106" s="110"/>
      <c r="F106" s="110"/>
      <c r="G106" s="110"/>
      <c r="H106" s="110"/>
      <c r="I106" s="110"/>
      <c r="J106" s="111">
        <f>J214</f>
        <v>0</v>
      </c>
      <c r="L106" s="108"/>
    </row>
    <row r="107" spans="2:12" s="9" customFormat="1" ht="19.899999999999999" customHeight="1">
      <c r="B107" s="108"/>
      <c r="D107" s="109" t="s">
        <v>361</v>
      </c>
      <c r="E107" s="110"/>
      <c r="F107" s="110"/>
      <c r="G107" s="110"/>
      <c r="H107" s="110"/>
      <c r="I107" s="110"/>
      <c r="J107" s="111">
        <f>J222</f>
        <v>0</v>
      </c>
      <c r="L107" s="108"/>
    </row>
    <row r="108" spans="2:12" s="8" customFormat="1" ht="24.95" customHeight="1">
      <c r="B108" s="104"/>
      <c r="D108" s="105" t="s">
        <v>164</v>
      </c>
      <c r="E108" s="106"/>
      <c r="F108" s="106"/>
      <c r="G108" s="106"/>
      <c r="H108" s="106"/>
      <c r="I108" s="106"/>
      <c r="J108" s="107">
        <f>J226</f>
        <v>0</v>
      </c>
      <c r="L108" s="104"/>
    </row>
    <row r="109" spans="2:12" s="9" customFormat="1" ht="19.899999999999999" customHeight="1">
      <c r="B109" s="108"/>
      <c r="D109" s="109" t="s">
        <v>165</v>
      </c>
      <c r="E109" s="110"/>
      <c r="F109" s="110"/>
      <c r="G109" s="110"/>
      <c r="H109" s="110"/>
      <c r="I109" s="110"/>
      <c r="J109" s="111">
        <f>J227</f>
        <v>0</v>
      </c>
      <c r="L109" s="108"/>
    </row>
    <row r="110" spans="2:12" s="9" customFormat="1" ht="19.899999999999999" customHeight="1">
      <c r="B110" s="108"/>
      <c r="D110" s="109" t="s">
        <v>362</v>
      </c>
      <c r="E110" s="110"/>
      <c r="F110" s="110"/>
      <c r="G110" s="110"/>
      <c r="H110" s="110"/>
      <c r="I110" s="110"/>
      <c r="J110" s="111">
        <f>J229</f>
        <v>0</v>
      </c>
      <c r="L110" s="108"/>
    </row>
    <row r="111" spans="2:12" s="9" customFormat="1" ht="19.899999999999999" customHeight="1">
      <c r="B111" s="108"/>
      <c r="D111" s="109" t="s">
        <v>166</v>
      </c>
      <c r="E111" s="110"/>
      <c r="F111" s="110"/>
      <c r="G111" s="110"/>
      <c r="H111" s="110"/>
      <c r="I111" s="110"/>
      <c r="J111" s="111">
        <f>J231</f>
        <v>0</v>
      </c>
      <c r="L111" s="108"/>
    </row>
    <row r="112" spans="2:12" s="9" customFormat="1" ht="19.899999999999999" customHeight="1">
      <c r="B112" s="108"/>
      <c r="D112" s="109" t="s">
        <v>167</v>
      </c>
      <c r="E112" s="110"/>
      <c r="F112" s="110"/>
      <c r="G112" s="110"/>
      <c r="H112" s="110"/>
      <c r="I112" s="110"/>
      <c r="J112" s="111">
        <f>J239</f>
        <v>0</v>
      </c>
      <c r="L112" s="108"/>
    </row>
    <row r="113" spans="2:65" s="1" customFormat="1" ht="21.75" customHeight="1">
      <c r="B113" s="30"/>
      <c r="L113" s="30"/>
    </row>
    <row r="114" spans="2:65" s="1" customFormat="1" ht="6.95" customHeight="1">
      <c r="B114" s="30"/>
      <c r="L114" s="30"/>
    </row>
    <row r="115" spans="2:65" s="1" customFormat="1" ht="29.25" customHeight="1">
      <c r="B115" s="30"/>
      <c r="C115" s="103" t="s">
        <v>168</v>
      </c>
      <c r="J115" s="112">
        <f>ROUND(J116 + J117 + J118 + J119 + J120 + J121,2)</f>
        <v>0</v>
      </c>
      <c r="L115" s="30"/>
      <c r="N115" s="113" t="s">
        <v>38</v>
      </c>
    </row>
    <row r="116" spans="2:65" s="1" customFormat="1" ht="18" customHeight="1">
      <c r="B116" s="114"/>
      <c r="C116" s="115"/>
      <c r="D116" s="240" t="s">
        <v>169</v>
      </c>
      <c r="E116" s="241"/>
      <c r="F116" s="241"/>
      <c r="G116" s="115"/>
      <c r="H116" s="115"/>
      <c r="I116" s="115"/>
      <c r="J116" s="117">
        <v>0</v>
      </c>
      <c r="K116" s="115"/>
      <c r="L116" s="114"/>
      <c r="M116" s="115"/>
      <c r="N116" s="118" t="s">
        <v>39</v>
      </c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9" t="s">
        <v>144</v>
      </c>
      <c r="AZ116" s="115"/>
      <c r="BA116" s="115"/>
      <c r="BB116" s="115"/>
      <c r="BC116" s="115"/>
      <c r="BD116" s="115"/>
      <c r="BE116" s="120">
        <f t="shared" ref="BE116:BE121" si="0">IF(N116="základní",J116,0)</f>
        <v>0</v>
      </c>
      <c r="BF116" s="120">
        <f t="shared" ref="BF116:BF121" si="1">IF(N116="snížená",J116,0)</f>
        <v>0</v>
      </c>
      <c r="BG116" s="120">
        <f t="shared" ref="BG116:BG121" si="2">IF(N116="zákl. přenesená",J116,0)</f>
        <v>0</v>
      </c>
      <c r="BH116" s="120">
        <f t="shared" ref="BH116:BH121" si="3">IF(N116="sníž. přenesená",J116,0)</f>
        <v>0</v>
      </c>
      <c r="BI116" s="120">
        <f t="shared" ref="BI116:BI121" si="4">IF(N116="nulová",J116,0)</f>
        <v>0</v>
      </c>
      <c r="BJ116" s="119" t="s">
        <v>82</v>
      </c>
      <c r="BK116" s="115"/>
      <c r="BL116" s="115"/>
      <c r="BM116" s="115"/>
    </row>
    <row r="117" spans="2:65" s="1" customFormat="1" ht="18" customHeight="1">
      <c r="B117" s="114"/>
      <c r="C117" s="115"/>
      <c r="D117" s="240" t="s">
        <v>170</v>
      </c>
      <c r="E117" s="241"/>
      <c r="F117" s="241"/>
      <c r="G117" s="115"/>
      <c r="H117" s="115"/>
      <c r="I117" s="115"/>
      <c r="J117" s="117">
        <v>0</v>
      </c>
      <c r="K117" s="115"/>
      <c r="L117" s="114"/>
      <c r="M117" s="115"/>
      <c r="N117" s="118" t="s">
        <v>39</v>
      </c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9" t="s">
        <v>144</v>
      </c>
      <c r="AZ117" s="115"/>
      <c r="BA117" s="115"/>
      <c r="BB117" s="115"/>
      <c r="BC117" s="115"/>
      <c r="BD117" s="115"/>
      <c r="BE117" s="120">
        <f t="shared" si="0"/>
        <v>0</v>
      </c>
      <c r="BF117" s="120">
        <f t="shared" si="1"/>
        <v>0</v>
      </c>
      <c r="BG117" s="120">
        <f t="shared" si="2"/>
        <v>0</v>
      </c>
      <c r="BH117" s="120">
        <f t="shared" si="3"/>
        <v>0</v>
      </c>
      <c r="BI117" s="120">
        <f t="shared" si="4"/>
        <v>0</v>
      </c>
      <c r="BJ117" s="119" t="s">
        <v>82</v>
      </c>
      <c r="BK117" s="115"/>
      <c r="BL117" s="115"/>
      <c r="BM117" s="115"/>
    </row>
    <row r="118" spans="2:65" s="1" customFormat="1" ht="18" customHeight="1">
      <c r="B118" s="114"/>
      <c r="C118" s="115"/>
      <c r="D118" s="240" t="s">
        <v>171</v>
      </c>
      <c r="E118" s="241"/>
      <c r="F118" s="241"/>
      <c r="G118" s="115"/>
      <c r="H118" s="115"/>
      <c r="I118" s="115"/>
      <c r="J118" s="117">
        <v>0</v>
      </c>
      <c r="K118" s="115"/>
      <c r="L118" s="114"/>
      <c r="M118" s="115"/>
      <c r="N118" s="118" t="s">
        <v>39</v>
      </c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9" t="s">
        <v>144</v>
      </c>
      <c r="AZ118" s="115"/>
      <c r="BA118" s="115"/>
      <c r="BB118" s="115"/>
      <c r="BC118" s="115"/>
      <c r="BD118" s="115"/>
      <c r="BE118" s="120">
        <f t="shared" si="0"/>
        <v>0</v>
      </c>
      <c r="BF118" s="120">
        <f t="shared" si="1"/>
        <v>0</v>
      </c>
      <c r="BG118" s="120">
        <f t="shared" si="2"/>
        <v>0</v>
      </c>
      <c r="BH118" s="120">
        <f t="shared" si="3"/>
        <v>0</v>
      </c>
      <c r="BI118" s="120">
        <f t="shared" si="4"/>
        <v>0</v>
      </c>
      <c r="BJ118" s="119" t="s">
        <v>82</v>
      </c>
      <c r="BK118" s="115"/>
      <c r="BL118" s="115"/>
      <c r="BM118" s="115"/>
    </row>
    <row r="119" spans="2:65" s="1" customFormat="1" ht="18" customHeight="1">
      <c r="B119" s="114"/>
      <c r="C119" s="115"/>
      <c r="D119" s="240" t="s">
        <v>172</v>
      </c>
      <c r="E119" s="241"/>
      <c r="F119" s="241"/>
      <c r="G119" s="115"/>
      <c r="H119" s="115"/>
      <c r="I119" s="115"/>
      <c r="J119" s="117">
        <v>0</v>
      </c>
      <c r="K119" s="115"/>
      <c r="L119" s="114"/>
      <c r="M119" s="115"/>
      <c r="N119" s="118" t="s">
        <v>39</v>
      </c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5"/>
      <c r="AE119" s="115"/>
      <c r="AF119" s="115"/>
      <c r="AG119" s="115"/>
      <c r="AH119" s="115"/>
      <c r="AI119" s="115"/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9" t="s">
        <v>144</v>
      </c>
      <c r="AZ119" s="115"/>
      <c r="BA119" s="115"/>
      <c r="BB119" s="115"/>
      <c r="BC119" s="115"/>
      <c r="BD119" s="115"/>
      <c r="BE119" s="120">
        <f t="shared" si="0"/>
        <v>0</v>
      </c>
      <c r="BF119" s="120">
        <f t="shared" si="1"/>
        <v>0</v>
      </c>
      <c r="BG119" s="120">
        <f t="shared" si="2"/>
        <v>0</v>
      </c>
      <c r="BH119" s="120">
        <f t="shared" si="3"/>
        <v>0</v>
      </c>
      <c r="BI119" s="120">
        <f t="shared" si="4"/>
        <v>0</v>
      </c>
      <c r="BJ119" s="119" t="s">
        <v>82</v>
      </c>
      <c r="BK119" s="115"/>
      <c r="BL119" s="115"/>
      <c r="BM119" s="115"/>
    </row>
    <row r="120" spans="2:65" s="1" customFormat="1" ht="18" customHeight="1">
      <c r="B120" s="114"/>
      <c r="C120" s="115"/>
      <c r="D120" s="240" t="s">
        <v>173</v>
      </c>
      <c r="E120" s="241"/>
      <c r="F120" s="241"/>
      <c r="G120" s="115"/>
      <c r="H120" s="115"/>
      <c r="I120" s="115"/>
      <c r="J120" s="117">
        <v>0</v>
      </c>
      <c r="K120" s="115"/>
      <c r="L120" s="114"/>
      <c r="M120" s="115"/>
      <c r="N120" s="118" t="s">
        <v>39</v>
      </c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9" t="s">
        <v>144</v>
      </c>
      <c r="AZ120" s="115"/>
      <c r="BA120" s="115"/>
      <c r="BB120" s="115"/>
      <c r="BC120" s="115"/>
      <c r="BD120" s="115"/>
      <c r="BE120" s="120">
        <f t="shared" si="0"/>
        <v>0</v>
      </c>
      <c r="BF120" s="120">
        <f t="shared" si="1"/>
        <v>0</v>
      </c>
      <c r="BG120" s="120">
        <f t="shared" si="2"/>
        <v>0</v>
      </c>
      <c r="BH120" s="120">
        <f t="shared" si="3"/>
        <v>0</v>
      </c>
      <c r="BI120" s="120">
        <f t="shared" si="4"/>
        <v>0</v>
      </c>
      <c r="BJ120" s="119" t="s">
        <v>82</v>
      </c>
      <c r="BK120" s="115"/>
      <c r="BL120" s="115"/>
      <c r="BM120" s="115"/>
    </row>
    <row r="121" spans="2:65" s="1" customFormat="1" ht="18" customHeight="1">
      <c r="B121" s="114"/>
      <c r="C121" s="115"/>
      <c r="D121" s="116" t="s">
        <v>174</v>
      </c>
      <c r="E121" s="115"/>
      <c r="F121" s="115"/>
      <c r="G121" s="115"/>
      <c r="H121" s="115"/>
      <c r="I121" s="115"/>
      <c r="J121" s="117">
        <f>ROUND(J30*T121,2)</f>
        <v>0</v>
      </c>
      <c r="K121" s="115"/>
      <c r="L121" s="114"/>
      <c r="M121" s="115"/>
      <c r="N121" s="118" t="s">
        <v>39</v>
      </c>
      <c r="O121" s="115"/>
      <c r="P121" s="115"/>
      <c r="Q121" s="115"/>
      <c r="R121" s="115"/>
      <c r="S121" s="115"/>
      <c r="T121" s="115"/>
      <c r="U121" s="115"/>
      <c r="V121" s="115"/>
      <c r="W121" s="115"/>
      <c r="X121" s="115"/>
      <c r="Y121" s="115"/>
      <c r="Z121" s="115"/>
      <c r="AA121" s="115"/>
      <c r="AB121" s="115"/>
      <c r="AC121" s="115"/>
      <c r="AD121" s="115"/>
      <c r="AE121" s="115"/>
      <c r="AF121" s="115"/>
      <c r="AG121" s="115"/>
      <c r="AH121" s="115"/>
      <c r="AI121" s="115"/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9" t="s">
        <v>175</v>
      </c>
      <c r="AZ121" s="115"/>
      <c r="BA121" s="115"/>
      <c r="BB121" s="115"/>
      <c r="BC121" s="115"/>
      <c r="BD121" s="115"/>
      <c r="BE121" s="120">
        <f t="shared" si="0"/>
        <v>0</v>
      </c>
      <c r="BF121" s="120">
        <f t="shared" si="1"/>
        <v>0</v>
      </c>
      <c r="BG121" s="120">
        <f t="shared" si="2"/>
        <v>0</v>
      </c>
      <c r="BH121" s="120">
        <f t="shared" si="3"/>
        <v>0</v>
      </c>
      <c r="BI121" s="120">
        <f t="shared" si="4"/>
        <v>0</v>
      </c>
      <c r="BJ121" s="119" t="s">
        <v>82</v>
      </c>
      <c r="BK121" s="115"/>
      <c r="BL121" s="115"/>
      <c r="BM121" s="115"/>
    </row>
    <row r="122" spans="2:65" s="1" customFormat="1" ht="11.25">
      <c r="B122" s="30"/>
      <c r="L122" s="30"/>
    </row>
    <row r="123" spans="2:65" s="1" customFormat="1" ht="29.25" customHeight="1">
      <c r="B123" s="30"/>
      <c r="C123" s="121" t="s">
        <v>176</v>
      </c>
      <c r="D123" s="93"/>
      <c r="E123" s="93"/>
      <c r="F123" s="93"/>
      <c r="G123" s="93"/>
      <c r="H123" s="93"/>
      <c r="I123" s="93"/>
      <c r="J123" s="122">
        <f>ROUND(J96+J115,2)</f>
        <v>0</v>
      </c>
      <c r="K123" s="93"/>
      <c r="L123" s="30"/>
    </row>
    <row r="124" spans="2:65" s="1" customFormat="1" ht="6.95" customHeight="1">
      <c r="B124" s="42"/>
      <c r="C124" s="43"/>
      <c r="D124" s="43"/>
      <c r="E124" s="43"/>
      <c r="F124" s="43"/>
      <c r="G124" s="43"/>
      <c r="H124" s="43"/>
      <c r="I124" s="43"/>
      <c r="J124" s="43"/>
      <c r="K124" s="43"/>
      <c r="L124" s="30"/>
    </row>
    <row r="128" spans="2:65" s="1" customFormat="1" ht="6.95" customHeight="1">
      <c r="B128" s="44"/>
      <c r="C128" s="45"/>
      <c r="D128" s="45"/>
      <c r="E128" s="45"/>
      <c r="F128" s="45"/>
      <c r="G128" s="45"/>
      <c r="H128" s="45"/>
      <c r="I128" s="45"/>
      <c r="J128" s="45"/>
      <c r="K128" s="45"/>
      <c r="L128" s="30"/>
    </row>
    <row r="129" spans="2:63" s="1" customFormat="1" ht="24.95" customHeight="1">
      <c r="B129" s="30"/>
      <c r="C129" s="19" t="s">
        <v>177</v>
      </c>
      <c r="L129" s="30"/>
    </row>
    <row r="130" spans="2:63" s="1" customFormat="1" ht="6.95" customHeight="1">
      <c r="B130" s="30"/>
      <c r="L130" s="30"/>
    </row>
    <row r="131" spans="2:63" s="1" customFormat="1" ht="12" customHeight="1">
      <c r="B131" s="30"/>
      <c r="C131" s="25" t="s">
        <v>16</v>
      </c>
      <c r="L131" s="30"/>
    </row>
    <row r="132" spans="2:63" s="1" customFormat="1" ht="16.5" customHeight="1">
      <c r="B132" s="30"/>
      <c r="E132" s="236" t="str">
        <f>E7</f>
        <v>Jihozápadní trolejbusová tangenta Jihlava</v>
      </c>
      <c r="F132" s="237"/>
      <c r="G132" s="237"/>
      <c r="H132" s="237"/>
      <c r="L132" s="30"/>
    </row>
    <row r="133" spans="2:63" s="1" customFormat="1" ht="12" customHeight="1">
      <c r="B133" s="30"/>
      <c r="C133" s="25" t="s">
        <v>148</v>
      </c>
      <c r="L133" s="30"/>
    </row>
    <row r="134" spans="2:63" s="1" customFormat="1" ht="16.5" customHeight="1">
      <c r="B134" s="30"/>
      <c r="E134" s="201" t="str">
        <f>E9</f>
        <v>PS 001.2 - Trakční technologie</v>
      </c>
      <c r="F134" s="238"/>
      <c r="G134" s="238"/>
      <c r="H134" s="238"/>
      <c r="L134" s="30"/>
    </row>
    <row r="135" spans="2:63" s="1" customFormat="1" ht="6.95" customHeight="1">
      <c r="B135" s="30"/>
      <c r="L135" s="30"/>
    </row>
    <row r="136" spans="2:63" s="1" customFormat="1" ht="12" customHeight="1">
      <c r="B136" s="30"/>
      <c r="C136" s="25" t="s">
        <v>20</v>
      </c>
      <c r="F136" s="23" t="str">
        <f>F12</f>
        <v xml:space="preserve"> </v>
      </c>
      <c r="I136" s="25" t="s">
        <v>22</v>
      </c>
      <c r="J136" s="50" t="str">
        <f>IF(J12="","",J12)</f>
        <v>26. 10. 2023</v>
      </c>
      <c r="L136" s="30"/>
    </row>
    <row r="137" spans="2:63" s="1" customFormat="1" ht="6.95" customHeight="1">
      <c r="B137" s="30"/>
      <c r="L137" s="30"/>
    </row>
    <row r="138" spans="2:63" s="1" customFormat="1" ht="15.2" customHeight="1">
      <c r="B138" s="30"/>
      <c r="C138" s="25" t="s">
        <v>24</v>
      </c>
      <c r="F138" s="23" t="str">
        <f>E15</f>
        <v>Dopravní podnik města Jihlavy, a.s.</v>
      </c>
      <c r="I138" s="25" t="s">
        <v>30</v>
      </c>
      <c r="J138" s="28" t="str">
        <f>E21</f>
        <v xml:space="preserve"> </v>
      </c>
      <c r="L138" s="30"/>
    </row>
    <row r="139" spans="2:63" s="1" customFormat="1" ht="15.2" customHeight="1">
      <c r="B139" s="30"/>
      <c r="C139" s="25" t="s">
        <v>28</v>
      </c>
      <c r="F139" s="23" t="str">
        <f>IF(E18="","",E18)</f>
        <v>Vyplň údaj</v>
      </c>
      <c r="I139" s="25" t="s">
        <v>32</v>
      </c>
      <c r="J139" s="28" t="str">
        <f>E24</f>
        <v xml:space="preserve"> </v>
      </c>
      <c r="L139" s="30"/>
    </row>
    <row r="140" spans="2:63" s="1" customFormat="1" ht="10.35" customHeight="1">
      <c r="B140" s="30"/>
      <c r="L140" s="30"/>
    </row>
    <row r="141" spans="2:63" s="10" customFormat="1" ht="29.25" customHeight="1">
      <c r="B141" s="123"/>
      <c r="C141" s="124" t="s">
        <v>178</v>
      </c>
      <c r="D141" s="125" t="s">
        <v>59</v>
      </c>
      <c r="E141" s="125" t="s">
        <v>55</v>
      </c>
      <c r="F141" s="125" t="s">
        <v>56</v>
      </c>
      <c r="G141" s="125" t="s">
        <v>179</v>
      </c>
      <c r="H141" s="125" t="s">
        <v>180</v>
      </c>
      <c r="I141" s="125" t="s">
        <v>181</v>
      </c>
      <c r="J141" s="125" t="s">
        <v>154</v>
      </c>
      <c r="K141" s="126" t="s">
        <v>182</v>
      </c>
      <c r="L141" s="123"/>
      <c r="M141" s="57" t="s">
        <v>1</v>
      </c>
      <c r="N141" s="58" t="s">
        <v>38</v>
      </c>
      <c r="O141" s="58" t="s">
        <v>183</v>
      </c>
      <c r="P141" s="58" t="s">
        <v>184</v>
      </c>
      <c r="Q141" s="58" t="s">
        <v>185</v>
      </c>
      <c r="R141" s="58" t="s">
        <v>186</v>
      </c>
      <c r="S141" s="58" t="s">
        <v>187</v>
      </c>
      <c r="T141" s="59" t="s">
        <v>188</v>
      </c>
    </row>
    <row r="142" spans="2:63" s="1" customFormat="1" ht="22.9" customHeight="1">
      <c r="B142" s="30"/>
      <c r="C142" s="62" t="s">
        <v>189</v>
      </c>
      <c r="J142" s="127">
        <f>BK142</f>
        <v>0</v>
      </c>
      <c r="L142" s="30"/>
      <c r="M142" s="60"/>
      <c r="N142" s="51"/>
      <c r="O142" s="51"/>
      <c r="P142" s="128">
        <f>P143+P164+P211+P213+P226</f>
        <v>0</v>
      </c>
      <c r="Q142" s="51"/>
      <c r="R142" s="128">
        <f>R143+R164+R211+R213+R226</f>
        <v>0</v>
      </c>
      <c r="S142" s="51"/>
      <c r="T142" s="129">
        <f>T143+T164+T211+T213+T226</f>
        <v>0</v>
      </c>
      <c r="AT142" s="15" t="s">
        <v>73</v>
      </c>
      <c r="AU142" s="15" t="s">
        <v>156</v>
      </c>
      <c r="BK142" s="130">
        <f>BK143+BK164+BK211+BK213+BK226</f>
        <v>0</v>
      </c>
    </row>
    <row r="143" spans="2:63" s="11" customFormat="1" ht="25.9" customHeight="1">
      <c r="B143" s="131"/>
      <c r="D143" s="132" t="s">
        <v>73</v>
      </c>
      <c r="E143" s="133" t="s">
        <v>215</v>
      </c>
      <c r="F143" s="133" t="s">
        <v>216</v>
      </c>
      <c r="I143" s="134"/>
      <c r="J143" s="135">
        <f>BK143</f>
        <v>0</v>
      </c>
      <c r="L143" s="131"/>
      <c r="M143" s="136"/>
      <c r="P143" s="137">
        <f>P144+P163</f>
        <v>0</v>
      </c>
      <c r="R143" s="137">
        <f>R144+R163</f>
        <v>0</v>
      </c>
      <c r="T143" s="138">
        <f>T144+T163</f>
        <v>0</v>
      </c>
      <c r="AR143" s="132" t="s">
        <v>84</v>
      </c>
      <c r="AT143" s="139" t="s">
        <v>73</v>
      </c>
      <c r="AU143" s="139" t="s">
        <v>74</v>
      </c>
      <c r="AY143" s="132" t="s">
        <v>193</v>
      </c>
      <c r="BK143" s="140">
        <f>BK144+BK163</f>
        <v>0</v>
      </c>
    </row>
    <row r="144" spans="2:63" s="11" customFormat="1" ht="22.9" customHeight="1">
      <c r="B144" s="131"/>
      <c r="D144" s="132" t="s">
        <v>73</v>
      </c>
      <c r="E144" s="141" t="s">
        <v>217</v>
      </c>
      <c r="F144" s="141" t="s">
        <v>218</v>
      </c>
      <c r="I144" s="134"/>
      <c r="J144" s="142">
        <f>BK144</f>
        <v>0</v>
      </c>
      <c r="L144" s="131"/>
      <c r="M144" s="136"/>
      <c r="P144" s="137">
        <f>SUM(P145:P162)</f>
        <v>0</v>
      </c>
      <c r="R144" s="137">
        <f>SUM(R145:R162)</f>
        <v>0</v>
      </c>
      <c r="T144" s="138">
        <f>SUM(T145:T162)</f>
        <v>0</v>
      </c>
      <c r="AR144" s="132" t="s">
        <v>84</v>
      </c>
      <c r="AT144" s="139" t="s">
        <v>73</v>
      </c>
      <c r="AU144" s="139" t="s">
        <v>82</v>
      </c>
      <c r="AY144" s="132" t="s">
        <v>193</v>
      </c>
      <c r="BK144" s="140">
        <f>SUM(BK145:BK162)</f>
        <v>0</v>
      </c>
    </row>
    <row r="145" spans="2:65" s="1" customFormat="1" ht="44.25" customHeight="1">
      <c r="B145" s="114"/>
      <c r="C145" s="157" t="s">
        <v>82</v>
      </c>
      <c r="D145" s="157" t="s">
        <v>207</v>
      </c>
      <c r="E145" s="158" t="s">
        <v>363</v>
      </c>
      <c r="F145" s="159" t="s">
        <v>364</v>
      </c>
      <c r="G145" s="160" t="s">
        <v>258</v>
      </c>
      <c r="H145" s="161">
        <v>15</v>
      </c>
      <c r="I145" s="162"/>
      <c r="J145" s="163">
        <f>ROUND(I145*H145,2)</f>
        <v>0</v>
      </c>
      <c r="K145" s="159" t="s">
        <v>1</v>
      </c>
      <c r="L145" s="30"/>
      <c r="M145" s="164" t="s">
        <v>1</v>
      </c>
      <c r="N145" s="113" t="s">
        <v>39</v>
      </c>
      <c r="P145" s="153">
        <f>O145*H145</f>
        <v>0</v>
      </c>
      <c r="Q145" s="153">
        <v>0</v>
      </c>
      <c r="R145" s="153">
        <f>Q145*H145</f>
        <v>0</v>
      </c>
      <c r="S145" s="153">
        <v>0</v>
      </c>
      <c r="T145" s="154">
        <f>S145*H145</f>
        <v>0</v>
      </c>
      <c r="AR145" s="155" t="s">
        <v>222</v>
      </c>
      <c r="AT145" s="155" t="s">
        <v>207</v>
      </c>
      <c r="AU145" s="155" t="s">
        <v>84</v>
      </c>
      <c r="AY145" s="15" t="s">
        <v>193</v>
      </c>
      <c r="BE145" s="156">
        <f>IF(N145="základní",J145,0)</f>
        <v>0</v>
      </c>
      <c r="BF145" s="156">
        <f>IF(N145="snížená",J145,0)</f>
        <v>0</v>
      </c>
      <c r="BG145" s="156">
        <f>IF(N145="zákl. přenesená",J145,0)</f>
        <v>0</v>
      </c>
      <c r="BH145" s="156">
        <f>IF(N145="sníž. přenesená",J145,0)</f>
        <v>0</v>
      </c>
      <c r="BI145" s="156">
        <f>IF(N145="nulová",J145,0)</f>
        <v>0</v>
      </c>
      <c r="BJ145" s="15" t="s">
        <v>82</v>
      </c>
      <c r="BK145" s="156">
        <f>ROUND(I145*H145,2)</f>
        <v>0</v>
      </c>
      <c r="BL145" s="15" t="s">
        <v>222</v>
      </c>
      <c r="BM145" s="155" t="s">
        <v>84</v>
      </c>
    </row>
    <row r="146" spans="2:65" s="12" customFormat="1" ht="11.25">
      <c r="B146" s="165"/>
      <c r="D146" s="166" t="s">
        <v>224</v>
      </c>
      <c r="E146" s="167" t="s">
        <v>1</v>
      </c>
      <c r="F146" s="168" t="s">
        <v>365</v>
      </c>
      <c r="H146" s="169">
        <v>15</v>
      </c>
      <c r="I146" s="170"/>
      <c r="L146" s="165"/>
      <c r="M146" s="171"/>
      <c r="T146" s="172"/>
      <c r="AT146" s="167" t="s">
        <v>224</v>
      </c>
      <c r="AU146" s="167" t="s">
        <v>84</v>
      </c>
      <c r="AV146" s="12" t="s">
        <v>84</v>
      </c>
      <c r="AW146" s="12" t="s">
        <v>226</v>
      </c>
      <c r="AX146" s="12" t="s">
        <v>74</v>
      </c>
      <c r="AY146" s="167" t="s">
        <v>193</v>
      </c>
    </row>
    <row r="147" spans="2:65" s="13" customFormat="1" ht="11.25">
      <c r="B147" s="173"/>
      <c r="D147" s="166" t="s">
        <v>224</v>
      </c>
      <c r="E147" s="174" t="s">
        <v>1</v>
      </c>
      <c r="F147" s="175" t="s">
        <v>227</v>
      </c>
      <c r="H147" s="176">
        <v>15</v>
      </c>
      <c r="I147" s="177"/>
      <c r="L147" s="173"/>
      <c r="M147" s="178"/>
      <c r="T147" s="179"/>
      <c r="AT147" s="174" t="s">
        <v>224</v>
      </c>
      <c r="AU147" s="174" t="s">
        <v>84</v>
      </c>
      <c r="AV147" s="13" t="s">
        <v>192</v>
      </c>
      <c r="AW147" s="13" t="s">
        <v>226</v>
      </c>
      <c r="AX147" s="13" t="s">
        <v>82</v>
      </c>
      <c r="AY147" s="174" t="s">
        <v>193</v>
      </c>
    </row>
    <row r="148" spans="2:65" s="1" customFormat="1" ht="16.5" customHeight="1">
      <c r="B148" s="114"/>
      <c r="C148" s="143" t="s">
        <v>84</v>
      </c>
      <c r="D148" s="143" t="s">
        <v>196</v>
      </c>
      <c r="E148" s="144" t="s">
        <v>366</v>
      </c>
      <c r="F148" s="145" t="s">
        <v>367</v>
      </c>
      <c r="G148" s="146" t="s">
        <v>258</v>
      </c>
      <c r="H148" s="147">
        <v>15</v>
      </c>
      <c r="I148" s="148"/>
      <c r="J148" s="149">
        <f>ROUND(I148*H148,2)</f>
        <v>0</v>
      </c>
      <c r="K148" s="145" t="s">
        <v>1</v>
      </c>
      <c r="L148" s="150"/>
      <c r="M148" s="151" t="s">
        <v>1</v>
      </c>
      <c r="N148" s="152" t="s">
        <v>39</v>
      </c>
      <c r="P148" s="153">
        <f>O148*H148</f>
        <v>0</v>
      </c>
      <c r="Q148" s="153">
        <v>0</v>
      </c>
      <c r="R148" s="153">
        <f>Q148*H148</f>
        <v>0</v>
      </c>
      <c r="S148" s="153">
        <v>0</v>
      </c>
      <c r="T148" s="154">
        <f>S148*H148</f>
        <v>0</v>
      </c>
      <c r="AR148" s="155" t="s">
        <v>231</v>
      </c>
      <c r="AT148" s="155" t="s">
        <v>196</v>
      </c>
      <c r="AU148" s="155" t="s">
        <v>84</v>
      </c>
      <c r="AY148" s="15" t="s">
        <v>193</v>
      </c>
      <c r="BE148" s="156">
        <f>IF(N148="základní",J148,0)</f>
        <v>0</v>
      </c>
      <c r="BF148" s="156">
        <f>IF(N148="snížená",J148,0)</f>
        <v>0</v>
      </c>
      <c r="BG148" s="156">
        <f>IF(N148="zákl. přenesená",J148,0)</f>
        <v>0</v>
      </c>
      <c r="BH148" s="156">
        <f>IF(N148="sníž. přenesená",J148,0)</f>
        <v>0</v>
      </c>
      <c r="BI148" s="156">
        <f>IF(N148="nulová",J148,0)</f>
        <v>0</v>
      </c>
      <c r="BJ148" s="15" t="s">
        <v>82</v>
      </c>
      <c r="BK148" s="156">
        <f>ROUND(I148*H148,2)</f>
        <v>0</v>
      </c>
      <c r="BL148" s="15" t="s">
        <v>222</v>
      </c>
      <c r="BM148" s="155" t="s">
        <v>192</v>
      </c>
    </row>
    <row r="149" spans="2:65" s="1" customFormat="1" ht="16.5" customHeight="1">
      <c r="B149" s="114"/>
      <c r="C149" s="143" t="s">
        <v>203</v>
      </c>
      <c r="D149" s="143" t="s">
        <v>196</v>
      </c>
      <c r="E149" s="144" t="s">
        <v>368</v>
      </c>
      <c r="F149" s="145" t="s">
        <v>369</v>
      </c>
      <c r="G149" s="146" t="s">
        <v>258</v>
      </c>
      <c r="H149" s="147">
        <v>15</v>
      </c>
      <c r="I149" s="148"/>
      <c r="J149" s="149">
        <f>ROUND(I149*H149,2)</f>
        <v>0</v>
      </c>
      <c r="K149" s="145" t="s">
        <v>1</v>
      </c>
      <c r="L149" s="150"/>
      <c r="M149" s="151" t="s">
        <v>1</v>
      </c>
      <c r="N149" s="152" t="s">
        <v>39</v>
      </c>
      <c r="P149" s="153">
        <f>O149*H149</f>
        <v>0</v>
      </c>
      <c r="Q149" s="153">
        <v>0</v>
      </c>
      <c r="R149" s="153">
        <f>Q149*H149</f>
        <v>0</v>
      </c>
      <c r="S149" s="153">
        <v>0</v>
      </c>
      <c r="T149" s="154">
        <f>S149*H149</f>
        <v>0</v>
      </c>
      <c r="AR149" s="155" t="s">
        <v>231</v>
      </c>
      <c r="AT149" s="155" t="s">
        <v>196</v>
      </c>
      <c r="AU149" s="155" t="s">
        <v>84</v>
      </c>
      <c r="AY149" s="15" t="s">
        <v>193</v>
      </c>
      <c r="BE149" s="156">
        <f>IF(N149="základní",J149,0)</f>
        <v>0</v>
      </c>
      <c r="BF149" s="156">
        <f>IF(N149="snížená",J149,0)</f>
        <v>0</v>
      </c>
      <c r="BG149" s="156">
        <f>IF(N149="zákl. přenesená",J149,0)</f>
        <v>0</v>
      </c>
      <c r="BH149" s="156">
        <f>IF(N149="sníž. přenesená",J149,0)</f>
        <v>0</v>
      </c>
      <c r="BI149" s="156">
        <f>IF(N149="nulová",J149,0)</f>
        <v>0</v>
      </c>
      <c r="BJ149" s="15" t="s">
        <v>82</v>
      </c>
      <c r="BK149" s="156">
        <f>ROUND(I149*H149,2)</f>
        <v>0</v>
      </c>
      <c r="BL149" s="15" t="s">
        <v>222</v>
      </c>
      <c r="BM149" s="155" t="s">
        <v>206</v>
      </c>
    </row>
    <row r="150" spans="2:65" s="1" customFormat="1" ht="33" customHeight="1">
      <c r="B150" s="114"/>
      <c r="C150" s="157" t="s">
        <v>192</v>
      </c>
      <c r="D150" s="157" t="s">
        <v>207</v>
      </c>
      <c r="E150" s="158" t="s">
        <v>370</v>
      </c>
      <c r="F150" s="159" t="s">
        <v>371</v>
      </c>
      <c r="G150" s="160" t="s">
        <v>221</v>
      </c>
      <c r="H150" s="161">
        <v>11</v>
      </c>
      <c r="I150" s="162"/>
      <c r="J150" s="163">
        <f>ROUND(I150*H150,2)</f>
        <v>0</v>
      </c>
      <c r="K150" s="159" t="s">
        <v>239</v>
      </c>
      <c r="L150" s="30"/>
      <c r="M150" s="164" t="s">
        <v>1</v>
      </c>
      <c r="N150" s="113" t="s">
        <v>39</v>
      </c>
      <c r="P150" s="153">
        <f>O150*H150</f>
        <v>0</v>
      </c>
      <c r="Q150" s="153">
        <v>0</v>
      </c>
      <c r="R150" s="153">
        <f>Q150*H150</f>
        <v>0</v>
      </c>
      <c r="S150" s="153">
        <v>0</v>
      </c>
      <c r="T150" s="154">
        <f>S150*H150</f>
        <v>0</v>
      </c>
      <c r="AR150" s="155" t="s">
        <v>222</v>
      </c>
      <c r="AT150" s="155" t="s">
        <v>207</v>
      </c>
      <c r="AU150" s="155" t="s">
        <v>84</v>
      </c>
      <c r="AY150" s="15" t="s">
        <v>193</v>
      </c>
      <c r="BE150" s="156">
        <f>IF(N150="základní",J150,0)</f>
        <v>0</v>
      </c>
      <c r="BF150" s="156">
        <f>IF(N150="snížená",J150,0)</f>
        <v>0</v>
      </c>
      <c r="BG150" s="156">
        <f>IF(N150="zákl. přenesená",J150,0)</f>
        <v>0</v>
      </c>
      <c r="BH150" s="156">
        <f>IF(N150="sníž. přenesená",J150,0)</f>
        <v>0</v>
      </c>
      <c r="BI150" s="156">
        <f>IF(N150="nulová",J150,0)</f>
        <v>0</v>
      </c>
      <c r="BJ150" s="15" t="s">
        <v>82</v>
      </c>
      <c r="BK150" s="156">
        <f>ROUND(I150*H150,2)</f>
        <v>0</v>
      </c>
      <c r="BL150" s="15" t="s">
        <v>222</v>
      </c>
      <c r="BM150" s="155" t="s">
        <v>200</v>
      </c>
    </row>
    <row r="151" spans="2:65" s="1" customFormat="1" ht="11.25">
      <c r="B151" s="30"/>
      <c r="D151" s="180" t="s">
        <v>286</v>
      </c>
      <c r="F151" s="181" t="s">
        <v>372</v>
      </c>
      <c r="I151" s="115"/>
      <c r="L151" s="30"/>
      <c r="M151" s="182"/>
      <c r="T151" s="54"/>
      <c r="AT151" s="15" t="s">
        <v>286</v>
      </c>
      <c r="AU151" s="15" t="s">
        <v>84</v>
      </c>
    </row>
    <row r="152" spans="2:65" s="12" customFormat="1" ht="11.25">
      <c r="B152" s="165"/>
      <c r="D152" s="166" t="s">
        <v>224</v>
      </c>
      <c r="E152" s="167" t="s">
        <v>1</v>
      </c>
      <c r="F152" s="168" t="s">
        <v>373</v>
      </c>
      <c r="H152" s="169">
        <v>11</v>
      </c>
      <c r="I152" s="170"/>
      <c r="L152" s="165"/>
      <c r="M152" s="171"/>
      <c r="T152" s="172"/>
      <c r="AT152" s="167" t="s">
        <v>224</v>
      </c>
      <c r="AU152" s="167" t="s">
        <v>84</v>
      </c>
      <c r="AV152" s="12" t="s">
        <v>84</v>
      </c>
      <c r="AW152" s="12" t="s">
        <v>226</v>
      </c>
      <c r="AX152" s="12" t="s">
        <v>74</v>
      </c>
      <c r="AY152" s="167" t="s">
        <v>193</v>
      </c>
    </row>
    <row r="153" spans="2:65" s="13" customFormat="1" ht="11.25">
      <c r="B153" s="173"/>
      <c r="D153" s="166" t="s">
        <v>224</v>
      </c>
      <c r="E153" s="174" t="s">
        <v>1</v>
      </c>
      <c r="F153" s="175" t="s">
        <v>227</v>
      </c>
      <c r="H153" s="176">
        <v>11</v>
      </c>
      <c r="I153" s="177"/>
      <c r="L153" s="173"/>
      <c r="M153" s="178"/>
      <c r="T153" s="179"/>
      <c r="AT153" s="174" t="s">
        <v>224</v>
      </c>
      <c r="AU153" s="174" t="s">
        <v>84</v>
      </c>
      <c r="AV153" s="13" t="s">
        <v>192</v>
      </c>
      <c r="AW153" s="13" t="s">
        <v>226</v>
      </c>
      <c r="AX153" s="13" t="s">
        <v>82</v>
      </c>
      <c r="AY153" s="174" t="s">
        <v>193</v>
      </c>
    </row>
    <row r="154" spans="2:65" s="1" customFormat="1" ht="16.5" customHeight="1">
      <c r="B154" s="114"/>
      <c r="C154" s="143" t="s">
        <v>211</v>
      </c>
      <c r="D154" s="143" t="s">
        <v>196</v>
      </c>
      <c r="E154" s="144" t="s">
        <v>374</v>
      </c>
      <c r="F154" s="145" t="s">
        <v>375</v>
      </c>
      <c r="G154" s="146" t="s">
        <v>221</v>
      </c>
      <c r="H154" s="147">
        <v>10.5</v>
      </c>
      <c r="I154" s="148"/>
      <c r="J154" s="149">
        <f>ROUND(I154*H154,2)</f>
        <v>0</v>
      </c>
      <c r="K154" s="145" t="s">
        <v>1</v>
      </c>
      <c r="L154" s="150"/>
      <c r="M154" s="151" t="s">
        <v>1</v>
      </c>
      <c r="N154" s="152" t="s">
        <v>39</v>
      </c>
      <c r="P154" s="153">
        <f>O154*H154</f>
        <v>0</v>
      </c>
      <c r="Q154" s="153">
        <v>0</v>
      </c>
      <c r="R154" s="153">
        <f>Q154*H154</f>
        <v>0</v>
      </c>
      <c r="S154" s="153">
        <v>0</v>
      </c>
      <c r="T154" s="154">
        <f>S154*H154</f>
        <v>0</v>
      </c>
      <c r="AR154" s="155" t="s">
        <v>231</v>
      </c>
      <c r="AT154" s="155" t="s">
        <v>196</v>
      </c>
      <c r="AU154" s="155" t="s">
        <v>84</v>
      </c>
      <c r="AY154" s="15" t="s">
        <v>193</v>
      </c>
      <c r="BE154" s="156">
        <f>IF(N154="základní",J154,0)</f>
        <v>0</v>
      </c>
      <c r="BF154" s="156">
        <f>IF(N154="snížená",J154,0)</f>
        <v>0</v>
      </c>
      <c r="BG154" s="156">
        <f>IF(N154="zákl. přenesená",J154,0)</f>
        <v>0</v>
      </c>
      <c r="BH154" s="156">
        <f>IF(N154="sníž. přenesená",J154,0)</f>
        <v>0</v>
      </c>
      <c r="BI154" s="156">
        <f>IF(N154="nulová",J154,0)</f>
        <v>0</v>
      </c>
      <c r="BJ154" s="15" t="s">
        <v>82</v>
      </c>
      <c r="BK154" s="156">
        <f>ROUND(I154*H154,2)</f>
        <v>0</v>
      </c>
      <c r="BL154" s="15" t="s">
        <v>222</v>
      </c>
      <c r="BM154" s="155" t="s">
        <v>214</v>
      </c>
    </row>
    <row r="155" spans="2:65" s="12" customFormat="1" ht="11.25">
      <c r="B155" s="165"/>
      <c r="D155" s="166" t="s">
        <v>224</v>
      </c>
      <c r="E155" s="167" t="s">
        <v>1</v>
      </c>
      <c r="F155" s="168" t="s">
        <v>376</v>
      </c>
      <c r="H155" s="169">
        <v>10.5</v>
      </c>
      <c r="I155" s="170"/>
      <c r="L155" s="165"/>
      <c r="M155" s="171"/>
      <c r="T155" s="172"/>
      <c r="AT155" s="167" t="s">
        <v>224</v>
      </c>
      <c r="AU155" s="167" t="s">
        <v>84</v>
      </c>
      <c r="AV155" s="12" t="s">
        <v>84</v>
      </c>
      <c r="AW155" s="12" t="s">
        <v>226</v>
      </c>
      <c r="AX155" s="12" t="s">
        <v>74</v>
      </c>
      <c r="AY155" s="167" t="s">
        <v>193</v>
      </c>
    </row>
    <row r="156" spans="2:65" s="13" customFormat="1" ht="11.25">
      <c r="B156" s="173"/>
      <c r="D156" s="166" t="s">
        <v>224</v>
      </c>
      <c r="E156" s="174" t="s">
        <v>1</v>
      </c>
      <c r="F156" s="175" t="s">
        <v>227</v>
      </c>
      <c r="H156" s="176">
        <v>10.5</v>
      </c>
      <c r="I156" s="177"/>
      <c r="L156" s="173"/>
      <c r="M156" s="178"/>
      <c r="T156" s="179"/>
      <c r="AT156" s="174" t="s">
        <v>224</v>
      </c>
      <c r="AU156" s="174" t="s">
        <v>84</v>
      </c>
      <c r="AV156" s="13" t="s">
        <v>192</v>
      </c>
      <c r="AW156" s="13" t="s">
        <v>226</v>
      </c>
      <c r="AX156" s="13" t="s">
        <v>82</v>
      </c>
      <c r="AY156" s="174" t="s">
        <v>193</v>
      </c>
    </row>
    <row r="157" spans="2:65" s="1" customFormat="1" ht="16.5" customHeight="1">
      <c r="B157" s="114"/>
      <c r="C157" s="157" t="s">
        <v>206</v>
      </c>
      <c r="D157" s="157" t="s">
        <v>207</v>
      </c>
      <c r="E157" s="158" t="s">
        <v>377</v>
      </c>
      <c r="F157" s="159" t="s">
        <v>378</v>
      </c>
      <c r="G157" s="160" t="s">
        <v>199</v>
      </c>
      <c r="H157" s="161">
        <v>2</v>
      </c>
      <c r="I157" s="162"/>
      <c r="J157" s="163">
        <f>ROUND(I157*H157,2)</f>
        <v>0</v>
      </c>
      <c r="K157" s="159" t="s">
        <v>1</v>
      </c>
      <c r="L157" s="30"/>
      <c r="M157" s="164" t="s">
        <v>1</v>
      </c>
      <c r="N157" s="113" t="s">
        <v>39</v>
      </c>
      <c r="P157" s="153">
        <f>O157*H157</f>
        <v>0</v>
      </c>
      <c r="Q157" s="153">
        <v>0</v>
      </c>
      <c r="R157" s="153">
        <f>Q157*H157</f>
        <v>0</v>
      </c>
      <c r="S157" s="153">
        <v>0</v>
      </c>
      <c r="T157" s="154">
        <f>S157*H157</f>
        <v>0</v>
      </c>
      <c r="AR157" s="155" t="s">
        <v>222</v>
      </c>
      <c r="AT157" s="155" t="s">
        <v>207</v>
      </c>
      <c r="AU157" s="155" t="s">
        <v>84</v>
      </c>
      <c r="AY157" s="15" t="s">
        <v>193</v>
      </c>
      <c r="BE157" s="156">
        <f>IF(N157="základní",J157,0)</f>
        <v>0</v>
      </c>
      <c r="BF157" s="156">
        <f>IF(N157="snížená",J157,0)</f>
        <v>0</v>
      </c>
      <c r="BG157" s="156">
        <f>IF(N157="zákl. přenesená",J157,0)</f>
        <v>0</v>
      </c>
      <c r="BH157" s="156">
        <f>IF(N157="sníž. přenesená",J157,0)</f>
        <v>0</v>
      </c>
      <c r="BI157" s="156">
        <f>IF(N157="nulová",J157,0)</f>
        <v>0</v>
      </c>
      <c r="BJ157" s="15" t="s">
        <v>82</v>
      </c>
      <c r="BK157" s="156">
        <f>ROUND(I157*H157,2)</f>
        <v>0</v>
      </c>
      <c r="BL157" s="15" t="s">
        <v>222</v>
      </c>
      <c r="BM157" s="155" t="s">
        <v>223</v>
      </c>
    </row>
    <row r="158" spans="2:65" s="1" customFormat="1" ht="16.5" customHeight="1">
      <c r="B158" s="114"/>
      <c r="C158" s="143" t="s">
        <v>228</v>
      </c>
      <c r="D158" s="143" t="s">
        <v>196</v>
      </c>
      <c r="E158" s="144" t="s">
        <v>379</v>
      </c>
      <c r="F158" s="145" t="s">
        <v>380</v>
      </c>
      <c r="G158" s="146" t="s">
        <v>258</v>
      </c>
      <c r="H158" s="147">
        <v>2</v>
      </c>
      <c r="I158" s="148"/>
      <c r="J158" s="149">
        <f>ROUND(I158*H158,2)</f>
        <v>0</v>
      </c>
      <c r="K158" s="145" t="s">
        <v>1</v>
      </c>
      <c r="L158" s="150"/>
      <c r="M158" s="151" t="s">
        <v>1</v>
      </c>
      <c r="N158" s="152" t="s">
        <v>39</v>
      </c>
      <c r="P158" s="153">
        <f>O158*H158</f>
        <v>0</v>
      </c>
      <c r="Q158" s="153">
        <v>0</v>
      </c>
      <c r="R158" s="153">
        <f>Q158*H158</f>
        <v>0</v>
      </c>
      <c r="S158" s="153">
        <v>0</v>
      </c>
      <c r="T158" s="154">
        <f>S158*H158</f>
        <v>0</v>
      </c>
      <c r="AR158" s="155" t="s">
        <v>231</v>
      </c>
      <c r="AT158" s="155" t="s">
        <v>196</v>
      </c>
      <c r="AU158" s="155" t="s">
        <v>84</v>
      </c>
      <c r="AY158" s="15" t="s">
        <v>193</v>
      </c>
      <c r="BE158" s="156">
        <f>IF(N158="základní",J158,0)</f>
        <v>0</v>
      </c>
      <c r="BF158" s="156">
        <f>IF(N158="snížená",J158,0)</f>
        <v>0</v>
      </c>
      <c r="BG158" s="156">
        <f>IF(N158="zákl. přenesená",J158,0)</f>
        <v>0</v>
      </c>
      <c r="BH158" s="156">
        <f>IF(N158="sníž. přenesená",J158,0)</f>
        <v>0</v>
      </c>
      <c r="BI158" s="156">
        <f>IF(N158="nulová",J158,0)</f>
        <v>0</v>
      </c>
      <c r="BJ158" s="15" t="s">
        <v>82</v>
      </c>
      <c r="BK158" s="156">
        <f>ROUND(I158*H158,2)</f>
        <v>0</v>
      </c>
      <c r="BL158" s="15" t="s">
        <v>222</v>
      </c>
      <c r="BM158" s="155" t="s">
        <v>232</v>
      </c>
    </row>
    <row r="159" spans="2:65" s="1" customFormat="1" ht="21.75" customHeight="1">
      <c r="B159" s="114"/>
      <c r="C159" s="157" t="s">
        <v>200</v>
      </c>
      <c r="D159" s="157" t="s">
        <v>207</v>
      </c>
      <c r="E159" s="158" t="s">
        <v>381</v>
      </c>
      <c r="F159" s="159" t="s">
        <v>382</v>
      </c>
      <c r="G159" s="160" t="s">
        <v>258</v>
      </c>
      <c r="H159" s="161">
        <v>20</v>
      </c>
      <c r="I159" s="162"/>
      <c r="J159" s="163">
        <f>ROUND(I159*H159,2)</f>
        <v>0</v>
      </c>
      <c r="K159" s="159" t="s">
        <v>1</v>
      </c>
      <c r="L159" s="30"/>
      <c r="M159" s="164" t="s">
        <v>1</v>
      </c>
      <c r="N159" s="113" t="s">
        <v>39</v>
      </c>
      <c r="P159" s="153">
        <f>O159*H159</f>
        <v>0</v>
      </c>
      <c r="Q159" s="153">
        <v>0</v>
      </c>
      <c r="R159" s="153">
        <f>Q159*H159</f>
        <v>0</v>
      </c>
      <c r="S159" s="153">
        <v>0</v>
      </c>
      <c r="T159" s="154">
        <f>S159*H159</f>
        <v>0</v>
      </c>
      <c r="AR159" s="155" t="s">
        <v>222</v>
      </c>
      <c r="AT159" s="155" t="s">
        <v>207</v>
      </c>
      <c r="AU159" s="155" t="s">
        <v>84</v>
      </c>
      <c r="AY159" s="15" t="s">
        <v>193</v>
      </c>
      <c r="BE159" s="156">
        <f>IF(N159="základní",J159,0)</f>
        <v>0</v>
      </c>
      <c r="BF159" s="156">
        <f>IF(N159="snížená",J159,0)</f>
        <v>0</v>
      </c>
      <c r="BG159" s="156">
        <f>IF(N159="zákl. přenesená",J159,0)</f>
        <v>0</v>
      </c>
      <c r="BH159" s="156">
        <f>IF(N159="sníž. přenesená",J159,0)</f>
        <v>0</v>
      </c>
      <c r="BI159" s="156">
        <f>IF(N159="nulová",J159,0)</f>
        <v>0</v>
      </c>
      <c r="BJ159" s="15" t="s">
        <v>82</v>
      </c>
      <c r="BK159" s="156">
        <f>ROUND(I159*H159,2)</f>
        <v>0</v>
      </c>
      <c r="BL159" s="15" t="s">
        <v>222</v>
      </c>
      <c r="BM159" s="155" t="s">
        <v>222</v>
      </c>
    </row>
    <row r="160" spans="2:65" s="12" customFormat="1" ht="11.25">
      <c r="B160" s="165"/>
      <c r="D160" s="166" t="s">
        <v>224</v>
      </c>
      <c r="E160" s="167" t="s">
        <v>1</v>
      </c>
      <c r="F160" s="168" t="s">
        <v>383</v>
      </c>
      <c r="H160" s="169">
        <v>20</v>
      </c>
      <c r="I160" s="170"/>
      <c r="L160" s="165"/>
      <c r="M160" s="171"/>
      <c r="T160" s="172"/>
      <c r="AT160" s="167" t="s">
        <v>224</v>
      </c>
      <c r="AU160" s="167" t="s">
        <v>84</v>
      </c>
      <c r="AV160" s="12" t="s">
        <v>84</v>
      </c>
      <c r="AW160" s="12" t="s">
        <v>226</v>
      </c>
      <c r="AX160" s="12" t="s">
        <v>74</v>
      </c>
      <c r="AY160" s="167" t="s">
        <v>193</v>
      </c>
    </row>
    <row r="161" spans="2:65" s="13" customFormat="1" ht="11.25">
      <c r="B161" s="173"/>
      <c r="D161" s="166" t="s">
        <v>224</v>
      </c>
      <c r="E161" s="174" t="s">
        <v>1</v>
      </c>
      <c r="F161" s="175" t="s">
        <v>227</v>
      </c>
      <c r="H161" s="176">
        <v>20</v>
      </c>
      <c r="I161" s="177"/>
      <c r="L161" s="173"/>
      <c r="M161" s="178"/>
      <c r="T161" s="179"/>
      <c r="AT161" s="174" t="s">
        <v>224</v>
      </c>
      <c r="AU161" s="174" t="s">
        <v>84</v>
      </c>
      <c r="AV161" s="13" t="s">
        <v>192</v>
      </c>
      <c r="AW161" s="13" t="s">
        <v>226</v>
      </c>
      <c r="AX161" s="13" t="s">
        <v>82</v>
      </c>
      <c r="AY161" s="174" t="s">
        <v>193</v>
      </c>
    </row>
    <row r="162" spans="2:65" s="1" customFormat="1" ht="16.5" customHeight="1">
      <c r="B162" s="114"/>
      <c r="C162" s="143" t="s">
        <v>236</v>
      </c>
      <c r="D162" s="143" t="s">
        <v>196</v>
      </c>
      <c r="E162" s="144" t="s">
        <v>384</v>
      </c>
      <c r="F162" s="145" t="s">
        <v>385</v>
      </c>
      <c r="G162" s="146" t="s">
        <v>258</v>
      </c>
      <c r="H162" s="147">
        <v>20</v>
      </c>
      <c r="I162" s="148"/>
      <c r="J162" s="149">
        <f>ROUND(I162*H162,2)</f>
        <v>0</v>
      </c>
      <c r="K162" s="145" t="s">
        <v>1</v>
      </c>
      <c r="L162" s="150"/>
      <c r="M162" s="151" t="s">
        <v>1</v>
      </c>
      <c r="N162" s="152" t="s">
        <v>39</v>
      </c>
      <c r="P162" s="153">
        <f>O162*H162</f>
        <v>0</v>
      </c>
      <c r="Q162" s="153">
        <v>0</v>
      </c>
      <c r="R162" s="153">
        <f>Q162*H162</f>
        <v>0</v>
      </c>
      <c r="S162" s="153">
        <v>0</v>
      </c>
      <c r="T162" s="154">
        <f>S162*H162</f>
        <v>0</v>
      </c>
      <c r="AR162" s="155" t="s">
        <v>231</v>
      </c>
      <c r="AT162" s="155" t="s">
        <v>196</v>
      </c>
      <c r="AU162" s="155" t="s">
        <v>84</v>
      </c>
      <c r="AY162" s="15" t="s">
        <v>193</v>
      </c>
      <c r="BE162" s="156">
        <f>IF(N162="základní",J162,0)</f>
        <v>0</v>
      </c>
      <c r="BF162" s="156">
        <f>IF(N162="snížená",J162,0)</f>
        <v>0</v>
      </c>
      <c r="BG162" s="156">
        <f>IF(N162="zákl. přenesená",J162,0)</f>
        <v>0</v>
      </c>
      <c r="BH162" s="156">
        <f>IF(N162="sníž. přenesená",J162,0)</f>
        <v>0</v>
      </c>
      <c r="BI162" s="156">
        <f>IF(N162="nulová",J162,0)</f>
        <v>0</v>
      </c>
      <c r="BJ162" s="15" t="s">
        <v>82</v>
      </c>
      <c r="BK162" s="156">
        <f>ROUND(I162*H162,2)</f>
        <v>0</v>
      </c>
      <c r="BL162" s="15" t="s">
        <v>222</v>
      </c>
      <c r="BM162" s="155" t="s">
        <v>240</v>
      </c>
    </row>
    <row r="163" spans="2:65" s="11" customFormat="1" ht="22.9" customHeight="1">
      <c r="B163" s="131"/>
      <c r="D163" s="132" t="s">
        <v>73</v>
      </c>
      <c r="E163" s="141" t="s">
        <v>386</v>
      </c>
      <c r="F163" s="141" t="s">
        <v>387</v>
      </c>
      <c r="I163" s="134"/>
      <c r="J163" s="142">
        <f>BK163</f>
        <v>0</v>
      </c>
      <c r="L163" s="131"/>
      <c r="M163" s="136"/>
      <c r="P163" s="137">
        <v>0</v>
      </c>
      <c r="R163" s="137">
        <v>0</v>
      </c>
      <c r="T163" s="138">
        <v>0</v>
      </c>
      <c r="AR163" s="132" t="s">
        <v>84</v>
      </c>
      <c r="AT163" s="139" t="s">
        <v>73</v>
      </c>
      <c r="AU163" s="139" t="s">
        <v>82</v>
      </c>
      <c r="AY163" s="132" t="s">
        <v>193</v>
      </c>
      <c r="BK163" s="140">
        <v>0</v>
      </c>
    </row>
    <row r="164" spans="2:65" s="11" customFormat="1" ht="25.9" customHeight="1">
      <c r="B164" s="131"/>
      <c r="D164" s="132" t="s">
        <v>73</v>
      </c>
      <c r="E164" s="133" t="s">
        <v>196</v>
      </c>
      <c r="F164" s="133" t="s">
        <v>263</v>
      </c>
      <c r="I164" s="134"/>
      <c r="J164" s="135">
        <f>BK164</f>
        <v>0</v>
      </c>
      <c r="L164" s="131"/>
      <c r="M164" s="136"/>
      <c r="P164" s="137">
        <f>P165+P200+P203</f>
        <v>0</v>
      </c>
      <c r="R164" s="137">
        <f>R165+R200+R203</f>
        <v>0</v>
      </c>
      <c r="T164" s="138">
        <f>T165+T200+T203</f>
        <v>0</v>
      </c>
      <c r="AR164" s="132" t="s">
        <v>203</v>
      </c>
      <c r="AT164" s="139" t="s">
        <v>73</v>
      </c>
      <c r="AU164" s="139" t="s">
        <v>74</v>
      </c>
      <c r="AY164" s="132" t="s">
        <v>193</v>
      </c>
      <c r="BK164" s="140">
        <f>BK165+BK200+BK203</f>
        <v>0</v>
      </c>
    </row>
    <row r="165" spans="2:65" s="11" customFormat="1" ht="22.9" customHeight="1">
      <c r="B165" s="131"/>
      <c r="D165" s="132" t="s">
        <v>73</v>
      </c>
      <c r="E165" s="141" t="s">
        <v>264</v>
      </c>
      <c r="F165" s="141" t="s">
        <v>265</v>
      </c>
      <c r="I165" s="134"/>
      <c r="J165" s="142">
        <f>BK165</f>
        <v>0</v>
      </c>
      <c r="L165" s="131"/>
      <c r="M165" s="136"/>
      <c r="P165" s="137">
        <f>SUM(P166:P199)</f>
        <v>0</v>
      </c>
      <c r="R165" s="137">
        <f>SUM(R166:R199)</f>
        <v>0</v>
      </c>
      <c r="T165" s="138">
        <f>SUM(T166:T199)</f>
        <v>0</v>
      </c>
      <c r="AR165" s="132" t="s">
        <v>203</v>
      </c>
      <c r="AT165" s="139" t="s">
        <v>73</v>
      </c>
      <c r="AU165" s="139" t="s">
        <v>82</v>
      </c>
      <c r="AY165" s="132" t="s">
        <v>193</v>
      </c>
      <c r="BK165" s="140">
        <f>SUM(BK166:BK199)</f>
        <v>0</v>
      </c>
    </row>
    <row r="166" spans="2:65" s="1" customFormat="1" ht="24.2" customHeight="1">
      <c r="B166" s="114"/>
      <c r="C166" s="157" t="s">
        <v>214</v>
      </c>
      <c r="D166" s="157" t="s">
        <v>207</v>
      </c>
      <c r="E166" s="158" t="s">
        <v>388</v>
      </c>
      <c r="F166" s="159" t="s">
        <v>389</v>
      </c>
      <c r="G166" s="160" t="s">
        <v>258</v>
      </c>
      <c r="H166" s="161">
        <v>21</v>
      </c>
      <c r="I166" s="162"/>
      <c r="J166" s="163">
        <f>ROUND(I166*H166,2)</f>
        <v>0</v>
      </c>
      <c r="K166" s="159" t="s">
        <v>1</v>
      </c>
      <c r="L166" s="30"/>
      <c r="M166" s="164" t="s">
        <v>1</v>
      </c>
      <c r="N166" s="113" t="s">
        <v>39</v>
      </c>
      <c r="P166" s="153">
        <f>O166*H166</f>
        <v>0</v>
      </c>
      <c r="Q166" s="153">
        <v>0</v>
      </c>
      <c r="R166" s="153">
        <f>Q166*H166</f>
        <v>0</v>
      </c>
      <c r="S166" s="153">
        <v>0</v>
      </c>
      <c r="T166" s="154">
        <f>S166*H166</f>
        <v>0</v>
      </c>
      <c r="AR166" s="155" t="s">
        <v>268</v>
      </c>
      <c r="AT166" s="155" t="s">
        <v>207</v>
      </c>
      <c r="AU166" s="155" t="s">
        <v>84</v>
      </c>
      <c r="AY166" s="15" t="s">
        <v>193</v>
      </c>
      <c r="BE166" s="156">
        <f>IF(N166="základní",J166,0)</f>
        <v>0</v>
      </c>
      <c r="BF166" s="156">
        <f>IF(N166="snížená",J166,0)</f>
        <v>0</v>
      </c>
      <c r="BG166" s="156">
        <f>IF(N166="zákl. přenesená",J166,0)</f>
        <v>0</v>
      </c>
      <c r="BH166" s="156">
        <f>IF(N166="sníž. přenesená",J166,0)</f>
        <v>0</v>
      </c>
      <c r="BI166" s="156">
        <f>IF(N166="nulová",J166,0)</f>
        <v>0</v>
      </c>
      <c r="BJ166" s="15" t="s">
        <v>82</v>
      </c>
      <c r="BK166" s="156">
        <f>ROUND(I166*H166,2)</f>
        <v>0</v>
      </c>
      <c r="BL166" s="15" t="s">
        <v>268</v>
      </c>
      <c r="BM166" s="155" t="s">
        <v>243</v>
      </c>
    </row>
    <row r="167" spans="2:65" s="1" customFormat="1" ht="16.5" customHeight="1">
      <c r="B167" s="114"/>
      <c r="C167" s="143" t="s">
        <v>244</v>
      </c>
      <c r="D167" s="143" t="s">
        <v>196</v>
      </c>
      <c r="E167" s="144" t="s">
        <v>390</v>
      </c>
      <c r="F167" s="145" t="s">
        <v>391</v>
      </c>
      <c r="G167" s="146" t="s">
        <v>258</v>
      </c>
      <c r="H167" s="147">
        <v>21</v>
      </c>
      <c r="I167" s="148"/>
      <c r="J167" s="149">
        <f>ROUND(I167*H167,2)</f>
        <v>0</v>
      </c>
      <c r="K167" s="145" t="s">
        <v>1</v>
      </c>
      <c r="L167" s="150"/>
      <c r="M167" s="151" t="s">
        <v>1</v>
      </c>
      <c r="N167" s="152" t="s">
        <v>39</v>
      </c>
      <c r="P167" s="153">
        <f>O167*H167</f>
        <v>0</v>
      </c>
      <c r="Q167" s="153">
        <v>0</v>
      </c>
      <c r="R167" s="153">
        <f>Q167*H167</f>
        <v>0</v>
      </c>
      <c r="S167" s="153">
        <v>0</v>
      </c>
      <c r="T167" s="154">
        <f>S167*H167</f>
        <v>0</v>
      </c>
      <c r="AR167" s="155" t="s">
        <v>273</v>
      </c>
      <c r="AT167" s="155" t="s">
        <v>196</v>
      </c>
      <c r="AU167" s="155" t="s">
        <v>84</v>
      </c>
      <c r="AY167" s="15" t="s">
        <v>193</v>
      </c>
      <c r="BE167" s="156">
        <f>IF(N167="základní",J167,0)</f>
        <v>0</v>
      </c>
      <c r="BF167" s="156">
        <f>IF(N167="snížená",J167,0)</f>
        <v>0</v>
      </c>
      <c r="BG167" s="156">
        <f>IF(N167="zákl. přenesená",J167,0)</f>
        <v>0</v>
      </c>
      <c r="BH167" s="156">
        <f>IF(N167="sníž. přenesená",J167,0)</f>
        <v>0</v>
      </c>
      <c r="BI167" s="156">
        <f>IF(N167="nulová",J167,0)</f>
        <v>0</v>
      </c>
      <c r="BJ167" s="15" t="s">
        <v>82</v>
      </c>
      <c r="BK167" s="156">
        <f>ROUND(I167*H167,2)</f>
        <v>0</v>
      </c>
      <c r="BL167" s="15" t="s">
        <v>268</v>
      </c>
      <c r="BM167" s="155" t="s">
        <v>247</v>
      </c>
    </row>
    <row r="168" spans="2:65" s="1" customFormat="1" ht="16.5" customHeight="1">
      <c r="B168" s="114"/>
      <c r="C168" s="157" t="s">
        <v>223</v>
      </c>
      <c r="D168" s="157" t="s">
        <v>207</v>
      </c>
      <c r="E168" s="158" t="s">
        <v>392</v>
      </c>
      <c r="F168" s="159" t="s">
        <v>393</v>
      </c>
      <c r="G168" s="160" t="s">
        <v>258</v>
      </c>
      <c r="H168" s="161">
        <v>4</v>
      </c>
      <c r="I168" s="162"/>
      <c r="J168" s="163">
        <f>ROUND(I168*H168,2)</f>
        <v>0</v>
      </c>
      <c r="K168" s="159" t="s">
        <v>1</v>
      </c>
      <c r="L168" s="30"/>
      <c r="M168" s="164" t="s">
        <v>1</v>
      </c>
      <c r="N168" s="113" t="s">
        <v>39</v>
      </c>
      <c r="P168" s="153">
        <f>O168*H168</f>
        <v>0</v>
      </c>
      <c r="Q168" s="153">
        <v>0</v>
      </c>
      <c r="R168" s="153">
        <f>Q168*H168</f>
        <v>0</v>
      </c>
      <c r="S168" s="153">
        <v>0</v>
      </c>
      <c r="T168" s="154">
        <f>S168*H168</f>
        <v>0</v>
      </c>
      <c r="AR168" s="155" t="s">
        <v>268</v>
      </c>
      <c r="AT168" s="155" t="s">
        <v>207</v>
      </c>
      <c r="AU168" s="155" t="s">
        <v>84</v>
      </c>
      <c r="AY168" s="15" t="s">
        <v>193</v>
      </c>
      <c r="BE168" s="156">
        <f>IF(N168="základní",J168,0)</f>
        <v>0</v>
      </c>
      <c r="BF168" s="156">
        <f>IF(N168="snížená",J168,0)</f>
        <v>0</v>
      </c>
      <c r="BG168" s="156">
        <f>IF(N168="zákl. přenesená",J168,0)</f>
        <v>0</v>
      </c>
      <c r="BH168" s="156">
        <f>IF(N168="sníž. přenesená",J168,0)</f>
        <v>0</v>
      </c>
      <c r="BI168" s="156">
        <f>IF(N168="nulová",J168,0)</f>
        <v>0</v>
      </c>
      <c r="BJ168" s="15" t="s">
        <v>82</v>
      </c>
      <c r="BK168" s="156">
        <f>ROUND(I168*H168,2)</f>
        <v>0</v>
      </c>
      <c r="BL168" s="15" t="s">
        <v>268</v>
      </c>
      <c r="BM168" s="155" t="s">
        <v>251</v>
      </c>
    </row>
    <row r="169" spans="2:65" s="1" customFormat="1" ht="16.5" customHeight="1">
      <c r="B169" s="114"/>
      <c r="C169" s="143" t="s">
        <v>252</v>
      </c>
      <c r="D169" s="143" t="s">
        <v>196</v>
      </c>
      <c r="E169" s="144" t="s">
        <v>394</v>
      </c>
      <c r="F169" s="145" t="s">
        <v>395</v>
      </c>
      <c r="G169" s="146" t="s">
        <v>258</v>
      </c>
      <c r="H169" s="147">
        <v>4</v>
      </c>
      <c r="I169" s="148"/>
      <c r="J169" s="149">
        <f>ROUND(I169*H169,2)</f>
        <v>0</v>
      </c>
      <c r="K169" s="145" t="s">
        <v>1</v>
      </c>
      <c r="L169" s="150"/>
      <c r="M169" s="151" t="s">
        <v>1</v>
      </c>
      <c r="N169" s="152" t="s">
        <v>39</v>
      </c>
      <c r="P169" s="153">
        <f>O169*H169</f>
        <v>0</v>
      </c>
      <c r="Q169" s="153">
        <v>0</v>
      </c>
      <c r="R169" s="153">
        <f>Q169*H169</f>
        <v>0</v>
      </c>
      <c r="S169" s="153">
        <v>0</v>
      </c>
      <c r="T169" s="154">
        <f>S169*H169</f>
        <v>0</v>
      </c>
      <c r="AR169" s="155" t="s">
        <v>273</v>
      </c>
      <c r="AT169" s="155" t="s">
        <v>196</v>
      </c>
      <c r="AU169" s="155" t="s">
        <v>84</v>
      </c>
      <c r="AY169" s="15" t="s">
        <v>193</v>
      </c>
      <c r="BE169" s="156">
        <f>IF(N169="základní",J169,0)</f>
        <v>0</v>
      </c>
      <c r="BF169" s="156">
        <f>IF(N169="snížená",J169,0)</f>
        <v>0</v>
      </c>
      <c r="BG169" s="156">
        <f>IF(N169="zákl. přenesená",J169,0)</f>
        <v>0</v>
      </c>
      <c r="BH169" s="156">
        <f>IF(N169="sníž. přenesená",J169,0)</f>
        <v>0</v>
      </c>
      <c r="BI169" s="156">
        <f>IF(N169="nulová",J169,0)</f>
        <v>0</v>
      </c>
      <c r="BJ169" s="15" t="s">
        <v>82</v>
      </c>
      <c r="BK169" s="156">
        <f>ROUND(I169*H169,2)</f>
        <v>0</v>
      </c>
      <c r="BL169" s="15" t="s">
        <v>268</v>
      </c>
      <c r="BM169" s="155" t="s">
        <v>255</v>
      </c>
    </row>
    <row r="170" spans="2:65" s="1" customFormat="1" ht="44.25" customHeight="1">
      <c r="B170" s="114"/>
      <c r="C170" s="157" t="s">
        <v>232</v>
      </c>
      <c r="D170" s="157" t="s">
        <v>207</v>
      </c>
      <c r="E170" s="158" t="s">
        <v>396</v>
      </c>
      <c r="F170" s="159" t="s">
        <v>397</v>
      </c>
      <c r="G170" s="160" t="s">
        <v>258</v>
      </c>
      <c r="H170" s="161">
        <v>18</v>
      </c>
      <c r="I170" s="162"/>
      <c r="J170" s="163">
        <f>ROUND(I170*H170,2)</f>
        <v>0</v>
      </c>
      <c r="K170" s="159" t="s">
        <v>1</v>
      </c>
      <c r="L170" s="30"/>
      <c r="M170" s="164" t="s">
        <v>1</v>
      </c>
      <c r="N170" s="113" t="s">
        <v>39</v>
      </c>
      <c r="P170" s="153">
        <f>O170*H170</f>
        <v>0</v>
      </c>
      <c r="Q170" s="153">
        <v>0</v>
      </c>
      <c r="R170" s="153">
        <f>Q170*H170</f>
        <v>0</v>
      </c>
      <c r="S170" s="153">
        <v>0</v>
      </c>
      <c r="T170" s="154">
        <f>S170*H170</f>
        <v>0</v>
      </c>
      <c r="AR170" s="155" t="s">
        <v>268</v>
      </c>
      <c r="AT170" s="155" t="s">
        <v>207</v>
      </c>
      <c r="AU170" s="155" t="s">
        <v>84</v>
      </c>
      <c r="AY170" s="15" t="s">
        <v>193</v>
      </c>
      <c r="BE170" s="156">
        <f>IF(N170="základní",J170,0)</f>
        <v>0</v>
      </c>
      <c r="BF170" s="156">
        <f>IF(N170="snížená",J170,0)</f>
        <v>0</v>
      </c>
      <c r="BG170" s="156">
        <f>IF(N170="zákl. přenesená",J170,0)</f>
        <v>0</v>
      </c>
      <c r="BH170" s="156">
        <f>IF(N170="sníž. přenesená",J170,0)</f>
        <v>0</v>
      </c>
      <c r="BI170" s="156">
        <f>IF(N170="nulová",J170,0)</f>
        <v>0</v>
      </c>
      <c r="BJ170" s="15" t="s">
        <v>82</v>
      </c>
      <c r="BK170" s="156">
        <f>ROUND(I170*H170,2)</f>
        <v>0</v>
      </c>
      <c r="BL170" s="15" t="s">
        <v>268</v>
      </c>
      <c r="BM170" s="155" t="s">
        <v>259</v>
      </c>
    </row>
    <row r="171" spans="2:65" s="12" customFormat="1" ht="11.25">
      <c r="B171" s="165"/>
      <c r="D171" s="166" t="s">
        <v>224</v>
      </c>
      <c r="E171" s="167" t="s">
        <v>1</v>
      </c>
      <c r="F171" s="168" t="s">
        <v>398</v>
      </c>
      <c r="H171" s="169">
        <v>18</v>
      </c>
      <c r="I171" s="170"/>
      <c r="L171" s="165"/>
      <c r="M171" s="171"/>
      <c r="T171" s="172"/>
      <c r="AT171" s="167" t="s">
        <v>224</v>
      </c>
      <c r="AU171" s="167" t="s">
        <v>84</v>
      </c>
      <c r="AV171" s="12" t="s">
        <v>84</v>
      </c>
      <c r="AW171" s="12" t="s">
        <v>226</v>
      </c>
      <c r="AX171" s="12" t="s">
        <v>74</v>
      </c>
      <c r="AY171" s="167" t="s">
        <v>193</v>
      </c>
    </row>
    <row r="172" spans="2:65" s="13" customFormat="1" ht="11.25">
      <c r="B172" s="173"/>
      <c r="D172" s="166" t="s">
        <v>224</v>
      </c>
      <c r="E172" s="174" t="s">
        <v>1</v>
      </c>
      <c r="F172" s="175" t="s">
        <v>227</v>
      </c>
      <c r="H172" s="176">
        <v>18</v>
      </c>
      <c r="I172" s="177"/>
      <c r="L172" s="173"/>
      <c r="M172" s="178"/>
      <c r="T172" s="179"/>
      <c r="AT172" s="174" t="s">
        <v>224</v>
      </c>
      <c r="AU172" s="174" t="s">
        <v>84</v>
      </c>
      <c r="AV172" s="13" t="s">
        <v>192</v>
      </c>
      <c r="AW172" s="13" t="s">
        <v>226</v>
      </c>
      <c r="AX172" s="13" t="s">
        <v>82</v>
      </c>
      <c r="AY172" s="174" t="s">
        <v>193</v>
      </c>
    </row>
    <row r="173" spans="2:65" s="1" customFormat="1" ht="16.5" customHeight="1">
      <c r="B173" s="114"/>
      <c r="C173" s="143" t="s">
        <v>8</v>
      </c>
      <c r="D173" s="143" t="s">
        <v>196</v>
      </c>
      <c r="E173" s="144" t="s">
        <v>399</v>
      </c>
      <c r="F173" s="145" t="s">
        <v>400</v>
      </c>
      <c r="G173" s="146" t="s">
        <v>258</v>
      </c>
      <c r="H173" s="147">
        <v>18</v>
      </c>
      <c r="I173" s="148"/>
      <c r="J173" s="149">
        <f t="shared" ref="J173:J182" si="5">ROUND(I173*H173,2)</f>
        <v>0</v>
      </c>
      <c r="K173" s="145" t="s">
        <v>1</v>
      </c>
      <c r="L173" s="150"/>
      <c r="M173" s="151" t="s">
        <v>1</v>
      </c>
      <c r="N173" s="152" t="s">
        <v>39</v>
      </c>
      <c r="P173" s="153">
        <f t="shared" ref="P173:P182" si="6">O173*H173</f>
        <v>0</v>
      </c>
      <c r="Q173" s="153">
        <v>0</v>
      </c>
      <c r="R173" s="153">
        <f t="shared" ref="R173:R182" si="7">Q173*H173</f>
        <v>0</v>
      </c>
      <c r="S173" s="153">
        <v>0</v>
      </c>
      <c r="T173" s="154">
        <f t="shared" ref="T173:T182" si="8">S173*H173</f>
        <v>0</v>
      </c>
      <c r="AR173" s="155" t="s">
        <v>273</v>
      </c>
      <c r="AT173" s="155" t="s">
        <v>196</v>
      </c>
      <c r="AU173" s="155" t="s">
        <v>84</v>
      </c>
      <c r="AY173" s="15" t="s">
        <v>193</v>
      </c>
      <c r="BE173" s="156">
        <f t="shared" ref="BE173:BE182" si="9">IF(N173="základní",J173,0)</f>
        <v>0</v>
      </c>
      <c r="BF173" s="156">
        <f t="shared" ref="BF173:BF182" si="10">IF(N173="snížená",J173,0)</f>
        <v>0</v>
      </c>
      <c r="BG173" s="156">
        <f t="shared" ref="BG173:BG182" si="11">IF(N173="zákl. přenesená",J173,0)</f>
        <v>0</v>
      </c>
      <c r="BH173" s="156">
        <f t="shared" ref="BH173:BH182" si="12">IF(N173="sníž. přenesená",J173,0)</f>
        <v>0</v>
      </c>
      <c r="BI173" s="156">
        <f t="shared" ref="BI173:BI182" si="13">IF(N173="nulová",J173,0)</f>
        <v>0</v>
      </c>
      <c r="BJ173" s="15" t="s">
        <v>82</v>
      </c>
      <c r="BK173" s="156">
        <f t="shared" ref="BK173:BK182" si="14">ROUND(I173*H173,2)</f>
        <v>0</v>
      </c>
      <c r="BL173" s="15" t="s">
        <v>268</v>
      </c>
      <c r="BM173" s="155" t="s">
        <v>262</v>
      </c>
    </row>
    <row r="174" spans="2:65" s="1" customFormat="1" ht="33" customHeight="1">
      <c r="B174" s="114"/>
      <c r="C174" s="157" t="s">
        <v>222</v>
      </c>
      <c r="D174" s="157" t="s">
        <v>207</v>
      </c>
      <c r="E174" s="158" t="s">
        <v>401</v>
      </c>
      <c r="F174" s="159" t="s">
        <v>402</v>
      </c>
      <c r="G174" s="160" t="s">
        <v>258</v>
      </c>
      <c r="H174" s="161">
        <v>18</v>
      </c>
      <c r="I174" s="162"/>
      <c r="J174" s="163">
        <f t="shared" si="5"/>
        <v>0</v>
      </c>
      <c r="K174" s="159" t="s">
        <v>1</v>
      </c>
      <c r="L174" s="30"/>
      <c r="M174" s="164" t="s">
        <v>1</v>
      </c>
      <c r="N174" s="113" t="s">
        <v>39</v>
      </c>
      <c r="P174" s="153">
        <f t="shared" si="6"/>
        <v>0</v>
      </c>
      <c r="Q174" s="153">
        <v>0</v>
      </c>
      <c r="R174" s="153">
        <f t="shared" si="7"/>
        <v>0</v>
      </c>
      <c r="S174" s="153">
        <v>0</v>
      </c>
      <c r="T174" s="154">
        <f t="shared" si="8"/>
        <v>0</v>
      </c>
      <c r="AR174" s="155" t="s">
        <v>268</v>
      </c>
      <c r="AT174" s="155" t="s">
        <v>207</v>
      </c>
      <c r="AU174" s="155" t="s">
        <v>84</v>
      </c>
      <c r="AY174" s="15" t="s">
        <v>193</v>
      </c>
      <c r="BE174" s="156">
        <f t="shared" si="9"/>
        <v>0</v>
      </c>
      <c r="BF174" s="156">
        <f t="shared" si="10"/>
        <v>0</v>
      </c>
      <c r="BG174" s="156">
        <f t="shared" si="11"/>
        <v>0</v>
      </c>
      <c r="BH174" s="156">
        <f t="shared" si="12"/>
        <v>0</v>
      </c>
      <c r="BI174" s="156">
        <f t="shared" si="13"/>
        <v>0</v>
      </c>
      <c r="BJ174" s="15" t="s">
        <v>82</v>
      </c>
      <c r="BK174" s="156">
        <f t="shared" si="14"/>
        <v>0</v>
      </c>
      <c r="BL174" s="15" t="s">
        <v>268</v>
      </c>
      <c r="BM174" s="155" t="s">
        <v>231</v>
      </c>
    </row>
    <row r="175" spans="2:65" s="1" customFormat="1" ht="24.2" customHeight="1">
      <c r="B175" s="114"/>
      <c r="C175" s="143" t="s">
        <v>269</v>
      </c>
      <c r="D175" s="143" t="s">
        <v>196</v>
      </c>
      <c r="E175" s="144" t="s">
        <v>403</v>
      </c>
      <c r="F175" s="145" t="s">
        <v>404</v>
      </c>
      <c r="G175" s="146" t="s">
        <v>258</v>
      </c>
      <c r="H175" s="147">
        <v>18</v>
      </c>
      <c r="I175" s="148"/>
      <c r="J175" s="149">
        <f t="shared" si="5"/>
        <v>0</v>
      </c>
      <c r="K175" s="145" t="s">
        <v>1</v>
      </c>
      <c r="L175" s="150"/>
      <c r="M175" s="151" t="s">
        <v>1</v>
      </c>
      <c r="N175" s="152" t="s">
        <v>39</v>
      </c>
      <c r="P175" s="153">
        <f t="shared" si="6"/>
        <v>0</v>
      </c>
      <c r="Q175" s="153">
        <v>0</v>
      </c>
      <c r="R175" s="153">
        <f t="shared" si="7"/>
        <v>0</v>
      </c>
      <c r="S175" s="153">
        <v>0</v>
      </c>
      <c r="T175" s="154">
        <f t="shared" si="8"/>
        <v>0</v>
      </c>
      <c r="AR175" s="155" t="s">
        <v>273</v>
      </c>
      <c r="AT175" s="155" t="s">
        <v>196</v>
      </c>
      <c r="AU175" s="155" t="s">
        <v>84</v>
      </c>
      <c r="AY175" s="15" t="s">
        <v>193</v>
      </c>
      <c r="BE175" s="156">
        <f t="shared" si="9"/>
        <v>0</v>
      </c>
      <c r="BF175" s="156">
        <f t="shared" si="10"/>
        <v>0</v>
      </c>
      <c r="BG175" s="156">
        <f t="shared" si="11"/>
        <v>0</v>
      </c>
      <c r="BH175" s="156">
        <f t="shared" si="12"/>
        <v>0</v>
      </c>
      <c r="BI175" s="156">
        <f t="shared" si="13"/>
        <v>0</v>
      </c>
      <c r="BJ175" s="15" t="s">
        <v>82</v>
      </c>
      <c r="BK175" s="156">
        <f t="shared" si="14"/>
        <v>0</v>
      </c>
      <c r="BL175" s="15" t="s">
        <v>268</v>
      </c>
      <c r="BM175" s="155" t="s">
        <v>274</v>
      </c>
    </row>
    <row r="176" spans="2:65" s="1" customFormat="1" ht="16.5" customHeight="1">
      <c r="B176" s="114"/>
      <c r="C176" s="157" t="s">
        <v>240</v>
      </c>
      <c r="D176" s="157" t="s">
        <v>207</v>
      </c>
      <c r="E176" s="158" t="s">
        <v>405</v>
      </c>
      <c r="F176" s="159" t="s">
        <v>406</v>
      </c>
      <c r="G176" s="160" t="s">
        <v>258</v>
      </c>
      <c r="H176" s="161">
        <v>2</v>
      </c>
      <c r="I176" s="162"/>
      <c r="J176" s="163">
        <f t="shared" si="5"/>
        <v>0</v>
      </c>
      <c r="K176" s="159" t="s">
        <v>1</v>
      </c>
      <c r="L176" s="30"/>
      <c r="M176" s="164" t="s">
        <v>1</v>
      </c>
      <c r="N176" s="113" t="s">
        <v>39</v>
      </c>
      <c r="P176" s="153">
        <f t="shared" si="6"/>
        <v>0</v>
      </c>
      <c r="Q176" s="153">
        <v>0</v>
      </c>
      <c r="R176" s="153">
        <f t="shared" si="7"/>
        <v>0</v>
      </c>
      <c r="S176" s="153">
        <v>0</v>
      </c>
      <c r="T176" s="154">
        <f t="shared" si="8"/>
        <v>0</v>
      </c>
      <c r="AR176" s="155" t="s">
        <v>268</v>
      </c>
      <c r="AT176" s="155" t="s">
        <v>207</v>
      </c>
      <c r="AU176" s="155" t="s">
        <v>84</v>
      </c>
      <c r="AY176" s="15" t="s">
        <v>193</v>
      </c>
      <c r="BE176" s="156">
        <f t="shared" si="9"/>
        <v>0</v>
      </c>
      <c r="BF176" s="156">
        <f t="shared" si="10"/>
        <v>0</v>
      </c>
      <c r="BG176" s="156">
        <f t="shared" si="11"/>
        <v>0</v>
      </c>
      <c r="BH176" s="156">
        <f t="shared" si="12"/>
        <v>0</v>
      </c>
      <c r="BI176" s="156">
        <f t="shared" si="13"/>
        <v>0</v>
      </c>
      <c r="BJ176" s="15" t="s">
        <v>82</v>
      </c>
      <c r="BK176" s="156">
        <f t="shared" si="14"/>
        <v>0</v>
      </c>
      <c r="BL176" s="15" t="s">
        <v>268</v>
      </c>
      <c r="BM176" s="155" t="s">
        <v>278</v>
      </c>
    </row>
    <row r="177" spans="2:65" s="1" customFormat="1" ht="16.5" customHeight="1">
      <c r="B177" s="114"/>
      <c r="C177" s="143" t="s">
        <v>279</v>
      </c>
      <c r="D177" s="143" t="s">
        <v>196</v>
      </c>
      <c r="E177" s="144" t="s">
        <v>407</v>
      </c>
      <c r="F177" s="145" t="s">
        <v>408</v>
      </c>
      <c r="G177" s="146" t="s">
        <v>258</v>
      </c>
      <c r="H177" s="147">
        <v>2</v>
      </c>
      <c r="I177" s="148"/>
      <c r="J177" s="149">
        <f t="shared" si="5"/>
        <v>0</v>
      </c>
      <c r="K177" s="145" t="s">
        <v>1</v>
      </c>
      <c r="L177" s="150"/>
      <c r="M177" s="151" t="s">
        <v>1</v>
      </c>
      <c r="N177" s="152" t="s">
        <v>39</v>
      </c>
      <c r="P177" s="153">
        <f t="shared" si="6"/>
        <v>0</v>
      </c>
      <c r="Q177" s="153">
        <v>0</v>
      </c>
      <c r="R177" s="153">
        <f t="shared" si="7"/>
        <v>0</v>
      </c>
      <c r="S177" s="153">
        <v>0</v>
      </c>
      <c r="T177" s="154">
        <f t="shared" si="8"/>
        <v>0</v>
      </c>
      <c r="AR177" s="155" t="s">
        <v>273</v>
      </c>
      <c r="AT177" s="155" t="s">
        <v>196</v>
      </c>
      <c r="AU177" s="155" t="s">
        <v>84</v>
      </c>
      <c r="AY177" s="15" t="s">
        <v>193</v>
      </c>
      <c r="BE177" s="156">
        <f t="shared" si="9"/>
        <v>0</v>
      </c>
      <c r="BF177" s="156">
        <f t="shared" si="10"/>
        <v>0</v>
      </c>
      <c r="BG177" s="156">
        <f t="shared" si="11"/>
        <v>0</v>
      </c>
      <c r="BH177" s="156">
        <f t="shared" si="12"/>
        <v>0</v>
      </c>
      <c r="BI177" s="156">
        <f t="shared" si="13"/>
        <v>0</v>
      </c>
      <c r="BJ177" s="15" t="s">
        <v>82</v>
      </c>
      <c r="BK177" s="156">
        <f t="shared" si="14"/>
        <v>0</v>
      </c>
      <c r="BL177" s="15" t="s">
        <v>268</v>
      </c>
      <c r="BM177" s="155" t="s">
        <v>282</v>
      </c>
    </row>
    <row r="178" spans="2:65" s="1" customFormat="1" ht="37.9" customHeight="1">
      <c r="B178" s="114"/>
      <c r="C178" s="157" t="s">
        <v>243</v>
      </c>
      <c r="D178" s="157" t="s">
        <v>207</v>
      </c>
      <c r="E178" s="158" t="s">
        <v>409</v>
      </c>
      <c r="F178" s="159" t="s">
        <v>410</v>
      </c>
      <c r="G178" s="160" t="s">
        <v>258</v>
      </c>
      <c r="H178" s="161">
        <v>3</v>
      </c>
      <c r="I178" s="162"/>
      <c r="J178" s="163">
        <f t="shared" si="5"/>
        <v>0</v>
      </c>
      <c r="K178" s="159" t="s">
        <v>1</v>
      </c>
      <c r="L178" s="30"/>
      <c r="M178" s="164" t="s">
        <v>1</v>
      </c>
      <c r="N178" s="113" t="s">
        <v>39</v>
      </c>
      <c r="P178" s="153">
        <f t="shared" si="6"/>
        <v>0</v>
      </c>
      <c r="Q178" s="153">
        <v>0</v>
      </c>
      <c r="R178" s="153">
        <f t="shared" si="7"/>
        <v>0</v>
      </c>
      <c r="S178" s="153">
        <v>0</v>
      </c>
      <c r="T178" s="154">
        <f t="shared" si="8"/>
        <v>0</v>
      </c>
      <c r="AR178" s="155" t="s">
        <v>268</v>
      </c>
      <c r="AT178" s="155" t="s">
        <v>207</v>
      </c>
      <c r="AU178" s="155" t="s">
        <v>84</v>
      </c>
      <c r="AY178" s="15" t="s">
        <v>193</v>
      </c>
      <c r="BE178" s="156">
        <f t="shared" si="9"/>
        <v>0</v>
      </c>
      <c r="BF178" s="156">
        <f t="shared" si="10"/>
        <v>0</v>
      </c>
      <c r="BG178" s="156">
        <f t="shared" si="11"/>
        <v>0</v>
      </c>
      <c r="BH178" s="156">
        <f t="shared" si="12"/>
        <v>0</v>
      </c>
      <c r="BI178" s="156">
        <f t="shared" si="13"/>
        <v>0</v>
      </c>
      <c r="BJ178" s="15" t="s">
        <v>82</v>
      </c>
      <c r="BK178" s="156">
        <f t="shared" si="14"/>
        <v>0</v>
      </c>
      <c r="BL178" s="15" t="s">
        <v>268</v>
      </c>
      <c r="BM178" s="155" t="s">
        <v>285</v>
      </c>
    </row>
    <row r="179" spans="2:65" s="1" customFormat="1" ht="21.75" customHeight="1">
      <c r="B179" s="114"/>
      <c r="C179" s="143" t="s">
        <v>7</v>
      </c>
      <c r="D179" s="143" t="s">
        <v>196</v>
      </c>
      <c r="E179" s="144" t="s">
        <v>411</v>
      </c>
      <c r="F179" s="145" t="s">
        <v>412</v>
      </c>
      <c r="G179" s="146" t="s">
        <v>258</v>
      </c>
      <c r="H179" s="147">
        <v>3</v>
      </c>
      <c r="I179" s="148"/>
      <c r="J179" s="149">
        <f t="shared" si="5"/>
        <v>0</v>
      </c>
      <c r="K179" s="145" t="s">
        <v>1</v>
      </c>
      <c r="L179" s="150"/>
      <c r="M179" s="151" t="s">
        <v>1</v>
      </c>
      <c r="N179" s="152" t="s">
        <v>39</v>
      </c>
      <c r="P179" s="153">
        <f t="shared" si="6"/>
        <v>0</v>
      </c>
      <c r="Q179" s="153">
        <v>0</v>
      </c>
      <c r="R179" s="153">
        <f t="shared" si="7"/>
        <v>0</v>
      </c>
      <c r="S179" s="153">
        <v>0</v>
      </c>
      <c r="T179" s="154">
        <f t="shared" si="8"/>
        <v>0</v>
      </c>
      <c r="AR179" s="155" t="s">
        <v>273</v>
      </c>
      <c r="AT179" s="155" t="s">
        <v>196</v>
      </c>
      <c r="AU179" s="155" t="s">
        <v>84</v>
      </c>
      <c r="AY179" s="15" t="s">
        <v>193</v>
      </c>
      <c r="BE179" s="156">
        <f t="shared" si="9"/>
        <v>0</v>
      </c>
      <c r="BF179" s="156">
        <f t="shared" si="10"/>
        <v>0</v>
      </c>
      <c r="BG179" s="156">
        <f t="shared" si="11"/>
        <v>0</v>
      </c>
      <c r="BH179" s="156">
        <f t="shared" si="12"/>
        <v>0</v>
      </c>
      <c r="BI179" s="156">
        <f t="shared" si="13"/>
        <v>0</v>
      </c>
      <c r="BJ179" s="15" t="s">
        <v>82</v>
      </c>
      <c r="BK179" s="156">
        <f t="shared" si="14"/>
        <v>0</v>
      </c>
      <c r="BL179" s="15" t="s">
        <v>268</v>
      </c>
      <c r="BM179" s="155" t="s">
        <v>290</v>
      </c>
    </row>
    <row r="180" spans="2:65" s="1" customFormat="1" ht="16.5" customHeight="1">
      <c r="B180" s="114"/>
      <c r="C180" s="157" t="s">
        <v>247</v>
      </c>
      <c r="D180" s="157" t="s">
        <v>207</v>
      </c>
      <c r="E180" s="158" t="s">
        <v>413</v>
      </c>
      <c r="F180" s="159" t="s">
        <v>414</v>
      </c>
      <c r="G180" s="160" t="s">
        <v>258</v>
      </c>
      <c r="H180" s="161">
        <v>6</v>
      </c>
      <c r="I180" s="162"/>
      <c r="J180" s="163">
        <f t="shared" si="5"/>
        <v>0</v>
      </c>
      <c r="K180" s="159" t="s">
        <v>1</v>
      </c>
      <c r="L180" s="30"/>
      <c r="M180" s="164" t="s">
        <v>1</v>
      </c>
      <c r="N180" s="113" t="s">
        <v>39</v>
      </c>
      <c r="P180" s="153">
        <f t="shared" si="6"/>
        <v>0</v>
      </c>
      <c r="Q180" s="153">
        <v>0</v>
      </c>
      <c r="R180" s="153">
        <f t="shared" si="7"/>
        <v>0</v>
      </c>
      <c r="S180" s="153">
        <v>0</v>
      </c>
      <c r="T180" s="154">
        <f t="shared" si="8"/>
        <v>0</v>
      </c>
      <c r="AR180" s="155" t="s">
        <v>268</v>
      </c>
      <c r="AT180" s="155" t="s">
        <v>207</v>
      </c>
      <c r="AU180" s="155" t="s">
        <v>84</v>
      </c>
      <c r="AY180" s="15" t="s">
        <v>193</v>
      </c>
      <c r="BE180" s="156">
        <f t="shared" si="9"/>
        <v>0</v>
      </c>
      <c r="BF180" s="156">
        <f t="shared" si="10"/>
        <v>0</v>
      </c>
      <c r="BG180" s="156">
        <f t="shared" si="11"/>
        <v>0</v>
      </c>
      <c r="BH180" s="156">
        <f t="shared" si="12"/>
        <v>0</v>
      </c>
      <c r="BI180" s="156">
        <f t="shared" si="13"/>
        <v>0</v>
      </c>
      <c r="BJ180" s="15" t="s">
        <v>82</v>
      </c>
      <c r="BK180" s="156">
        <f t="shared" si="14"/>
        <v>0</v>
      </c>
      <c r="BL180" s="15" t="s">
        <v>268</v>
      </c>
      <c r="BM180" s="155" t="s">
        <v>294</v>
      </c>
    </row>
    <row r="181" spans="2:65" s="1" customFormat="1" ht="24.2" customHeight="1">
      <c r="B181" s="114"/>
      <c r="C181" s="143" t="s">
        <v>295</v>
      </c>
      <c r="D181" s="143" t="s">
        <v>196</v>
      </c>
      <c r="E181" s="144" t="s">
        <v>415</v>
      </c>
      <c r="F181" s="145" t="s">
        <v>416</v>
      </c>
      <c r="G181" s="146" t="s">
        <v>258</v>
      </c>
      <c r="H181" s="147">
        <v>6</v>
      </c>
      <c r="I181" s="148"/>
      <c r="J181" s="149">
        <f t="shared" si="5"/>
        <v>0</v>
      </c>
      <c r="K181" s="145" t="s">
        <v>1</v>
      </c>
      <c r="L181" s="150"/>
      <c r="M181" s="151" t="s">
        <v>1</v>
      </c>
      <c r="N181" s="152" t="s">
        <v>39</v>
      </c>
      <c r="P181" s="153">
        <f t="shared" si="6"/>
        <v>0</v>
      </c>
      <c r="Q181" s="153">
        <v>0</v>
      </c>
      <c r="R181" s="153">
        <f t="shared" si="7"/>
        <v>0</v>
      </c>
      <c r="S181" s="153">
        <v>0</v>
      </c>
      <c r="T181" s="154">
        <f t="shared" si="8"/>
        <v>0</v>
      </c>
      <c r="AR181" s="155" t="s">
        <v>273</v>
      </c>
      <c r="AT181" s="155" t="s">
        <v>196</v>
      </c>
      <c r="AU181" s="155" t="s">
        <v>84</v>
      </c>
      <c r="AY181" s="15" t="s">
        <v>193</v>
      </c>
      <c r="BE181" s="156">
        <f t="shared" si="9"/>
        <v>0</v>
      </c>
      <c r="BF181" s="156">
        <f t="shared" si="10"/>
        <v>0</v>
      </c>
      <c r="BG181" s="156">
        <f t="shared" si="11"/>
        <v>0</v>
      </c>
      <c r="BH181" s="156">
        <f t="shared" si="12"/>
        <v>0</v>
      </c>
      <c r="BI181" s="156">
        <f t="shared" si="13"/>
        <v>0</v>
      </c>
      <c r="BJ181" s="15" t="s">
        <v>82</v>
      </c>
      <c r="BK181" s="156">
        <f t="shared" si="14"/>
        <v>0</v>
      </c>
      <c r="BL181" s="15" t="s">
        <v>268</v>
      </c>
      <c r="BM181" s="155" t="s">
        <v>298</v>
      </c>
    </row>
    <row r="182" spans="2:65" s="1" customFormat="1" ht="49.15" customHeight="1">
      <c r="B182" s="114"/>
      <c r="C182" s="157" t="s">
        <v>251</v>
      </c>
      <c r="D182" s="157" t="s">
        <v>207</v>
      </c>
      <c r="E182" s="158" t="s">
        <v>417</v>
      </c>
      <c r="F182" s="159" t="s">
        <v>418</v>
      </c>
      <c r="G182" s="160" t="s">
        <v>221</v>
      </c>
      <c r="H182" s="161">
        <v>90</v>
      </c>
      <c r="I182" s="162"/>
      <c r="J182" s="163">
        <f t="shared" si="5"/>
        <v>0</v>
      </c>
      <c r="K182" s="159" t="s">
        <v>1</v>
      </c>
      <c r="L182" s="30"/>
      <c r="M182" s="164" t="s">
        <v>1</v>
      </c>
      <c r="N182" s="113" t="s">
        <v>39</v>
      </c>
      <c r="P182" s="153">
        <f t="shared" si="6"/>
        <v>0</v>
      </c>
      <c r="Q182" s="153">
        <v>0</v>
      </c>
      <c r="R182" s="153">
        <f t="shared" si="7"/>
        <v>0</v>
      </c>
      <c r="S182" s="153">
        <v>0</v>
      </c>
      <c r="T182" s="154">
        <f t="shared" si="8"/>
        <v>0</v>
      </c>
      <c r="AR182" s="155" t="s">
        <v>268</v>
      </c>
      <c r="AT182" s="155" t="s">
        <v>207</v>
      </c>
      <c r="AU182" s="155" t="s">
        <v>84</v>
      </c>
      <c r="AY182" s="15" t="s">
        <v>193</v>
      </c>
      <c r="BE182" s="156">
        <f t="shared" si="9"/>
        <v>0</v>
      </c>
      <c r="BF182" s="156">
        <f t="shared" si="10"/>
        <v>0</v>
      </c>
      <c r="BG182" s="156">
        <f t="shared" si="11"/>
        <v>0</v>
      </c>
      <c r="BH182" s="156">
        <f t="shared" si="12"/>
        <v>0</v>
      </c>
      <c r="BI182" s="156">
        <f t="shared" si="13"/>
        <v>0</v>
      </c>
      <c r="BJ182" s="15" t="s">
        <v>82</v>
      </c>
      <c r="BK182" s="156">
        <f t="shared" si="14"/>
        <v>0</v>
      </c>
      <c r="BL182" s="15" t="s">
        <v>268</v>
      </c>
      <c r="BM182" s="155" t="s">
        <v>301</v>
      </c>
    </row>
    <row r="183" spans="2:65" s="12" customFormat="1" ht="11.25">
      <c r="B183" s="165"/>
      <c r="D183" s="166" t="s">
        <v>224</v>
      </c>
      <c r="E183" s="167" t="s">
        <v>1</v>
      </c>
      <c r="F183" s="168" t="s">
        <v>419</v>
      </c>
      <c r="H183" s="169">
        <v>90</v>
      </c>
      <c r="I183" s="170"/>
      <c r="L183" s="165"/>
      <c r="M183" s="171"/>
      <c r="T183" s="172"/>
      <c r="AT183" s="167" t="s">
        <v>224</v>
      </c>
      <c r="AU183" s="167" t="s">
        <v>84</v>
      </c>
      <c r="AV183" s="12" t="s">
        <v>84</v>
      </c>
      <c r="AW183" s="12" t="s">
        <v>226</v>
      </c>
      <c r="AX183" s="12" t="s">
        <v>74</v>
      </c>
      <c r="AY183" s="167" t="s">
        <v>193</v>
      </c>
    </row>
    <row r="184" spans="2:65" s="13" customFormat="1" ht="11.25">
      <c r="B184" s="173"/>
      <c r="D184" s="166" t="s">
        <v>224</v>
      </c>
      <c r="E184" s="174" t="s">
        <v>1</v>
      </c>
      <c r="F184" s="175" t="s">
        <v>227</v>
      </c>
      <c r="H184" s="176">
        <v>90</v>
      </c>
      <c r="I184" s="177"/>
      <c r="L184" s="173"/>
      <c r="M184" s="178"/>
      <c r="T184" s="179"/>
      <c r="AT184" s="174" t="s">
        <v>224</v>
      </c>
      <c r="AU184" s="174" t="s">
        <v>84</v>
      </c>
      <c r="AV184" s="13" t="s">
        <v>192</v>
      </c>
      <c r="AW184" s="13" t="s">
        <v>226</v>
      </c>
      <c r="AX184" s="13" t="s">
        <v>82</v>
      </c>
      <c r="AY184" s="174" t="s">
        <v>193</v>
      </c>
    </row>
    <row r="185" spans="2:65" s="1" customFormat="1" ht="24.2" customHeight="1">
      <c r="B185" s="114"/>
      <c r="C185" s="143" t="s">
        <v>302</v>
      </c>
      <c r="D185" s="143" t="s">
        <v>196</v>
      </c>
      <c r="E185" s="144" t="s">
        <v>420</v>
      </c>
      <c r="F185" s="145" t="s">
        <v>421</v>
      </c>
      <c r="G185" s="146" t="s">
        <v>221</v>
      </c>
      <c r="H185" s="147">
        <v>85.05</v>
      </c>
      <c r="I185" s="148"/>
      <c r="J185" s="149">
        <f>ROUND(I185*H185,2)</f>
        <v>0</v>
      </c>
      <c r="K185" s="145" t="s">
        <v>1</v>
      </c>
      <c r="L185" s="150"/>
      <c r="M185" s="151" t="s">
        <v>1</v>
      </c>
      <c r="N185" s="152" t="s">
        <v>39</v>
      </c>
      <c r="P185" s="153">
        <f>O185*H185</f>
        <v>0</v>
      </c>
      <c r="Q185" s="153">
        <v>0</v>
      </c>
      <c r="R185" s="153">
        <f>Q185*H185</f>
        <v>0</v>
      </c>
      <c r="S185" s="153">
        <v>0</v>
      </c>
      <c r="T185" s="154">
        <f>S185*H185</f>
        <v>0</v>
      </c>
      <c r="AR185" s="155" t="s">
        <v>273</v>
      </c>
      <c r="AT185" s="155" t="s">
        <v>196</v>
      </c>
      <c r="AU185" s="155" t="s">
        <v>84</v>
      </c>
      <c r="AY185" s="15" t="s">
        <v>193</v>
      </c>
      <c r="BE185" s="156">
        <f>IF(N185="základní",J185,0)</f>
        <v>0</v>
      </c>
      <c r="BF185" s="156">
        <f>IF(N185="snížená",J185,0)</f>
        <v>0</v>
      </c>
      <c r="BG185" s="156">
        <f>IF(N185="zákl. přenesená",J185,0)</f>
        <v>0</v>
      </c>
      <c r="BH185" s="156">
        <f>IF(N185="sníž. přenesená",J185,0)</f>
        <v>0</v>
      </c>
      <c r="BI185" s="156">
        <f>IF(N185="nulová",J185,0)</f>
        <v>0</v>
      </c>
      <c r="BJ185" s="15" t="s">
        <v>82</v>
      </c>
      <c r="BK185" s="156">
        <f>ROUND(I185*H185,2)</f>
        <v>0</v>
      </c>
      <c r="BL185" s="15" t="s">
        <v>268</v>
      </c>
      <c r="BM185" s="155" t="s">
        <v>306</v>
      </c>
    </row>
    <row r="186" spans="2:65" s="12" customFormat="1" ht="11.25">
      <c r="B186" s="165"/>
      <c r="D186" s="166" t="s">
        <v>224</v>
      </c>
      <c r="E186" s="167" t="s">
        <v>1</v>
      </c>
      <c r="F186" s="168" t="s">
        <v>422</v>
      </c>
      <c r="H186" s="169">
        <v>85.05</v>
      </c>
      <c r="I186" s="170"/>
      <c r="L186" s="165"/>
      <c r="M186" s="171"/>
      <c r="T186" s="172"/>
      <c r="AT186" s="167" t="s">
        <v>224</v>
      </c>
      <c r="AU186" s="167" t="s">
        <v>84</v>
      </c>
      <c r="AV186" s="12" t="s">
        <v>84</v>
      </c>
      <c r="AW186" s="12" t="s">
        <v>226</v>
      </c>
      <c r="AX186" s="12" t="s">
        <v>74</v>
      </c>
      <c r="AY186" s="167" t="s">
        <v>193</v>
      </c>
    </row>
    <row r="187" spans="2:65" s="13" customFormat="1" ht="11.25">
      <c r="B187" s="173"/>
      <c r="D187" s="166" t="s">
        <v>224</v>
      </c>
      <c r="E187" s="174" t="s">
        <v>1</v>
      </c>
      <c r="F187" s="175" t="s">
        <v>227</v>
      </c>
      <c r="H187" s="176">
        <v>85.05</v>
      </c>
      <c r="I187" s="177"/>
      <c r="L187" s="173"/>
      <c r="M187" s="178"/>
      <c r="T187" s="179"/>
      <c r="AT187" s="174" t="s">
        <v>224</v>
      </c>
      <c r="AU187" s="174" t="s">
        <v>84</v>
      </c>
      <c r="AV187" s="13" t="s">
        <v>192</v>
      </c>
      <c r="AW187" s="13" t="s">
        <v>226</v>
      </c>
      <c r="AX187" s="13" t="s">
        <v>82</v>
      </c>
      <c r="AY187" s="174" t="s">
        <v>193</v>
      </c>
    </row>
    <row r="188" spans="2:65" s="1" customFormat="1" ht="16.5" customHeight="1">
      <c r="B188" s="114"/>
      <c r="C188" s="143" t="s">
        <v>255</v>
      </c>
      <c r="D188" s="143" t="s">
        <v>196</v>
      </c>
      <c r="E188" s="144" t="s">
        <v>423</v>
      </c>
      <c r="F188" s="145" t="s">
        <v>424</v>
      </c>
      <c r="G188" s="146" t="s">
        <v>210</v>
      </c>
      <c r="H188" s="147">
        <v>1</v>
      </c>
      <c r="I188" s="148"/>
      <c r="J188" s="149">
        <f t="shared" ref="J188:J193" si="15">ROUND(I188*H188,2)</f>
        <v>0</v>
      </c>
      <c r="K188" s="145" t="s">
        <v>1</v>
      </c>
      <c r="L188" s="150"/>
      <c r="M188" s="151" t="s">
        <v>1</v>
      </c>
      <c r="N188" s="152" t="s">
        <v>39</v>
      </c>
      <c r="P188" s="153">
        <f t="shared" ref="P188:P193" si="16">O188*H188</f>
        <v>0</v>
      </c>
      <c r="Q188" s="153">
        <v>0</v>
      </c>
      <c r="R188" s="153">
        <f t="shared" ref="R188:R193" si="17">Q188*H188</f>
        <v>0</v>
      </c>
      <c r="S188" s="153">
        <v>0</v>
      </c>
      <c r="T188" s="154">
        <f t="shared" ref="T188:T193" si="18">S188*H188</f>
        <v>0</v>
      </c>
      <c r="AR188" s="155" t="s">
        <v>273</v>
      </c>
      <c r="AT188" s="155" t="s">
        <v>196</v>
      </c>
      <c r="AU188" s="155" t="s">
        <v>84</v>
      </c>
      <c r="AY188" s="15" t="s">
        <v>193</v>
      </c>
      <c r="BE188" s="156">
        <f t="shared" ref="BE188:BE193" si="19">IF(N188="základní",J188,0)</f>
        <v>0</v>
      </c>
      <c r="BF188" s="156">
        <f t="shared" ref="BF188:BF193" si="20">IF(N188="snížená",J188,0)</f>
        <v>0</v>
      </c>
      <c r="BG188" s="156">
        <f t="shared" ref="BG188:BG193" si="21">IF(N188="zákl. přenesená",J188,0)</f>
        <v>0</v>
      </c>
      <c r="BH188" s="156">
        <f t="shared" ref="BH188:BH193" si="22">IF(N188="sníž. přenesená",J188,0)</f>
        <v>0</v>
      </c>
      <c r="BI188" s="156">
        <f t="shared" ref="BI188:BI193" si="23">IF(N188="nulová",J188,0)</f>
        <v>0</v>
      </c>
      <c r="BJ188" s="15" t="s">
        <v>82</v>
      </c>
      <c r="BK188" s="156">
        <f t="shared" ref="BK188:BK193" si="24">ROUND(I188*H188,2)</f>
        <v>0</v>
      </c>
      <c r="BL188" s="15" t="s">
        <v>268</v>
      </c>
      <c r="BM188" s="155" t="s">
        <v>309</v>
      </c>
    </row>
    <row r="189" spans="2:65" s="1" customFormat="1" ht="21.75" customHeight="1">
      <c r="B189" s="114"/>
      <c r="C189" s="157" t="s">
        <v>310</v>
      </c>
      <c r="D189" s="157" t="s">
        <v>207</v>
      </c>
      <c r="E189" s="158" t="s">
        <v>425</v>
      </c>
      <c r="F189" s="159" t="s">
        <v>426</v>
      </c>
      <c r="G189" s="160" t="s">
        <v>258</v>
      </c>
      <c r="H189" s="161">
        <v>1</v>
      </c>
      <c r="I189" s="162"/>
      <c r="J189" s="163">
        <f t="shared" si="15"/>
        <v>0</v>
      </c>
      <c r="K189" s="159" t="s">
        <v>1</v>
      </c>
      <c r="L189" s="30"/>
      <c r="M189" s="164" t="s">
        <v>1</v>
      </c>
      <c r="N189" s="113" t="s">
        <v>39</v>
      </c>
      <c r="P189" s="153">
        <f t="shared" si="16"/>
        <v>0</v>
      </c>
      <c r="Q189" s="153">
        <v>0</v>
      </c>
      <c r="R189" s="153">
        <f t="shared" si="17"/>
        <v>0</v>
      </c>
      <c r="S189" s="153">
        <v>0</v>
      </c>
      <c r="T189" s="154">
        <f t="shared" si="18"/>
        <v>0</v>
      </c>
      <c r="AR189" s="155" t="s">
        <v>268</v>
      </c>
      <c r="AT189" s="155" t="s">
        <v>207</v>
      </c>
      <c r="AU189" s="155" t="s">
        <v>84</v>
      </c>
      <c r="AY189" s="15" t="s">
        <v>193</v>
      </c>
      <c r="BE189" s="156">
        <f t="shared" si="19"/>
        <v>0</v>
      </c>
      <c r="BF189" s="156">
        <f t="shared" si="20"/>
        <v>0</v>
      </c>
      <c r="BG189" s="156">
        <f t="shared" si="21"/>
        <v>0</v>
      </c>
      <c r="BH189" s="156">
        <f t="shared" si="22"/>
        <v>0</v>
      </c>
      <c r="BI189" s="156">
        <f t="shared" si="23"/>
        <v>0</v>
      </c>
      <c r="BJ189" s="15" t="s">
        <v>82</v>
      </c>
      <c r="BK189" s="156">
        <f t="shared" si="24"/>
        <v>0</v>
      </c>
      <c r="BL189" s="15" t="s">
        <v>268</v>
      </c>
      <c r="BM189" s="155" t="s">
        <v>313</v>
      </c>
    </row>
    <row r="190" spans="2:65" s="1" customFormat="1" ht="16.5" customHeight="1">
      <c r="B190" s="114"/>
      <c r="C190" s="143" t="s">
        <v>259</v>
      </c>
      <c r="D190" s="143" t="s">
        <v>196</v>
      </c>
      <c r="E190" s="144" t="s">
        <v>427</v>
      </c>
      <c r="F190" s="145" t="s">
        <v>428</v>
      </c>
      <c r="G190" s="146" t="s">
        <v>258</v>
      </c>
      <c r="H190" s="147">
        <v>1</v>
      </c>
      <c r="I190" s="148"/>
      <c r="J190" s="149">
        <f t="shared" si="15"/>
        <v>0</v>
      </c>
      <c r="K190" s="145" t="s">
        <v>1</v>
      </c>
      <c r="L190" s="150"/>
      <c r="M190" s="151" t="s">
        <v>1</v>
      </c>
      <c r="N190" s="152" t="s">
        <v>39</v>
      </c>
      <c r="P190" s="153">
        <f t="shared" si="16"/>
        <v>0</v>
      </c>
      <c r="Q190" s="153">
        <v>0</v>
      </c>
      <c r="R190" s="153">
        <f t="shared" si="17"/>
        <v>0</v>
      </c>
      <c r="S190" s="153">
        <v>0</v>
      </c>
      <c r="T190" s="154">
        <f t="shared" si="18"/>
        <v>0</v>
      </c>
      <c r="AR190" s="155" t="s">
        <v>273</v>
      </c>
      <c r="AT190" s="155" t="s">
        <v>196</v>
      </c>
      <c r="AU190" s="155" t="s">
        <v>84</v>
      </c>
      <c r="AY190" s="15" t="s">
        <v>193</v>
      </c>
      <c r="BE190" s="156">
        <f t="shared" si="19"/>
        <v>0</v>
      </c>
      <c r="BF190" s="156">
        <f t="shared" si="20"/>
        <v>0</v>
      </c>
      <c r="BG190" s="156">
        <f t="shared" si="21"/>
        <v>0</v>
      </c>
      <c r="BH190" s="156">
        <f t="shared" si="22"/>
        <v>0</v>
      </c>
      <c r="BI190" s="156">
        <f t="shared" si="23"/>
        <v>0</v>
      </c>
      <c r="BJ190" s="15" t="s">
        <v>82</v>
      </c>
      <c r="BK190" s="156">
        <f t="shared" si="24"/>
        <v>0</v>
      </c>
      <c r="BL190" s="15" t="s">
        <v>268</v>
      </c>
      <c r="BM190" s="155" t="s">
        <v>316</v>
      </c>
    </row>
    <row r="191" spans="2:65" s="1" customFormat="1" ht="37.9" customHeight="1">
      <c r="B191" s="114"/>
      <c r="C191" s="157" t="s">
        <v>318</v>
      </c>
      <c r="D191" s="157" t="s">
        <v>207</v>
      </c>
      <c r="E191" s="158" t="s">
        <v>429</v>
      </c>
      <c r="F191" s="159" t="s">
        <v>430</v>
      </c>
      <c r="G191" s="160" t="s">
        <v>258</v>
      </c>
      <c r="H191" s="161">
        <v>1</v>
      </c>
      <c r="I191" s="162"/>
      <c r="J191" s="163">
        <f t="shared" si="15"/>
        <v>0</v>
      </c>
      <c r="K191" s="159" t="s">
        <v>1</v>
      </c>
      <c r="L191" s="30"/>
      <c r="M191" s="164" t="s">
        <v>1</v>
      </c>
      <c r="N191" s="113" t="s">
        <v>39</v>
      </c>
      <c r="P191" s="153">
        <f t="shared" si="16"/>
        <v>0</v>
      </c>
      <c r="Q191" s="153">
        <v>0</v>
      </c>
      <c r="R191" s="153">
        <f t="shared" si="17"/>
        <v>0</v>
      </c>
      <c r="S191" s="153">
        <v>0</v>
      </c>
      <c r="T191" s="154">
        <f t="shared" si="18"/>
        <v>0</v>
      </c>
      <c r="AR191" s="155" t="s">
        <v>268</v>
      </c>
      <c r="AT191" s="155" t="s">
        <v>207</v>
      </c>
      <c r="AU191" s="155" t="s">
        <v>84</v>
      </c>
      <c r="AY191" s="15" t="s">
        <v>193</v>
      </c>
      <c r="BE191" s="156">
        <f t="shared" si="19"/>
        <v>0</v>
      </c>
      <c r="BF191" s="156">
        <f t="shared" si="20"/>
        <v>0</v>
      </c>
      <c r="BG191" s="156">
        <f t="shared" si="21"/>
        <v>0</v>
      </c>
      <c r="BH191" s="156">
        <f t="shared" si="22"/>
        <v>0</v>
      </c>
      <c r="BI191" s="156">
        <f t="shared" si="23"/>
        <v>0</v>
      </c>
      <c r="BJ191" s="15" t="s">
        <v>82</v>
      </c>
      <c r="BK191" s="156">
        <f t="shared" si="24"/>
        <v>0</v>
      </c>
      <c r="BL191" s="15" t="s">
        <v>268</v>
      </c>
      <c r="BM191" s="155" t="s">
        <v>321</v>
      </c>
    </row>
    <row r="192" spans="2:65" s="1" customFormat="1" ht="37.9" customHeight="1">
      <c r="B192" s="114"/>
      <c r="C192" s="143" t="s">
        <v>262</v>
      </c>
      <c r="D192" s="143" t="s">
        <v>196</v>
      </c>
      <c r="E192" s="144" t="s">
        <v>431</v>
      </c>
      <c r="F192" s="145" t="s">
        <v>432</v>
      </c>
      <c r="G192" s="146" t="s">
        <v>258</v>
      </c>
      <c r="H192" s="147">
        <v>1</v>
      </c>
      <c r="I192" s="148"/>
      <c r="J192" s="149">
        <f t="shared" si="15"/>
        <v>0</v>
      </c>
      <c r="K192" s="145" t="s">
        <v>1</v>
      </c>
      <c r="L192" s="150"/>
      <c r="M192" s="151" t="s">
        <v>1</v>
      </c>
      <c r="N192" s="152" t="s">
        <v>39</v>
      </c>
      <c r="P192" s="153">
        <f t="shared" si="16"/>
        <v>0</v>
      </c>
      <c r="Q192" s="153">
        <v>0</v>
      </c>
      <c r="R192" s="153">
        <f t="shared" si="17"/>
        <v>0</v>
      </c>
      <c r="S192" s="153">
        <v>0</v>
      </c>
      <c r="T192" s="154">
        <f t="shared" si="18"/>
        <v>0</v>
      </c>
      <c r="AR192" s="155" t="s">
        <v>273</v>
      </c>
      <c r="AT192" s="155" t="s">
        <v>196</v>
      </c>
      <c r="AU192" s="155" t="s">
        <v>84</v>
      </c>
      <c r="AY192" s="15" t="s">
        <v>193</v>
      </c>
      <c r="BE192" s="156">
        <f t="shared" si="19"/>
        <v>0</v>
      </c>
      <c r="BF192" s="156">
        <f t="shared" si="20"/>
        <v>0</v>
      </c>
      <c r="BG192" s="156">
        <f t="shared" si="21"/>
        <v>0</v>
      </c>
      <c r="BH192" s="156">
        <f t="shared" si="22"/>
        <v>0</v>
      </c>
      <c r="BI192" s="156">
        <f t="shared" si="23"/>
        <v>0</v>
      </c>
      <c r="BJ192" s="15" t="s">
        <v>82</v>
      </c>
      <c r="BK192" s="156">
        <f t="shared" si="24"/>
        <v>0</v>
      </c>
      <c r="BL192" s="15" t="s">
        <v>268</v>
      </c>
      <c r="BM192" s="155" t="s">
        <v>325</v>
      </c>
    </row>
    <row r="193" spans="2:65" s="1" customFormat="1" ht="49.15" customHeight="1">
      <c r="B193" s="114"/>
      <c r="C193" s="157" t="s">
        <v>326</v>
      </c>
      <c r="D193" s="157" t="s">
        <v>207</v>
      </c>
      <c r="E193" s="158" t="s">
        <v>433</v>
      </c>
      <c r="F193" s="159" t="s">
        <v>434</v>
      </c>
      <c r="G193" s="160" t="s">
        <v>221</v>
      </c>
      <c r="H193" s="161">
        <v>5</v>
      </c>
      <c r="I193" s="162"/>
      <c r="J193" s="163">
        <f t="shared" si="15"/>
        <v>0</v>
      </c>
      <c r="K193" s="159" t="s">
        <v>1</v>
      </c>
      <c r="L193" s="30"/>
      <c r="M193" s="164" t="s">
        <v>1</v>
      </c>
      <c r="N193" s="113" t="s">
        <v>39</v>
      </c>
      <c r="P193" s="153">
        <f t="shared" si="16"/>
        <v>0</v>
      </c>
      <c r="Q193" s="153">
        <v>0</v>
      </c>
      <c r="R193" s="153">
        <f t="shared" si="17"/>
        <v>0</v>
      </c>
      <c r="S193" s="153">
        <v>0</v>
      </c>
      <c r="T193" s="154">
        <f t="shared" si="18"/>
        <v>0</v>
      </c>
      <c r="AR193" s="155" t="s">
        <v>268</v>
      </c>
      <c r="AT193" s="155" t="s">
        <v>207</v>
      </c>
      <c r="AU193" s="155" t="s">
        <v>84</v>
      </c>
      <c r="AY193" s="15" t="s">
        <v>193</v>
      </c>
      <c r="BE193" s="156">
        <f t="shared" si="19"/>
        <v>0</v>
      </c>
      <c r="BF193" s="156">
        <f t="shared" si="20"/>
        <v>0</v>
      </c>
      <c r="BG193" s="156">
        <f t="shared" si="21"/>
        <v>0</v>
      </c>
      <c r="BH193" s="156">
        <f t="shared" si="22"/>
        <v>0</v>
      </c>
      <c r="BI193" s="156">
        <f t="shared" si="23"/>
        <v>0</v>
      </c>
      <c r="BJ193" s="15" t="s">
        <v>82</v>
      </c>
      <c r="BK193" s="156">
        <f t="shared" si="24"/>
        <v>0</v>
      </c>
      <c r="BL193" s="15" t="s">
        <v>268</v>
      </c>
      <c r="BM193" s="155" t="s">
        <v>329</v>
      </c>
    </row>
    <row r="194" spans="2:65" s="12" customFormat="1" ht="11.25">
      <c r="B194" s="165"/>
      <c r="D194" s="166" t="s">
        <v>224</v>
      </c>
      <c r="E194" s="167" t="s">
        <v>1</v>
      </c>
      <c r="F194" s="168" t="s">
        <v>435</v>
      </c>
      <c r="H194" s="169">
        <v>5</v>
      </c>
      <c r="I194" s="170"/>
      <c r="L194" s="165"/>
      <c r="M194" s="171"/>
      <c r="T194" s="172"/>
      <c r="AT194" s="167" t="s">
        <v>224</v>
      </c>
      <c r="AU194" s="167" t="s">
        <v>84</v>
      </c>
      <c r="AV194" s="12" t="s">
        <v>84</v>
      </c>
      <c r="AW194" s="12" t="s">
        <v>226</v>
      </c>
      <c r="AX194" s="12" t="s">
        <v>74</v>
      </c>
      <c r="AY194" s="167" t="s">
        <v>193</v>
      </c>
    </row>
    <row r="195" spans="2:65" s="13" customFormat="1" ht="11.25">
      <c r="B195" s="173"/>
      <c r="D195" s="166" t="s">
        <v>224</v>
      </c>
      <c r="E195" s="174" t="s">
        <v>1</v>
      </c>
      <c r="F195" s="175" t="s">
        <v>227</v>
      </c>
      <c r="H195" s="176">
        <v>5</v>
      </c>
      <c r="I195" s="177"/>
      <c r="L195" s="173"/>
      <c r="M195" s="178"/>
      <c r="T195" s="179"/>
      <c r="AT195" s="174" t="s">
        <v>224</v>
      </c>
      <c r="AU195" s="174" t="s">
        <v>84</v>
      </c>
      <c r="AV195" s="13" t="s">
        <v>192</v>
      </c>
      <c r="AW195" s="13" t="s">
        <v>226</v>
      </c>
      <c r="AX195" s="13" t="s">
        <v>82</v>
      </c>
      <c r="AY195" s="174" t="s">
        <v>193</v>
      </c>
    </row>
    <row r="196" spans="2:65" s="1" customFormat="1" ht="16.5" customHeight="1">
      <c r="B196" s="114"/>
      <c r="C196" s="143" t="s">
        <v>231</v>
      </c>
      <c r="D196" s="143" t="s">
        <v>196</v>
      </c>
      <c r="E196" s="144" t="s">
        <v>436</v>
      </c>
      <c r="F196" s="145" t="s">
        <v>437</v>
      </c>
      <c r="G196" s="146" t="s">
        <v>221</v>
      </c>
      <c r="H196" s="147">
        <v>5</v>
      </c>
      <c r="I196" s="148"/>
      <c r="J196" s="149">
        <f>ROUND(I196*H196,2)</f>
        <v>0</v>
      </c>
      <c r="K196" s="145" t="s">
        <v>1</v>
      </c>
      <c r="L196" s="150"/>
      <c r="M196" s="151" t="s">
        <v>1</v>
      </c>
      <c r="N196" s="152" t="s">
        <v>39</v>
      </c>
      <c r="P196" s="153">
        <f>O196*H196</f>
        <v>0</v>
      </c>
      <c r="Q196" s="153">
        <v>0</v>
      </c>
      <c r="R196" s="153">
        <f>Q196*H196</f>
        <v>0</v>
      </c>
      <c r="S196" s="153">
        <v>0</v>
      </c>
      <c r="T196" s="154">
        <f>S196*H196</f>
        <v>0</v>
      </c>
      <c r="AR196" s="155" t="s">
        <v>273</v>
      </c>
      <c r="AT196" s="155" t="s">
        <v>196</v>
      </c>
      <c r="AU196" s="155" t="s">
        <v>84</v>
      </c>
      <c r="AY196" s="15" t="s">
        <v>193</v>
      </c>
      <c r="BE196" s="156">
        <f>IF(N196="základní",J196,0)</f>
        <v>0</v>
      </c>
      <c r="BF196" s="156">
        <f>IF(N196="snížená",J196,0)</f>
        <v>0</v>
      </c>
      <c r="BG196" s="156">
        <f>IF(N196="zákl. přenesená",J196,0)</f>
        <v>0</v>
      </c>
      <c r="BH196" s="156">
        <f>IF(N196="sníž. přenesená",J196,0)</f>
        <v>0</v>
      </c>
      <c r="BI196" s="156">
        <f>IF(N196="nulová",J196,0)</f>
        <v>0</v>
      </c>
      <c r="BJ196" s="15" t="s">
        <v>82</v>
      </c>
      <c r="BK196" s="156">
        <f>ROUND(I196*H196,2)</f>
        <v>0</v>
      </c>
      <c r="BL196" s="15" t="s">
        <v>268</v>
      </c>
      <c r="BM196" s="155" t="s">
        <v>268</v>
      </c>
    </row>
    <row r="197" spans="2:65" s="12" customFormat="1" ht="11.25">
      <c r="B197" s="165"/>
      <c r="D197" s="166" t="s">
        <v>224</v>
      </c>
      <c r="E197" s="167" t="s">
        <v>1</v>
      </c>
      <c r="F197" s="168" t="s">
        <v>211</v>
      </c>
      <c r="H197" s="169">
        <v>5</v>
      </c>
      <c r="I197" s="170"/>
      <c r="L197" s="165"/>
      <c r="M197" s="171"/>
      <c r="T197" s="172"/>
      <c r="AT197" s="167" t="s">
        <v>224</v>
      </c>
      <c r="AU197" s="167" t="s">
        <v>84</v>
      </c>
      <c r="AV197" s="12" t="s">
        <v>84</v>
      </c>
      <c r="AW197" s="12" t="s">
        <v>226</v>
      </c>
      <c r="AX197" s="12" t="s">
        <v>74</v>
      </c>
      <c r="AY197" s="167" t="s">
        <v>193</v>
      </c>
    </row>
    <row r="198" spans="2:65" s="13" customFormat="1" ht="11.25">
      <c r="B198" s="173"/>
      <c r="D198" s="166" t="s">
        <v>224</v>
      </c>
      <c r="E198" s="174" t="s">
        <v>1</v>
      </c>
      <c r="F198" s="175" t="s">
        <v>227</v>
      </c>
      <c r="H198" s="176">
        <v>5</v>
      </c>
      <c r="I198" s="177"/>
      <c r="L198" s="173"/>
      <c r="M198" s="178"/>
      <c r="T198" s="179"/>
      <c r="AT198" s="174" t="s">
        <v>224</v>
      </c>
      <c r="AU198" s="174" t="s">
        <v>84</v>
      </c>
      <c r="AV198" s="13" t="s">
        <v>192</v>
      </c>
      <c r="AW198" s="13" t="s">
        <v>226</v>
      </c>
      <c r="AX198" s="13" t="s">
        <v>82</v>
      </c>
      <c r="AY198" s="174" t="s">
        <v>193</v>
      </c>
    </row>
    <row r="199" spans="2:65" s="1" customFormat="1" ht="16.5" customHeight="1">
      <c r="B199" s="114"/>
      <c r="C199" s="143" t="s">
        <v>337</v>
      </c>
      <c r="D199" s="143" t="s">
        <v>196</v>
      </c>
      <c r="E199" s="144" t="s">
        <v>438</v>
      </c>
      <c r="F199" s="145" t="s">
        <v>439</v>
      </c>
      <c r="G199" s="146" t="s">
        <v>199</v>
      </c>
      <c r="H199" s="147">
        <v>3</v>
      </c>
      <c r="I199" s="148"/>
      <c r="J199" s="149">
        <f>ROUND(I199*H199,2)</f>
        <v>0</v>
      </c>
      <c r="K199" s="145" t="s">
        <v>1</v>
      </c>
      <c r="L199" s="150"/>
      <c r="M199" s="151" t="s">
        <v>1</v>
      </c>
      <c r="N199" s="152" t="s">
        <v>39</v>
      </c>
      <c r="P199" s="153">
        <f>O199*H199</f>
        <v>0</v>
      </c>
      <c r="Q199" s="153">
        <v>0</v>
      </c>
      <c r="R199" s="153">
        <f>Q199*H199</f>
        <v>0</v>
      </c>
      <c r="S199" s="153">
        <v>0</v>
      </c>
      <c r="T199" s="154">
        <f>S199*H199</f>
        <v>0</v>
      </c>
      <c r="AR199" s="155" t="s">
        <v>273</v>
      </c>
      <c r="AT199" s="155" t="s">
        <v>196</v>
      </c>
      <c r="AU199" s="155" t="s">
        <v>84</v>
      </c>
      <c r="AY199" s="15" t="s">
        <v>193</v>
      </c>
      <c r="BE199" s="156">
        <f>IF(N199="základní",J199,0)</f>
        <v>0</v>
      </c>
      <c r="BF199" s="156">
        <f>IF(N199="snížená",J199,0)</f>
        <v>0</v>
      </c>
      <c r="BG199" s="156">
        <f>IF(N199="zákl. přenesená",J199,0)</f>
        <v>0</v>
      </c>
      <c r="BH199" s="156">
        <f>IF(N199="sníž. přenesená",J199,0)</f>
        <v>0</v>
      </c>
      <c r="BI199" s="156">
        <f>IF(N199="nulová",J199,0)</f>
        <v>0</v>
      </c>
      <c r="BJ199" s="15" t="s">
        <v>82</v>
      </c>
      <c r="BK199" s="156">
        <f>ROUND(I199*H199,2)</f>
        <v>0</v>
      </c>
      <c r="BL199" s="15" t="s">
        <v>268</v>
      </c>
      <c r="BM199" s="155" t="s">
        <v>340</v>
      </c>
    </row>
    <row r="200" spans="2:65" s="11" customFormat="1" ht="22.9" customHeight="1">
      <c r="B200" s="131"/>
      <c r="D200" s="132" t="s">
        <v>73</v>
      </c>
      <c r="E200" s="141" t="s">
        <v>440</v>
      </c>
      <c r="F200" s="141" t="s">
        <v>441</v>
      </c>
      <c r="I200" s="134"/>
      <c r="J200" s="142">
        <f>BK200</f>
        <v>0</v>
      </c>
      <c r="L200" s="131"/>
      <c r="M200" s="136"/>
      <c r="P200" s="137">
        <f>SUM(P201:P202)</f>
        <v>0</v>
      </c>
      <c r="R200" s="137">
        <f>SUM(R201:R202)</f>
        <v>0</v>
      </c>
      <c r="T200" s="138">
        <f>SUM(T201:T202)</f>
        <v>0</v>
      </c>
      <c r="AR200" s="132" t="s">
        <v>203</v>
      </c>
      <c r="AT200" s="139" t="s">
        <v>73</v>
      </c>
      <c r="AU200" s="139" t="s">
        <v>82</v>
      </c>
      <c r="AY200" s="132" t="s">
        <v>193</v>
      </c>
      <c r="BK200" s="140">
        <f>SUM(BK201:BK202)</f>
        <v>0</v>
      </c>
    </row>
    <row r="201" spans="2:65" s="1" customFormat="1" ht="62.65" customHeight="1">
      <c r="B201" s="114"/>
      <c r="C201" s="157" t="s">
        <v>274</v>
      </c>
      <c r="D201" s="157" t="s">
        <v>207</v>
      </c>
      <c r="E201" s="158" t="s">
        <v>442</v>
      </c>
      <c r="F201" s="159" t="s">
        <v>443</v>
      </c>
      <c r="G201" s="160" t="s">
        <v>221</v>
      </c>
      <c r="H201" s="161">
        <v>10</v>
      </c>
      <c r="I201" s="162"/>
      <c r="J201" s="163">
        <f>ROUND(I201*H201,2)</f>
        <v>0</v>
      </c>
      <c r="K201" s="159" t="s">
        <v>1</v>
      </c>
      <c r="L201" s="30"/>
      <c r="M201" s="164" t="s">
        <v>1</v>
      </c>
      <c r="N201" s="113" t="s">
        <v>39</v>
      </c>
      <c r="P201" s="153">
        <f>O201*H201</f>
        <v>0</v>
      </c>
      <c r="Q201" s="153">
        <v>0</v>
      </c>
      <c r="R201" s="153">
        <f>Q201*H201</f>
        <v>0</v>
      </c>
      <c r="S201" s="153">
        <v>0</v>
      </c>
      <c r="T201" s="154">
        <f>S201*H201</f>
        <v>0</v>
      </c>
      <c r="AR201" s="155" t="s">
        <v>268</v>
      </c>
      <c r="AT201" s="155" t="s">
        <v>207</v>
      </c>
      <c r="AU201" s="155" t="s">
        <v>84</v>
      </c>
      <c r="AY201" s="15" t="s">
        <v>193</v>
      </c>
      <c r="BE201" s="156">
        <f>IF(N201="základní",J201,0)</f>
        <v>0</v>
      </c>
      <c r="BF201" s="156">
        <f>IF(N201="snížená",J201,0)</f>
        <v>0</v>
      </c>
      <c r="BG201" s="156">
        <f>IF(N201="zákl. přenesená",J201,0)</f>
        <v>0</v>
      </c>
      <c r="BH201" s="156">
        <f>IF(N201="sníž. přenesená",J201,0)</f>
        <v>0</v>
      </c>
      <c r="BI201" s="156">
        <f>IF(N201="nulová",J201,0)</f>
        <v>0</v>
      </c>
      <c r="BJ201" s="15" t="s">
        <v>82</v>
      </c>
      <c r="BK201" s="156">
        <f>ROUND(I201*H201,2)</f>
        <v>0</v>
      </c>
      <c r="BL201" s="15" t="s">
        <v>268</v>
      </c>
      <c r="BM201" s="155" t="s">
        <v>345</v>
      </c>
    </row>
    <row r="202" spans="2:65" s="1" customFormat="1" ht="37.9" customHeight="1">
      <c r="B202" s="114"/>
      <c r="C202" s="143" t="s">
        <v>346</v>
      </c>
      <c r="D202" s="143" t="s">
        <v>196</v>
      </c>
      <c r="E202" s="144" t="s">
        <v>444</v>
      </c>
      <c r="F202" s="145" t="s">
        <v>445</v>
      </c>
      <c r="G202" s="146" t="s">
        <v>221</v>
      </c>
      <c r="H202" s="147">
        <v>10</v>
      </c>
      <c r="I202" s="148"/>
      <c r="J202" s="149">
        <f>ROUND(I202*H202,2)</f>
        <v>0</v>
      </c>
      <c r="K202" s="145" t="s">
        <v>1</v>
      </c>
      <c r="L202" s="150"/>
      <c r="M202" s="151" t="s">
        <v>1</v>
      </c>
      <c r="N202" s="152" t="s">
        <v>39</v>
      </c>
      <c r="P202" s="153">
        <f>O202*H202</f>
        <v>0</v>
      </c>
      <c r="Q202" s="153">
        <v>0</v>
      </c>
      <c r="R202" s="153">
        <f>Q202*H202</f>
        <v>0</v>
      </c>
      <c r="S202" s="153">
        <v>0</v>
      </c>
      <c r="T202" s="154">
        <f>S202*H202</f>
        <v>0</v>
      </c>
      <c r="AR202" s="155" t="s">
        <v>273</v>
      </c>
      <c r="AT202" s="155" t="s">
        <v>196</v>
      </c>
      <c r="AU202" s="155" t="s">
        <v>84</v>
      </c>
      <c r="AY202" s="15" t="s">
        <v>193</v>
      </c>
      <c r="BE202" s="156">
        <f>IF(N202="základní",J202,0)</f>
        <v>0</v>
      </c>
      <c r="BF202" s="156">
        <f>IF(N202="snížená",J202,0)</f>
        <v>0</v>
      </c>
      <c r="BG202" s="156">
        <f>IF(N202="zákl. přenesená",J202,0)</f>
        <v>0</v>
      </c>
      <c r="BH202" s="156">
        <f>IF(N202="sníž. přenesená",J202,0)</f>
        <v>0</v>
      </c>
      <c r="BI202" s="156">
        <f>IF(N202="nulová",J202,0)</f>
        <v>0</v>
      </c>
      <c r="BJ202" s="15" t="s">
        <v>82</v>
      </c>
      <c r="BK202" s="156">
        <f>ROUND(I202*H202,2)</f>
        <v>0</v>
      </c>
      <c r="BL202" s="15" t="s">
        <v>268</v>
      </c>
      <c r="BM202" s="155" t="s">
        <v>349</v>
      </c>
    </row>
    <row r="203" spans="2:65" s="11" customFormat="1" ht="22.9" customHeight="1">
      <c r="B203" s="131"/>
      <c r="D203" s="132" t="s">
        <v>73</v>
      </c>
      <c r="E203" s="141" t="s">
        <v>446</v>
      </c>
      <c r="F203" s="141" t="s">
        <v>447</v>
      </c>
      <c r="I203" s="134"/>
      <c r="J203" s="142">
        <f>BK203</f>
        <v>0</v>
      </c>
      <c r="L203" s="131"/>
      <c r="M203" s="136"/>
      <c r="P203" s="137">
        <f>SUM(P204:P210)</f>
        <v>0</v>
      </c>
      <c r="R203" s="137">
        <f>SUM(R204:R210)</f>
        <v>0</v>
      </c>
      <c r="T203" s="138">
        <f>SUM(T204:T210)</f>
        <v>0</v>
      </c>
      <c r="AR203" s="132" t="s">
        <v>203</v>
      </c>
      <c r="AT203" s="139" t="s">
        <v>73</v>
      </c>
      <c r="AU203" s="139" t="s">
        <v>82</v>
      </c>
      <c r="AY203" s="132" t="s">
        <v>193</v>
      </c>
      <c r="BK203" s="140">
        <f>SUM(BK204:BK210)</f>
        <v>0</v>
      </c>
    </row>
    <row r="204" spans="2:65" s="1" customFormat="1" ht="16.5" customHeight="1">
      <c r="B204" s="114"/>
      <c r="C204" s="157" t="s">
        <v>278</v>
      </c>
      <c r="D204" s="157" t="s">
        <v>207</v>
      </c>
      <c r="E204" s="158" t="s">
        <v>448</v>
      </c>
      <c r="F204" s="159" t="s">
        <v>449</v>
      </c>
      <c r="G204" s="160" t="s">
        <v>221</v>
      </c>
      <c r="H204" s="161">
        <v>4.5</v>
      </c>
      <c r="I204" s="162"/>
      <c r="J204" s="163">
        <f>ROUND(I204*H204,2)</f>
        <v>0</v>
      </c>
      <c r="K204" s="159" t="s">
        <v>1</v>
      </c>
      <c r="L204" s="30"/>
      <c r="M204" s="164" t="s">
        <v>1</v>
      </c>
      <c r="N204" s="113" t="s">
        <v>39</v>
      </c>
      <c r="P204" s="153">
        <f>O204*H204</f>
        <v>0</v>
      </c>
      <c r="Q204" s="153">
        <v>0</v>
      </c>
      <c r="R204" s="153">
        <f>Q204*H204</f>
        <v>0</v>
      </c>
      <c r="S204" s="153">
        <v>0</v>
      </c>
      <c r="T204" s="154">
        <f>S204*H204</f>
        <v>0</v>
      </c>
      <c r="AR204" s="155" t="s">
        <v>268</v>
      </c>
      <c r="AT204" s="155" t="s">
        <v>207</v>
      </c>
      <c r="AU204" s="155" t="s">
        <v>84</v>
      </c>
      <c r="AY204" s="15" t="s">
        <v>193</v>
      </c>
      <c r="BE204" s="156">
        <f>IF(N204="základní",J204,0)</f>
        <v>0</v>
      </c>
      <c r="BF204" s="156">
        <f>IF(N204="snížená",J204,0)</f>
        <v>0</v>
      </c>
      <c r="BG204" s="156">
        <f>IF(N204="zákl. přenesená",J204,0)</f>
        <v>0</v>
      </c>
      <c r="BH204" s="156">
        <f>IF(N204="sníž. přenesená",J204,0)</f>
        <v>0</v>
      </c>
      <c r="BI204" s="156">
        <f>IF(N204="nulová",J204,0)</f>
        <v>0</v>
      </c>
      <c r="BJ204" s="15" t="s">
        <v>82</v>
      </c>
      <c r="BK204" s="156">
        <f>ROUND(I204*H204,2)</f>
        <v>0</v>
      </c>
      <c r="BL204" s="15" t="s">
        <v>268</v>
      </c>
      <c r="BM204" s="155" t="s">
        <v>354</v>
      </c>
    </row>
    <row r="205" spans="2:65" s="12" customFormat="1" ht="11.25">
      <c r="B205" s="165"/>
      <c r="D205" s="166" t="s">
        <v>224</v>
      </c>
      <c r="E205" s="167" t="s">
        <v>1</v>
      </c>
      <c r="F205" s="168" t="s">
        <v>450</v>
      </c>
      <c r="H205" s="169">
        <v>4.5</v>
      </c>
      <c r="I205" s="170"/>
      <c r="L205" s="165"/>
      <c r="M205" s="171"/>
      <c r="T205" s="172"/>
      <c r="AT205" s="167" t="s">
        <v>224</v>
      </c>
      <c r="AU205" s="167" t="s">
        <v>84</v>
      </c>
      <c r="AV205" s="12" t="s">
        <v>84</v>
      </c>
      <c r="AW205" s="12" t="s">
        <v>226</v>
      </c>
      <c r="AX205" s="12" t="s">
        <v>74</v>
      </c>
      <c r="AY205" s="167" t="s">
        <v>193</v>
      </c>
    </row>
    <row r="206" spans="2:65" s="13" customFormat="1" ht="11.25">
      <c r="B206" s="173"/>
      <c r="D206" s="166" t="s">
        <v>224</v>
      </c>
      <c r="E206" s="174" t="s">
        <v>1</v>
      </c>
      <c r="F206" s="175" t="s">
        <v>227</v>
      </c>
      <c r="H206" s="176">
        <v>4.5</v>
      </c>
      <c r="I206" s="177"/>
      <c r="L206" s="173"/>
      <c r="M206" s="178"/>
      <c r="T206" s="179"/>
      <c r="AT206" s="174" t="s">
        <v>224</v>
      </c>
      <c r="AU206" s="174" t="s">
        <v>84</v>
      </c>
      <c r="AV206" s="13" t="s">
        <v>192</v>
      </c>
      <c r="AW206" s="13" t="s">
        <v>226</v>
      </c>
      <c r="AX206" s="13" t="s">
        <v>82</v>
      </c>
      <c r="AY206" s="174" t="s">
        <v>193</v>
      </c>
    </row>
    <row r="207" spans="2:65" s="1" customFormat="1" ht="16.5" customHeight="1">
      <c r="B207" s="114"/>
      <c r="C207" s="143" t="s">
        <v>451</v>
      </c>
      <c r="D207" s="143" t="s">
        <v>196</v>
      </c>
      <c r="E207" s="144" t="s">
        <v>452</v>
      </c>
      <c r="F207" s="145" t="s">
        <v>453</v>
      </c>
      <c r="G207" s="146" t="s">
        <v>258</v>
      </c>
      <c r="H207" s="147">
        <v>9</v>
      </c>
      <c r="I207" s="148"/>
      <c r="J207" s="149">
        <f>ROUND(I207*H207,2)</f>
        <v>0</v>
      </c>
      <c r="K207" s="145" t="s">
        <v>1</v>
      </c>
      <c r="L207" s="150"/>
      <c r="M207" s="151" t="s">
        <v>1</v>
      </c>
      <c r="N207" s="152" t="s">
        <v>39</v>
      </c>
      <c r="P207" s="153">
        <f>O207*H207</f>
        <v>0</v>
      </c>
      <c r="Q207" s="153">
        <v>0</v>
      </c>
      <c r="R207" s="153">
        <f>Q207*H207</f>
        <v>0</v>
      </c>
      <c r="S207" s="153">
        <v>0</v>
      </c>
      <c r="T207" s="154">
        <f>S207*H207</f>
        <v>0</v>
      </c>
      <c r="AR207" s="155" t="s">
        <v>273</v>
      </c>
      <c r="AT207" s="155" t="s">
        <v>196</v>
      </c>
      <c r="AU207" s="155" t="s">
        <v>84</v>
      </c>
      <c r="AY207" s="15" t="s">
        <v>193</v>
      </c>
      <c r="BE207" s="156">
        <f>IF(N207="základní",J207,0)</f>
        <v>0</v>
      </c>
      <c r="BF207" s="156">
        <f>IF(N207="snížená",J207,0)</f>
        <v>0</v>
      </c>
      <c r="BG207" s="156">
        <f>IF(N207="zákl. přenesená",J207,0)</f>
        <v>0</v>
      </c>
      <c r="BH207" s="156">
        <f>IF(N207="sníž. přenesená",J207,0)</f>
        <v>0</v>
      </c>
      <c r="BI207" s="156">
        <f>IF(N207="nulová",J207,0)</f>
        <v>0</v>
      </c>
      <c r="BJ207" s="15" t="s">
        <v>82</v>
      </c>
      <c r="BK207" s="156">
        <f>ROUND(I207*H207,2)</f>
        <v>0</v>
      </c>
      <c r="BL207" s="15" t="s">
        <v>268</v>
      </c>
      <c r="BM207" s="155" t="s">
        <v>454</v>
      </c>
    </row>
    <row r="208" spans="2:65" s="1" customFormat="1" ht="16.5" customHeight="1">
      <c r="B208" s="114"/>
      <c r="C208" s="143" t="s">
        <v>282</v>
      </c>
      <c r="D208" s="143" t="s">
        <v>196</v>
      </c>
      <c r="E208" s="144" t="s">
        <v>455</v>
      </c>
      <c r="F208" s="145" t="s">
        <v>456</v>
      </c>
      <c r="G208" s="146" t="s">
        <v>258</v>
      </c>
      <c r="H208" s="147">
        <v>9</v>
      </c>
      <c r="I208" s="148"/>
      <c r="J208" s="149">
        <f>ROUND(I208*H208,2)</f>
        <v>0</v>
      </c>
      <c r="K208" s="145" t="s">
        <v>1</v>
      </c>
      <c r="L208" s="150"/>
      <c r="M208" s="151" t="s">
        <v>1</v>
      </c>
      <c r="N208" s="152" t="s">
        <v>39</v>
      </c>
      <c r="P208" s="153">
        <f>O208*H208</f>
        <v>0</v>
      </c>
      <c r="Q208" s="153">
        <v>0</v>
      </c>
      <c r="R208" s="153">
        <f>Q208*H208</f>
        <v>0</v>
      </c>
      <c r="S208" s="153">
        <v>0</v>
      </c>
      <c r="T208" s="154">
        <f>S208*H208</f>
        <v>0</v>
      </c>
      <c r="AR208" s="155" t="s">
        <v>273</v>
      </c>
      <c r="AT208" s="155" t="s">
        <v>196</v>
      </c>
      <c r="AU208" s="155" t="s">
        <v>84</v>
      </c>
      <c r="AY208" s="15" t="s">
        <v>193</v>
      </c>
      <c r="BE208" s="156">
        <f>IF(N208="základní",J208,0)</f>
        <v>0</v>
      </c>
      <c r="BF208" s="156">
        <f>IF(N208="snížená",J208,0)</f>
        <v>0</v>
      </c>
      <c r="BG208" s="156">
        <f>IF(N208="zákl. přenesená",J208,0)</f>
        <v>0</v>
      </c>
      <c r="BH208" s="156">
        <f>IF(N208="sníž. přenesená",J208,0)</f>
        <v>0</v>
      </c>
      <c r="BI208" s="156">
        <f>IF(N208="nulová",J208,0)</f>
        <v>0</v>
      </c>
      <c r="BJ208" s="15" t="s">
        <v>82</v>
      </c>
      <c r="BK208" s="156">
        <f>ROUND(I208*H208,2)</f>
        <v>0</v>
      </c>
      <c r="BL208" s="15" t="s">
        <v>268</v>
      </c>
      <c r="BM208" s="155" t="s">
        <v>457</v>
      </c>
    </row>
    <row r="209" spans="2:65" s="1" customFormat="1" ht="49.15" customHeight="1">
      <c r="B209" s="114"/>
      <c r="C209" s="157" t="s">
        <v>458</v>
      </c>
      <c r="D209" s="157" t="s">
        <v>207</v>
      </c>
      <c r="E209" s="158" t="s">
        <v>459</v>
      </c>
      <c r="F209" s="159" t="s">
        <v>460</v>
      </c>
      <c r="G209" s="160" t="s">
        <v>258</v>
      </c>
      <c r="H209" s="161">
        <v>24</v>
      </c>
      <c r="I209" s="162"/>
      <c r="J209" s="163">
        <f>ROUND(I209*H209,2)</f>
        <v>0</v>
      </c>
      <c r="K209" s="159" t="s">
        <v>1</v>
      </c>
      <c r="L209" s="30"/>
      <c r="M209" s="164" t="s">
        <v>1</v>
      </c>
      <c r="N209" s="113" t="s">
        <v>39</v>
      </c>
      <c r="P209" s="153">
        <f>O209*H209</f>
        <v>0</v>
      </c>
      <c r="Q209" s="153">
        <v>0</v>
      </c>
      <c r="R209" s="153">
        <f>Q209*H209</f>
        <v>0</v>
      </c>
      <c r="S209" s="153">
        <v>0</v>
      </c>
      <c r="T209" s="154">
        <f>S209*H209</f>
        <v>0</v>
      </c>
      <c r="AR209" s="155" t="s">
        <v>268</v>
      </c>
      <c r="AT209" s="155" t="s">
        <v>207</v>
      </c>
      <c r="AU209" s="155" t="s">
        <v>84</v>
      </c>
      <c r="AY209" s="15" t="s">
        <v>193</v>
      </c>
      <c r="BE209" s="156">
        <f>IF(N209="základní",J209,0)</f>
        <v>0</v>
      </c>
      <c r="BF209" s="156">
        <f>IF(N209="snížená",J209,0)</f>
        <v>0</v>
      </c>
      <c r="BG209" s="156">
        <f>IF(N209="zákl. přenesená",J209,0)</f>
        <v>0</v>
      </c>
      <c r="BH209" s="156">
        <f>IF(N209="sníž. přenesená",J209,0)</f>
        <v>0</v>
      </c>
      <c r="BI209" s="156">
        <f>IF(N209="nulová",J209,0)</f>
        <v>0</v>
      </c>
      <c r="BJ209" s="15" t="s">
        <v>82</v>
      </c>
      <c r="BK209" s="156">
        <f>ROUND(I209*H209,2)</f>
        <v>0</v>
      </c>
      <c r="BL209" s="15" t="s">
        <v>268</v>
      </c>
      <c r="BM209" s="155" t="s">
        <v>461</v>
      </c>
    </row>
    <row r="210" spans="2:65" s="1" customFormat="1" ht="16.5" customHeight="1">
      <c r="B210" s="114"/>
      <c r="C210" s="143" t="s">
        <v>285</v>
      </c>
      <c r="D210" s="143" t="s">
        <v>196</v>
      </c>
      <c r="E210" s="144" t="s">
        <v>462</v>
      </c>
      <c r="F210" s="145" t="s">
        <v>463</v>
      </c>
      <c r="G210" s="146" t="s">
        <v>258</v>
      </c>
      <c r="H210" s="147">
        <v>24</v>
      </c>
      <c r="I210" s="148"/>
      <c r="J210" s="149">
        <f>ROUND(I210*H210,2)</f>
        <v>0</v>
      </c>
      <c r="K210" s="145" t="s">
        <v>1</v>
      </c>
      <c r="L210" s="150"/>
      <c r="M210" s="151" t="s">
        <v>1</v>
      </c>
      <c r="N210" s="152" t="s">
        <v>39</v>
      </c>
      <c r="P210" s="153">
        <f>O210*H210</f>
        <v>0</v>
      </c>
      <c r="Q210" s="153">
        <v>0</v>
      </c>
      <c r="R210" s="153">
        <f>Q210*H210</f>
        <v>0</v>
      </c>
      <c r="S210" s="153">
        <v>0</v>
      </c>
      <c r="T210" s="154">
        <f>S210*H210</f>
        <v>0</v>
      </c>
      <c r="AR210" s="155" t="s">
        <v>273</v>
      </c>
      <c r="AT210" s="155" t="s">
        <v>196</v>
      </c>
      <c r="AU210" s="155" t="s">
        <v>84</v>
      </c>
      <c r="AY210" s="15" t="s">
        <v>193</v>
      </c>
      <c r="BE210" s="156">
        <f>IF(N210="základní",J210,0)</f>
        <v>0</v>
      </c>
      <c r="BF210" s="156">
        <f>IF(N210="snížená",J210,0)</f>
        <v>0</v>
      </c>
      <c r="BG210" s="156">
        <f>IF(N210="zákl. přenesená",J210,0)</f>
        <v>0</v>
      </c>
      <c r="BH210" s="156">
        <f>IF(N210="sníž. přenesená",J210,0)</f>
        <v>0</v>
      </c>
      <c r="BI210" s="156">
        <f>IF(N210="nulová",J210,0)</f>
        <v>0</v>
      </c>
      <c r="BJ210" s="15" t="s">
        <v>82</v>
      </c>
      <c r="BK210" s="156">
        <f>ROUND(I210*H210,2)</f>
        <v>0</v>
      </c>
      <c r="BL210" s="15" t="s">
        <v>268</v>
      </c>
      <c r="BM210" s="155" t="s">
        <v>464</v>
      </c>
    </row>
    <row r="211" spans="2:65" s="11" customFormat="1" ht="25.9" customHeight="1">
      <c r="B211" s="131"/>
      <c r="D211" s="132" t="s">
        <v>73</v>
      </c>
      <c r="E211" s="133" t="s">
        <v>465</v>
      </c>
      <c r="F211" s="133" t="s">
        <v>466</v>
      </c>
      <c r="I211" s="134"/>
      <c r="J211" s="135">
        <f>BK211</f>
        <v>0</v>
      </c>
      <c r="L211" s="131"/>
      <c r="M211" s="136"/>
      <c r="P211" s="137">
        <f>P212</f>
        <v>0</v>
      </c>
      <c r="R211" s="137">
        <f>R212</f>
        <v>0</v>
      </c>
      <c r="T211" s="138">
        <f>T212</f>
        <v>0</v>
      </c>
      <c r="AR211" s="132" t="s">
        <v>192</v>
      </c>
      <c r="AT211" s="139" t="s">
        <v>73</v>
      </c>
      <c r="AU211" s="139" t="s">
        <v>74</v>
      </c>
      <c r="AY211" s="132" t="s">
        <v>193</v>
      </c>
      <c r="BK211" s="140">
        <f>BK212</f>
        <v>0</v>
      </c>
    </row>
    <row r="212" spans="2:65" s="1" customFormat="1" ht="33" customHeight="1">
      <c r="B212" s="114"/>
      <c r="C212" s="157" t="s">
        <v>467</v>
      </c>
      <c r="D212" s="157" t="s">
        <v>207</v>
      </c>
      <c r="E212" s="158" t="s">
        <v>468</v>
      </c>
      <c r="F212" s="159" t="s">
        <v>469</v>
      </c>
      <c r="G212" s="160" t="s">
        <v>353</v>
      </c>
      <c r="H212" s="161">
        <v>5</v>
      </c>
      <c r="I212" s="162"/>
      <c r="J212" s="163">
        <f>ROUND(I212*H212,2)</f>
        <v>0</v>
      </c>
      <c r="K212" s="159" t="s">
        <v>1</v>
      </c>
      <c r="L212" s="30"/>
      <c r="M212" s="164" t="s">
        <v>1</v>
      </c>
      <c r="N212" s="113" t="s">
        <v>39</v>
      </c>
      <c r="P212" s="153">
        <f>O212*H212</f>
        <v>0</v>
      </c>
      <c r="Q212" s="153">
        <v>0</v>
      </c>
      <c r="R212" s="153">
        <f>Q212*H212</f>
        <v>0</v>
      </c>
      <c r="S212" s="153">
        <v>0</v>
      </c>
      <c r="T212" s="154">
        <f>S212*H212</f>
        <v>0</v>
      </c>
      <c r="AR212" s="155" t="s">
        <v>470</v>
      </c>
      <c r="AT212" s="155" t="s">
        <v>207</v>
      </c>
      <c r="AU212" s="155" t="s">
        <v>82</v>
      </c>
      <c r="AY212" s="15" t="s">
        <v>193</v>
      </c>
      <c r="BE212" s="156">
        <f>IF(N212="základní",J212,0)</f>
        <v>0</v>
      </c>
      <c r="BF212" s="156">
        <f>IF(N212="snížená",J212,0)</f>
        <v>0</v>
      </c>
      <c r="BG212" s="156">
        <f>IF(N212="zákl. přenesená",J212,0)</f>
        <v>0</v>
      </c>
      <c r="BH212" s="156">
        <f>IF(N212="sníž. přenesená",J212,0)</f>
        <v>0</v>
      </c>
      <c r="BI212" s="156">
        <f>IF(N212="nulová",J212,0)</f>
        <v>0</v>
      </c>
      <c r="BJ212" s="15" t="s">
        <v>82</v>
      </c>
      <c r="BK212" s="156">
        <f>ROUND(I212*H212,2)</f>
        <v>0</v>
      </c>
      <c r="BL212" s="15" t="s">
        <v>470</v>
      </c>
      <c r="BM212" s="155" t="s">
        <v>471</v>
      </c>
    </row>
    <row r="213" spans="2:65" s="11" customFormat="1" ht="25.9" customHeight="1">
      <c r="B213" s="131"/>
      <c r="D213" s="132" t="s">
        <v>73</v>
      </c>
      <c r="E213" s="133" t="s">
        <v>190</v>
      </c>
      <c r="F213" s="133" t="s">
        <v>191</v>
      </c>
      <c r="I213" s="134"/>
      <c r="J213" s="135">
        <f>BK213</f>
        <v>0</v>
      </c>
      <c r="L213" s="131"/>
      <c r="M213" s="136"/>
      <c r="P213" s="137">
        <f>P214+P222</f>
        <v>0</v>
      </c>
      <c r="R213" s="137">
        <f>R214+R222</f>
        <v>0</v>
      </c>
      <c r="T213" s="138">
        <f>T214+T222</f>
        <v>0</v>
      </c>
      <c r="AR213" s="132" t="s">
        <v>192</v>
      </c>
      <c r="AT213" s="139" t="s">
        <v>73</v>
      </c>
      <c r="AU213" s="139" t="s">
        <v>74</v>
      </c>
      <c r="AY213" s="132" t="s">
        <v>193</v>
      </c>
      <c r="BK213" s="140">
        <f>BK214+BK222</f>
        <v>0</v>
      </c>
    </row>
    <row r="214" spans="2:65" s="11" customFormat="1" ht="22.9" customHeight="1">
      <c r="B214" s="131"/>
      <c r="D214" s="132" t="s">
        <v>73</v>
      </c>
      <c r="E214" s="141" t="s">
        <v>472</v>
      </c>
      <c r="F214" s="141" t="s">
        <v>473</v>
      </c>
      <c r="I214" s="134"/>
      <c r="J214" s="142">
        <f>BK214</f>
        <v>0</v>
      </c>
      <c r="L214" s="131"/>
      <c r="M214" s="136"/>
      <c r="P214" s="137">
        <f>SUM(P215:P221)</f>
        <v>0</v>
      </c>
      <c r="R214" s="137">
        <f>SUM(R215:R221)</f>
        <v>0</v>
      </c>
      <c r="T214" s="138">
        <f>SUM(T215:T221)</f>
        <v>0</v>
      </c>
      <c r="AR214" s="132" t="s">
        <v>82</v>
      </c>
      <c r="AT214" s="139" t="s">
        <v>73</v>
      </c>
      <c r="AU214" s="139" t="s">
        <v>82</v>
      </c>
      <c r="AY214" s="132" t="s">
        <v>193</v>
      </c>
      <c r="BK214" s="140">
        <f>SUM(BK215:BK221)</f>
        <v>0</v>
      </c>
    </row>
    <row r="215" spans="2:65" s="1" customFormat="1" ht="24.2" customHeight="1">
      <c r="B215" s="114"/>
      <c r="C215" s="143" t="s">
        <v>290</v>
      </c>
      <c r="D215" s="143" t="s">
        <v>196</v>
      </c>
      <c r="E215" s="144" t="s">
        <v>474</v>
      </c>
      <c r="F215" s="145" t="s">
        <v>475</v>
      </c>
      <c r="G215" s="146" t="s">
        <v>210</v>
      </c>
      <c r="H215" s="147">
        <v>1</v>
      </c>
      <c r="I215" s="148"/>
      <c r="J215" s="149">
        <f t="shared" ref="J215:J221" si="25">ROUND(I215*H215,2)</f>
        <v>0</v>
      </c>
      <c r="K215" s="145" t="s">
        <v>1</v>
      </c>
      <c r="L215" s="150"/>
      <c r="M215" s="151" t="s">
        <v>1</v>
      </c>
      <c r="N215" s="152" t="s">
        <v>39</v>
      </c>
      <c r="P215" s="153">
        <f t="shared" ref="P215:P221" si="26">O215*H215</f>
        <v>0</v>
      </c>
      <c r="Q215" s="153">
        <v>0</v>
      </c>
      <c r="R215" s="153">
        <f t="shared" ref="R215:R221" si="27">Q215*H215</f>
        <v>0</v>
      </c>
      <c r="S215" s="153">
        <v>0</v>
      </c>
      <c r="T215" s="154">
        <f t="shared" ref="T215:T221" si="28">S215*H215</f>
        <v>0</v>
      </c>
      <c r="AR215" s="155" t="s">
        <v>200</v>
      </c>
      <c r="AT215" s="155" t="s">
        <v>196</v>
      </c>
      <c r="AU215" s="155" t="s">
        <v>84</v>
      </c>
      <c r="AY215" s="15" t="s">
        <v>193</v>
      </c>
      <c r="BE215" s="156">
        <f t="shared" ref="BE215:BE221" si="29">IF(N215="základní",J215,0)</f>
        <v>0</v>
      </c>
      <c r="BF215" s="156">
        <f t="shared" ref="BF215:BF221" si="30">IF(N215="snížená",J215,0)</f>
        <v>0</v>
      </c>
      <c r="BG215" s="156">
        <f t="shared" ref="BG215:BG221" si="31">IF(N215="zákl. přenesená",J215,0)</f>
        <v>0</v>
      </c>
      <c r="BH215" s="156">
        <f t="shared" ref="BH215:BH221" si="32">IF(N215="sníž. přenesená",J215,0)</f>
        <v>0</v>
      </c>
      <c r="BI215" s="156">
        <f t="shared" ref="BI215:BI221" si="33">IF(N215="nulová",J215,0)</f>
        <v>0</v>
      </c>
      <c r="BJ215" s="15" t="s">
        <v>82</v>
      </c>
      <c r="BK215" s="156">
        <f t="shared" ref="BK215:BK221" si="34">ROUND(I215*H215,2)</f>
        <v>0</v>
      </c>
      <c r="BL215" s="15" t="s">
        <v>192</v>
      </c>
      <c r="BM215" s="155" t="s">
        <v>476</v>
      </c>
    </row>
    <row r="216" spans="2:65" s="1" customFormat="1" ht="16.5" customHeight="1">
      <c r="B216" s="114"/>
      <c r="C216" s="157" t="s">
        <v>477</v>
      </c>
      <c r="D216" s="157" t="s">
        <v>207</v>
      </c>
      <c r="E216" s="158" t="s">
        <v>478</v>
      </c>
      <c r="F216" s="159" t="s">
        <v>479</v>
      </c>
      <c r="G216" s="160" t="s">
        <v>258</v>
      </c>
      <c r="H216" s="161">
        <v>2</v>
      </c>
      <c r="I216" s="162"/>
      <c r="J216" s="163">
        <f t="shared" si="25"/>
        <v>0</v>
      </c>
      <c r="K216" s="159" t="s">
        <v>1</v>
      </c>
      <c r="L216" s="30"/>
      <c r="M216" s="164" t="s">
        <v>1</v>
      </c>
      <c r="N216" s="113" t="s">
        <v>39</v>
      </c>
      <c r="P216" s="153">
        <f t="shared" si="26"/>
        <v>0</v>
      </c>
      <c r="Q216" s="153">
        <v>0</v>
      </c>
      <c r="R216" s="153">
        <f t="shared" si="27"/>
        <v>0</v>
      </c>
      <c r="S216" s="153">
        <v>0</v>
      </c>
      <c r="T216" s="154">
        <f t="shared" si="28"/>
        <v>0</v>
      </c>
      <c r="AR216" s="155" t="s">
        <v>192</v>
      </c>
      <c r="AT216" s="155" t="s">
        <v>207</v>
      </c>
      <c r="AU216" s="155" t="s">
        <v>84</v>
      </c>
      <c r="AY216" s="15" t="s">
        <v>193</v>
      </c>
      <c r="BE216" s="156">
        <f t="shared" si="29"/>
        <v>0</v>
      </c>
      <c r="BF216" s="156">
        <f t="shared" si="30"/>
        <v>0</v>
      </c>
      <c r="BG216" s="156">
        <f t="shared" si="31"/>
        <v>0</v>
      </c>
      <c r="BH216" s="156">
        <f t="shared" si="32"/>
        <v>0</v>
      </c>
      <c r="BI216" s="156">
        <f t="shared" si="33"/>
        <v>0</v>
      </c>
      <c r="BJ216" s="15" t="s">
        <v>82</v>
      </c>
      <c r="BK216" s="156">
        <f t="shared" si="34"/>
        <v>0</v>
      </c>
      <c r="BL216" s="15" t="s">
        <v>192</v>
      </c>
      <c r="BM216" s="155" t="s">
        <v>480</v>
      </c>
    </row>
    <row r="217" spans="2:65" s="1" customFormat="1" ht="24.2" customHeight="1">
      <c r="B217" s="114"/>
      <c r="C217" s="143" t="s">
        <v>294</v>
      </c>
      <c r="D217" s="143" t="s">
        <v>196</v>
      </c>
      <c r="E217" s="144" t="s">
        <v>481</v>
      </c>
      <c r="F217" s="145" t="s">
        <v>482</v>
      </c>
      <c r="G217" s="146" t="s">
        <v>258</v>
      </c>
      <c r="H217" s="147">
        <v>2</v>
      </c>
      <c r="I217" s="148"/>
      <c r="J217" s="149">
        <f t="shared" si="25"/>
        <v>0</v>
      </c>
      <c r="K217" s="145" t="s">
        <v>1</v>
      </c>
      <c r="L217" s="150"/>
      <c r="M217" s="151" t="s">
        <v>1</v>
      </c>
      <c r="N217" s="152" t="s">
        <v>39</v>
      </c>
      <c r="P217" s="153">
        <f t="shared" si="26"/>
        <v>0</v>
      </c>
      <c r="Q217" s="153">
        <v>0</v>
      </c>
      <c r="R217" s="153">
        <f t="shared" si="27"/>
        <v>0</v>
      </c>
      <c r="S217" s="153">
        <v>0</v>
      </c>
      <c r="T217" s="154">
        <f t="shared" si="28"/>
        <v>0</v>
      </c>
      <c r="AR217" s="155" t="s">
        <v>200</v>
      </c>
      <c r="AT217" s="155" t="s">
        <v>196</v>
      </c>
      <c r="AU217" s="155" t="s">
        <v>84</v>
      </c>
      <c r="AY217" s="15" t="s">
        <v>193</v>
      </c>
      <c r="BE217" s="156">
        <f t="shared" si="29"/>
        <v>0</v>
      </c>
      <c r="BF217" s="156">
        <f t="shared" si="30"/>
        <v>0</v>
      </c>
      <c r="BG217" s="156">
        <f t="shared" si="31"/>
        <v>0</v>
      </c>
      <c r="BH217" s="156">
        <f t="shared" si="32"/>
        <v>0</v>
      </c>
      <c r="BI217" s="156">
        <f t="shared" si="33"/>
        <v>0</v>
      </c>
      <c r="BJ217" s="15" t="s">
        <v>82</v>
      </c>
      <c r="BK217" s="156">
        <f t="shared" si="34"/>
        <v>0</v>
      </c>
      <c r="BL217" s="15" t="s">
        <v>192</v>
      </c>
      <c r="BM217" s="155" t="s">
        <v>483</v>
      </c>
    </row>
    <row r="218" spans="2:65" s="1" customFormat="1" ht="16.5" customHeight="1">
      <c r="B218" s="114"/>
      <c r="C218" s="143" t="s">
        <v>484</v>
      </c>
      <c r="D218" s="143" t="s">
        <v>196</v>
      </c>
      <c r="E218" s="144" t="s">
        <v>485</v>
      </c>
      <c r="F218" s="145" t="s">
        <v>486</v>
      </c>
      <c r="G218" s="146" t="s">
        <v>210</v>
      </c>
      <c r="H218" s="147">
        <v>1</v>
      </c>
      <c r="I218" s="148"/>
      <c r="J218" s="149">
        <f t="shared" si="25"/>
        <v>0</v>
      </c>
      <c r="K218" s="145" t="s">
        <v>1</v>
      </c>
      <c r="L218" s="150"/>
      <c r="M218" s="151" t="s">
        <v>1</v>
      </c>
      <c r="N218" s="152" t="s">
        <v>39</v>
      </c>
      <c r="P218" s="153">
        <f t="shared" si="26"/>
        <v>0</v>
      </c>
      <c r="Q218" s="153">
        <v>0</v>
      </c>
      <c r="R218" s="153">
        <f t="shared" si="27"/>
        <v>0</v>
      </c>
      <c r="S218" s="153">
        <v>0</v>
      </c>
      <c r="T218" s="154">
        <f t="shared" si="28"/>
        <v>0</v>
      </c>
      <c r="AR218" s="155" t="s">
        <v>200</v>
      </c>
      <c r="AT218" s="155" t="s">
        <v>196</v>
      </c>
      <c r="AU218" s="155" t="s">
        <v>84</v>
      </c>
      <c r="AY218" s="15" t="s">
        <v>193</v>
      </c>
      <c r="BE218" s="156">
        <f t="shared" si="29"/>
        <v>0</v>
      </c>
      <c r="BF218" s="156">
        <f t="shared" si="30"/>
        <v>0</v>
      </c>
      <c r="BG218" s="156">
        <f t="shared" si="31"/>
        <v>0</v>
      </c>
      <c r="BH218" s="156">
        <f t="shared" si="32"/>
        <v>0</v>
      </c>
      <c r="BI218" s="156">
        <f t="shared" si="33"/>
        <v>0</v>
      </c>
      <c r="BJ218" s="15" t="s">
        <v>82</v>
      </c>
      <c r="BK218" s="156">
        <f t="shared" si="34"/>
        <v>0</v>
      </c>
      <c r="BL218" s="15" t="s">
        <v>192</v>
      </c>
      <c r="BM218" s="155" t="s">
        <v>487</v>
      </c>
    </row>
    <row r="219" spans="2:65" s="1" customFormat="1" ht="44.25" customHeight="1">
      <c r="B219" s="114"/>
      <c r="C219" s="143" t="s">
        <v>298</v>
      </c>
      <c r="D219" s="143" t="s">
        <v>196</v>
      </c>
      <c r="E219" s="144" t="s">
        <v>488</v>
      </c>
      <c r="F219" s="145" t="s">
        <v>489</v>
      </c>
      <c r="G219" s="146" t="s">
        <v>258</v>
      </c>
      <c r="H219" s="147">
        <v>1</v>
      </c>
      <c r="I219" s="148"/>
      <c r="J219" s="149">
        <f t="shared" si="25"/>
        <v>0</v>
      </c>
      <c r="K219" s="145" t="s">
        <v>1</v>
      </c>
      <c r="L219" s="150"/>
      <c r="M219" s="151" t="s">
        <v>1</v>
      </c>
      <c r="N219" s="152" t="s">
        <v>39</v>
      </c>
      <c r="P219" s="153">
        <f t="shared" si="26"/>
        <v>0</v>
      </c>
      <c r="Q219" s="153">
        <v>0</v>
      </c>
      <c r="R219" s="153">
        <f t="shared" si="27"/>
        <v>0</v>
      </c>
      <c r="S219" s="153">
        <v>0</v>
      </c>
      <c r="T219" s="154">
        <f t="shared" si="28"/>
        <v>0</v>
      </c>
      <c r="AR219" s="155" t="s">
        <v>200</v>
      </c>
      <c r="AT219" s="155" t="s">
        <v>196</v>
      </c>
      <c r="AU219" s="155" t="s">
        <v>84</v>
      </c>
      <c r="AY219" s="15" t="s">
        <v>193</v>
      </c>
      <c r="BE219" s="156">
        <f t="shared" si="29"/>
        <v>0</v>
      </c>
      <c r="BF219" s="156">
        <f t="shared" si="30"/>
        <v>0</v>
      </c>
      <c r="BG219" s="156">
        <f t="shared" si="31"/>
        <v>0</v>
      </c>
      <c r="BH219" s="156">
        <f t="shared" si="32"/>
        <v>0</v>
      </c>
      <c r="BI219" s="156">
        <f t="shared" si="33"/>
        <v>0</v>
      </c>
      <c r="BJ219" s="15" t="s">
        <v>82</v>
      </c>
      <c r="BK219" s="156">
        <f t="shared" si="34"/>
        <v>0</v>
      </c>
      <c r="BL219" s="15" t="s">
        <v>192</v>
      </c>
      <c r="BM219" s="155" t="s">
        <v>490</v>
      </c>
    </row>
    <row r="220" spans="2:65" s="1" customFormat="1" ht="24.2" customHeight="1">
      <c r="B220" s="114"/>
      <c r="C220" s="143" t="s">
        <v>491</v>
      </c>
      <c r="D220" s="143" t="s">
        <v>196</v>
      </c>
      <c r="E220" s="144" t="s">
        <v>492</v>
      </c>
      <c r="F220" s="145" t="s">
        <v>493</v>
      </c>
      <c r="G220" s="146" t="s">
        <v>305</v>
      </c>
      <c r="H220" s="147">
        <v>1</v>
      </c>
      <c r="I220" s="148"/>
      <c r="J220" s="149">
        <f t="shared" si="25"/>
        <v>0</v>
      </c>
      <c r="K220" s="145" t="s">
        <v>1</v>
      </c>
      <c r="L220" s="150"/>
      <c r="M220" s="151" t="s">
        <v>1</v>
      </c>
      <c r="N220" s="152" t="s">
        <v>39</v>
      </c>
      <c r="P220" s="153">
        <f t="shared" si="26"/>
        <v>0</v>
      </c>
      <c r="Q220" s="153">
        <v>0</v>
      </c>
      <c r="R220" s="153">
        <f t="shared" si="27"/>
        <v>0</v>
      </c>
      <c r="S220" s="153">
        <v>0</v>
      </c>
      <c r="T220" s="154">
        <f t="shared" si="28"/>
        <v>0</v>
      </c>
      <c r="AR220" s="155" t="s">
        <v>200</v>
      </c>
      <c r="AT220" s="155" t="s">
        <v>196</v>
      </c>
      <c r="AU220" s="155" t="s">
        <v>84</v>
      </c>
      <c r="AY220" s="15" t="s">
        <v>193</v>
      </c>
      <c r="BE220" s="156">
        <f t="shared" si="29"/>
        <v>0</v>
      </c>
      <c r="BF220" s="156">
        <f t="shared" si="30"/>
        <v>0</v>
      </c>
      <c r="BG220" s="156">
        <f t="shared" si="31"/>
        <v>0</v>
      </c>
      <c r="BH220" s="156">
        <f t="shared" si="32"/>
        <v>0</v>
      </c>
      <c r="BI220" s="156">
        <f t="shared" si="33"/>
        <v>0</v>
      </c>
      <c r="BJ220" s="15" t="s">
        <v>82</v>
      </c>
      <c r="BK220" s="156">
        <f t="shared" si="34"/>
        <v>0</v>
      </c>
      <c r="BL220" s="15" t="s">
        <v>192</v>
      </c>
      <c r="BM220" s="155" t="s">
        <v>494</v>
      </c>
    </row>
    <row r="221" spans="2:65" s="1" customFormat="1" ht="37.9" customHeight="1">
      <c r="B221" s="114"/>
      <c r="C221" s="143" t="s">
        <v>301</v>
      </c>
      <c r="D221" s="143" t="s">
        <v>196</v>
      </c>
      <c r="E221" s="144" t="s">
        <v>495</v>
      </c>
      <c r="F221" s="145" t="s">
        <v>496</v>
      </c>
      <c r="G221" s="146" t="s">
        <v>305</v>
      </c>
      <c r="H221" s="147">
        <v>1</v>
      </c>
      <c r="I221" s="148"/>
      <c r="J221" s="149">
        <f t="shared" si="25"/>
        <v>0</v>
      </c>
      <c r="K221" s="145" t="s">
        <v>1</v>
      </c>
      <c r="L221" s="150"/>
      <c r="M221" s="151" t="s">
        <v>1</v>
      </c>
      <c r="N221" s="152" t="s">
        <v>39</v>
      </c>
      <c r="P221" s="153">
        <f t="shared" si="26"/>
        <v>0</v>
      </c>
      <c r="Q221" s="153">
        <v>0</v>
      </c>
      <c r="R221" s="153">
        <f t="shared" si="27"/>
        <v>0</v>
      </c>
      <c r="S221" s="153">
        <v>0</v>
      </c>
      <c r="T221" s="154">
        <f t="shared" si="28"/>
        <v>0</v>
      </c>
      <c r="AR221" s="155" t="s">
        <v>200</v>
      </c>
      <c r="AT221" s="155" t="s">
        <v>196</v>
      </c>
      <c r="AU221" s="155" t="s">
        <v>84</v>
      </c>
      <c r="AY221" s="15" t="s">
        <v>193</v>
      </c>
      <c r="BE221" s="156">
        <f t="shared" si="29"/>
        <v>0</v>
      </c>
      <c r="BF221" s="156">
        <f t="shared" si="30"/>
        <v>0</v>
      </c>
      <c r="BG221" s="156">
        <f t="shared" si="31"/>
        <v>0</v>
      </c>
      <c r="BH221" s="156">
        <f t="shared" si="32"/>
        <v>0</v>
      </c>
      <c r="BI221" s="156">
        <f t="shared" si="33"/>
        <v>0</v>
      </c>
      <c r="BJ221" s="15" t="s">
        <v>82</v>
      </c>
      <c r="BK221" s="156">
        <f t="shared" si="34"/>
        <v>0</v>
      </c>
      <c r="BL221" s="15" t="s">
        <v>192</v>
      </c>
      <c r="BM221" s="155" t="s">
        <v>497</v>
      </c>
    </row>
    <row r="222" spans="2:65" s="11" customFormat="1" ht="22.9" customHeight="1">
      <c r="B222" s="131"/>
      <c r="D222" s="132" t="s">
        <v>73</v>
      </c>
      <c r="E222" s="141" t="s">
        <v>498</v>
      </c>
      <c r="F222" s="141" t="s">
        <v>499</v>
      </c>
      <c r="I222" s="134"/>
      <c r="J222" s="142">
        <f>BK222</f>
        <v>0</v>
      </c>
      <c r="L222" s="131"/>
      <c r="M222" s="136"/>
      <c r="P222" s="137">
        <f>SUM(P223:P225)</f>
        <v>0</v>
      </c>
      <c r="R222" s="137">
        <f>SUM(R223:R225)</f>
        <v>0</v>
      </c>
      <c r="T222" s="138">
        <f>SUM(T223:T225)</f>
        <v>0</v>
      </c>
      <c r="AR222" s="132" t="s">
        <v>82</v>
      </c>
      <c r="AT222" s="139" t="s">
        <v>73</v>
      </c>
      <c r="AU222" s="139" t="s">
        <v>82</v>
      </c>
      <c r="AY222" s="132" t="s">
        <v>193</v>
      </c>
      <c r="BK222" s="140">
        <f>SUM(BK223:BK225)</f>
        <v>0</v>
      </c>
    </row>
    <row r="223" spans="2:65" s="1" customFormat="1" ht="24.2" customHeight="1">
      <c r="B223" s="114"/>
      <c r="C223" s="143" t="s">
        <v>500</v>
      </c>
      <c r="D223" s="143" t="s">
        <v>196</v>
      </c>
      <c r="E223" s="144" t="s">
        <v>501</v>
      </c>
      <c r="F223" s="145" t="s">
        <v>502</v>
      </c>
      <c r="G223" s="146" t="s">
        <v>210</v>
      </c>
      <c r="H223" s="147">
        <v>1</v>
      </c>
      <c r="I223" s="148"/>
      <c r="J223" s="149">
        <f>ROUND(I223*H223,2)</f>
        <v>0</v>
      </c>
      <c r="K223" s="145" t="s">
        <v>1</v>
      </c>
      <c r="L223" s="150"/>
      <c r="M223" s="151" t="s">
        <v>1</v>
      </c>
      <c r="N223" s="152" t="s">
        <v>39</v>
      </c>
      <c r="P223" s="153">
        <f>O223*H223</f>
        <v>0</v>
      </c>
      <c r="Q223" s="153">
        <v>0</v>
      </c>
      <c r="R223" s="153">
        <f>Q223*H223</f>
        <v>0</v>
      </c>
      <c r="S223" s="153">
        <v>0</v>
      </c>
      <c r="T223" s="154">
        <f>S223*H223</f>
        <v>0</v>
      </c>
      <c r="AR223" s="155" t="s">
        <v>200</v>
      </c>
      <c r="AT223" s="155" t="s">
        <v>196</v>
      </c>
      <c r="AU223" s="155" t="s">
        <v>84</v>
      </c>
      <c r="AY223" s="15" t="s">
        <v>193</v>
      </c>
      <c r="BE223" s="156">
        <f>IF(N223="základní",J223,0)</f>
        <v>0</v>
      </c>
      <c r="BF223" s="156">
        <f>IF(N223="snížená",J223,0)</f>
        <v>0</v>
      </c>
      <c r="BG223" s="156">
        <f>IF(N223="zákl. přenesená",J223,0)</f>
        <v>0</v>
      </c>
      <c r="BH223" s="156">
        <f>IF(N223="sníž. přenesená",J223,0)</f>
        <v>0</v>
      </c>
      <c r="BI223" s="156">
        <f>IF(N223="nulová",J223,0)</f>
        <v>0</v>
      </c>
      <c r="BJ223" s="15" t="s">
        <v>82</v>
      </c>
      <c r="BK223" s="156">
        <f>ROUND(I223*H223,2)</f>
        <v>0</v>
      </c>
      <c r="BL223" s="15" t="s">
        <v>192</v>
      </c>
      <c r="BM223" s="155" t="s">
        <v>503</v>
      </c>
    </row>
    <row r="224" spans="2:65" s="1" customFormat="1" ht="44.25" customHeight="1">
      <c r="B224" s="114"/>
      <c r="C224" s="143" t="s">
        <v>306</v>
      </c>
      <c r="D224" s="143" t="s">
        <v>196</v>
      </c>
      <c r="E224" s="144" t="s">
        <v>504</v>
      </c>
      <c r="F224" s="145" t="s">
        <v>505</v>
      </c>
      <c r="G224" s="146" t="s">
        <v>210</v>
      </c>
      <c r="H224" s="147">
        <v>3</v>
      </c>
      <c r="I224" s="148"/>
      <c r="J224" s="149">
        <f>ROUND(I224*H224,2)</f>
        <v>0</v>
      </c>
      <c r="K224" s="145" t="s">
        <v>1</v>
      </c>
      <c r="L224" s="150"/>
      <c r="M224" s="151" t="s">
        <v>1</v>
      </c>
      <c r="N224" s="152" t="s">
        <v>39</v>
      </c>
      <c r="P224" s="153">
        <f>O224*H224</f>
        <v>0</v>
      </c>
      <c r="Q224" s="153">
        <v>0</v>
      </c>
      <c r="R224" s="153">
        <f>Q224*H224</f>
        <v>0</v>
      </c>
      <c r="S224" s="153">
        <v>0</v>
      </c>
      <c r="T224" s="154">
        <f>S224*H224</f>
        <v>0</v>
      </c>
      <c r="AR224" s="155" t="s">
        <v>200</v>
      </c>
      <c r="AT224" s="155" t="s">
        <v>196</v>
      </c>
      <c r="AU224" s="155" t="s">
        <v>84</v>
      </c>
      <c r="AY224" s="15" t="s">
        <v>193</v>
      </c>
      <c r="BE224" s="156">
        <f>IF(N224="základní",J224,0)</f>
        <v>0</v>
      </c>
      <c r="BF224" s="156">
        <f>IF(N224="snížená",J224,0)</f>
        <v>0</v>
      </c>
      <c r="BG224" s="156">
        <f>IF(N224="zákl. přenesená",J224,0)</f>
        <v>0</v>
      </c>
      <c r="BH224" s="156">
        <f>IF(N224="sníž. přenesená",J224,0)</f>
        <v>0</v>
      </c>
      <c r="BI224" s="156">
        <f>IF(N224="nulová",J224,0)</f>
        <v>0</v>
      </c>
      <c r="BJ224" s="15" t="s">
        <v>82</v>
      </c>
      <c r="BK224" s="156">
        <f>ROUND(I224*H224,2)</f>
        <v>0</v>
      </c>
      <c r="BL224" s="15" t="s">
        <v>192</v>
      </c>
      <c r="BM224" s="155" t="s">
        <v>506</v>
      </c>
    </row>
    <row r="225" spans="2:65" s="1" customFormat="1" ht="44.25" customHeight="1">
      <c r="B225" s="114"/>
      <c r="C225" s="143" t="s">
        <v>507</v>
      </c>
      <c r="D225" s="143" t="s">
        <v>196</v>
      </c>
      <c r="E225" s="144" t="s">
        <v>508</v>
      </c>
      <c r="F225" s="145" t="s">
        <v>509</v>
      </c>
      <c r="G225" s="146" t="s">
        <v>210</v>
      </c>
      <c r="H225" s="147">
        <v>1</v>
      </c>
      <c r="I225" s="148"/>
      <c r="J225" s="149">
        <f>ROUND(I225*H225,2)</f>
        <v>0</v>
      </c>
      <c r="K225" s="145" t="s">
        <v>1</v>
      </c>
      <c r="L225" s="150"/>
      <c r="M225" s="151" t="s">
        <v>1</v>
      </c>
      <c r="N225" s="152" t="s">
        <v>39</v>
      </c>
      <c r="P225" s="153">
        <f>O225*H225</f>
        <v>0</v>
      </c>
      <c r="Q225" s="153">
        <v>0</v>
      </c>
      <c r="R225" s="153">
        <f>Q225*H225</f>
        <v>0</v>
      </c>
      <c r="S225" s="153">
        <v>0</v>
      </c>
      <c r="T225" s="154">
        <f>S225*H225</f>
        <v>0</v>
      </c>
      <c r="AR225" s="155" t="s">
        <v>200</v>
      </c>
      <c r="AT225" s="155" t="s">
        <v>196</v>
      </c>
      <c r="AU225" s="155" t="s">
        <v>84</v>
      </c>
      <c r="AY225" s="15" t="s">
        <v>193</v>
      </c>
      <c r="BE225" s="156">
        <f>IF(N225="základní",J225,0)</f>
        <v>0</v>
      </c>
      <c r="BF225" s="156">
        <f>IF(N225="snížená",J225,0)</f>
        <v>0</v>
      </c>
      <c r="BG225" s="156">
        <f>IF(N225="zákl. přenesená",J225,0)</f>
        <v>0</v>
      </c>
      <c r="BH225" s="156">
        <f>IF(N225="sníž. přenesená",J225,0)</f>
        <v>0</v>
      </c>
      <c r="BI225" s="156">
        <f>IF(N225="nulová",J225,0)</f>
        <v>0</v>
      </c>
      <c r="BJ225" s="15" t="s">
        <v>82</v>
      </c>
      <c r="BK225" s="156">
        <f>ROUND(I225*H225,2)</f>
        <v>0</v>
      </c>
      <c r="BL225" s="15" t="s">
        <v>192</v>
      </c>
      <c r="BM225" s="155" t="s">
        <v>510</v>
      </c>
    </row>
    <row r="226" spans="2:65" s="11" customFormat="1" ht="25.9" customHeight="1">
      <c r="B226" s="131"/>
      <c r="D226" s="132" t="s">
        <v>73</v>
      </c>
      <c r="E226" s="133" t="s">
        <v>144</v>
      </c>
      <c r="F226" s="133" t="s">
        <v>145</v>
      </c>
      <c r="I226" s="134"/>
      <c r="J226" s="135">
        <f>BK226</f>
        <v>0</v>
      </c>
      <c r="L226" s="131"/>
      <c r="M226" s="136"/>
      <c r="P226" s="137">
        <f>P227+P229+P231+P239</f>
        <v>0</v>
      </c>
      <c r="R226" s="137">
        <f>R227+R229+R231+R239</f>
        <v>0</v>
      </c>
      <c r="T226" s="138">
        <f>T227+T229+T231+T239</f>
        <v>0</v>
      </c>
      <c r="AR226" s="132" t="s">
        <v>211</v>
      </c>
      <c r="AT226" s="139" t="s">
        <v>73</v>
      </c>
      <c r="AU226" s="139" t="s">
        <v>74</v>
      </c>
      <c r="AY226" s="132" t="s">
        <v>193</v>
      </c>
      <c r="BK226" s="140">
        <f>BK227+BK229+BK231+BK239</f>
        <v>0</v>
      </c>
    </row>
    <row r="227" spans="2:65" s="11" customFormat="1" ht="22.9" customHeight="1">
      <c r="B227" s="131"/>
      <c r="D227" s="132" t="s">
        <v>73</v>
      </c>
      <c r="E227" s="141" t="s">
        <v>335</v>
      </c>
      <c r="F227" s="141" t="s">
        <v>336</v>
      </c>
      <c r="I227" s="134"/>
      <c r="J227" s="142">
        <f>BK227</f>
        <v>0</v>
      </c>
      <c r="L227" s="131"/>
      <c r="M227" s="136"/>
      <c r="P227" s="137">
        <f>P228</f>
        <v>0</v>
      </c>
      <c r="R227" s="137">
        <f>R228</f>
        <v>0</v>
      </c>
      <c r="T227" s="138">
        <f>T228</f>
        <v>0</v>
      </c>
      <c r="AR227" s="132" t="s">
        <v>211</v>
      </c>
      <c r="AT227" s="139" t="s">
        <v>73</v>
      </c>
      <c r="AU227" s="139" t="s">
        <v>82</v>
      </c>
      <c r="AY227" s="132" t="s">
        <v>193</v>
      </c>
      <c r="BK227" s="140">
        <f>BK228</f>
        <v>0</v>
      </c>
    </row>
    <row r="228" spans="2:65" s="1" customFormat="1" ht="37.9" customHeight="1">
      <c r="B228" s="114"/>
      <c r="C228" s="143" t="s">
        <v>309</v>
      </c>
      <c r="D228" s="143" t="s">
        <v>196</v>
      </c>
      <c r="E228" s="144" t="s">
        <v>511</v>
      </c>
      <c r="F228" s="145" t="s">
        <v>339</v>
      </c>
      <c r="G228" s="146" t="s">
        <v>210</v>
      </c>
      <c r="H228" s="147">
        <v>1</v>
      </c>
      <c r="I228" s="148"/>
      <c r="J228" s="149">
        <f>ROUND(I228*H228,2)</f>
        <v>0</v>
      </c>
      <c r="K228" s="145" t="s">
        <v>1</v>
      </c>
      <c r="L228" s="150"/>
      <c r="M228" s="151" t="s">
        <v>1</v>
      </c>
      <c r="N228" s="152" t="s">
        <v>39</v>
      </c>
      <c r="P228" s="153">
        <f>O228*H228</f>
        <v>0</v>
      </c>
      <c r="Q228" s="153">
        <v>0</v>
      </c>
      <c r="R228" s="153">
        <f>Q228*H228</f>
        <v>0</v>
      </c>
      <c r="S228" s="153">
        <v>0</v>
      </c>
      <c r="T228" s="154">
        <f>S228*H228</f>
        <v>0</v>
      </c>
      <c r="AR228" s="155" t="s">
        <v>200</v>
      </c>
      <c r="AT228" s="155" t="s">
        <v>196</v>
      </c>
      <c r="AU228" s="155" t="s">
        <v>84</v>
      </c>
      <c r="AY228" s="15" t="s">
        <v>193</v>
      </c>
      <c r="BE228" s="156">
        <f>IF(N228="základní",J228,0)</f>
        <v>0</v>
      </c>
      <c r="BF228" s="156">
        <f>IF(N228="snížená",J228,0)</f>
        <v>0</v>
      </c>
      <c r="BG228" s="156">
        <f>IF(N228="zákl. přenesená",J228,0)</f>
        <v>0</v>
      </c>
      <c r="BH228" s="156">
        <f>IF(N228="sníž. přenesená",J228,0)</f>
        <v>0</v>
      </c>
      <c r="BI228" s="156">
        <f>IF(N228="nulová",J228,0)</f>
        <v>0</v>
      </c>
      <c r="BJ228" s="15" t="s">
        <v>82</v>
      </c>
      <c r="BK228" s="156">
        <f>ROUND(I228*H228,2)</f>
        <v>0</v>
      </c>
      <c r="BL228" s="15" t="s">
        <v>192</v>
      </c>
      <c r="BM228" s="155" t="s">
        <v>512</v>
      </c>
    </row>
    <row r="229" spans="2:65" s="11" customFormat="1" ht="22.9" customHeight="1">
      <c r="B229" s="131"/>
      <c r="D229" s="132" t="s">
        <v>73</v>
      </c>
      <c r="E229" s="141" t="s">
        <v>513</v>
      </c>
      <c r="F229" s="141" t="s">
        <v>169</v>
      </c>
      <c r="I229" s="134"/>
      <c r="J229" s="142">
        <f>BK229</f>
        <v>0</v>
      </c>
      <c r="L229" s="131"/>
      <c r="M229" s="136"/>
      <c r="P229" s="137">
        <f>P230</f>
        <v>0</v>
      </c>
      <c r="R229" s="137">
        <f>R230</f>
        <v>0</v>
      </c>
      <c r="T229" s="138">
        <f>T230</f>
        <v>0</v>
      </c>
      <c r="AR229" s="132" t="s">
        <v>211</v>
      </c>
      <c r="AT229" s="139" t="s">
        <v>73</v>
      </c>
      <c r="AU229" s="139" t="s">
        <v>82</v>
      </c>
      <c r="AY229" s="132" t="s">
        <v>193</v>
      </c>
      <c r="BK229" s="140">
        <f>BK230</f>
        <v>0</v>
      </c>
    </row>
    <row r="230" spans="2:65" s="1" customFormat="1" ht="16.5" customHeight="1">
      <c r="B230" s="114"/>
      <c r="C230" s="157" t="s">
        <v>514</v>
      </c>
      <c r="D230" s="157" t="s">
        <v>207</v>
      </c>
      <c r="E230" s="158" t="s">
        <v>515</v>
      </c>
      <c r="F230" s="159" t="s">
        <v>169</v>
      </c>
      <c r="G230" s="160" t="s">
        <v>210</v>
      </c>
      <c r="H230" s="161">
        <v>1</v>
      </c>
      <c r="I230" s="162"/>
      <c r="J230" s="163">
        <f>ROUND(I230*H230,2)</f>
        <v>0</v>
      </c>
      <c r="K230" s="159" t="s">
        <v>1</v>
      </c>
      <c r="L230" s="30"/>
      <c r="M230" s="164" t="s">
        <v>1</v>
      </c>
      <c r="N230" s="113" t="s">
        <v>39</v>
      </c>
      <c r="P230" s="153">
        <f>O230*H230</f>
        <v>0</v>
      </c>
      <c r="Q230" s="153">
        <v>0</v>
      </c>
      <c r="R230" s="153">
        <f>Q230*H230</f>
        <v>0</v>
      </c>
      <c r="S230" s="153">
        <v>0</v>
      </c>
      <c r="T230" s="154">
        <f>S230*H230</f>
        <v>0</v>
      </c>
      <c r="AR230" s="155" t="s">
        <v>192</v>
      </c>
      <c r="AT230" s="155" t="s">
        <v>207</v>
      </c>
      <c r="AU230" s="155" t="s">
        <v>84</v>
      </c>
      <c r="AY230" s="15" t="s">
        <v>193</v>
      </c>
      <c r="BE230" s="156">
        <f>IF(N230="základní",J230,0)</f>
        <v>0</v>
      </c>
      <c r="BF230" s="156">
        <f>IF(N230="snížená",J230,0)</f>
        <v>0</v>
      </c>
      <c r="BG230" s="156">
        <f>IF(N230="zákl. přenesená",J230,0)</f>
        <v>0</v>
      </c>
      <c r="BH230" s="156">
        <f>IF(N230="sníž. přenesená",J230,0)</f>
        <v>0</v>
      </c>
      <c r="BI230" s="156">
        <f>IF(N230="nulová",J230,0)</f>
        <v>0</v>
      </c>
      <c r="BJ230" s="15" t="s">
        <v>82</v>
      </c>
      <c r="BK230" s="156">
        <f>ROUND(I230*H230,2)</f>
        <v>0</v>
      </c>
      <c r="BL230" s="15" t="s">
        <v>192</v>
      </c>
      <c r="BM230" s="155" t="s">
        <v>516</v>
      </c>
    </row>
    <row r="231" spans="2:65" s="11" customFormat="1" ht="22.9" customHeight="1">
      <c r="B231" s="131"/>
      <c r="D231" s="132" t="s">
        <v>73</v>
      </c>
      <c r="E231" s="141" t="s">
        <v>341</v>
      </c>
      <c r="F231" s="141" t="s">
        <v>342</v>
      </c>
      <c r="I231" s="134"/>
      <c r="J231" s="142">
        <f>BK231</f>
        <v>0</v>
      </c>
      <c r="L231" s="131"/>
      <c r="M231" s="136"/>
      <c r="P231" s="137">
        <f>SUM(P232:P238)</f>
        <v>0</v>
      </c>
      <c r="R231" s="137">
        <f>SUM(R232:R238)</f>
        <v>0</v>
      </c>
      <c r="T231" s="138">
        <f>SUM(T232:T238)</f>
        <v>0</v>
      </c>
      <c r="AR231" s="132" t="s">
        <v>211</v>
      </c>
      <c r="AT231" s="139" t="s">
        <v>73</v>
      </c>
      <c r="AU231" s="139" t="s">
        <v>82</v>
      </c>
      <c r="AY231" s="132" t="s">
        <v>193</v>
      </c>
      <c r="BK231" s="140">
        <f>SUM(BK232:BK238)</f>
        <v>0</v>
      </c>
    </row>
    <row r="232" spans="2:65" s="1" customFormat="1" ht="16.5" customHeight="1">
      <c r="B232" s="114"/>
      <c r="C232" s="157" t="s">
        <v>313</v>
      </c>
      <c r="D232" s="157" t="s">
        <v>207</v>
      </c>
      <c r="E232" s="158" t="s">
        <v>517</v>
      </c>
      <c r="F232" s="159" t="s">
        <v>344</v>
      </c>
      <c r="G232" s="160" t="s">
        <v>305</v>
      </c>
      <c r="H232" s="161">
        <v>1</v>
      </c>
      <c r="I232" s="162"/>
      <c r="J232" s="163">
        <f t="shared" ref="J232:J238" si="35">ROUND(I232*H232,2)</f>
        <v>0</v>
      </c>
      <c r="K232" s="159" t="s">
        <v>1</v>
      </c>
      <c r="L232" s="30"/>
      <c r="M232" s="164" t="s">
        <v>1</v>
      </c>
      <c r="N232" s="113" t="s">
        <v>39</v>
      </c>
      <c r="P232" s="153">
        <f t="shared" ref="P232:P238" si="36">O232*H232</f>
        <v>0</v>
      </c>
      <c r="Q232" s="153">
        <v>0</v>
      </c>
      <c r="R232" s="153">
        <f t="shared" ref="R232:R238" si="37">Q232*H232</f>
        <v>0</v>
      </c>
      <c r="S232" s="153">
        <v>0</v>
      </c>
      <c r="T232" s="154">
        <f t="shared" ref="T232:T238" si="38">S232*H232</f>
        <v>0</v>
      </c>
      <c r="AR232" s="155" t="s">
        <v>192</v>
      </c>
      <c r="AT232" s="155" t="s">
        <v>207</v>
      </c>
      <c r="AU232" s="155" t="s">
        <v>84</v>
      </c>
      <c r="AY232" s="15" t="s">
        <v>193</v>
      </c>
      <c r="BE232" s="156">
        <f t="shared" ref="BE232:BE238" si="39">IF(N232="základní",J232,0)</f>
        <v>0</v>
      </c>
      <c r="BF232" s="156">
        <f t="shared" ref="BF232:BF238" si="40">IF(N232="snížená",J232,0)</f>
        <v>0</v>
      </c>
      <c r="BG232" s="156">
        <f t="shared" ref="BG232:BG238" si="41">IF(N232="zákl. přenesená",J232,0)</f>
        <v>0</v>
      </c>
      <c r="BH232" s="156">
        <f t="shared" ref="BH232:BH238" si="42">IF(N232="sníž. přenesená",J232,0)</f>
        <v>0</v>
      </c>
      <c r="BI232" s="156">
        <f t="shared" ref="BI232:BI238" si="43">IF(N232="nulová",J232,0)</f>
        <v>0</v>
      </c>
      <c r="BJ232" s="15" t="s">
        <v>82</v>
      </c>
      <c r="BK232" s="156">
        <f t="shared" ref="BK232:BK238" si="44">ROUND(I232*H232,2)</f>
        <v>0</v>
      </c>
      <c r="BL232" s="15" t="s">
        <v>192</v>
      </c>
      <c r="BM232" s="155" t="s">
        <v>518</v>
      </c>
    </row>
    <row r="233" spans="2:65" s="1" customFormat="1" ht="16.5" customHeight="1">
      <c r="B233" s="114"/>
      <c r="C233" s="157" t="s">
        <v>519</v>
      </c>
      <c r="D233" s="157" t="s">
        <v>207</v>
      </c>
      <c r="E233" s="158" t="s">
        <v>520</v>
      </c>
      <c r="F233" s="159" t="s">
        <v>521</v>
      </c>
      <c r="G233" s="160" t="s">
        <v>305</v>
      </c>
      <c r="H233" s="161">
        <v>1</v>
      </c>
      <c r="I233" s="162"/>
      <c r="J233" s="163">
        <f t="shared" si="35"/>
        <v>0</v>
      </c>
      <c r="K233" s="159" t="s">
        <v>1</v>
      </c>
      <c r="L233" s="30"/>
      <c r="M233" s="164" t="s">
        <v>1</v>
      </c>
      <c r="N233" s="113" t="s">
        <v>39</v>
      </c>
      <c r="P233" s="153">
        <f t="shared" si="36"/>
        <v>0</v>
      </c>
      <c r="Q233" s="153">
        <v>0</v>
      </c>
      <c r="R233" s="153">
        <f t="shared" si="37"/>
        <v>0</v>
      </c>
      <c r="S233" s="153">
        <v>0</v>
      </c>
      <c r="T233" s="154">
        <f t="shared" si="38"/>
        <v>0</v>
      </c>
      <c r="AR233" s="155" t="s">
        <v>192</v>
      </c>
      <c r="AT233" s="155" t="s">
        <v>207</v>
      </c>
      <c r="AU233" s="155" t="s">
        <v>84</v>
      </c>
      <c r="AY233" s="15" t="s">
        <v>193</v>
      </c>
      <c r="BE233" s="156">
        <f t="shared" si="39"/>
        <v>0</v>
      </c>
      <c r="BF233" s="156">
        <f t="shared" si="40"/>
        <v>0</v>
      </c>
      <c r="BG233" s="156">
        <f t="shared" si="41"/>
        <v>0</v>
      </c>
      <c r="BH233" s="156">
        <f t="shared" si="42"/>
        <v>0</v>
      </c>
      <c r="BI233" s="156">
        <f t="shared" si="43"/>
        <v>0</v>
      </c>
      <c r="BJ233" s="15" t="s">
        <v>82</v>
      </c>
      <c r="BK233" s="156">
        <f t="shared" si="44"/>
        <v>0</v>
      </c>
      <c r="BL233" s="15" t="s">
        <v>192</v>
      </c>
      <c r="BM233" s="155" t="s">
        <v>522</v>
      </c>
    </row>
    <row r="234" spans="2:65" s="1" customFormat="1" ht="16.5" customHeight="1">
      <c r="B234" s="114"/>
      <c r="C234" s="157" t="s">
        <v>316</v>
      </c>
      <c r="D234" s="157" t="s">
        <v>207</v>
      </c>
      <c r="E234" s="158" t="s">
        <v>523</v>
      </c>
      <c r="F234" s="159" t="s">
        <v>524</v>
      </c>
      <c r="G234" s="160" t="s">
        <v>305</v>
      </c>
      <c r="H234" s="161">
        <v>1</v>
      </c>
      <c r="I234" s="162"/>
      <c r="J234" s="163">
        <f t="shared" si="35"/>
        <v>0</v>
      </c>
      <c r="K234" s="159" t="s">
        <v>1</v>
      </c>
      <c r="L234" s="30"/>
      <c r="M234" s="164" t="s">
        <v>1</v>
      </c>
      <c r="N234" s="113" t="s">
        <v>39</v>
      </c>
      <c r="P234" s="153">
        <f t="shared" si="36"/>
        <v>0</v>
      </c>
      <c r="Q234" s="153">
        <v>0</v>
      </c>
      <c r="R234" s="153">
        <f t="shared" si="37"/>
        <v>0</v>
      </c>
      <c r="S234" s="153">
        <v>0</v>
      </c>
      <c r="T234" s="154">
        <f t="shared" si="38"/>
        <v>0</v>
      </c>
      <c r="AR234" s="155" t="s">
        <v>192</v>
      </c>
      <c r="AT234" s="155" t="s">
        <v>207</v>
      </c>
      <c r="AU234" s="155" t="s">
        <v>84</v>
      </c>
      <c r="AY234" s="15" t="s">
        <v>193</v>
      </c>
      <c r="BE234" s="156">
        <f t="shared" si="39"/>
        <v>0</v>
      </c>
      <c r="BF234" s="156">
        <f t="shared" si="40"/>
        <v>0</v>
      </c>
      <c r="BG234" s="156">
        <f t="shared" si="41"/>
        <v>0</v>
      </c>
      <c r="BH234" s="156">
        <f t="shared" si="42"/>
        <v>0</v>
      </c>
      <c r="BI234" s="156">
        <f t="shared" si="43"/>
        <v>0</v>
      </c>
      <c r="BJ234" s="15" t="s">
        <v>82</v>
      </c>
      <c r="BK234" s="156">
        <f t="shared" si="44"/>
        <v>0</v>
      </c>
      <c r="BL234" s="15" t="s">
        <v>192</v>
      </c>
      <c r="BM234" s="155" t="s">
        <v>525</v>
      </c>
    </row>
    <row r="235" spans="2:65" s="1" customFormat="1" ht="16.5" customHeight="1">
      <c r="B235" s="114"/>
      <c r="C235" s="157" t="s">
        <v>526</v>
      </c>
      <c r="D235" s="157" t="s">
        <v>207</v>
      </c>
      <c r="E235" s="158" t="s">
        <v>527</v>
      </c>
      <c r="F235" s="159" t="s">
        <v>528</v>
      </c>
      <c r="G235" s="160" t="s">
        <v>305</v>
      </c>
      <c r="H235" s="161">
        <v>1</v>
      </c>
      <c r="I235" s="162"/>
      <c r="J235" s="163">
        <f t="shared" si="35"/>
        <v>0</v>
      </c>
      <c r="K235" s="159" t="s">
        <v>1</v>
      </c>
      <c r="L235" s="30"/>
      <c r="M235" s="164" t="s">
        <v>1</v>
      </c>
      <c r="N235" s="113" t="s">
        <v>39</v>
      </c>
      <c r="P235" s="153">
        <f t="shared" si="36"/>
        <v>0</v>
      </c>
      <c r="Q235" s="153">
        <v>0</v>
      </c>
      <c r="R235" s="153">
        <f t="shared" si="37"/>
        <v>0</v>
      </c>
      <c r="S235" s="153">
        <v>0</v>
      </c>
      <c r="T235" s="154">
        <f t="shared" si="38"/>
        <v>0</v>
      </c>
      <c r="AR235" s="155" t="s">
        <v>192</v>
      </c>
      <c r="AT235" s="155" t="s">
        <v>207</v>
      </c>
      <c r="AU235" s="155" t="s">
        <v>84</v>
      </c>
      <c r="AY235" s="15" t="s">
        <v>193</v>
      </c>
      <c r="BE235" s="156">
        <f t="shared" si="39"/>
        <v>0</v>
      </c>
      <c r="BF235" s="156">
        <f t="shared" si="40"/>
        <v>0</v>
      </c>
      <c r="BG235" s="156">
        <f t="shared" si="41"/>
        <v>0</v>
      </c>
      <c r="BH235" s="156">
        <f t="shared" si="42"/>
        <v>0</v>
      </c>
      <c r="BI235" s="156">
        <f t="shared" si="43"/>
        <v>0</v>
      </c>
      <c r="BJ235" s="15" t="s">
        <v>82</v>
      </c>
      <c r="BK235" s="156">
        <f t="shared" si="44"/>
        <v>0</v>
      </c>
      <c r="BL235" s="15" t="s">
        <v>192</v>
      </c>
      <c r="BM235" s="155" t="s">
        <v>529</v>
      </c>
    </row>
    <row r="236" spans="2:65" s="1" customFormat="1" ht="16.5" customHeight="1">
      <c r="B236" s="114"/>
      <c r="C236" s="157" t="s">
        <v>321</v>
      </c>
      <c r="D236" s="157" t="s">
        <v>207</v>
      </c>
      <c r="E236" s="158" t="s">
        <v>530</v>
      </c>
      <c r="F236" s="159" t="s">
        <v>531</v>
      </c>
      <c r="G236" s="160" t="s">
        <v>305</v>
      </c>
      <c r="H236" s="161">
        <v>1</v>
      </c>
      <c r="I236" s="162"/>
      <c r="J236" s="163">
        <f t="shared" si="35"/>
        <v>0</v>
      </c>
      <c r="K236" s="159" t="s">
        <v>1</v>
      </c>
      <c r="L236" s="30"/>
      <c r="M236" s="164" t="s">
        <v>1</v>
      </c>
      <c r="N236" s="113" t="s">
        <v>39</v>
      </c>
      <c r="P236" s="153">
        <f t="shared" si="36"/>
        <v>0</v>
      </c>
      <c r="Q236" s="153">
        <v>0</v>
      </c>
      <c r="R236" s="153">
        <f t="shared" si="37"/>
        <v>0</v>
      </c>
      <c r="S236" s="153">
        <v>0</v>
      </c>
      <c r="T236" s="154">
        <f t="shared" si="38"/>
        <v>0</v>
      </c>
      <c r="AR236" s="155" t="s">
        <v>192</v>
      </c>
      <c r="AT236" s="155" t="s">
        <v>207</v>
      </c>
      <c r="AU236" s="155" t="s">
        <v>84</v>
      </c>
      <c r="AY236" s="15" t="s">
        <v>193</v>
      </c>
      <c r="BE236" s="156">
        <f t="shared" si="39"/>
        <v>0</v>
      </c>
      <c r="BF236" s="156">
        <f t="shared" si="40"/>
        <v>0</v>
      </c>
      <c r="BG236" s="156">
        <f t="shared" si="41"/>
        <v>0</v>
      </c>
      <c r="BH236" s="156">
        <f t="shared" si="42"/>
        <v>0</v>
      </c>
      <c r="BI236" s="156">
        <f t="shared" si="43"/>
        <v>0</v>
      </c>
      <c r="BJ236" s="15" t="s">
        <v>82</v>
      </c>
      <c r="BK236" s="156">
        <f t="shared" si="44"/>
        <v>0</v>
      </c>
      <c r="BL236" s="15" t="s">
        <v>192</v>
      </c>
      <c r="BM236" s="155" t="s">
        <v>532</v>
      </c>
    </row>
    <row r="237" spans="2:65" s="1" customFormat="1" ht="16.5" customHeight="1">
      <c r="B237" s="114"/>
      <c r="C237" s="157" t="s">
        <v>533</v>
      </c>
      <c r="D237" s="157" t="s">
        <v>207</v>
      </c>
      <c r="E237" s="158" t="s">
        <v>534</v>
      </c>
      <c r="F237" s="159" t="s">
        <v>528</v>
      </c>
      <c r="G237" s="160" t="s">
        <v>305</v>
      </c>
      <c r="H237" s="161">
        <v>1</v>
      </c>
      <c r="I237" s="162"/>
      <c r="J237" s="163">
        <f t="shared" si="35"/>
        <v>0</v>
      </c>
      <c r="K237" s="159" t="s">
        <v>1</v>
      </c>
      <c r="L237" s="30"/>
      <c r="M237" s="164" t="s">
        <v>1</v>
      </c>
      <c r="N237" s="113" t="s">
        <v>39</v>
      </c>
      <c r="P237" s="153">
        <f t="shared" si="36"/>
        <v>0</v>
      </c>
      <c r="Q237" s="153">
        <v>0</v>
      </c>
      <c r="R237" s="153">
        <f t="shared" si="37"/>
        <v>0</v>
      </c>
      <c r="S237" s="153">
        <v>0</v>
      </c>
      <c r="T237" s="154">
        <f t="shared" si="38"/>
        <v>0</v>
      </c>
      <c r="AR237" s="155" t="s">
        <v>192</v>
      </c>
      <c r="AT237" s="155" t="s">
        <v>207</v>
      </c>
      <c r="AU237" s="155" t="s">
        <v>84</v>
      </c>
      <c r="AY237" s="15" t="s">
        <v>193</v>
      </c>
      <c r="BE237" s="156">
        <f t="shared" si="39"/>
        <v>0</v>
      </c>
      <c r="BF237" s="156">
        <f t="shared" si="40"/>
        <v>0</v>
      </c>
      <c r="BG237" s="156">
        <f t="shared" si="41"/>
        <v>0</v>
      </c>
      <c r="BH237" s="156">
        <f t="shared" si="42"/>
        <v>0</v>
      </c>
      <c r="BI237" s="156">
        <f t="shared" si="43"/>
        <v>0</v>
      </c>
      <c r="BJ237" s="15" t="s">
        <v>82</v>
      </c>
      <c r="BK237" s="156">
        <f t="shared" si="44"/>
        <v>0</v>
      </c>
      <c r="BL237" s="15" t="s">
        <v>192</v>
      </c>
      <c r="BM237" s="155" t="s">
        <v>535</v>
      </c>
    </row>
    <row r="238" spans="2:65" s="1" customFormat="1" ht="24.2" customHeight="1">
      <c r="B238" s="114"/>
      <c r="C238" s="157" t="s">
        <v>325</v>
      </c>
      <c r="D238" s="157" t="s">
        <v>207</v>
      </c>
      <c r="E238" s="158" t="s">
        <v>536</v>
      </c>
      <c r="F238" s="159" t="s">
        <v>537</v>
      </c>
      <c r="G238" s="160" t="s">
        <v>305</v>
      </c>
      <c r="H238" s="161">
        <v>1</v>
      </c>
      <c r="I238" s="162"/>
      <c r="J238" s="163">
        <f t="shared" si="35"/>
        <v>0</v>
      </c>
      <c r="K238" s="159" t="s">
        <v>1</v>
      </c>
      <c r="L238" s="30"/>
      <c r="M238" s="164" t="s">
        <v>1</v>
      </c>
      <c r="N238" s="113" t="s">
        <v>39</v>
      </c>
      <c r="P238" s="153">
        <f t="shared" si="36"/>
        <v>0</v>
      </c>
      <c r="Q238" s="153">
        <v>0</v>
      </c>
      <c r="R238" s="153">
        <f t="shared" si="37"/>
        <v>0</v>
      </c>
      <c r="S238" s="153">
        <v>0</v>
      </c>
      <c r="T238" s="154">
        <f t="shared" si="38"/>
        <v>0</v>
      </c>
      <c r="AR238" s="155" t="s">
        <v>192</v>
      </c>
      <c r="AT238" s="155" t="s">
        <v>207</v>
      </c>
      <c r="AU238" s="155" t="s">
        <v>84</v>
      </c>
      <c r="AY238" s="15" t="s">
        <v>193</v>
      </c>
      <c r="BE238" s="156">
        <f t="shared" si="39"/>
        <v>0</v>
      </c>
      <c r="BF238" s="156">
        <f t="shared" si="40"/>
        <v>0</v>
      </c>
      <c r="BG238" s="156">
        <f t="shared" si="41"/>
        <v>0</v>
      </c>
      <c r="BH238" s="156">
        <f t="shared" si="42"/>
        <v>0</v>
      </c>
      <c r="BI238" s="156">
        <f t="shared" si="43"/>
        <v>0</v>
      </c>
      <c r="BJ238" s="15" t="s">
        <v>82</v>
      </c>
      <c r="BK238" s="156">
        <f t="shared" si="44"/>
        <v>0</v>
      </c>
      <c r="BL238" s="15" t="s">
        <v>192</v>
      </c>
      <c r="BM238" s="155" t="s">
        <v>538</v>
      </c>
    </row>
    <row r="239" spans="2:65" s="11" customFormat="1" ht="22.9" customHeight="1">
      <c r="B239" s="131"/>
      <c r="D239" s="132" t="s">
        <v>73</v>
      </c>
      <c r="E239" s="141" t="s">
        <v>350</v>
      </c>
      <c r="F239" s="141" t="s">
        <v>151</v>
      </c>
      <c r="I239" s="134"/>
      <c r="J239" s="142">
        <f>BK239</f>
        <v>0</v>
      </c>
      <c r="L239" s="131"/>
      <c r="M239" s="136"/>
      <c r="P239" s="137">
        <f>SUM(P240:P245)</f>
        <v>0</v>
      </c>
      <c r="R239" s="137">
        <f>SUM(R240:R245)</f>
        <v>0</v>
      </c>
      <c r="T239" s="138">
        <f>SUM(T240:T245)</f>
        <v>0</v>
      </c>
      <c r="AR239" s="132" t="s">
        <v>211</v>
      </c>
      <c r="AT239" s="139" t="s">
        <v>73</v>
      </c>
      <c r="AU239" s="139" t="s">
        <v>82</v>
      </c>
      <c r="AY239" s="132" t="s">
        <v>193</v>
      </c>
      <c r="BK239" s="140">
        <f>SUM(BK240:BK245)</f>
        <v>0</v>
      </c>
    </row>
    <row r="240" spans="2:65" s="1" customFormat="1" ht="16.5" customHeight="1">
      <c r="B240" s="114"/>
      <c r="C240" s="143" t="s">
        <v>539</v>
      </c>
      <c r="D240" s="143" t="s">
        <v>196</v>
      </c>
      <c r="E240" s="144" t="s">
        <v>540</v>
      </c>
      <c r="F240" s="145" t="s">
        <v>541</v>
      </c>
      <c r="G240" s="146" t="s">
        <v>221</v>
      </c>
      <c r="H240" s="147">
        <v>2</v>
      </c>
      <c r="I240" s="148"/>
      <c r="J240" s="149">
        <f t="shared" ref="J240:J245" si="45">ROUND(I240*H240,2)</f>
        <v>0</v>
      </c>
      <c r="K240" s="145" t="s">
        <v>1</v>
      </c>
      <c r="L240" s="150"/>
      <c r="M240" s="151" t="s">
        <v>1</v>
      </c>
      <c r="N240" s="152" t="s">
        <v>39</v>
      </c>
      <c r="P240" s="153">
        <f t="shared" ref="P240:P245" si="46">O240*H240</f>
        <v>0</v>
      </c>
      <c r="Q240" s="153">
        <v>0</v>
      </c>
      <c r="R240" s="153">
        <f t="shared" ref="R240:R245" si="47">Q240*H240</f>
        <v>0</v>
      </c>
      <c r="S240" s="153">
        <v>0</v>
      </c>
      <c r="T240" s="154">
        <f t="shared" ref="T240:T245" si="48">S240*H240</f>
        <v>0</v>
      </c>
      <c r="AR240" s="155" t="s">
        <v>200</v>
      </c>
      <c r="AT240" s="155" t="s">
        <v>196</v>
      </c>
      <c r="AU240" s="155" t="s">
        <v>84</v>
      </c>
      <c r="AY240" s="15" t="s">
        <v>193</v>
      </c>
      <c r="BE240" s="156">
        <f t="shared" ref="BE240:BE245" si="49">IF(N240="základní",J240,0)</f>
        <v>0</v>
      </c>
      <c r="BF240" s="156">
        <f t="shared" ref="BF240:BF245" si="50">IF(N240="snížená",J240,0)</f>
        <v>0</v>
      </c>
      <c r="BG240" s="156">
        <f t="shared" ref="BG240:BG245" si="51">IF(N240="zákl. přenesená",J240,0)</f>
        <v>0</v>
      </c>
      <c r="BH240" s="156">
        <f t="shared" ref="BH240:BH245" si="52">IF(N240="sníž. přenesená",J240,0)</f>
        <v>0</v>
      </c>
      <c r="BI240" s="156">
        <f t="shared" ref="BI240:BI245" si="53">IF(N240="nulová",J240,0)</f>
        <v>0</v>
      </c>
      <c r="BJ240" s="15" t="s">
        <v>82</v>
      </c>
      <c r="BK240" s="156">
        <f t="shared" ref="BK240:BK245" si="54">ROUND(I240*H240,2)</f>
        <v>0</v>
      </c>
      <c r="BL240" s="15" t="s">
        <v>192</v>
      </c>
      <c r="BM240" s="155" t="s">
        <v>542</v>
      </c>
    </row>
    <row r="241" spans="2:65" s="1" customFormat="1" ht="21.75" customHeight="1">
      <c r="B241" s="114"/>
      <c r="C241" s="157" t="s">
        <v>329</v>
      </c>
      <c r="D241" s="157" t="s">
        <v>207</v>
      </c>
      <c r="E241" s="158" t="s">
        <v>543</v>
      </c>
      <c r="F241" s="159" t="s">
        <v>544</v>
      </c>
      <c r="G241" s="160" t="s">
        <v>199</v>
      </c>
      <c r="H241" s="161">
        <v>1</v>
      </c>
      <c r="I241" s="162"/>
      <c r="J241" s="163">
        <f t="shared" si="45"/>
        <v>0</v>
      </c>
      <c r="K241" s="159" t="s">
        <v>1</v>
      </c>
      <c r="L241" s="30"/>
      <c r="M241" s="164" t="s">
        <v>1</v>
      </c>
      <c r="N241" s="113" t="s">
        <v>39</v>
      </c>
      <c r="P241" s="153">
        <f t="shared" si="46"/>
        <v>0</v>
      </c>
      <c r="Q241" s="153">
        <v>0</v>
      </c>
      <c r="R241" s="153">
        <f t="shared" si="47"/>
        <v>0</v>
      </c>
      <c r="S241" s="153">
        <v>0</v>
      </c>
      <c r="T241" s="154">
        <f t="shared" si="48"/>
        <v>0</v>
      </c>
      <c r="AR241" s="155" t="s">
        <v>192</v>
      </c>
      <c r="AT241" s="155" t="s">
        <v>207</v>
      </c>
      <c r="AU241" s="155" t="s">
        <v>84</v>
      </c>
      <c r="AY241" s="15" t="s">
        <v>193</v>
      </c>
      <c r="BE241" s="156">
        <f t="shared" si="49"/>
        <v>0</v>
      </c>
      <c r="BF241" s="156">
        <f t="shared" si="50"/>
        <v>0</v>
      </c>
      <c r="BG241" s="156">
        <f t="shared" si="51"/>
        <v>0</v>
      </c>
      <c r="BH241" s="156">
        <f t="shared" si="52"/>
        <v>0</v>
      </c>
      <c r="BI241" s="156">
        <f t="shared" si="53"/>
        <v>0</v>
      </c>
      <c r="BJ241" s="15" t="s">
        <v>82</v>
      </c>
      <c r="BK241" s="156">
        <f t="shared" si="54"/>
        <v>0</v>
      </c>
      <c r="BL241" s="15" t="s">
        <v>192</v>
      </c>
      <c r="BM241" s="155" t="s">
        <v>545</v>
      </c>
    </row>
    <row r="242" spans="2:65" s="1" customFormat="1" ht="16.5" customHeight="1">
      <c r="B242" s="114"/>
      <c r="C242" s="157" t="s">
        <v>546</v>
      </c>
      <c r="D242" s="157" t="s">
        <v>207</v>
      </c>
      <c r="E242" s="158" t="s">
        <v>351</v>
      </c>
      <c r="F242" s="159" t="s">
        <v>352</v>
      </c>
      <c r="G242" s="160" t="s">
        <v>353</v>
      </c>
      <c r="H242" s="161">
        <v>50</v>
      </c>
      <c r="I242" s="162"/>
      <c r="J242" s="163">
        <f t="shared" si="45"/>
        <v>0</v>
      </c>
      <c r="K242" s="159" t="s">
        <v>1</v>
      </c>
      <c r="L242" s="30"/>
      <c r="M242" s="164" t="s">
        <v>1</v>
      </c>
      <c r="N242" s="113" t="s">
        <v>39</v>
      </c>
      <c r="P242" s="153">
        <f t="shared" si="46"/>
        <v>0</v>
      </c>
      <c r="Q242" s="153">
        <v>0</v>
      </c>
      <c r="R242" s="153">
        <f t="shared" si="47"/>
        <v>0</v>
      </c>
      <c r="S242" s="153">
        <v>0</v>
      </c>
      <c r="T242" s="154">
        <f t="shared" si="48"/>
        <v>0</v>
      </c>
      <c r="AR242" s="155" t="s">
        <v>192</v>
      </c>
      <c r="AT242" s="155" t="s">
        <v>207</v>
      </c>
      <c r="AU242" s="155" t="s">
        <v>84</v>
      </c>
      <c r="AY242" s="15" t="s">
        <v>193</v>
      </c>
      <c r="BE242" s="156">
        <f t="shared" si="49"/>
        <v>0</v>
      </c>
      <c r="BF242" s="156">
        <f t="shared" si="50"/>
        <v>0</v>
      </c>
      <c r="BG242" s="156">
        <f t="shared" si="51"/>
        <v>0</v>
      </c>
      <c r="BH242" s="156">
        <f t="shared" si="52"/>
        <v>0</v>
      </c>
      <c r="BI242" s="156">
        <f t="shared" si="53"/>
        <v>0</v>
      </c>
      <c r="BJ242" s="15" t="s">
        <v>82</v>
      </c>
      <c r="BK242" s="156">
        <f t="shared" si="54"/>
        <v>0</v>
      </c>
      <c r="BL242" s="15" t="s">
        <v>192</v>
      </c>
      <c r="BM242" s="155" t="s">
        <v>547</v>
      </c>
    </row>
    <row r="243" spans="2:65" s="1" customFormat="1" ht="16.5" customHeight="1">
      <c r="B243" s="114"/>
      <c r="C243" s="157" t="s">
        <v>268</v>
      </c>
      <c r="D243" s="157" t="s">
        <v>207</v>
      </c>
      <c r="E243" s="158" t="s">
        <v>548</v>
      </c>
      <c r="F243" s="159" t="s">
        <v>549</v>
      </c>
      <c r="G243" s="160" t="s">
        <v>305</v>
      </c>
      <c r="H243" s="161">
        <v>1</v>
      </c>
      <c r="I243" s="162"/>
      <c r="J243" s="163">
        <f t="shared" si="45"/>
        <v>0</v>
      </c>
      <c r="K243" s="159" t="s">
        <v>1</v>
      </c>
      <c r="L243" s="30"/>
      <c r="M243" s="164" t="s">
        <v>1</v>
      </c>
      <c r="N243" s="113" t="s">
        <v>39</v>
      </c>
      <c r="P243" s="153">
        <f t="shared" si="46"/>
        <v>0</v>
      </c>
      <c r="Q243" s="153">
        <v>0</v>
      </c>
      <c r="R243" s="153">
        <f t="shared" si="47"/>
        <v>0</v>
      </c>
      <c r="S243" s="153">
        <v>0</v>
      </c>
      <c r="T243" s="154">
        <f t="shared" si="48"/>
        <v>0</v>
      </c>
      <c r="AR243" s="155" t="s">
        <v>192</v>
      </c>
      <c r="AT243" s="155" t="s">
        <v>207</v>
      </c>
      <c r="AU243" s="155" t="s">
        <v>84</v>
      </c>
      <c r="AY243" s="15" t="s">
        <v>193</v>
      </c>
      <c r="BE243" s="156">
        <f t="shared" si="49"/>
        <v>0</v>
      </c>
      <c r="BF243" s="156">
        <f t="shared" si="50"/>
        <v>0</v>
      </c>
      <c r="BG243" s="156">
        <f t="shared" si="51"/>
        <v>0</v>
      </c>
      <c r="BH243" s="156">
        <f t="shared" si="52"/>
        <v>0</v>
      </c>
      <c r="BI243" s="156">
        <f t="shared" si="53"/>
        <v>0</v>
      </c>
      <c r="BJ243" s="15" t="s">
        <v>82</v>
      </c>
      <c r="BK243" s="156">
        <f t="shared" si="54"/>
        <v>0</v>
      </c>
      <c r="BL243" s="15" t="s">
        <v>192</v>
      </c>
      <c r="BM243" s="155" t="s">
        <v>550</v>
      </c>
    </row>
    <row r="244" spans="2:65" s="1" customFormat="1" ht="16.5" customHeight="1">
      <c r="B244" s="114"/>
      <c r="C244" s="157" t="s">
        <v>551</v>
      </c>
      <c r="D244" s="157" t="s">
        <v>207</v>
      </c>
      <c r="E244" s="158" t="s">
        <v>552</v>
      </c>
      <c r="F244" s="159" t="s">
        <v>553</v>
      </c>
      <c r="G244" s="160" t="s">
        <v>305</v>
      </c>
      <c r="H244" s="161">
        <v>1</v>
      </c>
      <c r="I244" s="162"/>
      <c r="J244" s="163">
        <f t="shared" si="45"/>
        <v>0</v>
      </c>
      <c r="K244" s="159" t="s">
        <v>1</v>
      </c>
      <c r="L244" s="30"/>
      <c r="M244" s="164" t="s">
        <v>1</v>
      </c>
      <c r="N244" s="113" t="s">
        <v>39</v>
      </c>
      <c r="P244" s="153">
        <f t="shared" si="46"/>
        <v>0</v>
      </c>
      <c r="Q244" s="153">
        <v>0</v>
      </c>
      <c r="R244" s="153">
        <f t="shared" si="47"/>
        <v>0</v>
      </c>
      <c r="S244" s="153">
        <v>0</v>
      </c>
      <c r="T244" s="154">
        <f t="shared" si="48"/>
        <v>0</v>
      </c>
      <c r="AR244" s="155" t="s">
        <v>192</v>
      </c>
      <c r="AT244" s="155" t="s">
        <v>207</v>
      </c>
      <c r="AU244" s="155" t="s">
        <v>84</v>
      </c>
      <c r="AY244" s="15" t="s">
        <v>193</v>
      </c>
      <c r="BE244" s="156">
        <f t="shared" si="49"/>
        <v>0</v>
      </c>
      <c r="BF244" s="156">
        <f t="shared" si="50"/>
        <v>0</v>
      </c>
      <c r="BG244" s="156">
        <f t="shared" si="51"/>
        <v>0</v>
      </c>
      <c r="BH244" s="156">
        <f t="shared" si="52"/>
        <v>0</v>
      </c>
      <c r="BI244" s="156">
        <f t="shared" si="53"/>
        <v>0</v>
      </c>
      <c r="BJ244" s="15" t="s">
        <v>82</v>
      </c>
      <c r="BK244" s="156">
        <f t="shared" si="54"/>
        <v>0</v>
      </c>
      <c r="BL244" s="15" t="s">
        <v>192</v>
      </c>
      <c r="BM244" s="155" t="s">
        <v>554</v>
      </c>
    </row>
    <row r="245" spans="2:65" s="1" customFormat="1" ht="16.5" customHeight="1">
      <c r="B245" s="114"/>
      <c r="C245" s="157" t="s">
        <v>340</v>
      </c>
      <c r="D245" s="157" t="s">
        <v>207</v>
      </c>
      <c r="E245" s="158" t="s">
        <v>555</v>
      </c>
      <c r="F245" s="159" t="s">
        <v>556</v>
      </c>
      <c r="G245" s="160" t="s">
        <v>305</v>
      </c>
      <c r="H245" s="161">
        <v>1</v>
      </c>
      <c r="I245" s="162"/>
      <c r="J245" s="163">
        <f t="shared" si="45"/>
        <v>0</v>
      </c>
      <c r="K245" s="159" t="s">
        <v>1</v>
      </c>
      <c r="L245" s="30"/>
      <c r="M245" s="183" t="s">
        <v>1</v>
      </c>
      <c r="N245" s="184" t="s">
        <v>39</v>
      </c>
      <c r="O245" s="185"/>
      <c r="P245" s="186">
        <f t="shared" si="46"/>
        <v>0</v>
      </c>
      <c r="Q245" s="186">
        <v>0</v>
      </c>
      <c r="R245" s="186">
        <f t="shared" si="47"/>
        <v>0</v>
      </c>
      <c r="S245" s="186">
        <v>0</v>
      </c>
      <c r="T245" s="187">
        <f t="shared" si="48"/>
        <v>0</v>
      </c>
      <c r="AR245" s="155" t="s">
        <v>192</v>
      </c>
      <c r="AT245" s="155" t="s">
        <v>207</v>
      </c>
      <c r="AU245" s="155" t="s">
        <v>84</v>
      </c>
      <c r="AY245" s="15" t="s">
        <v>193</v>
      </c>
      <c r="BE245" s="156">
        <f t="shared" si="49"/>
        <v>0</v>
      </c>
      <c r="BF245" s="156">
        <f t="shared" si="50"/>
        <v>0</v>
      </c>
      <c r="BG245" s="156">
        <f t="shared" si="51"/>
        <v>0</v>
      </c>
      <c r="BH245" s="156">
        <f t="shared" si="52"/>
        <v>0</v>
      </c>
      <c r="BI245" s="156">
        <f t="shared" si="53"/>
        <v>0</v>
      </c>
      <c r="BJ245" s="15" t="s">
        <v>82</v>
      </c>
      <c r="BK245" s="156">
        <f t="shared" si="54"/>
        <v>0</v>
      </c>
      <c r="BL245" s="15" t="s">
        <v>192</v>
      </c>
      <c r="BM245" s="155" t="s">
        <v>557</v>
      </c>
    </row>
    <row r="246" spans="2:65" s="1" customFormat="1" ht="6.95" customHeight="1">
      <c r="B246" s="42"/>
      <c r="C246" s="43"/>
      <c r="D246" s="43"/>
      <c r="E246" s="43"/>
      <c r="F246" s="43"/>
      <c r="G246" s="43"/>
      <c r="H246" s="43"/>
      <c r="I246" s="43"/>
      <c r="J246" s="43"/>
      <c r="K246" s="43"/>
      <c r="L246" s="30"/>
    </row>
  </sheetData>
  <autoFilter ref="C141:K245" xr:uid="{00000000-0009-0000-0000-000002000000}"/>
  <mergeCells count="14">
    <mergeCell ref="D120:F120"/>
    <mergeCell ref="E132:H132"/>
    <mergeCell ref="E134:H134"/>
    <mergeCell ref="L2:V2"/>
    <mergeCell ref="E87:H87"/>
    <mergeCell ref="D116:F116"/>
    <mergeCell ref="D117:F117"/>
    <mergeCell ref="D118:F118"/>
    <mergeCell ref="D119:F119"/>
    <mergeCell ref="E7:H7"/>
    <mergeCell ref="E9:H9"/>
    <mergeCell ref="E18:H18"/>
    <mergeCell ref="E27:H27"/>
    <mergeCell ref="E85:H85"/>
  </mergeCells>
  <hyperlinks>
    <hyperlink ref="F151" r:id="rId1" xr:uid="{00000000-0004-0000-02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173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90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558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31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tr">
        <f>IF('Rekapitulace stavby'!AN10="","",'Rekapitulace stavby'!AN10)</f>
        <v/>
      </c>
      <c r="L14" s="30"/>
    </row>
    <row r="15" spans="2:46" s="1" customFormat="1" ht="18" customHeight="1">
      <c r="B15" s="30"/>
      <c r="E15" s="23" t="str">
        <f>IF('Rekapitulace stavby'!E11="","",'Rekapitulace stavby'!E11)</f>
        <v>Dopravní podnik města Jihlavy, a.s.</v>
      </c>
      <c r="I15" s="25" t="s">
        <v>27</v>
      </c>
      <c r="J15" s="23" t="str">
        <f>IF('Rekapitulace stavby'!AN11="","",'Rekapitulace stavby'!AN11)</f>
        <v/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J109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ROUND((SUM(BE109:BE116) + SUM(BE136:BE172)),  2)</f>
        <v>0</v>
      </c>
      <c r="I35" s="92">
        <v>0.21</v>
      </c>
      <c r="J35" s="91">
        <f>ROUND(((SUM(BE109:BE116) + SUM(BE136:BE172))*I35),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ROUND((SUM(BF109:BF116) + SUM(BF136:BF172)),  2)</f>
        <v>0</v>
      </c>
      <c r="I36" s="92">
        <v>0.15</v>
      </c>
      <c r="J36" s="91">
        <f>ROUND(((SUM(BF109:BF116) + SUM(BF136:BF172))*I36),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ROUND((SUM(BG109:BG116) + SUM(BG136:BG172)),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ROUND((SUM(BH109:BH116) + SUM(BH136:BH172)),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ROUND((SUM(BI109:BI116) + SUM(BI136:BI172)),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PS 001.3 - Vlastní spotřeba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 xml:space="preserve"> 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J136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159</v>
      </c>
      <c r="E97" s="106"/>
      <c r="F97" s="106"/>
      <c r="G97" s="106"/>
      <c r="H97" s="106"/>
      <c r="I97" s="106"/>
      <c r="J97" s="107">
        <f>J137</f>
        <v>0</v>
      </c>
      <c r="L97" s="104"/>
    </row>
    <row r="98" spans="2:65" s="9" customFormat="1" ht="19.899999999999999" customHeight="1">
      <c r="B98" s="108"/>
      <c r="D98" s="109" t="s">
        <v>160</v>
      </c>
      <c r="E98" s="110"/>
      <c r="F98" s="110"/>
      <c r="G98" s="110"/>
      <c r="H98" s="110"/>
      <c r="I98" s="110"/>
      <c r="J98" s="111">
        <f>J138</f>
        <v>0</v>
      </c>
      <c r="L98" s="108"/>
    </row>
    <row r="99" spans="2:65" s="8" customFormat="1" ht="24.95" customHeight="1">
      <c r="B99" s="104"/>
      <c r="D99" s="105" t="s">
        <v>161</v>
      </c>
      <c r="E99" s="106"/>
      <c r="F99" s="106"/>
      <c r="G99" s="106"/>
      <c r="H99" s="106"/>
      <c r="I99" s="106"/>
      <c r="J99" s="107">
        <f>J156</f>
        <v>0</v>
      </c>
      <c r="L99" s="104"/>
    </row>
    <row r="100" spans="2:65" s="9" customFormat="1" ht="19.899999999999999" customHeight="1">
      <c r="B100" s="108"/>
      <c r="D100" s="109" t="s">
        <v>162</v>
      </c>
      <c r="E100" s="110"/>
      <c r="F100" s="110"/>
      <c r="G100" s="110"/>
      <c r="H100" s="110"/>
      <c r="I100" s="110"/>
      <c r="J100" s="111">
        <f>J157</f>
        <v>0</v>
      </c>
      <c r="L100" s="108"/>
    </row>
    <row r="101" spans="2:65" s="8" customFormat="1" ht="24.95" customHeight="1">
      <c r="B101" s="104"/>
      <c r="D101" s="105" t="s">
        <v>157</v>
      </c>
      <c r="E101" s="106"/>
      <c r="F101" s="106"/>
      <c r="G101" s="106"/>
      <c r="H101" s="106"/>
      <c r="I101" s="106"/>
      <c r="J101" s="107">
        <f>J161</f>
        <v>0</v>
      </c>
      <c r="L101" s="104"/>
    </row>
    <row r="102" spans="2:65" s="9" customFormat="1" ht="19.899999999999999" customHeight="1">
      <c r="B102" s="108"/>
      <c r="D102" s="109" t="s">
        <v>360</v>
      </c>
      <c r="E102" s="110"/>
      <c r="F102" s="110"/>
      <c r="G102" s="110"/>
      <c r="H102" s="110"/>
      <c r="I102" s="110"/>
      <c r="J102" s="111">
        <f>J162</f>
        <v>0</v>
      </c>
      <c r="L102" s="108"/>
    </row>
    <row r="103" spans="2:65" s="8" customFormat="1" ht="24.95" customHeight="1">
      <c r="B103" s="104"/>
      <c r="D103" s="105" t="s">
        <v>164</v>
      </c>
      <c r="E103" s="106"/>
      <c r="F103" s="106"/>
      <c r="G103" s="106"/>
      <c r="H103" s="106"/>
      <c r="I103" s="106"/>
      <c r="J103" s="107">
        <f>J165</f>
        <v>0</v>
      </c>
      <c r="L103" s="104"/>
    </row>
    <row r="104" spans="2:65" s="9" customFormat="1" ht="19.899999999999999" customHeight="1">
      <c r="B104" s="108"/>
      <c r="D104" s="109" t="s">
        <v>165</v>
      </c>
      <c r="E104" s="110"/>
      <c r="F104" s="110"/>
      <c r="G104" s="110"/>
      <c r="H104" s="110"/>
      <c r="I104" s="110"/>
      <c r="J104" s="111">
        <f>J166</f>
        <v>0</v>
      </c>
      <c r="L104" s="108"/>
    </row>
    <row r="105" spans="2:65" s="9" customFormat="1" ht="19.899999999999999" customHeight="1">
      <c r="B105" s="108"/>
      <c r="D105" s="109" t="s">
        <v>166</v>
      </c>
      <c r="E105" s="110"/>
      <c r="F105" s="110"/>
      <c r="G105" s="110"/>
      <c r="H105" s="110"/>
      <c r="I105" s="110"/>
      <c r="J105" s="111">
        <f>J168</f>
        <v>0</v>
      </c>
      <c r="L105" s="108"/>
    </row>
    <row r="106" spans="2:65" s="9" customFormat="1" ht="19.899999999999999" customHeight="1">
      <c r="B106" s="108"/>
      <c r="D106" s="109" t="s">
        <v>167</v>
      </c>
      <c r="E106" s="110"/>
      <c r="F106" s="110"/>
      <c r="G106" s="110"/>
      <c r="H106" s="110"/>
      <c r="I106" s="110"/>
      <c r="J106" s="111">
        <f>J170</f>
        <v>0</v>
      </c>
      <c r="L106" s="108"/>
    </row>
    <row r="107" spans="2:65" s="1" customFormat="1" ht="21.75" customHeight="1">
      <c r="B107" s="30"/>
      <c r="L107" s="30"/>
    </row>
    <row r="108" spans="2:65" s="1" customFormat="1" ht="6.95" customHeight="1">
      <c r="B108" s="30"/>
      <c r="L108" s="30"/>
    </row>
    <row r="109" spans="2:65" s="1" customFormat="1" ht="29.25" customHeight="1">
      <c r="B109" s="30"/>
      <c r="C109" s="103" t="s">
        <v>168</v>
      </c>
      <c r="J109" s="112">
        <f>ROUND(J110 + J111 + J112 + J113 + J114 + J115,2)</f>
        <v>0</v>
      </c>
      <c r="L109" s="30"/>
      <c r="N109" s="113" t="s">
        <v>38</v>
      </c>
    </row>
    <row r="110" spans="2:65" s="1" customFormat="1" ht="18" customHeight="1">
      <c r="B110" s="114"/>
      <c r="C110" s="115"/>
      <c r="D110" s="240" t="s">
        <v>169</v>
      </c>
      <c r="E110" s="241"/>
      <c r="F110" s="241"/>
      <c r="G110" s="115"/>
      <c r="H110" s="115"/>
      <c r="I110" s="115"/>
      <c r="J110" s="117">
        <v>0</v>
      </c>
      <c r="K110" s="115"/>
      <c r="L110" s="114"/>
      <c r="M110" s="115"/>
      <c r="N110" s="118" t="s">
        <v>39</v>
      </c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9" t="s">
        <v>144</v>
      </c>
      <c r="AZ110" s="115"/>
      <c r="BA110" s="115"/>
      <c r="BB110" s="115"/>
      <c r="BC110" s="115"/>
      <c r="BD110" s="115"/>
      <c r="BE110" s="120">
        <f t="shared" ref="BE110:BE115" si="0">IF(N110="základní",J110,0)</f>
        <v>0</v>
      </c>
      <c r="BF110" s="120">
        <f t="shared" ref="BF110:BF115" si="1">IF(N110="snížená",J110,0)</f>
        <v>0</v>
      </c>
      <c r="BG110" s="120">
        <f t="shared" ref="BG110:BG115" si="2">IF(N110="zákl. přenesená",J110,0)</f>
        <v>0</v>
      </c>
      <c r="BH110" s="120">
        <f t="shared" ref="BH110:BH115" si="3">IF(N110="sníž. přenesená",J110,0)</f>
        <v>0</v>
      </c>
      <c r="BI110" s="120">
        <f t="shared" ref="BI110:BI115" si="4">IF(N110="nulová",J110,0)</f>
        <v>0</v>
      </c>
      <c r="BJ110" s="119" t="s">
        <v>82</v>
      </c>
      <c r="BK110" s="115"/>
      <c r="BL110" s="115"/>
      <c r="BM110" s="115"/>
    </row>
    <row r="111" spans="2:65" s="1" customFormat="1" ht="18" customHeight="1">
      <c r="B111" s="114"/>
      <c r="C111" s="115"/>
      <c r="D111" s="240" t="s">
        <v>170</v>
      </c>
      <c r="E111" s="241"/>
      <c r="F111" s="241"/>
      <c r="G111" s="115"/>
      <c r="H111" s="115"/>
      <c r="I111" s="115"/>
      <c r="J111" s="117">
        <v>0</v>
      </c>
      <c r="K111" s="115"/>
      <c r="L111" s="114"/>
      <c r="M111" s="115"/>
      <c r="N111" s="118" t="s">
        <v>39</v>
      </c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9" t="s">
        <v>144</v>
      </c>
      <c r="AZ111" s="115"/>
      <c r="BA111" s="115"/>
      <c r="BB111" s="115"/>
      <c r="BC111" s="115"/>
      <c r="BD111" s="115"/>
      <c r="BE111" s="120">
        <f t="shared" si="0"/>
        <v>0</v>
      </c>
      <c r="BF111" s="120">
        <f t="shared" si="1"/>
        <v>0</v>
      </c>
      <c r="BG111" s="120">
        <f t="shared" si="2"/>
        <v>0</v>
      </c>
      <c r="BH111" s="120">
        <f t="shared" si="3"/>
        <v>0</v>
      </c>
      <c r="BI111" s="120">
        <f t="shared" si="4"/>
        <v>0</v>
      </c>
      <c r="BJ111" s="119" t="s">
        <v>82</v>
      </c>
      <c r="BK111" s="115"/>
      <c r="BL111" s="115"/>
      <c r="BM111" s="115"/>
    </row>
    <row r="112" spans="2:65" s="1" customFormat="1" ht="18" customHeight="1">
      <c r="B112" s="114"/>
      <c r="C112" s="115"/>
      <c r="D112" s="240" t="s">
        <v>171</v>
      </c>
      <c r="E112" s="241"/>
      <c r="F112" s="241"/>
      <c r="G112" s="115"/>
      <c r="H112" s="115"/>
      <c r="I112" s="115"/>
      <c r="J112" s="117">
        <v>0</v>
      </c>
      <c r="K112" s="115"/>
      <c r="L112" s="114"/>
      <c r="M112" s="115"/>
      <c r="N112" s="118" t="s">
        <v>39</v>
      </c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9" t="s">
        <v>144</v>
      </c>
      <c r="AZ112" s="115"/>
      <c r="BA112" s="115"/>
      <c r="BB112" s="115"/>
      <c r="BC112" s="115"/>
      <c r="BD112" s="115"/>
      <c r="BE112" s="120">
        <f t="shared" si="0"/>
        <v>0</v>
      </c>
      <c r="BF112" s="120">
        <f t="shared" si="1"/>
        <v>0</v>
      </c>
      <c r="BG112" s="120">
        <f t="shared" si="2"/>
        <v>0</v>
      </c>
      <c r="BH112" s="120">
        <f t="shared" si="3"/>
        <v>0</v>
      </c>
      <c r="BI112" s="120">
        <f t="shared" si="4"/>
        <v>0</v>
      </c>
      <c r="BJ112" s="119" t="s">
        <v>82</v>
      </c>
      <c r="BK112" s="115"/>
      <c r="BL112" s="115"/>
      <c r="BM112" s="115"/>
    </row>
    <row r="113" spans="2:65" s="1" customFormat="1" ht="18" customHeight="1">
      <c r="B113" s="114"/>
      <c r="C113" s="115"/>
      <c r="D113" s="240" t="s">
        <v>172</v>
      </c>
      <c r="E113" s="241"/>
      <c r="F113" s="241"/>
      <c r="G113" s="115"/>
      <c r="H113" s="115"/>
      <c r="I113" s="115"/>
      <c r="J113" s="117">
        <v>0</v>
      </c>
      <c r="K113" s="115"/>
      <c r="L113" s="114"/>
      <c r="M113" s="115"/>
      <c r="N113" s="118" t="s">
        <v>39</v>
      </c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9" t="s">
        <v>144</v>
      </c>
      <c r="AZ113" s="115"/>
      <c r="BA113" s="115"/>
      <c r="BB113" s="115"/>
      <c r="BC113" s="115"/>
      <c r="BD113" s="115"/>
      <c r="BE113" s="120">
        <f t="shared" si="0"/>
        <v>0</v>
      </c>
      <c r="BF113" s="120">
        <f t="shared" si="1"/>
        <v>0</v>
      </c>
      <c r="BG113" s="120">
        <f t="shared" si="2"/>
        <v>0</v>
      </c>
      <c r="BH113" s="120">
        <f t="shared" si="3"/>
        <v>0</v>
      </c>
      <c r="BI113" s="120">
        <f t="shared" si="4"/>
        <v>0</v>
      </c>
      <c r="BJ113" s="119" t="s">
        <v>82</v>
      </c>
      <c r="BK113" s="115"/>
      <c r="BL113" s="115"/>
      <c r="BM113" s="115"/>
    </row>
    <row r="114" spans="2:65" s="1" customFormat="1" ht="18" customHeight="1">
      <c r="B114" s="114"/>
      <c r="C114" s="115"/>
      <c r="D114" s="240" t="s">
        <v>173</v>
      </c>
      <c r="E114" s="241"/>
      <c r="F114" s="241"/>
      <c r="G114" s="115"/>
      <c r="H114" s="115"/>
      <c r="I114" s="115"/>
      <c r="J114" s="117">
        <v>0</v>
      </c>
      <c r="K114" s="115"/>
      <c r="L114" s="114"/>
      <c r="M114" s="115"/>
      <c r="N114" s="118" t="s">
        <v>39</v>
      </c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9" t="s">
        <v>144</v>
      </c>
      <c r="AZ114" s="115"/>
      <c r="BA114" s="115"/>
      <c r="BB114" s="115"/>
      <c r="BC114" s="115"/>
      <c r="BD114" s="115"/>
      <c r="BE114" s="120">
        <f t="shared" si="0"/>
        <v>0</v>
      </c>
      <c r="BF114" s="120">
        <f t="shared" si="1"/>
        <v>0</v>
      </c>
      <c r="BG114" s="120">
        <f t="shared" si="2"/>
        <v>0</v>
      </c>
      <c r="BH114" s="120">
        <f t="shared" si="3"/>
        <v>0</v>
      </c>
      <c r="BI114" s="120">
        <f t="shared" si="4"/>
        <v>0</v>
      </c>
      <c r="BJ114" s="119" t="s">
        <v>82</v>
      </c>
      <c r="BK114" s="115"/>
      <c r="BL114" s="115"/>
      <c r="BM114" s="115"/>
    </row>
    <row r="115" spans="2:65" s="1" customFormat="1" ht="18" customHeight="1">
      <c r="B115" s="114"/>
      <c r="C115" s="115"/>
      <c r="D115" s="116" t="s">
        <v>174</v>
      </c>
      <c r="E115" s="115"/>
      <c r="F115" s="115"/>
      <c r="G115" s="115"/>
      <c r="H115" s="115"/>
      <c r="I115" s="115"/>
      <c r="J115" s="117">
        <f>ROUND(J30*T115,2)</f>
        <v>0</v>
      </c>
      <c r="K115" s="115"/>
      <c r="L115" s="114"/>
      <c r="M115" s="115"/>
      <c r="N115" s="118" t="s">
        <v>39</v>
      </c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5"/>
      <c r="AE115" s="115"/>
      <c r="AF115" s="115"/>
      <c r="AG115" s="115"/>
      <c r="AH115" s="115"/>
      <c r="AI115" s="115"/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9" t="s">
        <v>175</v>
      </c>
      <c r="AZ115" s="115"/>
      <c r="BA115" s="115"/>
      <c r="BB115" s="115"/>
      <c r="BC115" s="115"/>
      <c r="BD115" s="115"/>
      <c r="BE115" s="120">
        <f t="shared" si="0"/>
        <v>0</v>
      </c>
      <c r="BF115" s="120">
        <f t="shared" si="1"/>
        <v>0</v>
      </c>
      <c r="BG115" s="120">
        <f t="shared" si="2"/>
        <v>0</v>
      </c>
      <c r="BH115" s="120">
        <f t="shared" si="3"/>
        <v>0</v>
      </c>
      <c r="BI115" s="120">
        <f t="shared" si="4"/>
        <v>0</v>
      </c>
      <c r="BJ115" s="119" t="s">
        <v>82</v>
      </c>
      <c r="BK115" s="115"/>
      <c r="BL115" s="115"/>
      <c r="BM115" s="115"/>
    </row>
    <row r="116" spans="2:65" s="1" customFormat="1" ht="11.25">
      <c r="B116" s="30"/>
      <c r="L116" s="30"/>
    </row>
    <row r="117" spans="2:65" s="1" customFormat="1" ht="29.25" customHeight="1">
      <c r="B117" s="30"/>
      <c r="C117" s="121" t="s">
        <v>176</v>
      </c>
      <c r="D117" s="93"/>
      <c r="E117" s="93"/>
      <c r="F117" s="93"/>
      <c r="G117" s="93"/>
      <c r="H117" s="93"/>
      <c r="I117" s="93"/>
      <c r="J117" s="122">
        <f>ROUND(J96+J109,2)</f>
        <v>0</v>
      </c>
      <c r="K117" s="93"/>
      <c r="L117" s="30"/>
    </row>
    <row r="118" spans="2:65" s="1" customFormat="1" ht="6.95" customHeight="1">
      <c r="B118" s="42"/>
      <c r="C118" s="43"/>
      <c r="D118" s="43"/>
      <c r="E118" s="43"/>
      <c r="F118" s="43"/>
      <c r="G118" s="43"/>
      <c r="H118" s="43"/>
      <c r="I118" s="43"/>
      <c r="J118" s="43"/>
      <c r="K118" s="43"/>
      <c r="L118" s="30"/>
    </row>
    <row r="122" spans="2:65" s="1" customFormat="1" ht="6.95" customHeight="1">
      <c r="B122" s="44"/>
      <c r="C122" s="45"/>
      <c r="D122" s="45"/>
      <c r="E122" s="45"/>
      <c r="F122" s="45"/>
      <c r="G122" s="45"/>
      <c r="H122" s="45"/>
      <c r="I122" s="45"/>
      <c r="J122" s="45"/>
      <c r="K122" s="45"/>
      <c r="L122" s="30"/>
    </row>
    <row r="123" spans="2:65" s="1" customFormat="1" ht="24.95" customHeight="1">
      <c r="B123" s="30"/>
      <c r="C123" s="19" t="s">
        <v>177</v>
      </c>
      <c r="L123" s="30"/>
    </row>
    <row r="124" spans="2:65" s="1" customFormat="1" ht="6.95" customHeight="1">
      <c r="B124" s="30"/>
      <c r="L124" s="30"/>
    </row>
    <row r="125" spans="2:65" s="1" customFormat="1" ht="12" customHeight="1">
      <c r="B125" s="30"/>
      <c r="C125" s="25" t="s">
        <v>16</v>
      </c>
      <c r="L125" s="30"/>
    </row>
    <row r="126" spans="2:65" s="1" customFormat="1" ht="16.5" customHeight="1">
      <c r="B126" s="30"/>
      <c r="E126" s="236" t="str">
        <f>E7</f>
        <v>Jihozápadní trolejbusová tangenta Jihlava</v>
      </c>
      <c r="F126" s="237"/>
      <c r="G126" s="237"/>
      <c r="H126" s="237"/>
      <c r="L126" s="30"/>
    </row>
    <row r="127" spans="2:65" s="1" customFormat="1" ht="12" customHeight="1">
      <c r="B127" s="30"/>
      <c r="C127" s="25" t="s">
        <v>148</v>
      </c>
      <c r="L127" s="30"/>
    </row>
    <row r="128" spans="2:65" s="1" customFormat="1" ht="16.5" customHeight="1">
      <c r="B128" s="30"/>
      <c r="E128" s="201" t="str">
        <f>E9</f>
        <v>PS 001.3 - Vlastní spotřeba</v>
      </c>
      <c r="F128" s="238"/>
      <c r="G128" s="238"/>
      <c r="H128" s="238"/>
      <c r="L128" s="30"/>
    </row>
    <row r="129" spans="2:65" s="1" customFormat="1" ht="6.95" customHeight="1">
      <c r="B129" s="30"/>
      <c r="L129" s="30"/>
    </row>
    <row r="130" spans="2:65" s="1" customFormat="1" ht="12" customHeight="1">
      <c r="B130" s="30"/>
      <c r="C130" s="25" t="s">
        <v>20</v>
      </c>
      <c r="F130" s="23" t="str">
        <f>F12</f>
        <v xml:space="preserve"> </v>
      </c>
      <c r="I130" s="25" t="s">
        <v>22</v>
      </c>
      <c r="J130" s="50" t="str">
        <f>IF(J12="","",J12)</f>
        <v>26. 10. 2023</v>
      </c>
      <c r="L130" s="30"/>
    </row>
    <row r="131" spans="2:65" s="1" customFormat="1" ht="6.95" customHeight="1">
      <c r="B131" s="30"/>
      <c r="L131" s="30"/>
    </row>
    <row r="132" spans="2:65" s="1" customFormat="1" ht="15.2" customHeight="1">
      <c r="B132" s="30"/>
      <c r="C132" s="25" t="s">
        <v>24</v>
      </c>
      <c r="F132" s="23" t="str">
        <f>E15</f>
        <v>Dopravní podnik města Jihlavy, a.s.</v>
      </c>
      <c r="I132" s="25" t="s">
        <v>30</v>
      </c>
      <c r="J132" s="28" t="str">
        <f>E21</f>
        <v xml:space="preserve"> </v>
      </c>
      <c r="L132" s="30"/>
    </row>
    <row r="133" spans="2:65" s="1" customFormat="1" ht="15.2" customHeight="1">
      <c r="B133" s="30"/>
      <c r="C133" s="25" t="s">
        <v>28</v>
      </c>
      <c r="F133" s="23" t="str">
        <f>IF(E18="","",E18)</f>
        <v>Vyplň údaj</v>
      </c>
      <c r="I133" s="25" t="s">
        <v>32</v>
      </c>
      <c r="J133" s="28" t="str">
        <f>E24</f>
        <v xml:space="preserve"> </v>
      </c>
      <c r="L133" s="30"/>
    </row>
    <row r="134" spans="2:65" s="1" customFormat="1" ht="10.35" customHeight="1">
      <c r="B134" s="30"/>
      <c r="L134" s="30"/>
    </row>
    <row r="135" spans="2:65" s="10" customFormat="1" ht="29.25" customHeight="1">
      <c r="B135" s="123"/>
      <c r="C135" s="124" t="s">
        <v>178</v>
      </c>
      <c r="D135" s="125" t="s">
        <v>59</v>
      </c>
      <c r="E135" s="125" t="s">
        <v>55</v>
      </c>
      <c r="F135" s="125" t="s">
        <v>56</v>
      </c>
      <c r="G135" s="125" t="s">
        <v>179</v>
      </c>
      <c r="H135" s="125" t="s">
        <v>180</v>
      </c>
      <c r="I135" s="125" t="s">
        <v>181</v>
      </c>
      <c r="J135" s="125" t="s">
        <v>154</v>
      </c>
      <c r="K135" s="126" t="s">
        <v>182</v>
      </c>
      <c r="L135" s="123"/>
      <c r="M135" s="57" t="s">
        <v>1</v>
      </c>
      <c r="N135" s="58" t="s">
        <v>38</v>
      </c>
      <c r="O135" s="58" t="s">
        <v>183</v>
      </c>
      <c r="P135" s="58" t="s">
        <v>184</v>
      </c>
      <c r="Q135" s="58" t="s">
        <v>185</v>
      </c>
      <c r="R135" s="58" t="s">
        <v>186</v>
      </c>
      <c r="S135" s="58" t="s">
        <v>187</v>
      </c>
      <c r="T135" s="59" t="s">
        <v>188</v>
      </c>
    </row>
    <row r="136" spans="2:65" s="1" customFormat="1" ht="22.9" customHeight="1">
      <c r="B136" s="30"/>
      <c r="C136" s="62" t="s">
        <v>189</v>
      </c>
      <c r="J136" s="127">
        <f>BK136</f>
        <v>0</v>
      </c>
      <c r="L136" s="30"/>
      <c r="M136" s="60"/>
      <c r="N136" s="51"/>
      <c r="O136" s="51"/>
      <c r="P136" s="128">
        <f>P137+P156+P161+P165</f>
        <v>0</v>
      </c>
      <c r="Q136" s="51"/>
      <c r="R136" s="128">
        <f>R137+R156+R161+R165</f>
        <v>0</v>
      </c>
      <c r="S136" s="51"/>
      <c r="T136" s="129">
        <f>T137+T156+T161+T165</f>
        <v>0</v>
      </c>
      <c r="AT136" s="15" t="s">
        <v>73</v>
      </c>
      <c r="AU136" s="15" t="s">
        <v>156</v>
      </c>
      <c r="BK136" s="130">
        <f>BK137+BK156+BK161+BK165</f>
        <v>0</v>
      </c>
    </row>
    <row r="137" spans="2:65" s="11" customFormat="1" ht="25.9" customHeight="1">
      <c r="B137" s="131"/>
      <c r="D137" s="132" t="s">
        <v>73</v>
      </c>
      <c r="E137" s="133" t="s">
        <v>215</v>
      </c>
      <c r="F137" s="133" t="s">
        <v>216</v>
      </c>
      <c r="I137" s="134"/>
      <c r="J137" s="135">
        <f>BK137</f>
        <v>0</v>
      </c>
      <c r="L137" s="131"/>
      <c r="M137" s="136"/>
      <c r="P137" s="137">
        <f>P138</f>
        <v>0</v>
      </c>
      <c r="R137" s="137">
        <f>R138</f>
        <v>0</v>
      </c>
      <c r="T137" s="138">
        <f>T138</f>
        <v>0</v>
      </c>
      <c r="AR137" s="132" t="s">
        <v>84</v>
      </c>
      <c r="AT137" s="139" t="s">
        <v>73</v>
      </c>
      <c r="AU137" s="139" t="s">
        <v>74</v>
      </c>
      <c r="AY137" s="132" t="s">
        <v>193</v>
      </c>
      <c r="BK137" s="140">
        <f>BK138</f>
        <v>0</v>
      </c>
    </row>
    <row r="138" spans="2:65" s="11" customFormat="1" ht="22.9" customHeight="1">
      <c r="B138" s="131"/>
      <c r="D138" s="132" t="s">
        <v>73</v>
      </c>
      <c r="E138" s="141" t="s">
        <v>217</v>
      </c>
      <c r="F138" s="141" t="s">
        <v>218</v>
      </c>
      <c r="I138" s="134"/>
      <c r="J138" s="142">
        <f>BK138</f>
        <v>0</v>
      </c>
      <c r="L138" s="131"/>
      <c r="M138" s="136"/>
      <c r="P138" s="137">
        <f>SUM(P139:P155)</f>
        <v>0</v>
      </c>
      <c r="R138" s="137">
        <f>SUM(R139:R155)</f>
        <v>0</v>
      </c>
      <c r="T138" s="138">
        <f>SUM(T139:T155)</f>
        <v>0</v>
      </c>
      <c r="AR138" s="132" t="s">
        <v>84</v>
      </c>
      <c r="AT138" s="139" t="s">
        <v>73</v>
      </c>
      <c r="AU138" s="139" t="s">
        <v>82</v>
      </c>
      <c r="AY138" s="132" t="s">
        <v>193</v>
      </c>
      <c r="BK138" s="140">
        <f>SUM(BK139:BK155)</f>
        <v>0</v>
      </c>
    </row>
    <row r="139" spans="2:65" s="1" customFormat="1" ht="62.65" customHeight="1">
      <c r="B139" s="114"/>
      <c r="C139" s="157" t="s">
        <v>82</v>
      </c>
      <c r="D139" s="157" t="s">
        <v>207</v>
      </c>
      <c r="E139" s="158" t="s">
        <v>559</v>
      </c>
      <c r="F139" s="159" t="s">
        <v>560</v>
      </c>
      <c r="G139" s="160" t="s">
        <v>221</v>
      </c>
      <c r="H139" s="161">
        <v>15</v>
      </c>
      <c r="I139" s="162"/>
      <c r="J139" s="163">
        <f>ROUND(I139*H139,2)</f>
        <v>0</v>
      </c>
      <c r="K139" s="159" t="s">
        <v>1</v>
      </c>
      <c r="L139" s="30"/>
      <c r="M139" s="164" t="s">
        <v>1</v>
      </c>
      <c r="N139" s="113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222</v>
      </c>
      <c r="AT139" s="155" t="s">
        <v>207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222</v>
      </c>
      <c r="BM139" s="155" t="s">
        <v>84</v>
      </c>
    </row>
    <row r="140" spans="2:65" s="12" customFormat="1" ht="11.25">
      <c r="B140" s="165"/>
      <c r="D140" s="166" t="s">
        <v>224</v>
      </c>
      <c r="E140" s="167" t="s">
        <v>1</v>
      </c>
      <c r="F140" s="168" t="s">
        <v>561</v>
      </c>
      <c r="H140" s="169">
        <v>15</v>
      </c>
      <c r="I140" s="170"/>
      <c r="L140" s="165"/>
      <c r="M140" s="171"/>
      <c r="T140" s="172"/>
      <c r="AT140" s="167" t="s">
        <v>224</v>
      </c>
      <c r="AU140" s="167" t="s">
        <v>84</v>
      </c>
      <c r="AV140" s="12" t="s">
        <v>84</v>
      </c>
      <c r="AW140" s="12" t="s">
        <v>226</v>
      </c>
      <c r="AX140" s="12" t="s">
        <v>74</v>
      </c>
      <c r="AY140" s="167" t="s">
        <v>193</v>
      </c>
    </row>
    <row r="141" spans="2:65" s="13" customFormat="1" ht="11.25">
      <c r="B141" s="173"/>
      <c r="D141" s="166" t="s">
        <v>224</v>
      </c>
      <c r="E141" s="174" t="s">
        <v>1</v>
      </c>
      <c r="F141" s="175" t="s">
        <v>227</v>
      </c>
      <c r="H141" s="176">
        <v>15</v>
      </c>
      <c r="I141" s="177"/>
      <c r="L141" s="173"/>
      <c r="M141" s="178"/>
      <c r="T141" s="179"/>
      <c r="AT141" s="174" t="s">
        <v>224</v>
      </c>
      <c r="AU141" s="174" t="s">
        <v>84</v>
      </c>
      <c r="AV141" s="13" t="s">
        <v>192</v>
      </c>
      <c r="AW141" s="13" t="s">
        <v>226</v>
      </c>
      <c r="AX141" s="13" t="s">
        <v>82</v>
      </c>
      <c r="AY141" s="174" t="s">
        <v>193</v>
      </c>
    </row>
    <row r="142" spans="2:65" s="1" customFormat="1" ht="24.2" customHeight="1">
      <c r="B142" s="114"/>
      <c r="C142" s="143" t="s">
        <v>84</v>
      </c>
      <c r="D142" s="143" t="s">
        <v>196</v>
      </c>
      <c r="E142" s="144" t="s">
        <v>562</v>
      </c>
      <c r="F142" s="145" t="s">
        <v>563</v>
      </c>
      <c r="G142" s="146" t="s">
        <v>221</v>
      </c>
      <c r="H142" s="147">
        <v>15</v>
      </c>
      <c r="I142" s="148"/>
      <c r="J142" s="149">
        <f>ROUND(I142*H142,2)</f>
        <v>0</v>
      </c>
      <c r="K142" s="145" t="s">
        <v>1</v>
      </c>
      <c r="L142" s="150"/>
      <c r="M142" s="151" t="s">
        <v>1</v>
      </c>
      <c r="N142" s="152" t="s">
        <v>39</v>
      </c>
      <c r="P142" s="153">
        <f>O142*H142</f>
        <v>0</v>
      </c>
      <c r="Q142" s="153">
        <v>0</v>
      </c>
      <c r="R142" s="153">
        <f>Q142*H142</f>
        <v>0</v>
      </c>
      <c r="S142" s="153">
        <v>0</v>
      </c>
      <c r="T142" s="154">
        <f>S142*H142</f>
        <v>0</v>
      </c>
      <c r="AR142" s="155" t="s">
        <v>231</v>
      </c>
      <c r="AT142" s="155" t="s">
        <v>196</v>
      </c>
      <c r="AU142" s="155" t="s">
        <v>84</v>
      </c>
      <c r="AY142" s="15" t="s">
        <v>193</v>
      </c>
      <c r="BE142" s="156">
        <f>IF(N142="základní",J142,0)</f>
        <v>0</v>
      </c>
      <c r="BF142" s="156">
        <f>IF(N142="snížená",J142,0)</f>
        <v>0</v>
      </c>
      <c r="BG142" s="156">
        <f>IF(N142="zákl. přenesená",J142,0)</f>
        <v>0</v>
      </c>
      <c r="BH142" s="156">
        <f>IF(N142="sníž. přenesená",J142,0)</f>
        <v>0</v>
      </c>
      <c r="BI142" s="156">
        <f>IF(N142="nulová",J142,0)</f>
        <v>0</v>
      </c>
      <c r="BJ142" s="15" t="s">
        <v>82</v>
      </c>
      <c r="BK142" s="156">
        <f>ROUND(I142*H142,2)</f>
        <v>0</v>
      </c>
      <c r="BL142" s="15" t="s">
        <v>222</v>
      </c>
      <c r="BM142" s="155" t="s">
        <v>192</v>
      </c>
    </row>
    <row r="143" spans="2:65" s="1" customFormat="1" ht="37.9" customHeight="1">
      <c r="B143" s="114"/>
      <c r="C143" s="157" t="s">
        <v>203</v>
      </c>
      <c r="D143" s="157" t="s">
        <v>207</v>
      </c>
      <c r="E143" s="158" t="s">
        <v>564</v>
      </c>
      <c r="F143" s="159" t="s">
        <v>565</v>
      </c>
      <c r="G143" s="160" t="s">
        <v>221</v>
      </c>
      <c r="H143" s="161">
        <v>16</v>
      </c>
      <c r="I143" s="162"/>
      <c r="J143" s="163">
        <f>ROUND(I143*H143,2)</f>
        <v>0</v>
      </c>
      <c r="K143" s="159" t="s">
        <v>1</v>
      </c>
      <c r="L143" s="30"/>
      <c r="M143" s="164" t="s">
        <v>1</v>
      </c>
      <c r="N143" s="113" t="s">
        <v>39</v>
      </c>
      <c r="P143" s="153">
        <f>O143*H143</f>
        <v>0</v>
      </c>
      <c r="Q143" s="153">
        <v>0</v>
      </c>
      <c r="R143" s="153">
        <f>Q143*H143</f>
        <v>0</v>
      </c>
      <c r="S143" s="153">
        <v>0</v>
      </c>
      <c r="T143" s="154">
        <f>S143*H143</f>
        <v>0</v>
      </c>
      <c r="AR143" s="155" t="s">
        <v>222</v>
      </c>
      <c r="AT143" s="155" t="s">
        <v>207</v>
      </c>
      <c r="AU143" s="155" t="s">
        <v>84</v>
      </c>
      <c r="AY143" s="15" t="s">
        <v>193</v>
      </c>
      <c r="BE143" s="156">
        <f>IF(N143="základní",J143,0)</f>
        <v>0</v>
      </c>
      <c r="BF143" s="156">
        <f>IF(N143="snížená",J143,0)</f>
        <v>0</v>
      </c>
      <c r="BG143" s="156">
        <f>IF(N143="zákl. přenesená",J143,0)</f>
        <v>0</v>
      </c>
      <c r="BH143" s="156">
        <f>IF(N143="sníž. přenesená",J143,0)</f>
        <v>0</v>
      </c>
      <c r="BI143" s="156">
        <f>IF(N143="nulová",J143,0)</f>
        <v>0</v>
      </c>
      <c r="BJ143" s="15" t="s">
        <v>82</v>
      </c>
      <c r="BK143" s="156">
        <f>ROUND(I143*H143,2)</f>
        <v>0</v>
      </c>
      <c r="BL143" s="15" t="s">
        <v>222</v>
      </c>
      <c r="BM143" s="155" t="s">
        <v>206</v>
      </c>
    </row>
    <row r="144" spans="2:65" s="12" customFormat="1" ht="11.25">
      <c r="B144" s="165"/>
      <c r="D144" s="166" t="s">
        <v>224</v>
      </c>
      <c r="E144" s="167" t="s">
        <v>1</v>
      </c>
      <c r="F144" s="168" t="s">
        <v>566</v>
      </c>
      <c r="H144" s="169">
        <v>16</v>
      </c>
      <c r="I144" s="170"/>
      <c r="L144" s="165"/>
      <c r="M144" s="171"/>
      <c r="T144" s="172"/>
      <c r="AT144" s="167" t="s">
        <v>224</v>
      </c>
      <c r="AU144" s="167" t="s">
        <v>84</v>
      </c>
      <c r="AV144" s="12" t="s">
        <v>84</v>
      </c>
      <c r="AW144" s="12" t="s">
        <v>226</v>
      </c>
      <c r="AX144" s="12" t="s">
        <v>74</v>
      </c>
      <c r="AY144" s="167" t="s">
        <v>193</v>
      </c>
    </row>
    <row r="145" spans="2:65" s="13" customFormat="1" ht="11.25">
      <c r="B145" s="173"/>
      <c r="D145" s="166" t="s">
        <v>224</v>
      </c>
      <c r="E145" s="174" t="s">
        <v>1</v>
      </c>
      <c r="F145" s="175" t="s">
        <v>227</v>
      </c>
      <c r="H145" s="176">
        <v>16</v>
      </c>
      <c r="I145" s="177"/>
      <c r="L145" s="173"/>
      <c r="M145" s="178"/>
      <c r="T145" s="179"/>
      <c r="AT145" s="174" t="s">
        <v>224</v>
      </c>
      <c r="AU145" s="174" t="s">
        <v>84</v>
      </c>
      <c r="AV145" s="13" t="s">
        <v>192</v>
      </c>
      <c r="AW145" s="13" t="s">
        <v>226</v>
      </c>
      <c r="AX145" s="13" t="s">
        <v>82</v>
      </c>
      <c r="AY145" s="174" t="s">
        <v>193</v>
      </c>
    </row>
    <row r="146" spans="2:65" s="1" customFormat="1" ht="24.2" customHeight="1">
      <c r="B146" s="114"/>
      <c r="C146" s="143" t="s">
        <v>192</v>
      </c>
      <c r="D146" s="143" t="s">
        <v>196</v>
      </c>
      <c r="E146" s="144" t="s">
        <v>567</v>
      </c>
      <c r="F146" s="145" t="s">
        <v>568</v>
      </c>
      <c r="G146" s="146" t="s">
        <v>221</v>
      </c>
      <c r="H146" s="147">
        <v>16</v>
      </c>
      <c r="I146" s="148"/>
      <c r="J146" s="149">
        <f t="shared" ref="J146:J155" si="5">ROUND(I146*H146,2)</f>
        <v>0</v>
      </c>
      <c r="K146" s="145" t="s">
        <v>1</v>
      </c>
      <c r="L146" s="150"/>
      <c r="M146" s="151" t="s">
        <v>1</v>
      </c>
      <c r="N146" s="152" t="s">
        <v>39</v>
      </c>
      <c r="P146" s="153">
        <f t="shared" ref="P146:P155" si="6">O146*H146</f>
        <v>0</v>
      </c>
      <c r="Q146" s="153">
        <v>0</v>
      </c>
      <c r="R146" s="153">
        <f t="shared" ref="R146:R155" si="7">Q146*H146</f>
        <v>0</v>
      </c>
      <c r="S146" s="153">
        <v>0</v>
      </c>
      <c r="T146" s="154">
        <f t="shared" ref="T146:T155" si="8">S146*H146</f>
        <v>0</v>
      </c>
      <c r="AR146" s="155" t="s">
        <v>231</v>
      </c>
      <c r="AT146" s="155" t="s">
        <v>196</v>
      </c>
      <c r="AU146" s="155" t="s">
        <v>84</v>
      </c>
      <c r="AY146" s="15" t="s">
        <v>193</v>
      </c>
      <c r="BE146" s="156">
        <f t="shared" ref="BE146:BE155" si="9">IF(N146="základní",J146,0)</f>
        <v>0</v>
      </c>
      <c r="BF146" s="156">
        <f t="shared" ref="BF146:BF155" si="10">IF(N146="snížená",J146,0)</f>
        <v>0</v>
      </c>
      <c r="BG146" s="156">
        <f t="shared" ref="BG146:BG155" si="11">IF(N146="zákl. přenesená",J146,0)</f>
        <v>0</v>
      </c>
      <c r="BH146" s="156">
        <f t="shared" ref="BH146:BH155" si="12">IF(N146="sníž. přenesená",J146,0)</f>
        <v>0</v>
      </c>
      <c r="BI146" s="156">
        <f t="shared" ref="BI146:BI155" si="13">IF(N146="nulová",J146,0)</f>
        <v>0</v>
      </c>
      <c r="BJ146" s="15" t="s">
        <v>82</v>
      </c>
      <c r="BK146" s="156">
        <f t="shared" ref="BK146:BK155" si="14">ROUND(I146*H146,2)</f>
        <v>0</v>
      </c>
      <c r="BL146" s="15" t="s">
        <v>222</v>
      </c>
      <c r="BM146" s="155" t="s">
        <v>200</v>
      </c>
    </row>
    <row r="147" spans="2:65" s="1" customFormat="1" ht="49.15" customHeight="1">
      <c r="B147" s="114"/>
      <c r="C147" s="157" t="s">
        <v>211</v>
      </c>
      <c r="D147" s="157" t="s">
        <v>207</v>
      </c>
      <c r="E147" s="158" t="s">
        <v>569</v>
      </c>
      <c r="F147" s="159" t="s">
        <v>570</v>
      </c>
      <c r="G147" s="160" t="s">
        <v>221</v>
      </c>
      <c r="H147" s="161">
        <v>12</v>
      </c>
      <c r="I147" s="162"/>
      <c r="J147" s="163">
        <f t="shared" si="5"/>
        <v>0</v>
      </c>
      <c r="K147" s="159" t="s">
        <v>1</v>
      </c>
      <c r="L147" s="30"/>
      <c r="M147" s="164" t="s">
        <v>1</v>
      </c>
      <c r="N147" s="113" t="s">
        <v>39</v>
      </c>
      <c r="P147" s="153">
        <f t="shared" si="6"/>
        <v>0</v>
      </c>
      <c r="Q147" s="153">
        <v>0</v>
      </c>
      <c r="R147" s="153">
        <f t="shared" si="7"/>
        <v>0</v>
      </c>
      <c r="S147" s="153">
        <v>0</v>
      </c>
      <c r="T147" s="154">
        <f t="shared" si="8"/>
        <v>0</v>
      </c>
      <c r="AR147" s="155" t="s">
        <v>222</v>
      </c>
      <c r="AT147" s="155" t="s">
        <v>207</v>
      </c>
      <c r="AU147" s="155" t="s">
        <v>84</v>
      </c>
      <c r="AY147" s="15" t="s">
        <v>193</v>
      </c>
      <c r="BE147" s="156">
        <f t="shared" si="9"/>
        <v>0</v>
      </c>
      <c r="BF147" s="156">
        <f t="shared" si="10"/>
        <v>0</v>
      </c>
      <c r="BG147" s="156">
        <f t="shared" si="11"/>
        <v>0</v>
      </c>
      <c r="BH147" s="156">
        <f t="shared" si="12"/>
        <v>0</v>
      </c>
      <c r="BI147" s="156">
        <f t="shared" si="13"/>
        <v>0</v>
      </c>
      <c r="BJ147" s="15" t="s">
        <v>82</v>
      </c>
      <c r="BK147" s="156">
        <f t="shared" si="14"/>
        <v>0</v>
      </c>
      <c r="BL147" s="15" t="s">
        <v>222</v>
      </c>
      <c r="BM147" s="155" t="s">
        <v>214</v>
      </c>
    </row>
    <row r="148" spans="2:65" s="1" customFormat="1" ht="24.2" customHeight="1">
      <c r="B148" s="114"/>
      <c r="C148" s="143" t="s">
        <v>206</v>
      </c>
      <c r="D148" s="143" t="s">
        <v>196</v>
      </c>
      <c r="E148" s="144" t="s">
        <v>571</v>
      </c>
      <c r="F148" s="145" t="s">
        <v>572</v>
      </c>
      <c r="G148" s="146" t="s">
        <v>221</v>
      </c>
      <c r="H148" s="147">
        <v>12</v>
      </c>
      <c r="I148" s="148"/>
      <c r="J148" s="149">
        <f t="shared" si="5"/>
        <v>0</v>
      </c>
      <c r="K148" s="145" t="s">
        <v>1</v>
      </c>
      <c r="L148" s="150"/>
      <c r="M148" s="151" t="s">
        <v>1</v>
      </c>
      <c r="N148" s="152" t="s">
        <v>39</v>
      </c>
      <c r="P148" s="153">
        <f t="shared" si="6"/>
        <v>0</v>
      </c>
      <c r="Q148" s="153">
        <v>0</v>
      </c>
      <c r="R148" s="153">
        <f t="shared" si="7"/>
        <v>0</v>
      </c>
      <c r="S148" s="153">
        <v>0</v>
      </c>
      <c r="T148" s="154">
        <f t="shared" si="8"/>
        <v>0</v>
      </c>
      <c r="AR148" s="155" t="s">
        <v>231</v>
      </c>
      <c r="AT148" s="155" t="s">
        <v>196</v>
      </c>
      <c r="AU148" s="155" t="s">
        <v>84</v>
      </c>
      <c r="AY148" s="15" t="s">
        <v>193</v>
      </c>
      <c r="BE148" s="156">
        <f t="shared" si="9"/>
        <v>0</v>
      </c>
      <c r="BF148" s="156">
        <f t="shared" si="10"/>
        <v>0</v>
      </c>
      <c r="BG148" s="156">
        <f t="shared" si="11"/>
        <v>0</v>
      </c>
      <c r="BH148" s="156">
        <f t="shared" si="12"/>
        <v>0</v>
      </c>
      <c r="BI148" s="156">
        <f t="shared" si="13"/>
        <v>0</v>
      </c>
      <c r="BJ148" s="15" t="s">
        <v>82</v>
      </c>
      <c r="BK148" s="156">
        <f t="shared" si="14"/>
        <v>0</v>
      </c>
      <c r="BL148" s="15" t="s">
        <v>222</v>
      </c>
      <c r="BM148" s="155" t="s">
        <v>223</v>
      </c>
    </row>
    <row r="149" spans="2:65" s="1" customFormat="1" ht="49.15" customHeight="1">
      <c r="B149" s="114"/>
      <c r="C149" s="157" t="s">
        <v>228</v>
      </c>
      <c r="D149" s="157" t="s">
        <v>207</v>
      </c>
      <c r="E149" s="158" t="s">
        <v>573</v>
      </c>
      <c r="F149" s="159" t="s">
        <v>574</v>
      </c>
      <c r="G149" s="160" t="s">
        <v>221</v>
      </c>
      <c r="H149" s="161">
        <v>8</v>
      </c>
      <c r="I149" s="162"/>
      <c r="J149" s="163">
        <f t="shared" si="5"/>
        <v>0</v>
      </c>
      <c r="K149" s="159" t="s">
        <v>1</v>
      </c>
      <c r="L149" s="30"/>
      <c r="M149" s="164" t="s">
        <v>1</v>
      </c>
      <c r="N149" s="113" t="s">
        <v>39</v>
      </c>
      <c r="P149" s="153">
        <f t="shared" si="6"/>
        <v>0</v>
      </c>
      <c r="Q149" s="153">
        <v>0</v>
      </c>
      <c r="R149" s="153">
        <f t="shared" si="7"/>
        <v>0</v>
      </c>
      <c r="S149" s="153">
        <v>0</v>
      </c>
      <c r="T149" s="154">
        <f t="shared" si="8"/>
        <v>0</v>
      </c>
      <c r="AR149" s="155" t="s">
        <v>222</v>
      </c>
      <c r="AT149" s="155" t="s">
        <v>207</v>
      </c>
      <c r="AU149" s="155" t="s">
        <v>84</v>
      </c>
      <c r="AY149" s="15" t="s">
        <v>193</v>
      </c>
      <c r="BE149" s="156">
        <f t="shared" si="9"/>
        <v>0</v>
      </c>
      <c r="BF149" s="156">
        <f t="shared" si="10"/>
        <v>0</v>
      </c>
      <c r="BG149" s="156">
        <f t="shared" si="11"/>
        <v>0</v>
      </c>
      <c r="BH149" s="156">
        <f t="shared" si="12"/>
        <v>0</v>
      </c>
      <c r="BI149" s="156">
        <f t="shared" si="13"/>
        <v>0</v>
      </c>
      <c r="BJ149" s="15" t="s">
        <v>82</v>
      </c>
      <c r="BK149" s="156">
        <f t="shared" si="14"/>
        <v>0</v>
      </c>
      <c r="BL149" s="15" t="s">
        <v>222</v>
      </c>
      <c r="BM149" s="155" t="s">
        <v>232</v>
      </c>
    </row>
    <row r="150" spans="2:65" s="1" customFormat="1" ht="24.2" customHeight="1">
      <c r="B150" s="114"/>
      <c r="C150" s="143" t="s">
        <v>200</v>
      </c>
      <c r="D150" s="143" t="s">
        <v>196</v>
      </c>
      <c r="E150" s="144" t="s">
        <v>575</v>
      </c>
      <c r="F150" s="145" t="s">
        <v>576</v>
      </c>
      <c r="G150" s="146" t="s">
        <v>221</v>
      </c>
      <c r="H150" s="147">
        <v>8</v>
      </c>
      <c r="I150" s="148"/>
      <c r="J150" s="149">
        <f t="shared" si="5"/>
        <v>0</v>
      </c>
      <c r="K150" s="145" t="s">
        <v>1</v>
      </c>
      <c r="L150" s="150"/>
      <c r="M150" s="151" t="s">
        <v>1</v>
      </c>
      <c r="N150" s="152" t="s">
        <v>39</v>
      </c>
      <c r="P150" s="153">
        <f t="shared" si="6"/>
        <v>0</v>
      </c>
      <c r="Q150" s="153">
        <v>0</v>
      </c>
      <c r="R150" s="153">
        <f t="shared" si="7"/>
        <v>0</v>
      </c>
      <c r="S150" s="153">
        <v>0</v>
      </c>
      <c r="T150" s="154">
        <f t="shared" si="8"/>
        <v>0</v>
      </c>
      <c r="AR150" s="155" t="s">
        <v>231</v>
      </c>
      <c r="AT150" s="155" t="s">
        <v>196</v>
      </c>
      <c r="AU150" s="155" t="s">
        <v>84</v>
      </c>
      <c r="AY150" s="15" t="s">
        <v>193</v>
      </c>
      <c r="BE150" s="156">
        <f t="shared" si="9"/>
        <v>0</v>
      </c>
      <c r="BF150" s="156">
        <f t="shared" si="10"/>
        <v>0</v>
      </c>
      <c r="BG150" s="156">
        <f t="shared" si="11"/>
        <v>0</v>
      </c>
      <c r="BH150" s="156">
        <f t="shared" si="12"/>
        <v>0</v>
      </c>
      <c r="BI150" s="156">
        <f t="shared" si="13"/>
        <v>0</v>
      </c>
      <c r="BJ150" s="15" t="s">
        <v>82</v>
      </c>
      <c r="BK150" s="156">
        <f t="shared" si="14"/>
        <v>0</v>
      </c>
      <c r="BL150" s="15" t="s">
        <v>222</v>
      </c>
      <c r="BM150" s="155" t="s">
        <v>222</v>
      </c>
    </row>
    <row r="151" spans="2:65" s="1" customFormat="1" ht="49.15" customHeight="1">
      <c r="B151" s="114"/>
      <c r="C151" s="157" t="s">
        <v>236</v>
      </c>
      <c r="D151" s="157" t="s">
        <v>207</v>
      </c>
      <c r="E151" s="158" t="s">
        <v>577</v>
      </c>
      <c r="F151" s="159" t="s">
        <v>578</v>
      </c>
      <c r="G151" s="160" t="s">
        <v>221</v>
      </c>
      <c r="H151" s="161">
        <v>11</v>
      </c>
      <c r="I151" s="162"/>
      <c r="J151" s="163">
        <f t="shared" si="5"/>
        <v>0</v>
      </c>
      <c r="K151" s="159" t="s">
        <v>1</v>
      </c>
      <c r="L151" s="30"/>
      <c r="M151" s="164" t="s">
        <v>1</v>
      </c>
      <c r="N151" s="113" t="s">
        <v>39</v>
      </c>
      <c r="P151" s="153">
        <f t="shared" si="6"/>
        <v>0</v>
      </c>
      <c r="Q151" s="153">
        <v>0</v>
      </c>
      <c r="R151" s="153">
        <f t="shared" si="7"/>
        <v>0</v>
      </c>
      <c r="S151" s="153">
        <v>0</v>
      </c>
      <c r="T151" s="154">
        <f t="shared" si="8"/>
        <v>0</v>
      </c>
      <c r="AR151" s="155" t="s">
        <v>222</v>
      </c>
      <c r="AT151" s="155" t="s">
        <v>207</v>
      </c>
      <c r="AU151" s="155" t="s">
        <v>84</v>
      </c>
      <c r="AY151" s="15" t="s">
        <v>193</v>
      </c>
      <c r="BE151" s="156">
        <f t="shared" si="9"/>
        <v>0</v>
      </c>
      <c r="BF151" s="156">
        <f t="shared" si="10"/>
        <v>0</v>
      </c>
      <c r="BG151" s="156">
        <f t="shared" si="11"/>
        <v>0</v>
      </c>
      <c r="BH151" s="156">
        <f t="shared" si="12"/>
        <v>0</v>
      </c>
      <c r="BI151" s="156">
        <f t="shared" si="13"/>
        <v>0</v>
      </c>
      <c r="BJ151" s="15" t="s">
        <v>82</v>
      </c>
      <c r="BK151" s="156">
        <f t="shared" si="14"/>
        <v>0</v>
      </c>
      <c r="BL151" s="15" t="s">
        <v>222</v>
      </c>
      <c r="BM151" s="155" t="s">
        <v>240</v>
      </c>
    </row>
    <row r="152" spans="2:65" s="1" customFormat="1" ht="24.2" customHeight="1">
      <c r="B152" s="114"/>
      <c r="C152" s="143" t="s">
        <v>214</v>
      </c>
      <c r="D152" s="143" t="s">
        <v>196</v>
      </c>
      <c r="E152" s="144" t="s">
        <v>579</v>
      </c>
      <c r="F152" s="145" t="s">
        <v>580</v>
      </c>
      <c r="G152" s="146" t="s">
        <v>221</v>
      </c>
      <c r="H152" s="147">
        <v>11</v>
      </c>
      <c r="I152" s="148"/>
      <c r="J152" s="149">
        <f t="shared" si="5"/>
        <v>0</v>
      </c>
      <c r="K152" s="145" t="s">
        <v>1</v>
      </c>
      <c r="L152" s="150"/>
      <c r="M152" s="151" t="s">
        <v>1</v>
      </c>
      <c r="N152" s="152" t="s">
        <v>39</v>
      </c>
      <c r="P152" s="153">
        <f t="shared" si="6"/>
        <v>0</v>
      </c>
      <c r="Q152" s="153">
        <v>0</v>
      </c>
      <c r="R152" s="153">
        <f t="shared" si="7"/>
        <v>0</v>
      </c>
      <c r="S152" s="153">
        <v>0</v>
      </c>
      <c r="T152" s="154">
        <f t="shared" si="8"/>
        <v>0</v>
      </c>
      <c r="AR152" s="155" t="s">
        <v>231</v>
      </c>
      <c r="AT152" s="155" t="s">
        <v>196</v>
      </c>
      <c r="AU152" s="155" t="s">
        <v>84</v>
      </c>
      <c r="AY152" s="15" t="s">
        <v>193</v>
      </c>
      <c r="BE152" s="156">
        <f t="shared" si="9"/>
        <v>0</v>
      </c>
      <c r="BF152" s="156">
        <f t="shared" si="10"/>
        <v>0</v>
      </c>
      <c r="BG152" s="156">
        <f t="shared" si="11"/>
        <v>0</v>
      </c>
      <c r="BH152" s="156">
        <f t="shared" si="12"/>
        <v>0</v>
      </c>
      <c r="BI152" s="156">
        <f t="shared" si="13"/>
        <v>0</v>
      </c>
      <c r="BJ152" s="15" t="s">
        <v>82</v>
      </c>
      <c r="BK152" s="156">
        <f t="shared" si="14"/>
        <v>0</v>
      </c>
      <c r="BL152" s="15" t="s">
        <v>222</v>
      </c>
      <c r="BM152" s="155" t="s">
        <v>243</v>
      </c>
    </row>
    <row r="153" spans="2:65" s="1" customFormat="1" ht="33" customHeight="1">
      <c r="B153" s="114"/>
      <c r="C153" s="157" t="s">
        <v>244</v>
      </c>
      <c r="D153" s="157" t="s">
        <v>207</v>
      </c>
      <c r="E153" s="158" t="s">
        <v>581</v>
      </c>
      <c r="F153" s="159" t="s">
        <v>582</v>
      </c>
      <c r="G153" s="160" t="s">
        <v>258</v>
      </c>
      <c r="H153" s="161">
        <v>6</v>
      </c>
      <c r="I153" s="162"/>
      <c r="J153" s="163">
        <f t="shared" si="5"/>
        <v>0</v>
      </c>
      <c r="K153" s="159" t="s">
        <v>1</v>
      </c>
      <c r="L153" s="30"/>
      <c r="M153" s="164" t="s">
        <v>1</v>
      </c>
      <c r="N153" s="113" t="s">
        <v>39</v>
      </c>
      <c r="P153" s="153">
        <f t="shared" si="6"/>
        <v>0</v>
      </c>
      <c r="Q153" s="153">
        <v>0</v>
      </c>
      <c r="R153" s="153">
        <f t="shared" si="7"/>
        <v>0</v>
      </c>
      <c r="S153" s="153">
        <v>0</v>
      </c>
      <c r="T153" s="154">
        <f t="shared" si="8"/>
        <v>0</v>
      </c>
      <c r="AR153" s="155" t="s">
        <v>222</v>
      </c>
      <c r="AT153" s="155" t="s">
        <v>207</v>
      </c>
      <c r="AU153" s="155" t="s">
        <v>84</v>
      </c>
      <c r="AY153" s="15" t="s">
        <v>193</v>
      </c>
      <c r="BE153" s="156">
        <f t="shared" si="9"/>
        <v>0</v>
      </c>
      <c r="BF153" s="156">
        <f t="shared" si="10"/>
        <v>0</v>
      </c>
      <c r="BG153" s="156">
        <f t="shared" si="11"/>
        <v>0</v>
      </c>
      <c r="BH153" s="156">
        <f t="shared" si="12"/>
        <v>0</v>
      </c>
      <c r="BI153" s="156">
        <f t="shared" si="13"/>
        <v>0</v>
      </c>
      <c r="BJ153" s="15" t="s">
        <v>82</v>
      </c>
      <c r="BK153" s="156">
        <f t="shared" si="14"/>
        <v>0</v>
      </c>
      <c r="BL153" s="15" t="s">
        <v>222</v>
      </c>
      <c r="BM153" s="155" t="s">
        <v>247</v>
      </c>
    </row>
    <row r="154" spans="2:65" s="1" customFormat="1" ht="37.9" customHeight="1">
      <c r="B154" s="114"/>
      <c r="C154" s="157" t="s">
        <v>223</v>
      </c>
      <c r="D154" s="157" t="s">
        <v>207</v>
      </c>
      <c r="E154" s="158" t="s">
        <v>401</v>
      </c>
      <c r="F154" s="159" t="s">
        <v>583</v>
      </c>
      <c r="G154" s="160" t="s">
        <v>258</v>
      </c>
      <c r="H154" s="161">
        <v>4</v>
      </c>
      <c r="I154" s="162"/>
      <c r="J154" s="163">
        <f t="shared" si="5"/>
        <v>0</v>
      </c>
      <c r="K154" s="159" t="s">
        <v>1</v>
      </c>
      <c r="L154" s="30"/>
      <c r="M154" s="164" t="s">
        <v>1</v>
      </c>
      <c r="N154" s="113" t="s">
        <v>39</v>
      </c>
      <c r="P154" s="153">
        <f t="shared" si="6"/>
        <v>0</v>
      </c>
      <c r="Q154" s="153">
        <v>0</v>
      </c>
      <c r="R154" s="153">
        <f t="shared" si="7"/>
        <v>0</v>
      </c>
      <c r="S154" s="153">
        <v>0</v>
      </c>
      <c r="T154" s="154">
        <f t="shared" si="8"/>
        <v>0</v>
      </c>
      <c r="AR154" s="155" t="s">
        <v>222</v>
      </c>
      <c r="AT154" s="155" t="s">
        <v>207</v>
      </c>
      <c r="AU154" s="155" t="s">
        <v>84</v>
      </c>
      <c r="AY154" s="15" t="s">
        <v>193</v>
      </c>
      <c r="BE154" s="156">
        <f t="shared" si="9"/>
        <v>0</v>
      </c>
      <c r="BF154" s="156">
        <f t="shared" si="10"/>
        <v>0</v>
      </c>
      <c r="BG154" s="156">
        <f t="shared" si="11"/>
        <v>0</v>
      </c>
      <c r="BH154" s="156">
        <f t="shared" si="12"/>
        <v>0</v>
      </c>
      <c r="BI154" s="156">
        <f t="shared" si="13"/>
        <v>0</v>
      </c>
      <c r="BJ154" s="15" t="s">
        <v>82</v>
      </c>
      <c r="BK154" s="156">
        <f t="shared" si="14"/>
        <v>0</v>
      </c>
      <c r="BL154" s="15" t="s">
        <v>222</v>
      </c>
      <c r="BM154" s="155" t="s">
        <v>251</v>
      </c>
    </row>
    <row r="155" spans="2:65" s="1" customFormat="1" ht="37.9" customHeight="1">
      <c r="B155" s="114"/>
      <c r="C155" s="157" t="s">
        <v>252</v>
      </c>
      <c r="D155" s="157" t="s">
        <v>207</v>
      </c>
      <c r="E155" s="158" t="s">
        <v>584</v>
      </c>
      <c r="F155" s="159" t="s">
        <v>585</v>
      </c>
      <c r="G155" s="160" t="s">
        <v>258</v>
      </c>
      <c r="H155" s="161">
        <v>2</v>
      </c>
      <c r="I155" s="162"/>
      <c r="J155" s="163">
        <f t="shared" si="5"/>
        <v>0</v>
      </c>
      <c r="K155" s="159" t="s">
        <v>1</v>
      </c>
      <c r="L155" s="30"/>
      <c r="M155" s="164" t="s">
        <v>1</v>
      </c>
      <c r="N155" s="113" t="s">
        <v>39</v>
      </c>
      <c r="P155" s="153">
        <f t="shared" si="6"/>
        <v>0</v>
      </c>
      <c r="Q155" s="153">
        <v>0</v>
      </c>
      <c r="R155" s="153">
        <f t="shared" si="7"/>
        <v>0</v>
      </c>
      <c r="S155" s="153">
        <v>0</v>
      </c>
      <c r="T155" s="154">
        <f t="shared" si="8"/>
        <v>0</v>
      </c>
      <c r="AR155" s="155" t="s">
        <v>222</v>
      </c>
      <c r="AT155" s="155" t="s">
        <v>207</v>
      </c>
      <c r="AU155" s="155" t="s">
        <v>84</v>
      </c>
      <c r="AY155" s="15" t="s">
        <v>193</v>
      </c>
      <c r="BE155" s="156">
        <f t="shared" si="9"/>
        <v>0</v>
      </c>
      <c r="BF155" s="156">
        <f t="shared" si="10"/>
        <v>0</v>
      </c>
      <c r="BG155" s="156">
        <f t="shared" si="11"/>
        <v>0</v>
      </c>
      <c r="BH155" s="156">
        <f t="shared" si="12"/>
        <v>0</v>
      </c>
      <c r="BI155" s="156">
        <f t="shared" si="13"/>
        <v>0</v>
      </c>
      <c r="BJ155" s="15" t="s">
        <v>82</v>
      </c>
      <c r="BK155" s="156">
        <f t="shared" si="14"/>
        <v>0</v>
      </c>
      <c r="BL155" s="15" t="s">
        <v>222</v>
      </c>
      <c r="BM155" s="155" t="s">
        <v>255</v>
      </c>
    </row>
    <row r="156" spans="2:65" s="11" customFormat="1" ht="25.9" customHeight="1">
      <c r="B156" s="131"/>
      <c r="D156" s="132" t="s">
        <v>73</v>
      </c>
      <c r="E156" s="133" t="s">
        <v>196</v>
      </c>
      <c r="F156" s="133" t="s">
        <v>263</v>
      </c>
      <c r="I156" s="134"/>
      <c r="J156" s="135">
        <f>BK156</f>
        <v>0</v>
      </c>
      <c r="L156" s="131"/>
      <c r="M156" s="136"/>
      <c r="P156" s="137">
        <f>P157</f>
        <v>0</v>
      </c>
      <c r="R156" s="137">
        <f>R157</f>
        <v>0</v>
      </c>
      <c r="T156" s="138">
        <f>T157</f>
        <v>0</v>
      </c>
      <c r="AR156" s="132" t="s">
        <v>203</v>
      </c>
      <c r="AT156" s="139" t="s">
        <v>73</v>
      </c>
      <c r="AU156" s="139" t="s">
        <v>74</v>
      </c>
      <c r="AY156" s="132" t="s">
        <v>193</v>
      </c>
      <c r="BK156" s="140">
        <f>BK157</f>
        <v>0</v>
      </c>
    </row>
    <row r="157" spans="2:65" s="11" customFormat="1" ht="22.9" customHeight="1">
      <c r="B157" s="131"/>
      <c r="D157" s="132" t="s">
        <v>73</v>
      </c>
      <c r="E157" s="141" t="s">
        <v>264</v>
      </c>
      <c r="F157" s="141" t="s">
        <v>265</v>
      </c>
      <c r="I157" s="134"/>
      <c r="J157" s="142">
        <f>BK157</f>
        <v>0</v>
      </c>
      <c r="L157" s="131"/>
      <c r="M157" s="136"/>
      <c r="P157" s="137">
        <f>SUM(P158:P160)</f>
        <v>0</v>
      </c>
      <c r="R157" s="137">
        <f>SUM(R158:R160)</f>
        <v>0</v>
      </c>
      <c r="T157" s="138">
        <f>SUM(T158:T160)</f>
        <v>0</v>
      </c>
      <c r="AR157" s="132" t="s">
        <v>203</v>
      </c>
      <c r="AT157" s="139" t="s">
        <v>73</v>
      </c>
      <c r="AU157" s="139" t="s">
        <v>82</v>
      </c>
      <c r="AY157" s="132" t="s">
        <v>193</v>
      </c>
      <c r="BK157" s="140">
        <f>SUM(BK158:BK160)</f>
        <v>0</v>
      </c>
    </row>
    <row r="158" spans="2:65" s="1" customFormat="1" ht="24.2" customHeight="1">
      <c r="B158" s="114"/>
      <c r="C158" s="157" t="s">
        <v>232</v>
      </c>
      <c r="D158" s="157" t="s">
        <v>207</v>
      </c>
      <c r="E158" s="158" t="s">
        <v>586</v>
      </c>
      <c r="F158" s="159" t="s">
        <v>587</v>
      </c>
      <c r="G158" s="160" t="s">
        <v>258</v>
      </c>
      <c r="H158" s="161">
        <v>1</v>
      </c>
      <c r="I158" s="162"/>
      <c r="J158" s="163">
        <f>ROUND(I158*H158,2)</f>
        <v>0</v>
      </c>
      <c r="K158" s="159" t="s">
        <v>239</v>
      </c>
      <c r="L158" s="30"/>
      <c r="M158" s="164" t="s">
        <v>1</v>
      </c>
      <c r="N158" s="113" t="s">
        <v>39</v>
      </c>
      <c r="P158" s="153">
        <f>O158*H158</f>
        <v>0</v>
      </c>
      <c r="Q158" s="153">
        <v>0</v>
      </c>
      <c r="R158" s="153">
        <f>Q158*H158</f>
        <v>0</v>
      </c>
      <c r="S158" s="153">
        <v>0</v>
      </c>
      <c r="T158" s="154">
        <f>S158*H158</f>
        <v>0</v>
      </c>
      <c r="AR158" s="155" t="s">
        <v>268</v>
      </c>
      <c r="AT158" s="155" t="s">
        <v>207</v>
      </c>
      <c r="AU158" s="155" t="s">
        <v>84</v>
      </c>
      <c r="AY158" s="15" t="s">
        <v>193</v>
      </c>
      <c r="BE158" s="156">
        <f>IF(N158="základní",J158,0)</f>
        <v>0</v>
      </c>
      <c r="BF158" s="156">
        <f>IF(N158="snížená",J158,0)</f>
        <v>0</v>
      </c>
      <c r="BG158" s="156">
        <f>IF(N158="zákl. přenesená",J158,0)</f>
        <v>0</v>
      </c>
      <c r="BH158" s="156">
        <f>IF(N158="sníž. přenesená",J158,0)</f>
        <v>0</v>
      </c>
      <c r="BI158" s="156">
        <f>IF(N158="nulová",J158,0)</f>
        <v>0</v>
      </c>
      <c r="BJ158" s="15" t="s">
        <v>82</v>
      </c>
      <c r="BK158" s="156">
        <f>ROUND(I158*H158,2)</f>
        <v>0</v>
      </c>
      <c r="BL158" s="15" t="s">
        <v>268</v>
      </c>
      <c r="BM158" s="155" t="s">
        <v>259</v>
      </c>
    </row>
    <row r="159" spans="2:65" s="1" customFormat="1" ht="11.25">
      <c r="B159" s="30"/>
      <c r="D159" s="180" t="s">
        <v>286</v>
      </c>
      <c r="F159" s="181" t="s">
        <v>588</v>
      </c>
      <c r="I159" s="115"/>
      <c r="L159" s="30"/>
      <c r="M159" s="182"/>
      <c r="T159" s="54"/>
      <c r="AT159" s="15" t="s">
        <v>286</v>
      </c>
      <c r="AU159" s="15" t="s">
        <v>84</v>
      </c>
    </row>
    <row r="160" spans="2:65" s="1" customFormat="1" ht="24.2" customHeight="1">
      <c r="B160" s="114"/>
      <c r="C160" s="143" t="s">
        <v>8</v>
      </c>
      <c r="D160" s="143" t="s">
        <v>196</v>
      </c>
      <c r="E160" s="144" t="s">
        <v>589</v>
      </c>
      <c r="F160" s="145" t="s">
        <v>590</v>
      </c>
      <c r="G160" s="146" t="s">
        <v>258</v>
      </c>
      <c r="H160" s="147">
        <v>1</v>
      </c>
      <c r="I160" s="148"/>
      <c r="J160" s="149">
        <f>ROUND(I160*H160,2)</f>
        <v>0</v>
      </c>
      <c r="K160" s="145" t="s">
        <v>1</v>
      </c>
      <c r="L160" s="150"/>
      <c r="M160" s="151" t="s">
        <v>1</v>
      </c>
      <c r="N160" s="152" t="s">
        <v>39</v>
      </c>
      <c r="P160" s="153">
        <f>O160*H160</f>
        <v>0</v>
      </c>
      <c r="Q160" s="153">
        <v>0</v>
      </c>
      <c r="R160" s="153">
        <f>Q160*H160</f>
        <v>0</v>
      </c>
      <c r="S160" s="153">
        <v>0</v>
      </c>
      <c r="T160" s="154">
        <f>S160*H160</f>
        <v>0</v>
      </c>
      <c r="AR160" s="155" t="s">
        <v>273</v>
      </c>
      <c r="AT160" s="155" t="s">
        <v>196</v>
      </c>
      <c r="AU160" s="155" t="s">
        <v>84</v>
      </c>
      <c r="AY160" s="15" t="s">
        <v>193</v>
      </c>
      <c r="BE160" s="156">
        <f>IF(N160="základní",J160,0)</f>
        <v>0</v>
      </c>
      <c r="BF160" s="156">
        <f>IF(N160="snížená",J160,0)</f>
        <v>0</v>
      </c>
      <c r="BG160" s="156">
        <f>IF(N160="zákl. přenesená",J160,0)</f>
        <v>0</v>
      </c>
      <c r="BH160" s="156">
        <f>IF(N160="sníž. přenesená",J160,0)</f>
        <v>0</v>
      </c>
      <c r="BI160" s="156">
        <f>IF(N160="nulová",J160,0)</f>
        <v>0</v>
      </c>
      <c r="BJ160" s="15" t="s">
        <v>82</v>
      </c>
      <c r="BK160" s="156">
        <f>ROUND(I160*H160,2)</f>
        <v>0</v>
      </c>
      <c r="BL160" s="15" t="s">
        <v>268</v>
      </c>
      <c r="BM160" s="155" t="s">
        <v>262</v>
      </c>
    </row>
    <row r="161" spans="2:65" s="11" customFormat="1" ht="25.9" customHeight="1">
      <c r="B161" s="131"/>
      <c r="D161" s="132" t="s">
        <v>73</v>
      </c>
      <c r="E161" s="133" t="s">
        <v>190</v>
      </c>
      <c r="F161" s="133" t="s">
        <v>191</v>
      </c>
      <c r="I161" s="134"/>
      <c r="J161" s="135">
        <f>BK161</f>
        <v>0</v>
      </c>
      <c r="L161" s="131"/>
      <c r="M161" s="136"/>
      <c r="P161" s="137">
        <f>P162</f>
        <v>0</v>
      </c>
      <c r="R161" s="137">
        <f>R162</f>
        <v>0</v>
      </c>
      <c r="T161" s="138">
        <f>T162</f>
        <v>0</v>
      </c>
      <c r="AR161" s="132" t="s">
        <v>192</v>
      </c>
      <c r="AT161" s="139" t="s">
        <v>73</v>
      </c>
      <c r="AU161" s="139" t="s">
        <v>74</v>
      </c>
      <c r="AY161" s="132" t="s">
        <v>193</v>
      </c>
      <c r="BK161" s="140">
        <f>BK162</f>
        <v>0</v>
      </c>
    </row>
    <row r="162" spans="2:65" s="11" customFormat="1" ht="22.9" customHeight="1">
      <c r="B162" s="131"/>
      <c r="D162" s="132" t="s">
        <v>73</v>
      </c>
      <c r="E162" s="141" t="s">
        <v>472</v>
      </c>
      <c r="F162" s="141" t="s">
        <v>473</v>
      </c>
      <c r="I162" s="134"/>
      <c r="J162" s="142">
        <f>BK162</f>
        <v>0</v>
      </c>
      <c r="L162" s="131"/>
      <c r="M162" s="136"/>
      <c r="P162" s="137">
        <f>SUM(P163:P164)</f>
        <v>0</v>
      </c>
      <c r="R162" s="137">
        <f>SUM(R163:R164)</f>
        <v>0</v>
      </c>
      <c r="T162" s="138">
        <f>SUM(T163:T164)</f>
        <v>0</v>
      </c>
      <c r="AR162" s="132" t="s">
        <v>82</v>
      </c>
      <c r="AT162" s="139" t="s">
        <v>73</v>
      </c>
      <c r="AU162" s="139" t="s">
        <v>82</v>
      </c>
      <c r="AY162" s="132" t="s">
        <v>193</v>
      </c>
      <c r="BK162" s="140">
        <f>SUM(BK163:BK164)</f>
        <v>0</v>
      </c>
    </row>
    <row r="163" spans="2:65" s="1" customFormat="1" ht="24.2" customHeight="1">
      <c r="B163" s="114"/>
      <c r="C163" s="143" t="s">
        <v>222</v>
      </c>
      <c r="D163" s="143" t="s">
        <v>196</v>
      </c>
      <c r="E163" s="144" t="s">
        <v>591</v>
      </c>
      <c r="F163" s="145" t="s">
        <v>592</v>
      </c>
      <c r="G163" s="146" t="s">
        <v>258</v>
      </c>
      <c r="H163" s="147">
        <v>1</v>
      </c>
      <c r="I163" s="148"/>
      <c r="J163" s="149">
        <f>ROUND(I163*H163,2)</f>
        <v>0</v>
      </c>
      <c r="K163" s="145" t="s">
        <v>1</v>
      </c>
      <c r="L163" s="150"/>
      <c r="M163" s="151" t="s">
        <v>1</v>
      </c>
      <c r="N163" s="152" t="s">
        <v>39</v>
      </c>
      <c r="P163" s="153">
        <f>O163*H163</f>
        <v>0</v>
      </c>
      <c r="Q163" s="153">
        <v>0</v>
      </c>
      <c r="R163" s="153">
        <f>Q163*H163</f>
        <v>0</v>
      </c>
      <c r="S163" s="153">
        <v>0</v>
      </c>
      <c r="T163" s="154">
        <f>S163*H163</f>
        <v>0</v>
      </c>
      <c r="AR163" s="155" t="s">
        <v>200</v>
      </c>
      <c r="AT163" s="155" t="s">
        <v>196</v>
      </c>
      <c r="AU163" s="155" t="s">
        <v>84</v>
      </c>
      <c r="AY163" s="15" t="s">
        <v>193</v>
      </c>
      <c r="BE163" s="156">
        <f>IF(N163="základní",J163,0)</f>
        <v>0</v>
      </c>
      <c r="BF163" s="156">
        <f>IF(N163="snížená",J163,0)</f>
        <v>0</v>
      </c>
      <c r="BG163" s="156">
        <f>IF(N163="zákl. přenesená",J163,0)</f>
        <v>0</v>
      </c>
      <c r="BH163" s="156">
        <f>IF(N163="sníž. přenesená",J163,0)</f>
        <v>0</v>
      </c>
      <c r="BI163" s="156">
        <f>IF(N163="nulová",J163,0)</f>
        <v>0</v>
      </c>
      <c r="BJ163" s="15" t="s">
        <v>82</v>
      </c>
      <c r="BK163" s="156">
        <f>ROUND(I163*H163,2)</f>
        <v>0</v>
      </c>
      <c r="BL163" s="15" t="s">
        <v>192</v>
      </c>
      <c r="BM163" s="155" t="s">
        <v>231</v>
      </c>
    </row>
    <row r="164" spans="2:65" s="1" customFormat="1" ht="16.5" customHeight="1">
      <c r="B164" s="114"/>
      <c r="C164" s="143" t="s">
        <v>269</v>
      </c>
      <c r="D164" s="143" t="s">
        <v>196</v>
      </c>
      <c r="E164" s="144" t="s">
        <v>485</v>
      </c>
      <c r="F164" s="145" t="s">
        <v>593</v>
      </c>
      <c r="G164" s="146" t="s">
        <v>210</v>
      </c>
      <c r="H164" s="147">
        <v>1</v>
      </c>
      <c r="I164" s="148"/>
      <c r="J164" s="149">
        <f>ROUND(I164*H164,2)</f>
        <v>0</v>
      </c>
      <c r="K164" s="145" t="s">
        <v>1</v>
      </c>
      <c r="L164" s="150"/>
      <c r="M164" s="151" t="s">
        <v>1</v>
      </c>
      <c r="N164" s="152" t="s">
        <v>39</v>
      </c>
      <c r="P164" s="153">
        <f>O164*H164</f>
        <v>0</v>
      </c>
      <c r="Q164" s="153">
        <v>0</v>
      </c>
      <c r="R164" s="153">
        <f>Q164*H164</f>
        <v>0</v>
      </c>
      <c r="S164" s="153">
        <v>0</v>
      </c>
      <c r="T164" s="154">
        <f>S164*H164</f>
        <v>0</v>
      </c>
      <c r="AR164" s="155" t="s">
        <v>200</v>
      </c>
      <c r="AT164" s="155" t="s">
        <v>196</v>
      </c>
      <c r="AU164" s="155" t="s">
        <v>84</v>
      </c>
      <c r="AY164" s="15" t="s">
        <v>193</v>
      </c>
      <c r="BE164" s="156">
        <f>IF(N164="základní",J164,0)</f>
        <v>0</v>
      </c>
      <c r="BF164" s="156">
        <f>IF(N164="snížená",J164,0)</f>
        <v>0</v>
      </c>
      <c r="BG164" s="156">
        <f>IF(N164="zákl. přenesená",J164,0)</f>
        <v>0</v>
      </c>
      <c r="BH164" s="156">
        <f>IF(N164="sníž. přenesená",J164,0)</f>
        <v>0</v>
      </c>
      <c r="BI164" s="156">
        <f>IF(N164="nulová",J164,0)</f>
        <v>0</v>
      </c>
      <c r="BJ164" s="15" t="s">
        <v>82</v>
      </c>
      <c r="BK164" s="156">
        <f>ROUND(I164*H164,2)</f>
        <v>0</v>
      </c>
      <c r="BL164" s="15" t="s">
        <v>192</v>
      </c>
      <c r="BM164" s="155" t="s">
        <v>274</v>
      </c>
    </row>
    <row r="165" spans="2:65" s="11" customFormat="1" ht="25.9" customHeight="1">
      <c r="B165" s="131"/>
      <c r="D165" s="132" t="s">
        <v>73</v>
      </c>
      <c r="E165" s="133" t="s">
        <v>144</v>
      </c>
      <c r="F165" s="133" t="s">
        <v>145</v>
      </c>
      <c r="I165" s="134"/>
      <c r="J165" s="135">
        <f>BK165</f>
        <v>0</v>
      </c>
      <c r="L165" s="131"/>
      <c r="M165" s="136"/>
      <c r="P165" s="137">
        <f>P166+P168+P170</f>
        <v>0</v>
      </c>
      <c r="R165" s="137">
        <f>R166+R168+R170</f>
        <v>0</v>
      </c>
      <c r="T165" s="138">
        <f>T166+T168+T170</f>
        <v>0</v>
      </c>
      <c r="AR165" s="132" t="s">
        <v>211</v>
      </c>
      <c r="AT165" s="139" t="s">
        <v>73</v>
      </c>
      <c r="AU165" s="139" t="s">
        <v>74</v>
      </c>
      <c r="AY165" s="132" t="s">
        <v>193</v>
      </c>
      <c r="BK165" s="140">
        <f>BK166+BK168+BK170</f>
        <v>0</v>
      </c>
    </row>
    <row r="166" spans="2:65" s="11" customFormat="1" ht="22.9" customHeight="1">
      <c r="B166" s="131"/>
      <c r="D166" s="132" t="s">
        <v>73</v>
      </c>
      <c r="E166" s="141" t="s">
        <v>335</v>
      </c>
      <c r="F166" s="141" t="s">
        <v>336</v>
      </c>
      <c r="I166" s="134"/>
      <c r="J166" s="142">
        <f>BK166</f>
        <v>0</v>
      </c>
      <c r="L166" s="131"/>
      <c r="M166" s="136"/>
      <c r="P166" s="137">
        <f>P167</f>
        <v>0</v>
      </c>
      <c r="R166" s="137">
        <f>R167</f>
        <v>0</v>
      </c>
      <c r="T166" s="138">
        <f>T167</f>
        <v>0</v>
      </c>
      <c r="AR166" s="132" t="s">
        <v>211</v>
      </c>
      <c r="AT166" s="139" t="s">
        <v>73</v>
      </c>
      <c r="AU166" s="139" t="s">
        <v>82</v>
      </c>
      <c r="AY166" s="132" t="s">
        <v>193</v>
      </c>
      <c r="BK166" s="140">
        <f>BK167</f>
        <v>0</v>
      </c>
    </row>
    <row r="167" spans="2:65" s="1" customFormat="1" ht="37.9" customHeight="1">
      <c r="B167" s="114"/>
      <c r="C167" s="143" t="s">
        <v>240</v>
      </c>
      <c r="D167" s="143" t="s">
        <v>196</v>
      </c>
      <c r="E167" s="144" t="s">
        <v>511</v>
      </c>
      <c r="F167" s="145" t="s">
        <v>339</v>
      </c>
      <c r="G167" s="146" t="s">
        <v>210</v>
      </c>
      <c r="H167" s="147">
        <v>1</v>
      </c>
      <c r="I167" s="148"/>
      <c r="J167" s="149">
        <f>ROUND(I167*H167,2)</f>
        <v>0</v>
      </c>
      <c r="K167" s="145" t="s">
        <v>1</v>
      </c>
      <c r="L167" s="150"/>
      <c r="M167" s="151" t="s">
        <v>1</v>
      </c>
      <c r="N167" s="152" t="s">
        <v>39</v>
      </c>
      <c r="P167" s="153">
        <f>O167*H167</f>
        <v>0</v>
      </c>
      <c r="Q167" s="153">
        <v>0</v>
      </c>
      <c r="R167" s="153">
        <f>Q167*H167</f>
        <v>0</v>
      </c>
      <c r="S167" s="153">
        <v>0</v>
      </c>
      <c r="T167" s="154">
        <f>S167*H167</f>
        <v>0</v>
      </c>
      <c r="AR167" s="155" t="s">
        <v>200</v>
      </c>
      <c r="AT167" s="155" t="s">
        <v>196</v>
      </c>
      <c r="AU167" s="155" t="s">
        <v>84</v>
      </c>
      <c r="AY167" s="15" t="s">
        <v>193</v>
      </c>
      <c r="BE167" s="156">
        <f>IF(N167="základní",J167,0)</f>
        <v>0</v>
      </c>
      <c r="BF167" s="156">
        <f>IF(N167="snížená",J167,0)</f>
        <v>0</v>
      </c>
      <c r="BG167" s="156">
        <f>IF(N167="zákl. přenesená",J167,0)</f>
        <v>0</v>
      </c>
      <c r="BH167" s="156">
        <f>IF(N167="sníž. přenesená",J167,0)</f>
        <v>0</v>
      </c>
      <c r="BI167" s="156">
        <f>IF(N167="nulová",J167,0)</f>
        <v>0</v>
      </c>
      <c r="BJ167" s="15" t="s">
        <v>82</v>
      </c>
      <c r="BK167" s="156">
        <f>ROUND(I167*H167,2)</f>
        <v>0</v>
      </c>
      <c r="BL167" s="15" t="s">
        <v>192</v>
      </c>
      <c r="BM167" s="155" t="s">
        <v>278</v>
      </c>
    </row>
    <row r="168" spans="2:65" s="11" customFormat="1" ht="22.9" customHeight="1">
      <c r="B168" s="131"/>
      <c r="D168" s="132" t="s">
        <v>73</v>
      </c>
      <c r="E168" s="141" t="s">
        <v>341</v>
      </c>
      <c r="F168" s="141" t="s">
        <v>342</v>
      </c>
      <c r="I168" s="134"/>
      <c r="J168" s="142">
        <f>BK168</f>
        <v>0</v>
      </c>
      <c r="L168" s="131"/>
      <c r="M168" s="136"/>
      <c r="P168" s="137">
        <f>P169</f>
        <v>0</v>
      </c>
      <c r="R168" s="137">
        <f>R169</f>
        <v>0</v>
      </c>
      <c r="T168" s="138">
        <f>T169</f>
        <v>0</v>
      </c>
      <c r="AR168" s="132" t="s">
        <v>211</v>
      </c>
      <c r="AT168" s="139" t="s">
        <v>73</v>
      </c>
      <c r="AU168" s="139" t="s">
        <v>82</v>
      </c>
      <c r="AY168" s="132" t="s">
        <v>193</v>
      </c>
      <c r="BK168" s="140">
        <f>BK169</f>
        <v>0</v>
      </c>
    </row>
    <row r="169" spans="2:65" s="1" customFormat="1" ht="16.5" customHeight="1">
      <c r="B169" s="114"/>
      <c r="C169" s="157" t="s">
        <v>279</v>
      </c>
      <c r="D169" s="157" t="s">
        <v>207</v>
      </c>
      <c r="E169" s="158" t="s">
        <v>517</v>
      </c>
      <c r="F169" s="159" t="s">
        <v>344</v>
      </c>
      <c r="G169" s="160" t="s">
        <v>305</v>
      </c>
      <c r="H169" s="161">
        <v>1</v>
      </c>
      <c r="I169" s="162"/>
      <c r="J169" s="163">
        <f>ROUND(I169*H169,2)</f>
        <v>0</v>
      </c>
      <c r="K169" s="159" t="s">
        <v>1</v>
      </c>
      <c r="L169" s="30"/>
      <c r="M169" s="164" t="s">
        <v>1</v>
      </c>
      <c r="N169" s="113" t="s">
        <v>39</v>
      </c>
      <c r="P169" s="153">
        <f>O169*H169</f>
        <v>0</v>
      </c>
      <c r="Q169" s="153">
        <v>0</v>
      </c>
      <c r="R169" s="153">
        <f>Q169*H169</f>
        <v>0</v>
      </c>
      <c r="S169" s="153">
        <v>0</v>
      </c>
      <c r="T169" s="154">
        <f>S169*H169</f>
        <v>0</v>
      </c>
      <c r="AR169" s="155" t="s">
        <v>192</v>
      </c>
      <c r="AT169" s="155" t="s">
        <v>207</v>
      </c>
      <c r="AU169" s="155" t="s">
        <v>84</v>
      </c>
      <c r="AY169" s="15" t="s">
        <v>193</v>
      </c>
      <c r="BE169" s="156">
        <f>IF(N169="základní",J169,0)</f>
        <v>0</v>
      </c>
      <c r="BF169" s="156">
        <f>IF(N169="snížená",J169,0)</f>
        <v>0</v>
      </c>
      <c r="BG169" s="156">
        <f>IF(N169="zákl. přenesená",J169,0)</f>
        <v>0</v>
      </c>
      <c r="BH169" s="156">
        <f>IF(N169="sníž. přenesená",J169,0)</f>
        <v>0</v>
      </c>
      <c r="BI169" s="156">
        <f>IF(N169="nulová",J169,0)</f>
        <v>0</v>
      </c>
      <c r="BJ169" s="15" t="s">
        <v>82</v>
      </c>
      <c r="BK169" s="156">
        <f>ROUND(I169*H169,2)</f>
        <v>0</v>
      </c>
      <c r="BL169" s="15" t="s">
        <v>192</v>
      </c>
      <c r="BM169" s="155" t="s">
        <v>282</v>
      </c>
    </row>
    <row r="170" spans="2:65" s="11" customFormat="1" ht="22.9" customHeight="1">
      <c r="B170" s="131"/>
      <c r="D170" s="132" t="s">
        <v>73</v>
      </c>
      <c r="E170" s="141" t="s">
        <v>350</v>
      </c>
      <c r="F170" s="141" t="s">
        <v>151</v>
      </c>
      <c r="I170" s="134"/>
      <c r="J170" s="142">
        <f>BK170</f>
        <v>0</v>
      </c>
      <c r="L170" s="131"/>
      <c r="M170" s="136"/>
      <c r="P170" s="137">
        <f>SUM(P171:P172)</f>
        <v>0</v>
      </c>
      <c r="R170" s="137">
        <f>SUM(R171:R172)</f>
        <v>0</v>
      </c>
      <c r="T170" s="138">
        <f>SUM(T171:T172)</f>
        <v>0</v>
      </c>
      <c r="AR170" s="132" t="s">
        <v>211</v>
      </c>
      <c r="AT170" s="139" t="s">
        <v>73</v>
      </c>
      <c r="AU170" s="139" t="s">
        <v>82</v>
      </c>
      <c r="AY170" s="132" t="s">
        <v>193</v>
      </c>
      <c r="BK170" s="140">
        <f>SUM(BK171:BK172)</f>
        <v>0</v>
      </c>
    </row>
    <row r="171" spans="2:65" s="1" customFormat="1" ht="16.5" customHeight="1">
      <c r="B171" s="114"/>
      <c r="C171" s="157" t="s">
        <v>243</v>
      </c>
      <c r="D171" s="157" t="s">
        <v>207</v>
      </c>
      <c r="E171" s="158" t="s">
        <v>351</v>
      </c>
      <c r="F171" s="159" t="s">
        <v>352</v>
      </c>
      <c r="G171" s="160" t="s">
        <v>353</v>
      </c>
      <c r="H171" s="161">
        <v>30</v>
      </c>
      <c r="I171" s="162"/>
      <c r="J171" s="163">
        <f>ROUND(I171*H171,2)</f>
        <v>0</v>
      </c>
      <c r="K171" s="159" t="s">
        <v>1</v>
      </c>
      <c r="L171" s="30"/>
      <c r="M171" s="164" t="s">
        <v>1</v>
      </c>
      <c r="N171" s="113" t="s">
        <v>39</v>
      </c>
      <c r="P171" s="153">
        <f>O171*H171</f>
        <v>0</v>
      </c>
      <c r="Q171" s="153">
        <v>0</v>
      </c>
      <c r="R171" s="153">
        <f>Q171*H171</f>
        <v>0</v>
      </c>
      <c r="S171" s="153">
        <v>0</v>
      </c>
      <c r="T171" s="154">
        <f>S171*H171</f>
        <v>0</v>
      </c>
      <c r="AR171" s="155" t="s">
        <v>192</v>
      </c>
      <c r="AT171" s="155" t="s">
        <v>207</v>
      </c>
      <c r="AU171" s="155" t="s">
        <v>84</v>
      </c>
      <c r="AY171" s="15" t="s">
        <v>193</v>
      </c>
      <c r="BE171" s="156">
        <f>IF(N171="základní",J171,0)</f>
        <v>0</v>
      </c>
      <c r="BF171" s="156">
        <f>IF(N171="snížená",J171,0)</f>
        <v>0</v>
      </c>
      <c r="BG171" s="156">
        <f>IF(N171="zákl. přenesená",J171,0)</f>
        <v>0</v>
      </c>
      <c r="BH171" s="156">
        <f>IF(N171="sníž. přenesená",J171,0)</f>
        <v>0</v>
      </c>
      <c r="BI171" s="156">
        <f>IF(N171="nulová",J171,0)</f>
        <v>0</v>
      </c>
      <c r="BJ171" s="15" t="s">
        <v>82</v>
      </c>
      <c r="BK171" s="156">
        <f>ROUND(I171*H171,2)</f>
        <v>0</v>
      </c>
      <c r="BL171" s="15" t="s">
        <v>192</v>
      </c>
      <c r="BM171" s="155" t="s">
        <v>285</v>
      </c>
    </row>
    <row r="172" spans="2:65" s="1" customFormat="1" ht="16.5" customHeight="1">
      <c r="B172" s="114"/>
      <c r="C172" s="157" t="s">
        <v>7</v>
      </c>
      <c r="D172" s="157" t="s">
        <v>207</v>
      </c>
      <c r="E172" s="158" t="s">
        <v>552</v>
      </c>
      <c r="F172" s="159" t="s">
        <v>553</v>
      </c>
      <c r="G172" s="160" t="s">
        <v>305</v>
      </c>
      <c r="H172" s="161">
        <v>1</v>
      </c>
      <c r="I172" s="162"/>
      <c r="J172" s="163">
        <f>ROUND(I172*H172,2)</f>
        <v>0</v>
      </c>
      <c r="K172" s="159" t="s">
        <v>1</v>
      </c>
      <c r="L172" s="30"/>
      <c r="M172" s="183" t="s">
        <v>1</v>
      </c>
      <c r="N172" s="184" t="s">
        <v>39</v>
      </c>
      <c r="O172" s="185"/>
      <c r="P172" s="186">
        <f>O172*H172</f>
        <v>0</v>
      </c>
      <c r="Q172" s="186">
        <v>0</v>
      </c>
      <c r="R172" s="186">
        <f>Q172*H172</f>
        <v>0</v>
      </c>
      <c r="S172" s="186">
        <v>0</v>
      </c>
      <c r="T172" s="187">
        <f>S172*H172</f>
        <v>0</v>
      </c>
      <c r="AR172" s="155" t="s">
        <v>192</v>
      </c>
      <c r="AT172" s="155" t="s">
        <v>207</v>
      </c>
      <c r="AU172" s="155" t="s">
        <v>84</v>
      </c>
      <c r="AY172" s="15" t="s">
        <v>193</v>
      </c>
      <c r="BE172" s="156">
        <f>IF(N172="základní",J172,0)</f>
        <v>0</v>
      </c>
      <c r="BF172" s="156">
        <f>IF(N172="snížená",J172,0)</f>
        <v>0</v>
      </c>
      <c r="BG172" s="156">
        <f>IF(N172="zákl. přenesená",J172,0)</f>
        <v>0</v>
      </c>
      <c r="BH172" s="156">
        <f>IF(N172="sníž. přenesená",J172,0)</f>
        <v>0</v>
      </c>
      <c r="BI172" s="156">
        <f>IF(N172="nulová",J172,0)</f>
        <v>0</v>
      </c>
      <c r="BJ172" s="15" t="s">
        <v>82</v>
      </c>
      <c r="BK172" s="156">
        <f>ROUND(I172*H172,2)</f>
        <v>0</v>
      </c>
      <c r="BL172" s="15" t="s">
        <v>192</v>
      </c>
      <c r="BM172" s="155" t="s">
        <v>290</v>
      </c>
    </row>
    <row r="173" spans="2:65" s="1" customFormat="1" ht="6.95" customHeight="1">
      <c r="B173" s="42"/>
      <c r="C173" s="43"/>
      <c r="D173" s="43"/>
      <c r="E173" s="43"/>
      <c r="F173" s="43"/>
      <c r="G173" s="43"/>
      <c r="H173" s="43"/>
      <c r="I173" s="43"/>
      <c r="J173" s="43"/>
      <c r="K173" s="43"/>
      <c r="L173" s="30"/>
    </row>
  </sheetData>
  <autoFilter ref="C135:K172" xr:uid="{00000000-0009-0000-0000-000003000000}"/>
  <mergeCells count="14">
    <mergeCell ref="D114:F114"/>
    <mergeCell ref="E126:H126"/>
    <mergeCell ref="E128:H128"/>
    <mergeCell ref="L2:V2"/>
    <mergeCell ref="E87:H87"/>
    <mergeCell ref="D110:F110"/>
    <mergeCell ref="D111:F111"/>
    <mergeCell ref="D112:F112"/>
    <mergeCell ref="D113:F113"/>
    <mergeCell ref="E7:H7"/>
    <mergeCell ref="E9:H9"/>
    <mergeCell ref="E18:H18"/>
    <mergeCell ref="E27:H27"/>
    <mergeCell ref="E85:H85"/>
  </mergeCells>
  <hyperlinks>
    <hyperlink ref="F159" r:id="rId1" xr:uid="{00000000-0004-0000-03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17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93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594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31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tr">
        <f>IF('Rekapitulace stavby'!AN10="","",'Rekapitulace stavby'!AN10)</f>
        <v/>
      </c>
      <c r="L14" s="30"/>
    </row>
    <row r="15" spans="2:46" s="1" customFormat="1" ht="18" customHeight="1">
      <c r="B15" s="30"/>
      <c r="E15" s="23" t="str">
        <f>IF('Rekapitulace stavby'!E11="","",'Rekapitulace stavby'!E11)</f>
        <v>Dopravní podnik města Jihlavy, a.s.</v>
      </c>
      <c r="I15" s="25" t="s">
        <v>27</v>
      </c>
      <c r="J15" s="23" t="str">
        <f>IF('Rekapitulace stavby'!AN11="","",'Rekapitulace stavby'!AN11)</f>
        <v/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J105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ROUND((SUM(BE105:BE112) + SUM(BE132:BE170)),  2)</f>
        <v>0</v>
      </c>
      <c r="I35" s="92">
        <v>0.21</v>
      </c>
      <c r="J35" s="91">
        <f>ROUND(((SUM(BE105:BE112) + SUM(BE132:BE170))*I35),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ROUND((SUM(BF105:BF112) + SUM(BF132:BF170)),  2)</f>
        <v>0</v>
      </c>
      <c r="I36" s="92">
        <v>0.15</v>
      </c>
      <c r="J36" s="91">
        <f>ROUND(((SUM(BF105:BF112) + SUM(BF132:BF170))*I36),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ROUND((SUM(BG105:BG112) + SUM(BG132:BG170)),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ROUND((SUM(BH105:BH112) + SUM(BH132:BH170)),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ROUND((SUM(BI105:BI112) + SUM(BI132:BI170)),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PS 001.4 - LPH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 xml:space="preserve"> 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J132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159</v>
      </c>
      <c r="E97" s="106"/>
      <c r="F97" s="106"/>
      <c r="G97" s="106"/>
      <c r="H97" s="106"/>
      <c r="I97" s="106"/>
      <c r="J97" s="107">
        <f>J133</f>
        <v>0</v>
      </c>
      <c r="L97" s="104"/>
    </row>
    <row r="98" spans="2:65" s="9" customFormat="1" ht="19.899999999999999" customHeight="1">
      <c r="B98" s="108"/>
      <c r="D98" s="109" t="s">
        <v>160</v>
      </c>
      <c r="E98" s="110"/>
      <c r="F98" s="110"/>
      <c r="G98" s="110"/>
      <c r="H98" s="110"/>
      <c r="I98" s="110"/>
      <c r="J98" s="111">
        <f>J134</f>
        <v>0</v>
      </c>
      <c r="L98" s="108"/>
    </row>
    <row r="99" spans="2:65" s="9" customFormat="1" ht="19.899999999999999" customHeight="1">
      <c r="B99" s="108"/>
      <c r="D99" s="109" t="s">
        <v>595</v>
      </c>
      <c r="E99" s="110"/>
      <c r="F99" s="110"/>
      <c r="G99" s="110"/>
      <c r="H99" s="110"/>
      <c r="I99" s="110"/>
      <c r="J99" s="111">
        <f>J137</f>
        <v>0</v>
      </c>
      <c r="L99" s="108"/>
    </row>
    <row r="100" spans="2:65" s="9" customFormat="1" ht="19.899999999999999" customHeight="1">
      <c r="B100" s="108"/>
      <c r="D100" s="109" t="s">
        <v>596</v>
      </c>
      <c r="E100" s="110"/>
      <c r="F100" s="110"/>
      <c r="G100" s="110"/>
      <c r="H100" s="110"/>
      <c r="I100" s="110"/>
      <c r="J100" s="111">
        <f>J163</f>
        <v>0</v>
      </c>
      <c r="L100" s="108"/>
    </row>
    <row r="101" spans="2:65" s="8" customFormat="1" ht="24.95" customHeight="1">
      <c r="B101" s="104"/>
      <c r="D101" s="105" t="s">
        <v>161</v>
      </c>
      <c r="E101" s="106"/>
      <c r="F101" s="106"/>
      <c r="G101" s="106"/>
      <c r="H101" s="106"/>
      <c r="I101" s="106"/>
      <c r="J101" s="107">
        <f>J166</f>
        <v>0</v>
      </c>
      <c r="L101" s="104"/>
    </row>
    <row r="102" spans="2:65" s="9" customFormat="1" ht="19.899999999999999" customHeight="1">
      <c r="B102" s="108"/>
      <c r="D102" s="109" t="s">
        <v>162</v>
      </c>
      <c r="E102" s="110"/>
      <c r="F102" s="110"/>
      <c r="G102" s="110"/>
      <c r="H102" s="110"/>
      <c r="I102" s="110"/>
      <c r="J102" s="111">
        <f>J167</f>
        <v>0</v>
      </c>
      <c r="L102" s="108"/>
    </row>
    <row r="103" spans="2:65" s="1" customFormat="1" ht="21.75" customHeight="1">
      <c r="B103" s="30"/>
      <c r="L103" s="30"/>
    </row>
    <row r="104" spans="2:65" s="1" customFormat="1" ht="6.95" customHeight="1">
      <c r="B104" s="30"/>
      <c r="L104" s="30"/>
    </row>
    <row r="105" spans="2:65" s="1" customFormat="1" ht="29.25" customHeight="1">
      <c r="B105" s="30"/>
      <c r="C105" s="103" t="s">
        <v>168</v>
      </c>
      <c r="J105" s="112">
        <f>ROUND(J106 + J107 + J108 + J109 + J110 + J111,2)</f>
        <v>0</v>
      </c>
      <c r="L105" s="30"/>
      <c r="N105" s="113" t="s">
        <v>38</v>
      </c>
    </row>
    <row r="106" spans="2:65" s="1" customFormat="1" ht="18" customHeight="1">
      <c r="B106" s="114"/>
      <c r="C106" s="115"/>
      <c r="D106" s="240" t="s">
        <v>169</v>
      </c>
      <c r="E106" s="241"/>
      <c r="F106" s="241"/>
      <c r="G106" s="115"/>
      <c r="H106" s="115"/>
      <c r="I106" s="115"/>
      <c r="J106" s="117">
        <v>0</v>
      </c>
      <c r="K106" s="115"/>
      <c r="L106" s="114"/>
      <c r="M106" s="115"/>
      <c r="N106" s="118" t="s">
        <v>39</v>
      </c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9" t="s">
        <v>144</v>
      </c>
      <c r="AZ106" s="115"/>
      <c r="BA106" s="115"/>
      <c r="BB106" s="115"/>
      <c r="BC106" s="115"/>
      <c r="BD106" s="115"/>
      <c r="BE106" s="120">
        <f t="shared" ref="BE106:BE111" si="0">IF(N106="základní",J106,0)</f>
        <v>0</v>
      </c>
      <c r="BF106" s="120">
        <f t="shared" ref="BF106:BF111" si="1">IF(N106="snížená",J106,0)</f>
        <v>0</v>
      </c>
      <c r="BG106" s="120">
        <f t="shared" ref="BG106:BG111" si="2">IF(N106="zákl. přenesená",J106,0)</f>
        <v>0</v>
      </c>
      <c r="BH106" s="120">
        <f t="shared" ref="BH106:BH111" si="3">IF(N106="sníž. přenesená",J106,0)</f>
        <v>0</v>
      </c>
      <c r="BI106" s="120">
        <f t="shared" ref="BI106:BI111" si="4">IF(N106="nulová",J106,0)</f>
        <v>0</v>
      </c>
      <c r="BJ106" s="119" t="s">
        <v>82</v>
      </c>
      <c r="BK106" s="115"/>
      <c r="BL106" s="115"/>
      <c r="BM106" s="115"/>
    </row>
    <row r="107" spans="2:65" s="1" customFormat="1" ht="18" customHeight="1">
      <c r="B107" s="114"/>
      <c r="C107" s="115"/>
      <c r="D107" s="240" t="s">
        <v>170</v>
      </c>
      <c r="E107" s="241"/>
      <c r="F107" s="241"/>
      <c r="G107" s="115"/>
      <c r="H107" s="115"/>
      <c r="I107" s="115"/>
      <c r="J107" s="117">
        <v>0</v>
      </c>
      <c r="K107" s="115"/>
      <c r="L107" s="114"/>
      <c r="M107" s="115"/>
      <c r="N107" s="118" t="s">
        <v>39</v>
      </c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9" t="s">
        <v>144</v>
      </c>
      <c r="AZ107" s="115"/>
      <c r="BA107" s="115"/>
      <c r="BB107" s="115"/>
      <c r="BC107" s="115"/>
      <c r="BD107" s="115"/>
      <c r="BE107" s="120">
        <f t="shared" si="0"/>
        <v>0</v>
      </c>
      <c r="BF107" s="120">
        <f t="shared" si="1"/>
        <v>0</v>
      </c>
      <c r="BG107" s="120">
        <f t="shared" si="2"/>
        <v>0</v>
      </c>
      <c r="BH107" s="120">
        <f t="shared" si="3"/>
        <v>0</v>
      </c>
      <c r="BI107" s="120">
        <f t="shared" si="4"/>
        <v>0</v>
      </c>
      <c r="BJ107" s="119" t="s">
        <v>82</v>
      </c>
      <c r="BK107" s="115"/>
      <c r="BL107" s="115"/>
      <c r="BM107" s="115"/>
    </row>
    <row r="108" spans="2:65" s="1" customFormat="1" ht="18" customHeight="1">
      <c r="B108" s="114"/>
      <c r="C108" s="115"/>
      <c r="D108" s="240" t="s">
        <v>171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si="0"/>
        <v>0</v>
      </c>
      <c r="BF108" s="120">
        <f t="shared" si="1"/>
        <v>0</v>
      </c>
      <c r="BG108" s="120">
        <f t="shared" si="2"/>
        <v>0</v>
      </c>
      <c r="BH108" s="120">
        <f t="shared" si="3"/>
        <v>0</v>
      </c>
      <c r="BI108" s="120">
        <f t="shared" si="4"/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240" t="s">
        <v>172</v>
      </c>
      <c r="E109" s="241"/>
      <c r="F109" s="241"/>
      <c r="G109" s="115"/>
      <c r="H109" s="115"/>
      <c r="I109" s="115"/>
      <c r="J109" s="117"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144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8" customHeight="1">
      <c r="B110" s="114"/>
      <c r="C110" s="115"/>
      <c r="D110" s="240" t="s">
        <v>173</v>
      </c>
      <c r="E110" s="241"/>
      <c r="F110" s="241"/>
      <c r="G110" s="115"/>
      <c r="H110" s="115"/>
      <c r="I110" s="115"/>
      <c r="J110" s="117">
        <v>0</v>
      </c>
      <c r="K110" s="115"/>
      <c r="L110" s="114"/>
      <c r="M110" s="115"/>
      <c r="N110" s="118" t="s">
        <v>39</v>
      </c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9" t="s">
        <v>144</v>
      </c>
      <c r="AZ110" s="115"/>
      <c r="BA110" s="115"/>
      <c r="BB110" s="115"/>
      <c r="BC110" s="115"/>
      <c r="BD110" s="115"/>
      <c r="BE110" s="120">
        <f t="shared" si="0"/>
        <v>0</v>
      </c>
      <c r="BF110" s="120">
        <f t="shared" si="1"/>
        <v>0</v>
      </c>
      <c r="BG110" s="120">
        <f t="shared" si="2"/>
        <v>0</v>
      </c>
      <c r="BH110" s="120">
        <f t="shared" si="3"/>
        <v>0</v>
      </c>
      <c r="BI110" s="120">
        <f t="shared" si="4"/>
        <v>0</v>
      </c>
      <c r="BJ110" s="119" t="s">
        <v>82</v>
      </c>
      <c r="BK110" s="115"/>
      <c r="BL110" s="115"/>
      <c r="BM110" s="115"/>
    </row>
    <row r="111" spans="2:65" s="1" customFormat="1" ht="18" customHeight="1">
      <c r="B111" s="114"/>
      <c r="C111" s="115"/>
      <c r="D111" s="116" t="s">
        <v>174</v>
      </c>
      <c r="E111" s="115"/>
      <c r="F111" s="115"/>
      <c r="G111" s="115"/>
      <c r="H111" s="115"/>
      <c r="I111" s="115"/>
      <c r="J111" s="117">
        <f>ROUND(J30*T111,2)</f>
        <v>0</v>
      </c>
      <c r="K111" s="115"/>
      <c r="L111" s="114"/>
      <c r="M111" s="115"/>
      <c r="N111" s="118" t="s">
        <v>39</v>
      </c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9" t="s">
        <v>175</v>
      </c>
      <c r="AZ111" s="115"/>
      <c r="BA111" s="115"/>
      <c r="BB111" s="115"/>
      <c r="BC111" s="115"/>
      <c r="BD111" s="115"/>
      <c r="BE111" s="120">
        <f t="shared" si="0"/>
        <v>0</v>
      </c>
      <c r="BF111" s="120">
        <f t="shared" si="1"/>
        <v>0</v>
      </c>
      <c r="BG111" s="120">
        <f t="shared" si="2"/>
        <v>0</v>
      </c>
      <c r="BH111" s="120">
        <f t="shared" si="3"/>
        <v>0</v>
      </c>
      <c r="BI111" s="120">
        <f t="shared" si="4"/>
        <v>0</v>
      </c>
      <c r="BJ111" s="119" t="s">
        <v>82</v>
      </c>
      <c r="BK111" s="115"/>
      <c r="BL111" s="115"/>
      <c r="BM111" s="115"/>
    </row>
    <row r="112" spans="2:65" s="1" customFormat="1" ht="11.25">
      <c r="B112" s="30"/>
      <c r="L112" s="30"/>
    </row>
    <row r="113" spans="2:12" s="1" customFormat="1" ht="29.25" customHeight="1">
      <c r="B113" s="30"/>
      <c r="C113" s="121" t="s">
        <v>176</v>
      </c>
      <c r="D113" s="93"/>
      <c r="E113" s="93"/>
      <c r="F113" s="93"/>
      <c r="G113" s="93"/>
      <c r="H113" s="93"/>
      <c r="I113" s="93"/>
      <c r="J113" s="122">
        <f>ROUND(J96+J105,2)</f>
        <v>0</v>
      </c>
      <c r="K113" s="93"/>
      <c r="L113" s="30"/>
    </row>
    <row r="114" spans="2:12" s="1" customFormat="1" ht="6.95" customHeight="1">
      <c r="B114" s="42"/>
      <c r="C114" s="43"/>
      <c r="D114" s="43"/>
      <c r="E114" s="43"/>
      <c r="F114" s="43"/>
      <c r="G114" s="43"/>
      <c r="H114" s="43"/>
      <c r="I114" s="43"/>
      <c r="J114" s="43"/>
      <c r="K114" s="43"/>
      <c r="L114" s="30"/>
    </row>
    <row r="118" spans="2:12" s="1" customFormat="1" ht="6.95" customHeight="1">
      <c r="B118" s="44"/>
      <c r="C118" s="45"/>
      <c r="D118" s="45"/>
      <c r="E118" s="45"/>
      <c r="F118" s="45"/>
      <c r="G118" s="45"/>
      <c r="H118" s="45"/>
      <c r="I118" s="45"/>
      <c r="J118" s="45"/>
      <c r="K118" s="45"/>
      <c r="L118" s="30"/>
    </row>
    <row r="119" spans="2:12" s="1" customFormat="1" ht="24.95" customHeight="1">
      <c r="B119" s="30"/>
      <c r="C119" s="19" t="s">
        <v>177</v>
      </c>
      <c r="L119" s="30"/>
    </row>
    <row r="120" spans="2:12" s="1" customFormat="1" ht="6.95" customHeight="1">
      <c r="B120" s="30"/>
      <c r="L120" s="30"/>
    </row>
    <row r="121" spans="2:12" s="1" customFormat="1" ht="12" customHeight="1">
      <c r="B121" s="30"/>
      <c r="C121" s="25" t="s">
        <v>16</v>
      </c>
      <c r="L121" s="30"/>
    </row>
    <row r="122" spans="2:12" s="1" customFormat="1" ht="16.5" customHeight="1">
      <c r="B122" s="30"/>
      <c r="E122" s="236" t="str">
        <f>E7</f>
        <v>Jihozápadní trolejbusová tangenta Jihlava</v>
      </c>
      <c r="F122" s="237"/>
      <c r="G122" s="237"/>
      <c r="H122" s="237"/>
      <c r="L122" s="30"/>
    </row>
    <row r="123" spans="2:12" s="1" customFormat="1" ht="12" customHeight="1">
      <c r="B123" s="30"/>
      <c r="C123" s="25" t="s">
        <v>148</v>
      </c>
      <c r="L123" s="30"/>
    </row>
    <row r="124" spans="2:12" s="1" customFormat="1" ht="16.5" customHeight="1">
      <c r="B124" s="30"/>
      <c r="E124" s="201" t="str">
        <f>E9</f>
        <v>PS 001.4 - LPH</v>
      </c>
      <c r="F124" s="238"/>
      <c r="G124" s="238"/>
      <c r="H124" s="238"/>
      <c r="L124" s="30"/>
    </row>
    <row r="125" spans="2:12" s="1" customFormat="1" ht="6.95" customHeight="1">
      <c r="B125" s="30"/>
      <c r="L125" s="30"/>
    </row>
    <row r="126" spans="2:12" s="1" customFormat="1" ht="12" customHeight="1">
      <c r="B126" s="30"/>
      <c r="C126" s="25" t="s">
        <v>20</v>
      </c>
      <c r="F126" s="23" t="str">
        <f>F12</f>
        <v xml:space="preserve"> </v>
      </c>
      <c r="I126" s="25" t="s">
        <v>22</v>
      </c>
      <c r="J126" s="50" t="str">
        <f>IF(J12="","",J12)</f>
        <v>26. 10. 2023</v>
      </c>
      <c r="L126" s="30"/>
    </row>
    <row r="127" spans="2:12" s="1" customFormat="1" ht="6.95" customHeight="1">
      <c r="B127" s="30"/>
      <c r="L127" s="30"/>
    </row>
    <row r="128" spans="2:12" s="1" customFormat="1" ht="15.2" customHeight="1">
      <c r="B128" s="30"/>
      <c r="C128" s="25" t="s">
        <v>24</v>
      </c>
      <c r="F128" s="23" t="str">
        <f>E15</f>
        <v>Dopravní podnik města Jihlavy, a.s.</v>
      </c>
      <c r="I128" s="25" t="s">
        <v>30</v>
      </c>
      <c r="J128" s="28" t="str">
        <f>E21</f>
        <v xml:space="preserve"> </v>
      </c>
      <c r="L128" s="30"/>
    </row>
    <row r="129" spans="2:65" s="1" customFormat="1" ht="15.2" customHeight="1">
      <c r="B129" s="30"/>
      <c r="C129" s="25" t="s">
        <v>28</v>
      </c>
      <c r="F129" s="23" t="str">
        <f>IF(E18="","",E18)</f>
        <v>Vyplň údaj</v>
      </c>
      <c r="I129" s="25" t="s">
        <v>32</v>
      </c>
      <c r="J129" s="28" t="str">
        <f>E24</f>
        <v xml:space="preserve"> </v>
      </c>
      <c r="L129" s="30"/>
    </row>
    <row r="130" spans="2:65" s="1" customFormat="1" ht="10.35" customHeight="1">
      <c r="B130" s="30"/>
      <c r="L130" s="30"/>
    </row>
    <row r="131" spans="2:65" s="10" customFormat="1" ht="29.25" customHeight="1">
      <c r="B131" s="123"/>
      <c r="C131" s="124" t="s">
        <v>178</v>
      </c>
      <c r="D131" s="125" t="s">
        <v>59</v>
      </c>
      <c r="E131" s="125" t="s">
        <v>55</v>
      </c>
      <c r="F131" s="125" t="s">
        <v>56</v>
      </c>
      <c r="G131" s="125" t="s">
        <v>179</v>
      </c>
      <c r="H131" s="125" t="s">
        <v>180</v>
      </c>
      <c r="I131" s="125" t="s">
        <v>181</v>
      </c>
      <c r="J131" s="125" t="s">
        <v>154</v>
      </c>
      <c r="K131" s="126" t="s">
        <v>182</v>
      </c>
      <c r="L131" s="123"/>
      <c r="M131" s="57" t="s">
        <v>1</v>
      </c>
      <c r="N131" s="58" t="s">
        <v>38</v>
      </c>
      <c r="O131" s="58" t="s">
        <v>183</v>
      </c>
      <c r="P131" s="58" t="s">
        <v>184</v>
      </c>
      <c r="Q131" s="58" t="s">
        <v>185</v>
      </c>
      <c r="R131" s="58" t="s">
        <v>186</v>
      </c>
      <c r="S131" s="58" t="s">
        <v>187</v>
      </c>
      <c r="T131" s="59" t="s">
        <v>188</v>
      </c>
    </row>
    <row r="132" spans="2:65" s="1" customFormat="1" ht="22.9" customHeight="1">
      <c r="B132" s="30"/>
      <c r="C132" s="62" t="s">
        <v>189</v>
      </c>
      <c r="J132" s="127">
        <f>BK132</f>
        <v>0</v>
      </c>
      <c r="L132" s="30"/>
      <c r="M132" s="60"/>
      <c r="N132" s="51"/>
      <c r="O132" s="51"/>
      <c r="P132" s="128">
        <f>P133+P166</f>
        <v>0</v>
      </c>
      <c r="Q132" s="51"/>
      <c r="R132" s="128">
        <f>R133+R166</f>
        <v>0</v>
      </c>
      <c r="S132" s="51"/>
      <c r="T132" s="129">
        <f>T133+T166</f>
        <v>0</v>
      </c>
      <c r="AT132" s="15" t="s">
        <v>73</v>
      </c>
      <c r="AU132" s="15" t="s">
        <v>156</v>
      </c>
      <c r="BK132" s="130">
        <f>BK133+BK166</f>
        <v>0</v>
      </c>
    </row>
    <row r="133" spans="2:65" s="11" customFormat="1" ht="25.9" customHeight="1">
      <c r="B133" s="131"/>
      <c r="D133" s="132" t="s">
        <v>73</v>
      </c>
      <c r="E133" s="133" t="s">
        <v>215</v>
      </c>
      <c r="F133" s="133" t="s">
        <v>216</v>
      </c>
      <c r="I133" s="134"/>
      <c r="J133" s="135">
        <f>BK133</f>
        <v>0</v>
      </c>
      <c r="L133" s="131"/>
      <c r="M133" s="136"/>
      <c r="P133" s="137">
        <f>P134+P137+P163</f>
        <v>0</v>
      </c>
      <c r="R133" s="137">
        <f>R134+R137+R163</f>
        <v>0</v>
      </c>
      <c r="T133" s="138">
        <f>T134+T137+T163</f>
        <v>0</v>
      </c>
      <c r="AR133" s="132" t="s">
        <v>84</v>
      </c>
      <c r="AT133" s="139" t="s">
        <v>73</v>
      </c>
      <c r="AU133" s="139" t="s">
        <v>74</v>
      </c>
      <c r="AY133" s="132" t="s">
        <v>193</v>
      </c>
      <c r="BK133" s="140">
        <f>BK134+BK137+BK163</f>
        <v>0</v>
      </c>
    </row>
    <row r="134" spans="2:65" s="11" customFormat="1" ht="22.9" customHeight="1">
      <c r="B134" s="131"/>
      <c r="D134" s="132" t="s">
        <v>73</v>
      </c>
      <c r="E134" s="141" t="s">
        <v>217</v>
      </c>
      <c r="F134" s="141" t="s">
        <v>218</v>
      </c>
      <c r="I134" s="134"/>
      <c r="J134" s="142">
        <f>BK134</f>
        <v>0</v>
      </c>
      <c r="L134" s="131"/>
      <c r="M134" s="136"/>
      <c r="P134" s="137">
        <f>SUM(P135:P136)</f>
        <v>0</v>
      </c>
      <c r="R134" s="137">
        <f>SUM(R135:R136)</f>
        <v>0</v>
      </c>
      <c r="T134" s="138">
        <f>SUM(T135:T136)</f>
        <v>0</v>
      </c>
      <c r="AR134" s="132" t="s">
        <v>84</v>
      </c>
      <c r="AT134" s="139" t="s">
        <v>73</v>
      </c>
      <c r="AU134" s="139" t="s">
        <v>82</v>
      </c>
      <c r="AY134" s="132" t="s">
        <v>193</v>
      </c>
      <c r="BK134" s="140">
        <f>SUM(BK135:BK136)</f>
        <v>0</v>
      </c>
    </row>
    <row r="135" spans="2:65" s="1" customFormat="1" ht="37.9" customHeight="1">
      <c r="B135" s="114"/>
      <c r="C135" s="157" t="s">
        <v>82</v>
      </c>
      <c r="D135" s="157" t="s">
        <v>207</v>
      </c>
      <c r="E135" s="158" t="s">
        <v>597</v>
      </c>
      <c r="F135" s="159" t="s">
        <v>598</v>
      </c>
      <c r="G135" s="160" t="s">
        <v>221</v>
      </c>
      <c r="H135" s="161">
        <v>10</v>
      </c>
      <c r="I135" s="162"/>
      <c r="J135" s="163">
        <f>ROUND(I135*H135,2)</f>
        <v>0</v>
      </c>
      <c r="K135" s="159" t="s">
        <v>239</v>
      </c>
      <c r="L135" s="30"/>
      <c r="M135" s="164" t="s">
        <v>1</v>
      </c>
      <c r="N135" s="113" t="s">
        <v>39</v>
      </c>
      <c r="P135" s="153">
        <f>O135*H135</f>
        <v>0</v>
      </c>
      <c r="Q135" s="153">
        <v>0</v>
      </c>
      <c r="R135" s="153">
        <f>Q135*H135</f>
        <v>0</v>
      </c>
      <c r="S135" s="153">
        <v>0</v>
      </c>
      <c r="T135" s="154">
        <f>S135*H135</f>
        <v>0</v>
      </c>
      <c r="AR135" s="155" t="s">
        <v>222</v>
      </c>
      <c r="AT135" s="155" t="s">
        <v>207</v>
      </c>
      <c r="AU135" s="155" t="s">
        <v>84</v>
      </c>
      <c r="AY135" s="15" t="s">
        <v>193</v>
      </c>
      <c r="BE135" s="156">
        <f>IF(N135="základní",J135,0)</f>
        <v>0</v>
      </c>
      <c r="BF135" s="156">
        <f>IF(N135="snížená",J135,0)</f>
        <v>0</v>
      </c>
      <c r="BG135" s="156">
        <f>IF(N135="zákl. přenesená",J135,0)</f>
        <v>0</v>
      </c>
      <c r="BH135" s="156">
        <f>IF(N135="sníž. přenesená",J135,0)</f>
        <v>0</v>
      </c>
      <c r="BI135" s="156">
        <f>IF(N135="nulová",J135,0)</f>
        <v>0</v>
      </c>
      <c r="BJ135" s="15" t="s">
        <v>82</v>
      </c>
      <c r="BK135" s="156">
        <f>ROUND(I135*H135,2)</f>
        <v>0</v>
      </c>
      <c r="BL135" s="15" t="s">
        <v>222</v>
      </c>
      <c r="BM135" s="155" t="s">
        <v>84</v>
      </c>
    </row>
    <row r="136" spans="2:65" s="1" customFormat="1" ht="11.25">
      <c r="B136" s="30"/>
      <c r="D136" s="180" t="s">
        <v>286</v>
      </c>
      <c r="F136" s="181" t="s">
        <v>599</v>
      </c>
      <c r="I136" s="115"/>
      <c r="L136" s="30"/>
      <c r="M136" s="182"/>
      <c r="T136" s="54"/>
      <c r="AT136" s="15" t="s">
        <v>286</v>
      </c>
      <c r="AU136" s="15" t="s">
        <v>84</v>
      </c>
    </row>
    <row r="137" spans="2:65" s="11" customFormat="1" ht="22.9" customHeight="1">
      <c r="B137" s="131"/>
      <c r="D137" s="132" t="s">
        <v>73</v>
      </c>
      <c r="E137" s="141" t="s">
        <v>600</v>
      </c>
      <c r="F137" s="141" t="s">
        <v>601</v>
      </c>
      <c r="I137" s="134"/>
      <c r="J137" s="142">
        <f>BK137</f>
        <v>0</v>
      </c>
      <c r="L137" s="131"/>
      <c r="M137" s="136"/>
      <c r="P137" s="137">
        <f>SUM(P138:P162)</f>
        <v>0</v>
      </c>
      <c r="R137" s="137">
        <f>SUM(R138:R162)</f>
        <v>0</v>
      </c>
      <c r="T137" s="138">
        <f>SUM(T138:T162)</f>
        <v>0</v>
      </c>
      <c r="AR137" s="132" t="s">
        <v>84</v>
      </c>
      <c r="AT137" s="139" t="s">
        <v>73</v>
      </c>
      <c r="AU137" s="139" t="s">
        <v>82</v>
      </c>
      <c r="AY137" s="132" t="s">
        <v>193</v>
      </c>
      <c r="BK137" s="140">
        <f>SUM(BK138:BK162)</f>
        <v>0</v>
      </c>
    </row>
    <row r="138" spans="2:65" s="1" customFormat="1" ht="21.75" customHeight="1">
      <c r="B138" s="114"/>
      <c r="C138" s="157" t="s">
        <v>84</v>
      </c>
      <c r="D138" s="157" t="s">
        <v>207</v>
      </c>
      <c r="E138" s="158" t="s">
        <v>602</v>
      </c>
      <c r="F138" s="159" t="s">
        <v>603</v>
      </c>
      <c r="G138" s="160" t="s">
        <v>258</v>
      </c>
      <c r="H138" s="161">
        <v>15</v>
      </c>
      <c r="I138" s="162"/>
      <c r="J138" s="163">
        <f>ROUND(I138*H138,2)</f>
        <v>0</v>
      </c>
      <c r="K138" s="159" t="s">
        <v>1</v>
      </c>
      <c r="L138" s="30"/>
      <c r="M138" s="164" t="s">
        <v>1</v>
      </c>
      <c r="N138" s="113" t="s">
        <v>39</v>
      </c>
      <c r="P138" s="153">
        <f>O138*H138</f>
        <v>0</v>
      </c>
      <c r="Q138" s="153">
        <v>0</v>
      </c>
      <c r="R138" s="153">
        <f>Q138*H138</f>
        <v>0</v>
      </c>
      <c r="S138" s="153">
        <v>0</v>
      </c>
      <c r="T138" s="154">
        <f>S138*H138</f>
        <v>0</v>
      </c>
      <c r="AR138" s="155" t="s">
        <v>222</v>
      </c>
      <c r="AT138" s="155" t="s">
        <v>207</v>
      </c>
      <c r="AU138" s="155" t="s">
        <v>84</v>
      </c>
      <c r="AY138" s="15" t="s">
        <v>193</v>
      </c>
      <c r="BE138" s="156">
        <f>IF(N138="základní",J138,0)</f>
        <v>0</v>
      </c>
      <c r="BF138" s="156">
        <f>IF(N138="snížená",J138,0)</f>
        <v>0</v>
      </c>
      <c r="BG138" s="156">
        <f>IF(N138="zákl. přenesená",J138,0)</f>
        <v>0</v>
      </c>
      <c r="BH138" s="156">
        <f>IF(N138="sníž. přenesená",J138,0)</f>
        <v>0</v>
      </c>
      <c r="BI138" s="156">
        <f>IF(N138="nulová",J138,0)</f>
        <v>0</v>
      </c>
      <c r="BJ138" s="15" t="s">
        <v>82</v>
      </c>
      <c r="BK138" s="156">
        <f>ROUND(I138*H138,2)</f>
        <v>0</v>
      </c>
      <c r="BL138" s="15" t="s">
        <v>222</v>
      </c>
      <c r="BM138" s="155" t="s">
        <v>192</v>
      </c>
    </row>
    <row r="139" spans="2:65" s="1" customFormat="1" ht="24.2" customHeight="1">
      <c r="B139" s="114"/>
      <c r="C139" s="143" t="s">
        <v>203</v>
      </c>
      <c r="D139" s="143" t="s">
        <v>196</v>
      </c>
      <c r="E139" s="144" t="s">
        <v>604</v>
      </c>
      <c r="F139" s="145" t="s">
        <v>605</v>
      </c>
      <c r="G139" s="146" t="s">
        <v>258</v>
      </c>
      <c r="H139" s="147">
        <v>100</v>
      </c>
      <c r="I139" s="148"/>
      <c r="J139" s="149">
        <f>ROUND(I139*H139,2)</f>
        <v>0</v>
      </c>
      <c r="K139" s="145" t="s">
        <v>1</v>
      </c>
      <c r="L139" s="150"/>
      <c r="M139" s="151" t="s">
        <v>1</v>
      </c>
      <c r="N139" s="152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231</v>
      </c>
      <c r="AT139" s="155" t="s">
        <v>196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222</v>
      </c>
      <c r="BM139" s="155" t="s">
        <v>206</v>
      </c>
    </row>
    <row r="140" spans="2:65" s="1" customFormat="1" ht="21.75" customHeight="1">
      <c r="B140" s="114"/>
      <c r="C140" s="157" t="s">
        <v>192</v>
      </c>
      <c r="D140" s="157" t="s">
        <v>207</v>
      </c>
      <c r="E140" s="158" t="s">
        <v>606</v>
      </c>
      <c r="F140" s="159" t="s">
        <v>607</v>
      </c>
      <c r="G140" s="160" t="s">
        <v>258</v>
      </c>
      <c r="H140" s="161">
        <v>1</v>
      </c>
      <c r="I140" s="162"/>
      <c r="J140" s="163">
        <f>ROUND(I140*H140,2)</f>
        <v>0</v>
      </c>
      <c r="K140" s="159" t="s">
        <v>239</v>
      </c>
      <c r="L140" s="30"/>
      <c r="M140" s="164" t="s">
        <v>1</v>
      </c>
      <c r="N140" s="113" t="s">
        <v>39</v>
      </c>
      <c r="P140" s="153">
        <f>O140*H140</f>
        <v>0</v>
      </c>
      <c r="Q140" s="153">
        <v>0</v>
      </c>
      <c r="R140" s="153">
        <f>Q140*H140</f>
        <v>0</v>
      </c>
      <c r="S140" s="153">
        <v>0</v>
      </c>
      <c r="T140" s="154">
        <f>S140*H140</f>
        <v>0</v>
      </c>
      <c r="AR140" s="155" t="s">
        <v>222</v>
      </c>
      <c r="AT140" s="155" t="s">
        <v>207</v>
      </c>
      <c r="AU140" s="155" t="s">
        <v>84</v>
      </c>
      <c r="AY140" s="15" t="s">
        <v>193</v>
      </c>
      <c r="BE140" s="156">
        <f>IF(N140="základní",J140,0)</f>
        <v>0</v>
      </c>
      <c r="BF140" s="156">
        <f>IF(N140="snížená",J140,0)</f>
        <v>0</v>
      </c>
      <c r="BG140" s="156">
        <f>IF(N140="zákl. přenesená",J140,0)</f>
        <v>0</v>
      </c>
      <c r="BH140" s="156">
        <f>IF(N140="sníž. přenesená",J140,0)</f>
        <v>0</v>
      </c>
      <c r="BI140" s="156">
        <f>IF(N140="nulová",J140,0)</f>
        <v>0</v>
      </c>
      <c r="BJ140" s="15" t="s">
        <v>82</v>
      </c>
      <c r="BK140" s="156">
        <f>ROUND(I140*H140,2)</f>
        <v>0</v>
      </c>
      <c r="BL140" s="15" t="s">
        <v>222</v>
      </c>
      <c r="BM140" s="155" t="s">
        <v>200</v>
      </c>
    </row>
    <row r="141" spans="2:65" s="1" customFormat="1" ht="11.25">
      <c r="B141" s="30"/>
      <c r="D141" s="180" t="s">
        <v>286</v>
      </c>
      <c r="F141" s="181" t="s">
        <v>608</v>
      </c>
      <c r="I141" s="115"/>
      <c r="L141" s="30"/>
      <c r="M141" s="182"/>
      <c r="T141" s="54"/>
      <c r="AT141" s="15" t="s">
        <v>286</v>
      </c>
      <c r="AU141" s="15" t="s">
        <v>84</v>
      </c>
    </row>
    <row r="142" spans="2:65" s="1" customFormat="1" ht="16.5" customHeight="1">
      <c r="B142" s="114"/>
      <c r="C142" s="143" t="s">
        <v>211</v>
      </c>
      <c r="D142" s="143" t="s">
        <v>196</v>
      </c>
      <c r="E142" s="144" t="s">
        <v>609</v>
      </c>
      <c r="F142" s="145" t="s">
        <v>610</v>
      </c>
      <c r="G142" s="146" t="s">
        <v>258</v>
      </c>
      <c r="H142" s="147">
        <v>1</v>
      </c>
      <c r="I142" s="148"/>
      <c r="J142" s="149">
        <f t="shared" ref="J142:J162" si="5">ROUND(I142*H142,2)</f>
        <v>0</v>
      </c>
      <c r="K142" s="145" t="s">
        <v>1</v>
      </c>
      <c r="L142" s="150"/>
      <c r="M142" s="151" t="s">
        <v>1</v>
      </c>
      <c r="N142" s="152" t="s">
        <v>39</v>
      </c>
      <c r="P142" s="153">
        <f t="shared" ref="P142:P162" si="6">O142*H142</f>
        <v>0</v>
      </c>
      <c r="Q142" s="153">
        <v>0</v>
      </c>
      <c r="R142" s="153">
        <f t="shared" ref="R142:R162" si="7">Q142*H142</f>
        <v>0</v>
      </c>
      <c r="S142" s="153">
        <v>0</v>
      </c>
      <c r="T142" s="154">
        <f t="shared" ref="T142:T162" si="8">S142*H142</f>
        <v>0</v>
      </c>
      <c r="AR142" s="155" t="s">
        <v>231</v>
      </c>
      <c r="AT142" s="155" t="s">
        <v>196</v>
      </c>
      <c r="AU142" s="155" t="s">
        <v>84</v>
      </c>
      <c r="AY142" s="15" t="s">
        <v>193</v>
      </c>
      <c r="BE142" s="156">
        <f t="shared" ref="BE142:BE162" si="9">IF(N142="základní",J142,0)</f>
        <v>0</v>
      </c>
      <c r="BF142" s="156">
        <f t="shared" ref="BF142:BF162" si="10">IF(N142="snížená",J142,0)</f>
        <v>0</v>
      </c>
      <c r="BG142" s="156">
        <f t="shared" ref="BG142:BG162" si="11">IF(N142="zákl. přenesená",J142,0)</f>
        <v>0</v>
      </c>
      <c r="BH142" s="156">
        <f t="shared" ref="BH142:BH162" si="12">IF(N142="sníž. přenesená",J142,0)</f>
        <v>0</v>
      </c>
      <c r="BI142" s="156">
        <f t="shared" ref="BI142:BI162" si="13">IF(N142="nulová",J142,0)</f>
        <v>0</v>
      </c>
      <c r="BJ142" s="15" t="s">
        <v>82</v>
      </c>
      <c r="BK142" s="156">
        <f t="shared" ref="BK142:BK162" si="14">ROUND(I142*H142,2)</f>
        <v>0</v>
      </c>
      <c r="BL142" s="15" t="s">
        <v>222</v>
      </c>
      <c r="BM142" s="155" t="s">
        <v>214</v>
      </c>
    </row>
    <row r="143" spans="2:65" s="1" customFormat="1" ht="24.2" customHeight="1">
      <c r="B143" s="114"/>
      <c r="C143" s="157" t="s">
        <v>206</v>
      </c>
      <c r="D143" s="157" t="s">
        <v>207</v>
      </c>
      <c r="E143" s="158" t="s">
        <v>611</v>
      </c>
      <c r="F143" s="159" t="s">
        <v>612</v>
      </c>
      <c r="G143" s="160" t="s">
        <v>258</v>
      </c>
      <c r="H143" s="161">
        <v>1</v>
      </c>
      <c r="I143" s="162"/>
      <c r="J143" s="163">
        <f t="shared" si="5"/>
        <v>0</v>
      </c>
      <c r="K143" s="159" t="s">
        <v>1</v>
      </c>
      <c r="L143" s="30"/>
      <c r="M143" s="164" t="s">
        <v>1</v>
      </c>
      <c r="N143" s="113" t="s">
        <v>39</v>
      </c>
      <c r="P143" s="153">
        <f t="shared" si="6"/>
        <v>0</v>
      </c>
      <c r="Q143" s="153">
        <v>0</v>
      </c>
      <c r="R143" s="153">
        <f t="shared" si="7"/>
        <v>0</v>
      </c>
      <c r="S143" s="153">
        <v>0</v>
      </c>
      <c r="T143" s="154">
        <f t="shared" si="8"/>
        <v>0</v>
      </c>
      <c r="AR143" s="155" t="s">
        <v>222</v>
      </c>
      <c r="AT143" s="155" t="s">
        <v>207</v>
      </c>
      <c r="AU143" s="155" t="s">
        <v>84</v>
      </c>
      <c r="AY143" s="15" t="s">
        <v>193</v>
      </c>
      <c r="BE143" s="156">
        <f t="shared" si="9"/>
        <v>0</v>
      </c>
      <c r="BF143" s="156">
        <f t="shared" si="10"/>
        <v>0</v>
      </c>
      <c r="BG143" s="156">
        <f t="shared" si="11"/>
        <v>0</v>
      </c>
      <c r="BH143" s="156">
        <f t="shared" si="12"/>
        <v>0</v>
      </c>
      <c r="BI143" s="156">
        <f t="shared" si="13"/>
        <v>0</v>
      </c>
      <c r="BJ143" s="15" t="s">
        <v>82</v>
      </c>
      <c r="BK143" s="156">
        <f t="shared" si="14"/>
        <v>0</v>
      </c>
      <c r="BL143" s="15" t="s">
        <v>222</v>
      </c>
      <c r="BM143" s="155" t="s">
        <v>223</v>
      </c>
    </row>
    <row r="144" spans="2:65" s="1" customFormat="1" ht="24.2" customHeight="1">
      <c r="B144" s="114"/>
      <c r="C144" s="143" t="s">
        <v>228</v>
      </c>
      <c r="D144" s="143" t="s">
        <v>196</v>
      </c>
      <c r="E144" s="144" t="s">
        <v>613</v>
      </c>
      <c r="F144" s="145" t="s">
        <v>614</v>
      </c>
      <c r="G144" s="146" t="s">
        <v>258</v>
      </c>
      <c r="H144" s="147">
        <v>1</v>
      </c>
      <c r="I144" s="148"/>
      <c r="J144" s="149">
        <f t="shared" si="5"/>
        <v>0</v>
      </c>
      <c r="K144" s="145" t="s">
        <v>1</v>
      </c>
      <c r="L144" s="150"/>
      <c r="M144" s="151" t="s">
        <v>1</v>
      </c>
      <c r="N144" s="152" t="s">
        <v>39</v>
      </c>
      <c r="P144" s="153">
        <f t="shared" si="6"/>
        <v>0</v>
      </c>
      <c r="Q144" s="153">
        <v>0</v>
      </c>
      <c r="R144" s="153">
        <f t="shared" si="7"/>
        <v>0</v>
      </c>
      <c r="S144" s="153">
        <v>0</v>
      </c>
      <c r="T144" s="154">
        <f t="shared" si="8"/>
        <v>0</v>
      </c>
      <c r="AR144" s="155" t="s">
        <v>231</v>
      </c>
      <c r="AT144" s="155" t="s">
        <v>196</v>
      </c>
      <c r="AU144" s="155" t="s">
        <v>84</v>
      </c>
      <c r="AY144" s="15" t="s">
        <v>193</v>
      </c>
      <c r="BE144" s="156">
        <f t="shared" si="9"/>
        <v>0</v>
      </c>
      <c r="BF144" s="156">
        <f t="shared" si="10"/>
        <v>0</v>
      </c>
      <c r="BG144" s="156">
        <f t="shared" si="11"/>
        <v>0</v>
      </c>
      <c r="BH144" s="156">
        <f t="shared" si="12"/>
        <v>0</v>
      </c>
      <c r="BI144" s="156">
        <f t="shared" si="13"/>
        <v>0</v>
      </c>
      <c r="BJ144" s="15" t="s">
        <v>82</v>
      </c>
      <c r="BK144" s="156">
        <f t="shared" si="14"/>
        <v>0</v>
      </c>
      <c r="BL144" s="15" t="s">
        <v>222</v>
      </c>
      <c r="BM144" s="155" t="s">
        <v>232</v>
      </c>
    </row>
    <row r="145" spans="2:65" s="1" customFormat="1" ht="16.5" customHeight="1">
      <c r="B145" s="114"/>
      <c r="C145" s="157" t="s">
        <v>200</v>
      </c>
      <c r="D145" s="157" t="s">
        <v>207</v>
      </c>
      <c r="E145" s="158" t="s">
        <v>615</v>
      </c>
      <c r="F145" s="159" t="s">
        <v>616</v>
      </c>
      <c r="G145" s="160" t="s">
        <v>258</v>
      </c>
      <c r="H145" s="161">
        <v>1</v>
      </c>
      <c r="I145" s="162"/>
      <c r="J145" s="163">
        <f t="shared" si="5"/>
        <v>0</v>
      </c>
      <c r="K145" s="159" t="s">
        <v>1</v>
      </c>
      <c r="L145" s="30"/>
      <c r="M145" s="164" t="s">
        <v>1</v>
      </c>
      <c r="N145" s="113" t="s">
        <v>39</v>
      </c>
      <c r="P145" s="153">
        <f t="shared" si="6"/>
        <v>0</v>
      </c>
      <c r="Q145" s="153">
        <v>0</v>
      </c>
      <c r="R145" s="153">
        <f t="shared" si="7"/>
        <v>0</v>
      </c>
      <c r="S145" s="153">
        <v>0</v>
      </c>
      <c r="T145" s="154">
        <f t="shared" si="8"/>
        <v>0</v>
      </c>
      <c r="AR145" s="155" t="s">
        <v>222</v>
      </c>
      <c r="AT145" s="155" t="s">
        <v>207</v>
      </c>
      <c r="AU145" s="155" t="s">
        <v>84</v>
      </c>
      <c r="AY145" s="15" t="s">
        <v>193</v>
      </c>
      <c r="BE145" s="156">
        <f t="shared" si="9"/>
        <v>0</v>
      </c>
      <c r="BF145" s="156">
        <f t="shared" si="10"/>
        <v>0</v>
      </c>
      <c r="BG145" s="156">
        <f t="shared" si="11"/>
        <v>0</v>
      </c>
      <c r="BH145" s="156">
        <f t="shared" si="12"/>
        <v>0</v>
      </c>
      <c r="BI145" s="156">
        <f t="shared" si="13"/>
        <v>0</v>
      </c>
      <c r="BJ145" s="15" t="s">
        <v>82</v>
      </c>
      <c r="BK145" s="156">
        <f t="shared" si="14"/>
        <v>0</v>
      </c>
      <c r="BL145" s="15" t="s">
        <v>222</v>
      </c>
      <c r="BM145" s="155" t="s">
        <v>222</v>
      </c>
    </row>
    <row r="146" spans="2:65" s="1" customFormat="1" ht="37.9" customHeight="1">
      <c r="B146" s="114"/>
      <c r="C146" s="143" t="s">
        <v>236</v>
      </c>
      <c r="D146" s="143" t="s">
        <v>196</v>
      </c>
      <c r="E146" s="144" t="s">
        <v>617</v>
      </c>
      <c r="F146" s="145" t="s">
        <v>618</v>
      </c>
      <c r="G146" s="146" t="s">
        <v>258</v>
      </c>
      <c r="H146" s="147">
        <v>1</v>
      </c>
      <c r="I146" s="148"/>
      <c r="J146" s="149">
        <f t="shared" si="5"/>
        <v>0</v>
      </c>
      <c r="K146" s="145" t="s">
        <v>1</v>
      </c>
      <c r="L146" s="150"/>
      <c r="M146" s="151" t="s">
        <v>1</v>
      </c>
      <c r="N146" s="152" t="s">
        <v>39</v>
      </c>
      <c r="P146" s="153">
        <f t="shared" si="6"/>
        <v>0</v>
      </c>
      <c r="Q146" s="153">
        <v>0</v>
      </c>
      <c r="R146" s="153">
        <f t="shared" si="7"/>
        <v>0</v>
      </c>
      <c r="S146" s="153">
        <v>0</v>
      </c>
      <c r="T146" s="154">
        <f t="shared" si="8"/>
        <v>0</v>
      </c>
      <c r="AR146" s="155" t="s">
        <v>231</v>
      </c>
      <c r="AT146" s="155" t="s">
        <v>196</v>
      </c>
      <c r="AU146" s="155" t="s">
        <v>84</v>
      </c>
      <c r="AY146" s="15" t="s">
        <v>193</v>
      </c>
      <c r="BE146" s="156">
        <f t="shared" si="9"/>
        <v>0</v>
      </c>
      <c r="BF146" s="156">
        <f t="shared" si="10"/>
        <v>0</v>
      </c>
      <c r="BG146" s="156">
        <f t="shared" si="11"/>
        <v>0</v>
      </c>
      <c r="BH146" s="156">
        <f t="shared" si="12"/>
        <v>0</v>
      </c>
      <c r="BI146" s="156">
        <f t="shared" si="13"/>
        <v>0</v>
      </c>
      <c r="BJ146" s="15" t="s">
        <v>82</v>
      </c>
      <c r="BK146" s="156">
        <f t="shared" si="14"/>
        <v>0</v>
      </c>
      <c r="BL146" s="15" t="s">
        <v>222</v>
      </c>
      <c r="BM146" s="155" t="s">
        <v>240</v>
      </c>
    </row>
    <row r="147" spans="2:65" s="1" customFormat="1" ht="16.5" customHeight="1">
      <c r="B147" s="114"/>
      <c r="C147" s="157" t="s">
        <v>214</v>
      </c>
      <c r="D147" s="157" t="s">
        <v>207</v>
      </c>
      <c r="E147" s="158" t="s">
        <v>619</v>
      </c>
      <c r="F147" s="159" t="s">
        <v>620</v>
      </c>
      <c r="G147" s="160" t="s">
        <v>258</v>
      </c>
      <c r="H147" s="161">
        <v>1</v>
      </c>
      <c r="I147" s="162"/>
      <c r="J147" s="163">
        <f t="shared" si="5"/>
        <v>0</v>
      </c>
      <c r="K147" s="159" t="s">
        <v>1</v>
      </c>
      <c r="L147" s="30"/>
      <c r="M147" s="164" t="s">
        <v>1</v>
      </c>
      <c r="N147" s="113" t="s">
        <v>39</v>
      </c>
      <c r="P147" s="153">
        <f t="shared" si="6"/>
        <v>0</v>
      </c>
      <c r="Q147" s="153">
        <v>0</v>
      </c>
      <c r="R147" s="153">
        <f t="shared" si="7"/>
        <v>0</v>
      </c>
      <c r="S147" s="153">
        <v>0</v>
      </c>
      <c r="T147" s="154">
        <f t="shared" si="8"/>
        <v>0</v>
      </c>
      <c r="AR147" s="155" t="s">
        <v>222</v>
      </c>
      <c r="AT147" s="155" t="s">
        <v>207</v>
      </c>
      <c r="AU147" s="155" t="s">
        <v>84</v>
      </c>
      <c r="AY147" s="15" t="s">
        <v>193</v>
      </c>
      <c r="BE147" s="156">
        <f t="shared" si="9"/>
        <v>0</v>
      </c>
      <c r="BF147" s="156">
        <f t="shared" si="10"/>
        <v>0</v>
      </c>
      <c r="BG147" s="156">
        <f t="shared" si="11"/>
        <v>0</v>
      </c>
      <c r="BH147" s="156">
        <f t="shared" si="12"/>
        <v>0</v>
      </c>
      <c r="BI147" s="156">
        <f t="shared" si="13"/>
        <v>0</v>
      </c>
      <c r="BJ147" s="15" t="s">
        <v>82</v>
      </c>
      <c r="BK147" s="156">
        <f t="shared" si="14"/>
        <v>0</v>
      </c>
      <c r="BL147" s="15" t="s">
        <v>222</v>
      </c>
      <c r="BM147" s="155" t="s">
        <v>243</v>
      </c>
    </row>
    <row r="148" spans="2:65" s="1" customFormat="1" ht="16.5" customHeight="1">
      <c r="B148" s="114"/>
      <c r="C148" s="143" t="s">
        <v>244</v>
      </c>
      <c r="D148" s="143" t="s">
        <v>196</v>
      </c>
      <c r="E148" s="144" t="s">
        <v>621</v>
      </c>
      <c r="F148" s="145" t="s">
        <v>622</v>
      </c>
      <c r="G148" s="146" t="s">
        <v>258</v>
      </c>
      <c r="H148" s="147">
        <v>1</v>
      </c>
      <c r="I148" s="148"/>
      <c r="J148" s="149">
        <f t="shared" si="5"/>
        <v>0</v>
      </c>
      <c r="K148" s="145" t="s">
        <v>1</v>
      </c>
      <c r="L148" s="150"/>
      <c r="M148" s="151" t="s">
        <v>1</v>
      </c>
      <c r="N148" s="152" t="s">
        <v>39</v>
      </c>
      <c r="P148" s="153">
        <f t="shared" si="6"/>
        <v>0</v>
      </c>
      <c r="Q148" s="153">
        <v>0</v>
      </c>
      <c r="R148" s="153">
        <f t="shared" si="7"/>
        <v>0</v>
      </c>
      <c r="S148" s="153">
        <v>0</v>
      </c>
      <c r="T148" s="154">
        <f t="shared" si="8"/>
        <v>0</v>
      </c>
      <c r="AR148" s="155" t="s">
        <v>231</v>
      </c>
      <c r="AT148" s="155" t="s">
        <v>196</v>
      </c>
      <c r="AU148" s="155" t="s">
        <v>84</v>
      </c>
      <c r="AY148" s="15" t="s">
        <v>193</v>
      </c>
      <c r="BE148" s="156">
        <f t="shared" si="9"/>
        <v>0</v>
      </c>
      <c r="BF148" s="156">
        <f t="shared" si="10"/>
        <v>0</v>
      </c>
      <c r="BG148" s="156">
        <f t="shared" si="11"/>
        <v>0</v>
      </c>
      <c r="BH148" s="156">
        <f t="shared" si="12"/>
        <v>0</v>
      </c>
      <c r="BI148" s="156">
        <f t="shared" si="13"/>
        <v>0</v>
      </c>
      <c r="BJ148" s="15" t="s">
        <v>82</v>
      </c>
      <c r="BK148" s="156">
        <f t="shared" si="14"/>
        <v>0</v>
      </c>
      <c r="BL148" s="15" t="s">
        <v>222</v>
      </c>
      <c r="BM148" s="155" t="s">
        <v>247</v>
      </c>
    </row>
    <row r="149" spans="2:65" s="1" customFormat="1" ht="16.5" customHeight="1">
      <c r="B149" s="114"/>
      <c r="C149" s="143" t="s">
        <v>223</v>
      </c>
      <c r="D149" s="143" t="s">
        <v>196</v>
      </c>
      <c r="E149" s="144" t="s">
        <v>623</v>
      </c>
      <c r="F149" s="145" t="s">
        <v>624</v>
      </c>
      <c r="G149" s="146" t="s">
        <v>221</v>
      </c>
      <c r="H149" s="147">
        <v>20</v>
      </c>
      <c r="I149" s="148"/>
      <c r="J149" s="149">
        <f t="shared" si="5"/>
        <v>0</v>
      </c>
      <c r="K149" s="145" t="s">
        <v>239</v>
      </c>
      <c r="L149" s="150"/>
      <c r="M149" s="151" t="s">
        <v>1</v>
      </c>
      <c r="N149" s="152" t="s">
        <v>39</v>
      </c>
      <c r="P149" s="153">
        <f t="shared" si="6"/>
        <v>0</v>
      </c>
      <c r="Q149" s="153">
        <v>0</v>
      </c>
      <c r="R149" s="153">
        <f t="shared" si="7"/>
        <v>0</v>
      </c>
      <c r="S149" s="153">
        <v>0</v>
      </c>
      <c r="T149" s="154">
        <f t="shared" si="8"/>
        <v>0</v>
      </c>
      <c r="AR149" s="155" t="s">
        <v>231</v>
      </c>
      <c r="AT149" s="155" t="s">
        <v>196</v>
      </c>
      <c r="AU149" s="155" t="s">
        <v>84</v>
      </c>
      <c r="AY149" s="15" t="s">
        <v>193</v>
      </c>
      <c r="BE149" s="156">
        <f t="shared" si="9"/>
        <v>0</v>
      </c>
      <c r="BF149" s="156">
        <f t="shared" si="10"/>
        <v>0</v>
      </c>
      <c r="BG149" s="156">
        <f t="shared" si="11"/>
        <v>0</v>
      </c>
      <c r="BH149" s="156">
        <f t="shared" si="12"/>
        <v>0</v>
      </c>
      <c r="BI149" s="156">
        <f t="shared" si="13"/>
        <v>0</v>
      </c>
      <c r="BJ149" s="15" t="s">
        <v>82</v>
      </c>
      <c r="BK149" s="156">
        <f t="shared" si="14"/>
        <v>0</v>
      </c>
      <c r="BL149" s="15" t="s">
        <v>222</v>
      </c>
      <c r="BM149" s="155" t="s">
        <v>251</v>
      </c>
    </row>
    <row r="150" spans="2:65" s="1" customFormat="1" ht="21.75" customHeight="1">
      <c r="B150" s="114"/>
      <c r="C150" s="157" t="s">
        <v>252</v>
      </c>
      <c r="D150" s="157" t="s">
        <v>207</v>
      </c>
      <c r="E150" s="158" t="s">
        <v>625</v>
      </c>
      <c r="F150" s="159" t="s">
        <v>626</v>
      </c>
      <c r="G150" s="160" t="s">
        <v>258</v>
      </c>
      <c r="H150" s="161">
        <v>2</v>
      </c>
      <c r="I150" s="162"/>
      <c r="J150" s="163">
        <f t="shared" si="5"/>
        <v>0</v>
      </c>
      <c r="K150" s="159" t="s">
        <v>1</v>
      </c>
      <c r="L150" s="30"/>
      <c r="M150" s="164" t="s">
        <v>1</v>
      </c>
      <c r="N150" s="113" t="s">
        <v>39</v>
      </c>
      <c r="P150" s="153">
        <f t="shared" si="6"/>
        <v>0</v>
      </c>
      <c r="Q150" s="153">
        <v>0</v>
      </c>
      <c r="R150" s="153">
        <f t="shared" si="7"/>
        <v>0</v>
      </c>
      <c r="S150" s="153">
        <v>0</v>
      </c>
      <c r="T150" s="154">
        <f t="shared" si="8"/>
        <v>0</v>
      </c>
      <c r="AR150" s="155" t="s">
        <v>222</v>
      </c>
      <c r="AT150" s="155" t="s">
        <v>207</v>
      </c>
      <c r="AU150" s="155" t="s">
        <v>84</v>
      </c>
      <c r="AY150" s="15" t="s">
        <v>193</v>
      </c>
      <c r="BE150" s="156">
        <f t="shared" si="9"/>
        <v>0</v>
      </c>
      <c r="BF150" s="156">
        <f t="shared" si="10"/>
        <v>0</v>
      </c>
      <c r="BG150" s="156">
        <f t="shared" si="11"/>
        <v>0</v>
      </c>
      <c r="BH150" s="156">
        <f t="shared" si="12"/>
        <v>0</v>
      </c>
      <c r="BI150" s="156">
        <f t="shared" si="13"/>
        <v>0</v>
      </c>
      <c r="BJ150" s="15" t="s">
        <v>82</v>
      </c>
      <c r="BK150" s="156">
        <f t="shared" si="14"/>
        <v>0</v>
      </c>
      <c r="BL150" s="15" t="s">
        <v>222</v>
      </c>
      <c r="BM150" s="155" t="s">
        <v>255</v>
      </c>
    </row>
    <row r="151" spans="2:65" s="1" customFormat="1" ht="24.2" customHeight="1">
      <c r="B151" s="114"/>
      <c r="C151" s="143" t="s">
        <v>232</v>
      </c>
      <c r="D151" s="143" t="s">
        <v>196</v>
      </c>
      <c r="E151" s="144" t="s">
        <v>627</v>
      </c>
      <c r="F151" s="145" t="s">
        <v>628</v>
      </c>
      <c r="G151" s="146" t="s">
        <v>258</v>
      </c>
      <c r="H151" s="147">
        <v>2</v>
      </c>
      <c r="I151" s="148"/>
      <c r="J151" s="149">
        <f t="shared" si="5"/>
        <v>0</v>
      </c>
      <c r="K151" s="145" t="s">
        <v>1</v>
      </c>
      <c r="L151" s="150"/>
      <c r="M151" s="151" t="s">
        <v>1</v>
      </c>
      <c r="N151" s="152" t="s">
        <v>39</v>
      </c>
      <c r="P151" s="153">
        <f t="shared" si="6"/>
        <v>0</v>
      </c>
      <c r="Q151" s="153">
        <v>0</v>
      </c>
      <c r="R151" s="153">
        <f t="shared" si="7"/>
        <v>0</v>
      </c>
      <c r="S151" s="153">
        <v>0</v>
      </c>
      <c r="T151" s="154">
        <f t="shared" si="8"/>
        <v>0</v>
      </c>
      <c r="AR151" s="155" t="s">
        <v>231</v>
      </c>
      <c r="AT151" s="155" t="s">
        <v>196</v>
      </c>
      <c r="AU151" s="155" t="s">
        <v>84</v>
      </c>
      <c r="AY151" s="15" t="s">
        <v>193</v>
      </c>
      <c r="BE151" s="156">
        <f t="shared" si="9"/>
        <v>0</v>
      </c>
      <c r="BF151" s="156">
        <f t="shared" si="10"/>
        <v>0</v>
      </c>
      <c r="BG151" s="156">
        <f t="shared" si="11"/>
        <v>0</v>
      </c>
      <c r="BH151" s="156">
        <f t="shared" si="12"/>
        <v>0</v>
      </c>
      <c r="BI151" s="156">
        <f t="shared" si="13"/>
        <v>0</v>
      </c>
      <c r="BJ151" s="15" t="s">
        <v>82</v>
      </c>
      <c r="BK151" s="156">
        <f t="shared" si="14"/>
        <v>0</v>
      </c>
      <c r="BL151" s="15" t="s">
        <v>222</v>
      </c>
      <c r="BM151" s="155" t="s">
        <v>259</v>
      </c>
    </row>
    <row r="152" spans="2:65" s="1" customFormat="1" ht="16.5" customHeight="1">
      <c r="B152" s="114"/>
      <c r="C152" s="157" t="s">
        <v>8</v>
      </c>
      <c r="D152" s="157" t="s">
        <v>207</v>
      </c>
      <c r="E152" s="158" t="s">
        <v>629</v>
      </c>
      <c r="F152" s="159" t="s">
        <v>630</v>
      </c>
      <c r="G152" s="160" t="s">
        <v>258</v>
      </c>
      <c r="H152" s="161">
        <v>3</v>
      </c>
      <c r="I152" s="162"/>
      <c r="J152" s="163">
        <f t="shared" si="5"/>
        <v>0</v>
      </c>
      <c r="K152" s="159" t="s">
        <v>1</v>
      </c>
      <c r="L152" s="30"/>
      <c r="M152" s="164" t="s">
        <v>1</v>
      </c>
      <c r="N152" s="113" t="s">
        <v>39</v>
      </c>
      <c r="P152" s="153">
        <f t="shared" si="6"/>
        <v>0</v>
      </c>
      <c r="Q152" s="153">
        <v>0</v>
      </c>
      <c r="R152" s="153">
        <f t="shared" si="7"/>
        <v>0</v>
      </c>
      <c r="S152" s="153">
        <v>0</v>
      </c>
      <c r="T152" s="154">
        <f t="shared" si="8"/>
        <v>0</v>
      </c>
      <c r="AR152" s="155" t="s">
        <v>222</v>
      </c>
      <c r="AT152" s="155" t="s">
        <v>207</v>
      </c>
      <c r="AU152" s="155" t="s">
        <v>84</v>
      </c>
      <c r="AY152" s="15" t="s">
        <v>193</v>
      </c>
      <c r="BE152" s="156">
        <f t="shared" si="9"/>
        <v>0</v>
      </c>
      <c r="BF152" s="156">
        <f t="shared" si="10"/>
        <v>0</v>
      </c>
      <c r="BG152" s="156">
        <f t="shared" si="11"/>
        <v>0</v>
      </c>
      <c r="BH152" s="156">
        <f t="shared" si="12"/>
        <v>0</v>
      </c>
      <c r="BI152" s="156">
        <f t="shared" si="13"/>
        <v>0</v>
      </c>
      <c r="BJ152" s="15" t="s">
        <v>82</v>
      </c>
      <c r="BK152" s="156">
        <f t="shared" si="14"/>
        <v>0</v>
      </c>
      <c r="BL152" s="15" t="s">
        <v>222</v>
      </c>
      <c r="BM152" s="155" t="s">
        <v>262</v>
      </c>
    </row>
    <row r="153" spans="2:65" s="1" customFormat="1" ht="16.5" customHeight="1">
      <c r="B153" s="114"/>
      <c r="C153" s="143" t="s">
        <v>222</v>
      </c>
      <c r="D153" s="143" t="s">
        <v>196</v>
      </c>
      <c r="E153" s="144" t="s">
        <v>631</v>
      </c>
      <c r="F153" s="145" t="s">
        <v>632</v>
      </c>
      <c r="G153" s="146" t="s">
        <v>258</v>
      </c>
      <c r="H153" s="147">
        <v>3</v>
      </c>
      <c r="I153" s="148"/>
      <c r="J153" s="149">
        <f t="shared" si="5"/>
        <v>0</v>
      </c>
      <c r="K153" s="145" t="s">
        <v>1</v>
      </c>
      <c r="L153" s="150"/>
      <c r="M153" s="151" t="s">
        <v>1</v>
      </c>
      <c r="N153" s="152" t="s">
        <v>39</v>
      </c>
      <c r="P153" s="153">
        <f t="shared" si="6"/>
        <v>0</v>
      </c>
      <c r="Q153" s="153">
        <v>0</v>
      </c>
      <c r="R153" s="153">
        <f t="shared" si="7"/>
        <v>0</v>
      </c>
      <c r="S153" s="153">
        <v>0</v>
      </c>
      <c r="T153" s="154">
        <f t="shared" si="8"/>
        <v>0</v>
      </c>
      <c r="AR153" s="155" t="s">
        <v>231</v>
      </c>
      <c r="AT153" s="155" t="s">
        <v>196</v>
      </c>
      <c r="AU153" s="155" t="s">
        <v>84</v>
      </c>
      <c r="AY153" s="15" t="s">
        <v>193</v>
      </c>
      <c r="BE153" s="156">
        <f t="shared" si="9"/>
        <v>0</v>
      </c>
      <c r="BF153" s="156">
        <f t="shared" si="10"/>
        <v>0</v>
      </c>
      <c r="BG153" s="156">
        <f t="shared" si="11"/>
        <v>0</v>
      </c>
      <c r="BH153" s="156">
        <f t="shared" si="12"/>
        <v>0</v>
      </c>
      <c r="BI153" s="156">
        <f t="shared" si="13"/>
        <v>0</v>
      </c>
      <c r="BJ153" s="15" t="s">
        <v>82</v>
      </c>
      <c r="BK153" s="156">
        <f t="shared" si="14"/>
        <v>0</v>
      </c>
      <c r="BL153" s="15" t="s">
        <v>222</v>
      </c>
      <c r="BM153" s="155" t="s">
        <v>231</v>
      </c>
    </row>
    <row r="154" spans="2:65" s="1" customFormat="1" ht="16.5" customHeight="1">
      <c r="B154" s="114"/>
      <c r="C154" s="157" t="s">
        <v>269</v>
      </c>
      <c r="D154" s="157" t="s">
        <v>207</v>
      </c>
      <c r="E154" s="158" t="s">
        <v>633</v>
      </c>
      <c r="F154" s="159" t="s">
        <v>634</v>
      </c>
      <c r="G154" s="160" t="s">
        <v>258</v>
      </c>
      <c r="H154" s="161">
        <v>1</v>
      </c>
      <c r="I154" s="162"/>
      <c r="J154" s="163">
        <f t="shared" si="5"/>
        <v>0</v>
      </c>
      <c r="K154" s="159" t="s">
        <v>1</v>
      </c>
      <c r="L154" s="30"/>
      <c r="M154" s="164" t="s">
        <v>1</v>
      </c>
      <c r="N154" s="113" t="s">
        <v>39</v>
      </c>
      <c r="P154" s="153">
        <f t="shared" si="6"/>
        <v>0</v>
      </c>
      <c r="Q154" s="153">
        <v>0</v>
      </c>
      <c r="R154" s="153">
        <f t="shared" si="7"/>
        <v>0</v>
      </c>
      <c r="S154" s="153">
        <v>0</v>
      </c>
      <c r="T154" s="154">
        <f t="shared" si="8"/>
        <v>0</v>
      </c>
      <c r="AR154" s="155" t="s">
        <v>222</v>
      </c>
      <c r="AT154" s="155" t="s">
        <v>207</v>
      </c>
      <c r="AU154" s="155" t="s">
        <v>84</v>
      </c>
      <c r="AY154" s="15" t="s">
        <v>193</v>
      </c>
      <c r="BE154" s="156">
        <f t="shared" si="9"/>
        <v>0</v>
      </c>
      <c r="BF154" s="156">
        <f t="shared" si="10"/>
        <v>0</v>
      </c>
      <c r="BG154" s="156">
        <f t="shared" si="11"/>
        <v>0</v>
      </c>
      <c r="BH154" s="156">
        <f t="shared" si="12"/>
        <v>0</v>
      </c>
      <c r="BI154" s="156">
        <f t="shared" si="13"/>
        <v>0</v>
      </c>
      <c r="BJ154" s="15" t="s">
        <v>82</v>
      </c>
      <c r="BK154" s="156">
        <f t="shared" si="14"/>
        <v>0</v>
      </c>
      <c r="BL154" s="15" t="s">
        <v>222</v>
      </c>
      <c r="BM154" s="155" t="s">
        <v>274</v>
      </c>
    </row>
    <row r="155" spans="2:65" s="1" customFormat="1" ht="24.2" customHeight="1">
      <c r="B155" s="114"/>
      <c r="C155" s="143" t="s">
        <v>240</v>
      </c>
      <c r="D155" s="143" t="s">
        <v>196</v>
      </c>
      <c r="E155" s="144" t="s">
        <v>635</v>
      </c>
      <c r="F155" s="145" t="s">
        <v>636</v>
      </c>
      <c r="G155" s="146" t="s">
        <v>258</v>
      </c>
      <c r="H155" s="147">
        <v>1</v>
      </c>
      <c r="I155" s="148"/>
      <c r="J155" s="149">
        <f t="shared" si="5"/>
        <v>0</v>
      </c>
      <c r="K155" s="145" t="s">
        <v>1</v>
      </c>
      <c r="L155" s="150"/>
      <c r="M155" s="151" t="s">
        <v>1</v>
      </c>
      <c r="N155" s="152" t="s">
        <v>39</v>
      </c>
      <c r="P155" s="153">
        <f t="shared" si="6"/>
        <v>0</v>
      </c>
      <c r="Q155" s="153">
        <v>0</v>
      </c>
      <c r="R155" s="153">
        <f t="shared" si="7"/>
        <v>0</v>
      </c>
      <c r="S155" s="153">
        <v>0</v>
      </c>
      <c r="T155" s="154">
        <f t="shared" si="8"/>
        <v>0</v>
      </c>
      <c r="AR155" s="155" t="s">
        <v>231</v>
      </c>
      <c r="AT155" s="155" t="s">
        <v>196</v>
      </c>
      <c r="AU155" s="155" t="s">
        <v>84</v>
      </c>
      <c r="AY155" s="15" t="s">
        <v>193</v>
      </c>
      <c r="BE155" s="156">
        <f t="shared" si="9"/>
        <v>0</v>
      </c>
      <c r="BF155" s="156">
        <f t="shared" si="10"/>
        <v>0</v>
      </c>
      <c r="BG155" s="156">
        <f t="shared" si="11"/>
        <v>0</v>
      </c>
      <c r="BH155" s="156">
        <f t="shared" si="12"/>
        <v>0</v>
      </c>
      <c r="BI155" s="156">
        <f t="shared" si="13"/>
        <v>0</v>
      </c>
      <c r="BJ155" s="15" t="s">
        <v>82</v>
      </c>
      <c r="BK155" s="156">
        <f t="shared" si="14"/>
        <v>0</v>
      </c>
      <c r="BL155" s="15" t="s">
        <v>222</v>
      </c>
      <c r="BM155" s="155" t="s">
        <v>278</v>
      </c>
    </row>
    <row r="156" spans="2:65" s="1" customFormat="1" ht="24.2" customHeight="1">
      <c r="B156" s="114"/>
      <c r="C156" s="143" t="s">
        <v>279</v>
      </c>
      <c r="D156" s="143" t="s">
        <v>196</v>
      </c>
      <c r="E156" s="144" t="s">
        <v>637</v>
      </c>
      <c r="F156" s="145" t="s">
        <v>638</v>
      </c>
      <c r="G156" s="146" t="s">
        <v>258</v>
      </c>
      <c r="H156" s="147">
        <v>1</v>
      </c>
      <c r="I156" s="148"/>
      <c r="J156" s="149">
        <f t="shared" si="5"/>
        <v>0</v>
      </c>
      <c r="K156" s="145" t="s">
        <v>1</v>
      </c>
      <c r="L156" s="150"/>
      <c r="M156" s="151" t="s">
        <v>1</v>
      </c>
      <c r="N156" s="152" t="s">
        <v>39</v>
      </c>
      <c r="P156" s="153">
        <f t="shared" si="6"/>
        <v>0</v>
      </c>
      <c r="Q156" s="153">
        <v>0</v>
      </c>
      <c r="R156" s="153">
        <f t="shared" si="7"/>
        <v>0</v>
      </c>
      <c r="S156" s="153">
        <v>0</v>
      </c>
      <c r="T156" s="154">
        <f t="shared" si="8"/>
        <v>0</v>
      </c>
      <c r="AR156" s="155" t="s">
        <v>231</v>
      </c>
      <c r="AT156" s="155" t="s">
        <v>196</v>
      </c>
      <c r="AU156" s="155" t="s">
        <v>84</v>
      </c>
      <c r="AY156" s="15" t="s">
        <v>193</v>
      </c>
      <c r="BE156" s="156">
        <f t="shared" si="9"/>
        <v>0</v>
      </c>
      <c r="BF156" s="156">
        <f t="shared" si="10"/>
        <v>0</v>
      </c>
      <c r="BG156" s="156">
        <f t="shared" si="11"/>
        <v>0</v>
      </c>
      <c r="BH156" s="156">
        <f t="shared" si="12"/>
        <v>0</v>
      </c>
      <c r="BI156" s="156">
        <f t="shared" si="13"/>
        <v>0</v>
      </c>
      <c r="BJ156" s="15" t="s">
        <v>82</v>
      </c>
      <c r="BK156" s="156">
        <f t="shared" si="14"/>
        <v>0</v>
      </c>
      <c r="BL156" s="15" t="s">
        <v>222</v>
      </c>
      <c r="BM156" s="155" t="s">
        <v>282</v>
      </c>
    </row>
    <row r="157" spans="2:65" s="1" customFormat="1" ht="16.5" customHeight="1">
      <c r="B157" s="114"/>
      <c r="C157" s="157" t="s">
        <v>243</v>
      </c>
      <c r="D157" s="157" t="s">
        <v>207</v>
      </c>
      <c r="E157" s="158" t="s">
        <v>639</v>
      </c>
      <c r="F157" s="159" t="s">
        <v>640</v>
      </c>
      <c r="G157" s="160" t="s">
        <v>221</v>
      </c>
      <c r="H157" s="161">
        <v>50</v>
      </c>
      <c r="I157" s="162"/>
      <c r="J157" s="163">
        <f t="shared" si="5"/>
        <v>0</v>
      </c>
      <c r="K157" s="159" t="s">
        <v>1</v>
      </c>
      <c r="L157" s="30"/>
      <c r="M157" s="164" t="s">
        <v>1</v>
      </c>
      <c r="N157" s="113" t="s">
        <v>39</v>
      </c>
      <c r="P157" s="153">
        <f t="shared" si="6"/>
        <v>0</v>
      </c>
      <c r="Q157" s="153">
        <v>0</v>
      </c>
      <c r="R157" s="153">
        <f t="shared" si="7"/>
        <v>0</v>
      </c>
      <c r="S157" s="153">
        <v>0</v>
      </c>
      <c r="T157" s="154">
        <f t="shared" si="8"/>
        <v>0</v>
      </c>
      <c r="AR157" s="155" t="s">
        <v>222</v>
      </c>
      <c r="AT157" s="155" t="s">
        <v>207</v>
      </c>
      <c r="AU157" s="155" t="s">
        <v>84</v>
      </c>
      <c r="AY157" s="15" t="s">
        <v>193</v>
      </c>
      <c r="BE157" s="156">
        <f t="shared" si="9"/>
        <v>0</v>
      </c>
      <c r="BF157" s="156">
        <f t="shared" si="10"/>
        <v>0</v>
      </c>
      <c r="BG157" s="156">
        <f t="shared" si="11"/>
        <v>0</v>
      </c>
      <c r="BH157" s="156">
        <f t="shared" si="12"/>
        <v>0</v>
      </c>
      <c r="BI157" s="156">
        <f t="shared" si="13"/>
        <v>0</v>
      </c>
      <c r="BJ157" s="15" t="s">
        <v>82</v>
      </c>
      <c r="BK157" s="156">
        <f t="shared" si="14"/>
        <v>0</v>
      </c>
      <c r="BL157" s="15" t="s">
        <v>222</v>
      </c>
      <c r="BM157" s="155" t="s">
        <v>285</v>
      </c>
    </row>
    <row r="158" spans="2:65" s="1" customFormat="1" ht="37.9" customHeight="1">
      <c r="B158" s="114"/>
      <c r="C158" s="143" t="s">
        <v>7</v>
      </c>
      <c r="D158" s="143" t="s">
        <v>196</v>
      </c>
      <c r="E158" s="144" t="s">
        <v>641</v>
      </c>
      <c r="F158" s="145" t="s">
        <v>642</v>
      </c>
      <c r="G158" s="146" t="s">
        <v>221</v>
      </c>
      <c r="H158" s="147">
        <v>10</v>
      </c>
      <c r="I158" s="148"/>
      <c r="J158" s="149">
        <f t="shared" si="5"/>
        <v>0</v>
      </c>
      <c r="K158" s="145" t="s">
        <v>239</v>
      </c>
      <c r="L158" s="150"/>
      <c r="M158" s="151" t="s">
        <v>1</v>
      </c>
      <c r="N158" s="152" t="s">
        <v>39</v>
      </c>
      <c r="P158" s="153">
        <f t="shared" si="6"/>
        <v>0</v>
      </c>
      <c r="Q158" s="153">
        <v>0</v>
      </c>
      <c r="R158" s="153">
        <f t="shared" si="7"/>
        <v>0</v>
      </c>
      <c r="S158" s="153">
        <v>0</v>
      </c>
      <c r="T158" s="154">
        <f t="shared" si="8"/>
        <v>0</v>
      </c>
      <c r="AR158" s="155" t="s">
        <v>231</v>
      </c>
      <c r="AT158" s="155" t="s">
        <v>196</v>
      </c>
      <c r="AU158" s="155" t="s">
        <v>84</v>
      </c>
      <c r="AY158" s="15" t="s">
        <v>193</v>
      </c>
      <c r="BE158" s="156">
        <f t="shared" si="9"/>
        <v>0</v>
      </c>
      <c r="BF158" s="156">
        <f t="shared" si="10"/>
        <v>0</v>
      </c>
      <c r="BG158" s="156">
        <f t="shared" si="11"/>
        <v>0</v>
      </c>
      <c r="BH158" s="156">
        <f t="shared" si="12"/>
        <v>0</v>
      </c>
      <c r="BI158" s="156">
        <f t="shared" si="13"/>
        <v>0</v>
      </c>
      <c r="BJ158" s="15" t="s">
        <v>82</v>
      </c>
      <c r="BK158" s="156">
        <f t="shared" si="14"/>
        <v>0</v>
      </c>
      <c r="BL158" s="15" t="s">
        <v>222</v>
      </c>
      <c r="BM158" s="155" t="s">
        <v>290</v>
      </c>
    </row>
    <row r="159" spans="2:65" s="1" customFormat="1" ht="62.65" customHeight="1">
      <c r="B159" s="114"/>
      <c r="C159" s="143" t="s">
        <v>247</v>
      </c>
      <c r="D159" s="143" t="s">
        <v>196</v>
      </c>
      <c r="E159" s="144" t="s">
        <v>643</v>
      </c>
      <c r="F159" s="145" t="s">
        <v>644</v>
      </c>
      <c r="G159" s="146" t="s">
        <v>221</v>
      </c>
      <c r="H159" s="147">
        <v>10</v>
      </c>
      <c r="I159" s="148"/>
      <c r="J159" s="149">
        <f t="shared" si="5"/>
        <v>0</v>
      </c>
      <c r="K159" s="145" t="s">
        <v>239</v>
      </c>
      <c r="L159" s="150"/>
      <c r="M159" s="151" t="s">
        <v>1</v>
      </c>
      <c r="N159" s="152" t="s">
        <v>39</v>
      </c>
      <c r="P159" s="153">
        <f t="shared" si="6"/>
        <v>0</v>
      </c>
      <c r="Q159" s="153">
        <v>0</v>
      </c>
      <c r="R159" s="153">
        <f t="shared" si="7"/>
        <v>0</v>
      </c>
      <c r="S159" s="153">
        <v>0</v>
      </c>
      <c r="T159" s="154">
        <f t="shared" si="8"/>
        <v>0</v>
      </c>
      <c r="AR159" s="155" t="s">
        <v>231</v>
      </c>
      <c r="AT159" s="155" t="s">
        <v>196</v>
      </c>
      <c r="AU159" s="155" t="s">
        <v>84</v>
      </c>
      <c r="AY159" s="15" t="s">
        <v>193</v>
      </c>
      <c r="BE159" s="156">
        <f t="shared" si="9"/>
        <v>0</v>
      </c>
      <c r="BF159" s="156">
        <f t="shared" si="10"/>
        <v>0</v>
      </c>
      <c r="BG159" s="156">
        <f t="shared" si="11"/>
        <v>0</v>
      </c>
      <c r="BH159" s="156">
        <f t="shared" si="12"/>
        <v>0</v>
      </c>
      <c r="BI159" s="156">
        <f t="shared" si="13"/>
        <v>0</v>
      </c>
      <c r="BJ159" s="15" t="s">
        <v>82</v>
      </c>
      <c r="BK159" s="156">
        <f t="shared" si="14"/>
        <v>0</v>
      </c>
      <c r="BL159" s="15" t="s">
        <v>222</v>
      </c>
      <c r="BM159" s="155" t="s">
        <v>294</v>
      </c>
    </row>
    <row r="160" spans="2:65" s="1" customFormat="1" ht="16.5" customHeight="1">
      <c r="B160" s="114"/>
      <c r="C160" s="143" t="s">
        <v>295</v>
      </c>
      <c r="D160" s="143" t="s">
        <v>196</v>
      </c>
      <c r="E160" s="144" t="s">
        <v>645</v>
      </c>
      <c r="F160" s="145" t="s">
        <v>646</v>
      </c>
      <c r="G160" s="146" t="s">
        <v>221</v>
      </c>
      <c r="H160" s="147">
        <v>30</v>
      </c>
      <c r="I160" s="148"/>
      <c r="J160" s="149">
        <f t="shared" si="5"/>
        <v>0</v>
      </c>
      <c r="K160" s="145" t="s">
        <v>1</v>
      </c>
      <c r="L160" s="150"/>
      <c r="M160" s="151" t="s">
        <v>1</v>
      </c>
      <c r="N160" s="152" t="s">
        <v>39</v>
      </c>
      <c r="P160" s="153">
        <f t="shared" si="6"/>
        <v>0</v>
      </c>
      <c r="Q160" s="153">
        <v>0</v>
      </c>
      <c r="R160" s="153">
        <f t="shared" si="7"/>
        <v>0</v>
      </c>
      <c r="S160" s="153">
        <v>0</v>
      </c>
      <c r="T160" s="154">
        <f t="shared" si="8"/>
        <v>0</v>
      </c>
      <c r="AR160" s="155" t="s">
        <v>231</v>
      </c>
      <c r="AT160" s="155" t="s">
        <v>196</v>
      </c>
      <c r="AU160" s="155" t="s">
        <v>84</v>
      </c>
      <c r="AY160" s="15" t="s">
        <v>193</v>
      </c>
      <c r="BE160" s="156">
        <f t="shared" si="9"/>
        <v>0</v>
      </c>
      <c r="BF160" s="156">
        <f t="shared" si="10"/>
        <v>0</v>
      </c>
      <c r="BG160" s="156">
        <f t="shared" si="11"/>
        <v>0</v>
      </c>
      <c r="BH160" s="156">
        <f t="shared" si="12"/>
        <v>0</v>
      </c>
      <c r="BI160" s="156">
        <f t="shared" si="13"/>
        <v>0</v>
      </c>
      <c r="BJ160" s="15" t="s">
        <v>82</v>
      </c>
      <c r="BK160" s="156">
        <f t="shared" si="14"/>
        <v>0</v>
      </c>
      <c r="BL160" s="15" t="s">
        <v>222</v>
      </c>
      <c r="BM160" s="155" t="s">
        <v>298</v>
      </c>
    </row>
    <row r="161" spans="2:65" s="1" customFormat="1" ht="16.5" customHeight="1">
      <c r="B161" s="114"/>
      <c r="C161" s="157" t="s">
        <v>251</v>
      </c>
      <c r="D161" s="157" t="s">
        <v>207</v>
      </c>
      <c r="E161" s="158" t="s">
        <v>647</v>
      </c>
      <c r="F161" s="159" t="s">
        <v>213</v>
      </c>
      <c r="G161" s="160" t="s">
        <v>1</v>
      </c>
      <c r="H161" s="161">
        <v>1</v>
      </c>
      <c r="I161" s="162"/>
      <c r="J161" s="163">
        <f t="shared" si="5"/>
        <v>0</v>
      </c>
      <c r="K161" s="159" t="s">
        <v>1</v>
      </c>
      <c r="L161" s="30"/>
      <c r="M161" s="164" t="s">
        <v>1</v>
      </c>
      <c r="N161" s="113" t="s">
        <v>39</v>
      </c>
      <c r="P161" s="153">
        <f t="shared" si="6"/>
        <v>0</v>
      </c>
      <c r="Q161" s="153">
        <v>0</v>
      </c>
      <c r="R161" s="153">
        <f t="shared" si="7"/>
        <v>0</v>
      </c>
      <c r="S161" s="153">
        <v>0</v>
      </c>
      <c r="T161" s="154">
        <f t="shared" si="8"/>
        <v>0</v>
      </c>
      <c r="AR161" s="155" t="s">
        <v>222</v>
      </c>
      <c r="AT161" s="155" t="s">
        <v>207</v>
      </c>
      <c r="AU161" s="155" t="s">
        <v>84</v>
      </c>
      <c r="AY161" s="15" t="s">
        <v>193</v>
      </c>
      <c r="BE161" s="156">
        <f t="shared" si="9"/>
        <v>0</v>
      </c>
      <c r="BF161" s="156">
        <f t="shared" si="10"/>
        <v>0</v>
      </c>
      <c r="BG161" s="156">
        <f t="shared" si="11"/>
        <v>0</v>
      </c>
      <c r="BH161" s="156">
        <f t="shared" si="12"/>
        <v>0</v>
      </c>
      <c r="BI161" s="156">
        <f t="shared" si="13"/>
        <v>0</v>
      </c>
      <c r="BJ161" s="15" t="s">
        <v>82</v>
      </c>
      <c r="BK161" s="156">
        <f t="shared" si="14"/>
        <v>0</v>
      </c>
      <c r="BL161" s="15" t="s">
        <v>222</v>
      </c>
      <c r="BM161" s="155" t="s">
        <v>301</v>
      </c>
    </row>
    <row r="162" spans="2:65" s="1" customFormat="1" ht="24.2" customHeight="1">
      <c r="B162" s="114"/>
      <c r="C162" s="143" t="s">
        <v>302</v>
      </c>
      <c r="D162" s="143" t="s">
        <v>196</v>
      </c>
      <c r="E162" s="144" t="s">
        <v>648</v>
      </c>
      <c r="F162" s="145" t="s">
        <v>649</v>
      </c>
      <c r="G162" s="146" t="s">
        <v>258</v>
      </c>
      <c r="H162" s="147">
        <v>3</v>
      </c>
      <c r="I162" s="148"/>
      <c r="J162" s="149">
        <f t="shared" si="5"/>
        <v>0</v>
      </c>
      <c r="K162" s="145" t="s">
        <v>1</v>
      </c>
      <c r="L162" s="150"/>
      <c r="M162" s="151" t="s">
        <v>1</v>
      </c>
      <c r="N162" s="152" t="s">
        <v>39</v>
      </c>
      <c r="P162" s="153">
        <f t="shared" si="6"/>
        <v>0</v>
      </c>
      <c r="Q162" s="153">
        <v>0</v>
      </c>
      <c r="R162" s="153">
        <f t="shared" si="7"/>
        <v>0</v>
      </c>
      <c r="S162" s="153">
        <v>0</v>
      </c>
      <c r="T162" s="154">
        <f t="shared" si="8"/>
        <v>0</v>
      </c>
      <c r="AR162" s="155" t="s">
        <v>231</v>
      </c>
      <c r="AT162" s="155" t="s">
        <v>196</v>
      </c>
      <c r="AU162" s="155" t="s">
        <v>84</v>
      </c>
      <c r="AY162" s="15" t="s">
        <v>193</v>
      </c>
      <c r="BE162" s="156">
        <f t="shared" si="9"/>
        <v>0</v>
      </c>
      <c r="BF162" s="156">
        <f t="shared" si="10"/>
        <v>0</v>
      </c>
      <c r="BG162" s="156">
        <f t="shared" si="11"/>
        <v>0</v>
      </c>
      <c r="BH162" s="156">
        <f t="shared" si="12"/>
        <v>0</v>
      </c>
      <c r="BI162" s="156">
        <f t="shared" si="13"/>
        <v>0</v>
      </c>
      <c r="BJ162" s="15" t="s">
        <v>82</v>
      </c>
      <c r="BK162" s="156">
        <f t="shared" si="14"/>
        <v>0</v>
      </c>
      <c r="BL162" s="15" t="s">
        <v>222</v>
      </c>
      <c r="BM162" s="155" t="s">
        <v>306</v>
      </c>
    </row>
    <row r="163" spans="2:65" s="11" customFormat="1" ht="22.9" customHeight="1">
      <c r="B163" s="131"/>
      <c r="D163" s="132" t="s">
        <v>73</v>
      </c>
      <c r="E163" s="141" t="s">
        <v>650</v>
      </c>
      <c r="F163" s="141" t="s">
        <v>651</v>
      </c>
      <c r="I163" s="134"/>
      <c r="J163" s="142">
        <f>BK163</f>
        <v>0</v>
      </c>
      <c r="L163" s="131"/>
      <c r="M163" s="136"/>
      <c r="P163" s="137">
        <f>SUM(P164:P165)</f>
        <v>0</v>
      </c>
      <c r="R163" s="137">
        <f>SUM(R164:R165)</f>
        <v>0</v>
      </c>
      <c r="T163" s="138">
        <f>SUM(T164:T165)</f>
        <v>0</v>
      </c>
      <c r="AR163" s="132" t="s">
        <v>84</v>
      </c>
      <c r="AT163" s="139" t="s">
        <v>73</v>
      </c>
      <c r="AU163" s="139" t="s">
        <v>82</v>
      </c>
      <c r="AY163" s="132" t="s">
        <v>193</v>
      </c>
      <c r="BK163" s="140">
        <f>SUM(BK164:BK165)</f>
        <v>0</v>
      </c>
    </row>
    <row r="164" spans="2:65" s="1" customFormat="1" ht="16.5" customHeight="1">
      <c r="B164" s="114"/>
      <c r="C164" s="157" t="s">
        <v>255</v>
      </c>
      <c r="D164" s="157" t="s">
        <v>207</v>
      </c>
      <c r="E164" s="158" t="s">
        <v>652</v>
      </c>
      <c r="F164" s="159" t="s">
        <v>653</v>
      </c>
      <c r="G164" s="160" t="s">
        <v>258</v>
      </c>
      <c r="H164" s="161">
        <v>1</v>
      </c>
      <c r="I164" s="162"/>
      <c r="J164" s="163">
        <f>ROUND(I164*H164,2)</f>
        <v>0</v>
      </c>
      <c r="K164" s="159" t="s">
        <v>1</v>
      </c>
      <c r="L164" s="30"/>
      <c r="M164" s="164" t="s">
        <v>1</v>
      </c>
      <c r="N164" s="113" t="s">
        <v>39</v>
      </c>
      <c r="P164" s="153">
        <f>O164*H164</f>
        <v>0</v>
      </c>
      <c r="Q164" s="153">
        <v>0</v>
      </c>
      <c r="R164" s="153">
        <f>Q164*H164</f>
        <v>0</v>
      </c>
      <c r="S164" s="153">
        <v>0</v>
      </c>
      <c r="T164" s="154">
        <f>S164*H164</f>
        <v>0</v>
      </c>
      <c r="AR164" s="155" t="s">
        <v>222</v>
      </c>
      <c r="AT164" s="155" t="s">
        <v>207</v>
      </c>
      <c r="AU164" s="155" t="s">
        <v>84</v>
      </c>
      <c r="AY164" s="15" t="s">
        <v>193</v>
      </c>
      <c r="BE164" s="156">
        <f>IF(N164="základní",J164,0)</f>
        <v>0</v>
      </c>
      <c r="BF164" s="156">
        <f>IF(N164="snížená",J164,0)</f>
        <v>0</v>
      </c>
      <c r="BG164" s="156">
        <f>IF(N164="zákl. přenesená",J164,0)</f>
        <v>0</v>
      </c>
      <c r="BH164" s="156">
        <f>IF(N164="sníž. přenesená",J164,0)</f>
        <v>0</v>
      </c>
      <c r="BI164" s="156">
        <f>IF(N164="nulová",J164,0)</f>
        <v>0</v>
      </c>
      <c r="BJ164" s="15" t="s">
        <v>82</v>
      </c>
      <c r="BK164" s="156">
        <f>ROUND(I164*H164,2)</f>
        <v>0</v>
      </c>
      <c r="BL164" s="15" t="s">
        <v>222</v>
      </c>
      <c r="BM164" s="155" t="s">
        <v>309</v>
      </c>
    </row>
    <row r="165" spans="2:65" s="1" customFormat="1" ht="16.5" customHeight="1">
      <c r="B165" s="114"/>
      <c r="C165" s="143" t="s">
        <v>310</v>
      </c>
      <c r="D165" s="143" t="s">
        <v>196</v>
      </c>
      <c r="E165" s="144" t="s">
        <v>654</v>
      </c>
      <c r="F165" s="145" t="s">
        <v>655</v>
      </c>
      <c r="G165" s="146" t="s">
        <v>258</v>
      </c>
      <c r="H165" s="147">
        <v>1</v>
      </c>
      <c r="I165" s="148"/>
      <c r="J165" s="149">
        <f>ROUND(I165*H165,2)</f>
        <v>0</v>
      </c>
      <c r="K165" s="145" t="s">
        <v>239</v>
      </c>
      <c r="L165" s="150"/>
      <c r="M165" s="151" t="s">
        <v>1</v>
      </c>
      <c r="N165" s="152" t="s">
        <v>39</v>
      </c>
      <c r="P165" s="153">
        <f>O165*H165</f>
        <v>0</v>
      </c>
      <c r="Q165" s="153">
        <v>0</v>
      </c>
      <c r="R165" s="153">
        <f>Q165*H165</f>
        <v>0</v>
      </c>
      <c r="S165" s="153">
        <v>0</v>
      </c>
      <c r="T165" s="154">
        <f>S165*H165</f>
        <v>0</v>
      </c>
      <c r="AR165" s="155" t="s">
        <v>231</v>
      </c>
      <c r="AT165" s="155" t="s">
        <v>196</v>
      </c>
      <c r="AU165" s="155" t="s">
        <v>84</v>
      </c>
      <c r="AY165" s="15" t="s">
        <v>193</v>
      </c>
      <c r="BE165" s="156">
        <f>IF(N165="základní",J165,0)</f>
        <v>0</v>
      </c>
      <c r="BF165" s="156">
        <f>IF(N165="snížená",J165,0)</f>
        <v>0</v>
      </c>
      <c r="BG165" s="156">
        <f>IF(N165="zákl. přenesená",J165,0)</f>
        <v>0</v>
      </c>
      <c r="BH165" s="156">
        <f>IF(N165="sníž. přenesená",J165,0)</f>
        <v>0</v>
      </c>
      <c r="BI165" s="156">
        <f>IF(N165="nulová",J165,0)</f>
        <v>0</v>
      </c>
      <c r="BJ165" s="15" t="s">
        <v>82</v>
      </c>
      <c r="BK165" s="156">
        <f>ROUND(I165*H165,2)</f>
        <v>0</v>
      </c>
      <c r="BL165" s="15" t="s">
        <v>222</v>
      </c>
      <c r="BM165" s="155" t="s">
        <v>313</v>
      </c>
    </row>
    <row r="166" spans="2:65" s="11" customFormat="1" ht="25.9" customHeight="1">
      <c r="B166" s="131"/>
      <c r="D166" s="132" t="s">
        <v>73</v>
      </c>
      <c r="E166" s="133" t="s">
        <v>196</v>
      </c>
      <c r="F166" s="133" t="s">
        <v>263</v>
      </c>
      <c r="I166" s="134"/>
      <c r="J166" s="135">
        <f>BK166</f>
        <v>0</v>
      </c>
      <c r="L166" s="131"/>
      <c r="M166" s="136"/>
      <c r="P166" s="137">
        <f>P167</f>
        <v>0</v>
      </c>
      <c r="R166" s="137">
        <f>R167</f>
        <v>0</v>
      </c>
      <c r="T166" s="138">
        <f>T167</f>
        <v>0</v>
      </c>
      <c r="AR166" s="132" t="s">
        <v>203</v>
      </c>
      <c r="AT166" s="139" t="s">
        <v>73</v>
      </c>
      <c r="AU166" s="139" t="s">
        <v>74</v>
      </c>
      <c r="AY166" s="132" t="s">
        <v>193</v>
      </c>
      <c r="BK166" s="140">
        <f>BK167</f>
        <v>0</v>
      </c>
    </row>
    <row r="167" spans="2:65" s="11" customFormat="1" ht="22.9" customHeight="1">
      <c r="B167" s="131"/>
      <c r="D167" s="132" t="s">
        <v>73</v>
      </c>
      <c r="E167" s="141" t="s">
        <v>264</v>
      </c>
      <c r="F167" s="141" t="s">
        <v>265</v>
      </c>
      <c r="I167" s="134"/>
      <c r="J167" s="142">
        <f>BK167</f>
        <v>0</v>
      </c>
      <c r="L167" s="131"/>
      <c r="M167" s="136"/>
      <c r="P167" s="137">
        <f>SUM(P168:P170)</f>
        <v>0</v>
      </c>
      <c r="R167" s="137">
        <f>SUM(R168:R170)</f>
        <v>0</v>
      </c>
      <c r="T167" s="138">
        <f>SUM(T168:T170)</f>
        <v>0</v>
      </c>
      <c r="AR167" s="132" t="s">
        <v>203</v>
      </c>
      <c r="AT167" s="139" t="s">
        <v>73</v>
      </c>
      <c r="AU167" s="139" t="s">
        <v>82</v>
      </c>
      <c r="AY167" s="132" t="s">
        <v>193</v>
      </c>
      <c r="BK167" s="140">
        <f>SUM(BK168:BK170)</f>
        <v>0</v>
      </c>
    </row>
    <row r="168" spans="2:65" s="1" customFormat="1" ht="21.75" customHeight="1">
      <c r="B168" s="114"/>
      <c r="C168" s="157" t="s">
        <v>259</v>
      </c>
      <c r="D168" s="157" t="s">
        <v>207</v>
      </c>
      <c r="E168" s="158" t="s">
        <v>656</v>
      </c>
      <c r="F168" s="159" t="s">
        <v>657</v>
      </c>
      <c r="G168" s="160" t="s">
        <v>258</v>
      </c>
      <c r="H168" s="161">
        <v>1</v>
      </c>
      <c r="I168" s="162"/>
      <c r="J168" s="163">
        <f>ROUND(I168*H168,2)</f>
        <v>0</v>
      </c>
      <c r="K168" s="159" t="s">
        <v>239</v>
      </c>
      <c r="L168" s="30"/>
      <c r="M168" s="164" t="s">
        <v>1</v>
      </c>
      <c r="N168" s="113" t="s">
        <v>39</v>
      </c>
      <c r="P168" s="153">
        <f>O168*H168</f>
        <v>0</v>
      </c>
      <c r="Q168" s="153">
        <v>0</v>
      </c>
      <c r="R168" s="153">
        <f>Q168*H168</f>
        <v>0</v>
      </c>
      <c r="S168" s="153">
        <v>0</v>
      </c>
      <c r="T168" s="154">
        <f>S168*H168</f>
        <v>0</v>
      </c>
      <c r="AR168" s="155" t="s">
        <v>268</v>
      </c>
      <c r="AT168" s="155" t="s">
        <v>207</v>
      </c>
      <c r="AU168" s="155" t="s">
        <v>84</v>
      </c>
      <c r="AY168" s="15" t="s">
        <v>193</v>
      </c>
      <c r="BE168" s="156">
        <f>IF(N168="základní",J168,0)</f>
        <v>0</v>
      </c>
      <c r="BF168" s="156">
        <f>IF(N168="snížená",J168,0)</f>
        <v>0</v>
      </c>
      <c r="BG168" s="156">
        <f>IF(N168="zákl. přenesená",J168,0)</f>
        <v>0</v>
      </c>
      <c r="BH168" s="156">
        <f>IF(N168="sníž. přenesená",J168,0)</f>
        <v>0</v>
      </c>
      <c r="BI168" s="156">
        <f>IF(N168="nulová",J168,0)</f>
        <v>0</v>
      </c>
      <c r="BJ168" s="15" t="s">
        <v>82</v>
      </c>
      <c r="BK168" s="156">
        <f>ROUND(I168*H168,2)</f>
        <v>0</v>
      </c>
      <c r="BL168" s="15" t="s">
        <v>268</v>
      </c>
      <c r="BM168" s="155" t="s">
        <v>316</v>
      </c>
    </row>
    <row r="169" spans="2:65" s="1" customFormat="1" ht="11.25">
      <c r="B169" s="30"/>
      <c r="D169" s="180" t="s">
        <v>286</v>
      </c>
      <c r="F169" s="181" t="s">
        <v>658</v>
      </c>
      <c r="I169" s="115"/>
      <c r="L169" s="30"/>
      <c r="M169" s="182"/>
      <c r="T169" s="54"/>
      <c r="AT169" s="15" t="s">
        <v>286</v>
      </c>
      <c r="AU169" s="15" t="s">
        <v>84</v>
      </c>
    </row>
    <row r="170" spans="2:65" s="1" customFormat="1" ht="24.2" customHeight="1">
      <c r="B170" s="114"/>
      <c r="C170" s="143" t="s">
        <v>318</v>
      </c>
      <c r="D170" s="143" t="s">
        <v>196</v>
      </c>
      <c r="E170" s="144" t="s">
        <v>659</v>
      </c>
      <c r="F170" s="145" t="s">
        <v>660</v>
      </c>
      <c r="G170" s="146" t="s">
        <v>258</v>
      </c>
      <c r="H170" s="147">
        <v>1</v>
      </c>
      <c r="I170" s="148"/>
      <c r="J170" s="149">
        <f>ROUND(I170*H170,2)</f>
        <v>0</v>
      </c>
      <c r="K170" s="145" t="s">
        <v>239</v>
      </c>
      <c r="L170" s="150"/>
      <c r="M170" s="188" t="s">
        <v>1</v>
      </c>
      <c r="N170" s="189" t="s">
        <v>39</v>
      </c>
      <c r="O170" s="185"/>
      <c r="P170" s="186">
        <f>O170*H170</f>
        <v>0</v>
      </c>
      <c r="Q170" s="186">
        <v>0</v>
      </c>
      <c r="R170" s="186">
        <f>Q170*H170</f>
        <v>0</v>
      </c>
      <c r="S170" s="186">
        <v>0</v>
      </c>
      <c r="T170" s="187">
        <f>S170*H170</f>
        <v>0</v>
      </c>
      <c r="AR170" s="155" t="s">
        <v>273</v>
      </c>
      <c r="AT170" s="155" t="s">
        <v>196</v>
      </c>
      <c r="AU170" s="155" t="s">
        <v>84</v>
      </c>
      <c r="AY170" s="15" t="s">
        <v>193</v>
      </c>
      <c r="BE170" s="156">
        <f>IF(N170="základní",J170,0)</f>
        <v>0</v>
      </c>
      <c r="BF170" s="156">
        <f>IF(N170="snížená",J170,0)</f>
        <v>0</v>
      </c>
      <c r="BG170" s="156">
        <f>IF(N170="zákl. přenesená",J170,0)</f>
        <v>0</v>
      </c>
      <c r="BH170" s="156">
        <f>IF(N170="sníž. přenesená",J170,0)</f>
        <v>0</v>
      </c>
      <c r="BI170" s="156">
        <f>IF(N170="nulová",J170,0)</f>
        <v>0</v>
      </c>
      <c r="BJ170" s="15" t="s">
        <v>82</v>
      </c>
      <c r="BK170" s="156">
        <f>ROUND(I170*H170,2)</f>
        <v>0</v>
      </c>
      <c r="BL170" s="15" t="s">
        <v>268</v>
      </c>
      <c r="BM170" s="155" t="s">
        <v>321</v>
      </c>
    </row>
    <row r="171" spans="2:65" s="1" customFormat="1" ht="6.95" customHeight="1">
      <c r="B171" s="42"/>
      <c r="C171" s="43"/>
      <c r="D171" s="43"/>
      <c r="E171" s="43"/>
      <c r="F171" s="43"/>
      <c r="G171" s="43"/>
      <c r="H171" s="43"/>
      <c r="I171" s="43"/>
      <c r="J171" s="43"/>
      <c r="K171" s="43"/>
      <c r="L171" s="30"/>
    </row>
  </sheetData>
  <autoFilter ref="C131:K170" xr:uid="{00000000-0009-0000-0000-000004000000}"/>
  <mergeCells count="14">
    <mergeCell ref="D110:F110"/>
    <mergeCell ref="E122:H122"/>
    <mergeCell ref="E124:H124"/>
    <mergeCell ref="L2:V2"/>
    <mergeCell ref="E87:H87"/>
    <mergeCell ref="D106:F106"/>
    <mergeCell ref="D107:F107"/>
    <mergeCell ref="D108:F108"/>
    <mergeCell ref="D109:F109"/>
    <mergeCell ref="E7:H7"/>
    <mergeCell ref="E9:H9"/>
    <mergeCell ref="E18:H18"/>
    <mergeCell ref="E27:H27"/>
    <mergeCell ref="E85:H85"/>
  </mergeCells>
  <hyperlinks>
    <hyperlink ref="F136" r:id="rId1" xr:uid="{00000000-0004-0000-0400-000000000000}"/>
    <hyperlink ref="F141" r:id="rId2" xr:uid="{00000000-0004-0000-0400-000001000000}"/>
    <hyperlink ref="F169" r:id="rId3" xr:uid="{00000000-0004-0000-0400-000002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21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96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661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31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tr">
        <f>IF('Rekapitulace stavby'!AN10="","",'Rekapitulace stavby'!AN10)</f>
        <v/>
      </c>
      <c r="L14" s="30"/>
    </row>
    <row r="15" spans="2:46" s="1" customFormat="1" ht="18" customHeight="1">
      <c r="B15" s="30"/>
      <c r="E15" s="23" t="str">
        <f>IF('Rekapitulace stavby'!E11="","",'Rekapitulace stavby'!E11)</f>
        <v>Dopravní podnik města Jihlavy, a.s.</v>
      </c>
      <c r="I15" s="25" t="s">
        <v>27</v>
      </c>
      <c r="J15" s="23" t="str">
        <f>IF('Rekapitulace stavby'!AN11="","",'Rekapitulace stavby'!AN11)</f>
        <v/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J108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ROUND((SUM(BE108:BE115) + SUM(BE135:BE218)),  2)</f>
        <v>0</v>
      </c>
      <c r="I35" s="92">
        <v>0.21</v>
      </c>
      <c r="J35" s="91">
        <f>ROUND(((SUM(BE108:BE115) + SUM(BE135:BE218))*I35),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ROUND((SUM(BF108:BF115) + SUM(BF135:BF218)),  2)</f>
        <v>0</v>
      </c>
      <c r="I36" s="92">
        <v>0.15</v>
      </c>
      <c r="J36" s="91">
        <f>ROUND(((SUM(BF108:BF115) + SUM(BF135:BF218))*I36),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ROUND((SUM(BG108:BG115) + SUM(BG135:BG218)),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ROUND((SUM(BH108:BH115) + SUM(BH135:BH218)),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ROUND((SUM(BI108:BI115) + SUM(BI135:BI218)),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PS 001.5 - Uzemnění a hromosvod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 xml:space="preserve"> 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J135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159</v>
      </c>
      <c r="E97" s="106"/>
      <c r="F97" s="106"/>
      <c r="G97" s="106"/>
      <c r="H97" s="106"/>
      <c r="I97" s="106"/>
      <c r="J97" s="107">
        <f>J136</f>
        <v>0</v>
      </c>
      <c r="L97" s="104"/>
    </row>
    <row r="98" spans="2:65" s="9" customFormat="1" ht="19.899999999999999" customHeight="1">
      <c r="B98" s="108"/>
      <c r="D98" s="109" t="s">
        <v>356</v>
      </c>
      <c r="E98" s="110"/>
      <c r="F98" s="110"/>
      <c r="G98" s="110"/>
      <c r="H98" s="110"/>
      <c r="I98" s="110"/>
      <c r="J98" s="111">
        <f>J137</f>
        <v>0</v>
      </c>
      <c r="L98" s="108"/>
    </row>
    <row r="99" spans="2:65" s="8" customFormat="1" ht="24.95" customHeight="1">
      <c r="B99" s="104"/>
      <c r="D99" s="105" t="s">
        <v>161</v>
      </c>
      <c r="E99" s="106"/>
      <c r="F99" s="106"/>
      <c r="G99" s="106"/>
      <c r="H99" s="106"/>
      <c r="I99" s="106"/>
      <c r="J99" s="107">
        <f>J143</f>
        <v>0</v>
      </c>
      <c r="L99" s="104"/>
    </row>
    <row r="100" spans="2:65" s="9" customFormat="1" ht="19.899999999999999" customHeight="1">
      <c r="B100" s="108"/>
      <c r="D100" s="109" t="s">
        <v>162</v>
      </c>
      <c r="E100" s="110"/>
      <c r="F100" s="110"/>
      <c r="G100" s="110"/>
      <c r="H100" s="110"/>
      <c r="I100" s="110"/>
      <c r="J100" s="111">
        <f>J144</f>
        <v>0</v>
      </c>
      <c r="L100" s="108"/>
    </row>
    <row r="101" spans="2:65" s="9" customFormat="1" ht="19.899999999999999" customHeight="1">
      <c r="B101" s="108"/>
      <c r="D101" s="109" t="s">
        <v>358</v>
      </c>
      <c r="E101" s="110"/>
      <c r="F101" s="110"/>
      <c r="G101" s="110"/>
      <c r="H101" s="110"/>
      <c r="I101" s="110"/>
      <c r="J101" s="111">
        <f>J191</f>
        <v>0</v>
      </c>
      <c r="L101" s="108"/>
    </row>
    <row r="102" spans="2:65" s="8" customFormat="1" ht="24.95" customHeight="1">
      <c r="B102" s="104"/>
      <c r="D102" s="105" t="s">
        <v>359</v>
      </c>
      <c r="E102" s="106"/>
      <c r="F102" s="106"/>
      <c r="G102" s="106"/>
      <c r="H102" s="106"/>
      <c r="I102" s="106"/>
      <c r="J102" s="107">
        <f>J211</f>
        <v>0</v>
      </c>
      <c r="L102" s="104"/>
    </row>
    <row r="103" spans="2:65" s="8" customFormat="1" ht="24.95" customHeight="1">
      <c r="B103" s="104"/>
      <c r="D103" s="105" t="s">
        <v>164</v>
      </c>
      <c r="E103" s="106"/>
      <c r="F103" s="106"/>
      <c r="G103" s="106"/>
      <c r="H103" s="106"/>
      <c r="I103" s="106"/>
      <c r="J103" s="107">
        <f>J213</f>
        <v>0</v>
      </c>
      <c r="L103" s="104"/>
    </row>
    <row r="104" spans="2:65" s="9" customFormat="1" ht="19.899999999999999" customHeight="1">
      <c r="B104" s="108"/>
      <c r="D104" s="109" t="s">
        <v>165</v>
      </c>
      <c r="E104" s="110"/>
      <c r="F104" s="110"/>
      <c r="G104" s="110"/>
      <c r="H104" s="110"/>
      <c r="I104" s="110"/>
      <c r="J104" s="111">
        <f>J214</f>
        <v>0</v>
      </c>
      <c r="L104" s="108"/>
    </row>
    <row r="105" spans="2:65" s="9" customFormat="1" ht="19.899999999999999" customHeight="1">
      <c r="B105" s="108"/>
      <c r="D105" s="109" t="s">
        <v>166</v>
      </c>
      <c r="E105" s="110"/>
      <c r="F105" s="110"/>
      <c r="G105" s="110"/>
      <c r="H105" s="110"/>
      <c r="I105" s="110"/>
      <c r="J105" s="111">
        <f>J217</f>
        <v>0</v>
      </c>
      <c r="L105" s="108"/>
    </row>
    <row r="106" spans="2:65" s="1" customFormat="1" ht="21.75" customHeight="1">
      <c r="B106" s="30"/>
      <c r="L106" s="30"/>
    </row>
    <row r="107" spans="2:65" s="1" customFormat="1" ht="6.95" customHeight="1">
      <c r="B107" s="30"/>
      <c r="L107" s="30"/>
    </row>
    <row r="108" spans="2:65" s="1" customFormat="1" ht="29.25" customHeight="1">
      <c r="B108" s="30"/>
      <c r="C108" s="103" t="s">
        <v>168</v>
      </c>
      <c r="J108" s="112">
        <f>ROUND(J109 + J110 + J111 + J112 + J113 + J114,2)</f>
        <v>0</v>
      </c>
      <c r="L108" s="30"/>
      <c r="N108" s="113" t="s">
        <v>38</v>
      </c>
    </row>
    <row r="109" spans="2:65" s="1" customFormat="1" ht="18" customHeight="1">
      <c r="B109" s="114"/>
      <c r="C109" s="115"/>
      <c r="D109" s="240" t="s">
        <v>169</v>
      </c>
      <c r="E109" s="241"/>
      <c r="F109" s="241"/>
      <c r="G109" s="115"/>
      <c r="H109" s="115"/>
      <c r="I109" s="115"/>
      <c r="J109" s="117"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144</v>
      </c>
      <c r="AZ109" s="115"/>
      <c r="BA109" s="115"/>
      <c r="BB109" s="115"/>
      <c r="BC109" s="115"/>
      <c r="BD109" s="115"/>
      <c r="BE109" s="120">
        <f t="shared" ref="BE109:BE114" si="0">IF(N109="základní",J109,0)</f>
        <v>0</v>
      </c>
      <c r="BF109" s="120">
        <f t="shared" ref="BF109:BF114" si="1">IF(N109="snížená",J109,0)</f>
        <v>0</v>
      </c>
      <c r="BG109" s="120">
        <f t="shared" ref="BG109:BG114" si="2">IF(N109="zákl. přenesená",J109,0)</f>
        <v>0</v>
      </c>
      <c r="BH109" s="120">
        <f t="shared" ref="BH109:BH114" si="3">IF(N109="sníž. přenesená",J109,0)</f>
        <v>0</v>
      </c>
      <c r="BI109" s="120">
        <f t="shared" ref="BI109:BI114" si="4">IF(N109="nulová",J109,0)</f>
        <v>0</v>
      </c>
      <c r="BJ109" s="119" t="s">
        <v>82</v>
      </c>
      <c r="BK109" s="115"/>
      <c r="BL109" s="115"/>
      <c r="BM109" s="115"/>
    </row>
    <row r="110" spans="2:65" s="1" customFormat="1" ht="18" customHeight="1">
      <c r="B110" s="114"/>
      <c r="C110" s="115"/>
      <c r="D110" s="240" t="s">
        <v>170</v>
      </c>
      <c r="E110" s="241"/>
      <c r="F110" s="241"/>
      <c r="G110" s="115"/>
      <c r="H110" s="115"/>
      <c r="I110" s="115"/>
      <c r="J110" s="117">
        <v>0</v>
      </c>
      <c r="K110" s="115"/>
      <c r="L110" s="114"/>
      <c r="M110" s="115"/>
      <c r="N110" s="118" t="s">
        <v>39</v>
      </c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9" t="s">
        <v>144</v>
      </c>
      <c r="AZ110" s="115"/>
      <c r="BA110" s="115"/>
      <c r="BB110" s="115"/>
      <c r="BC110" s="115"/>
      <c r="BD110" s="115"/>
      <c r="BE110" s="120">
        <f t="shared" si="0"/>
        <v>0</v>
      </c>
      <c r="BF110" s="120">
        <f t="shared" si="1"/>
        <v>0</v>
      </c>
      <c r="BG110" s="120">
        <f t="shared" si="2"/>
        <v>0</v>
      </c>
      <c r="BH110" s="120">
        <f t="shared" si="3"/>
        <v>0</v>
      </c>
      <c r="BI110" s="120">
        <f t="shared" si="4"/>
        <v>0</v>
      </c>
      <c r="BJ110" s="119" t="s">
        <v>82</v>
      </c>
      <c r="BK110" s="115"/>
      <c r="BL110" s="115"/>
      <c r="BM110" s="115"/>
    </row>
    <row r="111" spans="2:65" s="1" customFormat="1" ht="18" customHeight="1">
      <c r="B111" s="114"/>
      <c r="C111" s="115"/>
      <c r="D111" s="240" t="s">
        <v>171</v>
      </c>
      <c r="E111" s="241"/>
      <c r="F111" s="241"/>
      <c r="G111" s="115"/>
      <c r="H111" s="115"/>
      <c r="I111" s="115"/>
      <c r="J111" s="117">
        <v>0</v>
      </c>
      <c r="K111" s="115"/>
      <c r="L111" s="114"/>
      <c r="M111" s="115"/>
      <c r="N111" s="118" t="s">
        <v>39</v>
      </c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9" t="s">
        <v>144</v>
      </c>
      <c r="AZ111" s="115"/>
      <c r="BA111" s="115"/>
      <c r="BB111" s="115"/>
      <c r="BC111" s="115"/>
      <c r="BD111" s="115"/>
      <c r="BE111" s="120">
        <f t="shared" si="0"/>
        <v>0</v>
      </c>
      <c r="BF111" s="120">
        <f t="shared" si="1"/>
        <v>0</v>
      </c>
      <c r="BG111" s="120">
        <f t="shared" si="2"/>
        <v>0</v>
      </c>
      <c r="BH111" s="120">
        <f t="shared" si="3"/>
        <v>0</v>
      </c>
      <c r="BI111" s="120">
        <f t="shared" si="4"/>
        <v>0</v>
      </c>
      <c r="BJ111" s="119" t="s">
        <v>82</v>
      </c>
      <c r="BK111" s="115"/>
      <c r="BL111" s="115"/>
      <c r="BM111" s="115"/>
    </row>
    <row r="112" spans="2:65" s="1" customFormat="1" ht="18" customHeight="1">
      <c r="B112" s="114"/>
      <c r="C112" s="115"/>
      <c r="D112" s="240" t="s">
        <v>172</v>
      </c>
      <c r="E112" s="241"/>
      <c r="F112" s="241"/>
      <c r="G112" s="115"/>
      <c r="H112" s="115"/>
      <c r="I112" s="115"/>
      <c r="J112" s="117">
        <v>0</v>
      </c>
      <c r="K112" s="115"/>
      <c r="L112" s="114"/>
      <c r="M112" s="115"/>
      <c r="N112" s="118" t="s">
        <v>39</v>
      </c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9" t="s">
        <v>144</v>
      </c>
      <c r="AZ112" s="115"/>
      <c r="BA112" s="115"/>
      <c r="BB112" s="115"/>
      <c r="BC112" s="115"/>
      <c r="BD112" s="115"/>
      <c r="BE112" s="120">
        <f t="shared" si="0"/>
        <v>0</v>
      </c>
      <c r="BF112" s="120">
        <f t="shared" si="1"/>
        <v>0</v>
      </c>
      <c r="BG112" s="120">
        <f t="shared" si="2"/>
        <v>0</v>
      </c>
      <c r="BH112" s="120">
        <f t="shared" si="3"/>
        <v>0</v>
      </c>
      <c r="BI112" s="120">
        <f t="shared" si="4"/>
        <v>0</v>
      </c>
      <c r="BJ112" s="119" t="s">
        <v>82</v>
      </c>
      <c r="BK112" s="115"/>
      <c r="BL112" s="115"/>
      <c r="BM112" s="115"/>
    </row>
    <row r="113" spans="2:65" s="1" customFormat="1" ht="18" customHeight="1">
      <c r="B113" s="114"/>
      <c r="C113" s="115"/>
      <c r="D113" s="240" t="s">
        <v>173</v>
      </c>
      <c r="E113" s="241"/>
      <c r="F113" s="241"/>
      <c r="G113" s="115"/>
      <c r="H113" s="115"/>
      <c r="I113" s="115"/>
      <c r="J113" s="117">
        <v>0</v>
      </c>
      <c r="K113" s="115"/>
      <c r="L113" s="114"/>
      <c r="M113" s="115"/>
      <c r="N113" s="118" t="s">
        <v>39</v>
      </c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9" t="s">
        <v>144</v>
      </c>
      <c r="AZ113" s="115"/>
      <c r="BA113" s="115"/>
      <c r="BB113" s="115"/>
      <c r="BC113" s="115"/>
      <c r="BD113" s="115"/>
      <c r="BE113" s="120">
        <f t="shared" si="0"/>
        <v>0</v>
      </c>
      <c r="BF113" s="120">
        <f t="shared" si="1"/>
        <v>0</v>
      </c>
      <c r="BG113" s="120">
        <f t="shared" si="2"/>
        <v>0</v>
      </c>
      <c r="BH113" s="120">
        <f t="shared" si="3"/>
        <v>0</v>
      </c>
      <c r="BI113" s="120">
        <f t="shared" si="4"/>
        <v>0</v>
      </c>
      <c r="BJ113" s="119" t="s">
        <v>82</v>
      </c>
      <c r="BK113" s="115"/>
      <c r="BL113" s="115"/>
      <c r="BM113" s="115"/>
    </row>
    <row r="114" spans="2:65" s="1" customFormat="1" ht="18" customHeight="1">
      <c r="B114" s="114"/>
      <c r="C114" s="115"/>
      <c r="D114" s="116" t="s">
        <v>174</v>
      </c>
      <c r="E114" s="115"/>
      <c r="F114" s="115"/>
      <c r="G114" s="115"/>
      <c r="H114" s="115"/>
      <c r="I114" s="115"/>
      <c r="J114" s="117">
        <f>ROUND(J30*T114,2)</f>
        <v>0</v>
      </c>
      <c r="K114" s="115"/>
      <c r="L114" s="114"/>
      <c r="M114" s="115"/>
      <c r="N114" s="118" t="s">
        <v>39</v>
      </c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9" t="s">
        <v>175</v>
      </c>
      <c r="AZ114" s="115"/>
      <c r="BA114" s="115"/>
      <c r="BB114" s="115"/>
      <c r="BC114" s="115"/>
      <c r="BD114" s="115"/>
      <c r="BE114" s="120">
        <f t="shared" si="0"/>
        <v>0</v>
      </c>
      <c r="BF114" s="120">
        <f t="shared" si="1"/>
        <v>0</v>
      </c>
      <c r="BG114" s="120">
        <f t="shared" si="2"/>
        <v>0</v>
      </c>
      <c r="BH114" s="120">
        <f t="shared" si="3"/>
        <v>0</v>
      </c>
      <c r="BI114" s="120">
        <f t="shared" si="4"/>
        <v>0</v>
      </c>
      <c r="BJ114" s="119" t="s">
        <v>82</v>
      </c>
      <c r="BK114" s="115"/>
      <c r="BL114" s="115"/>
      <c r="BM114" s="115"/>
    </row>
    <row r="115" spans="2:65" s="1" customFormat="1" ht="11.25">
      <c r="B115" s="30"/>
      <c r="L115" s="30"/>
    </row>
    <row r="116" spans="2:65" s="1" customFormat="1" ht="29.25" customHeight="1">
      <c r="B116" s="30"/>
      <c r="C116" s="121" t="s">
        <v>176</v>
      </c>
      <c r="D116" s="93"/>
      <c r="E116" s="93"/>
      <c r="F116" s="93"/>
      <c r="G116" s="93"/>
      <c r="H116" s="93"/>
      <c r="I116" s="93"/>
      <c r="J116" s="122">
        <f>ROUND(J96+J108,2)</f>
        <v>0</v>
      </c>
      <c r="K116" s="93"/>
      <c r="L116" s="30"/>
    </row>
    <row r="117" spans="2:65" s="1" customFormat="1" ht="6.95" customHeight="1">
      <c r="B117" s="42"/>
      <c r="C117" s="43"/>
      <c r="D117" s="43"/>
      <c r="E117" s="43"/>
      <c r="F117" s="43"/>
      <c r="G117" s="43"/>
      <c r="H117" s="43"/>
      <c r="I117" s="43"/>
      <c r="J117" s="43"/>
      <c r="K117" s="43"/>
      <c r="L117" s="30"/>
    </row>
    <row r="121" spans="2:65" s="1" customFormat="1" ht="6.95" customHeight="1">
      <c r="B121" s="44"/>
      <c r="C121" s="45"/>
      <c r="D121" s="45"/>
      <c r="E121" s="45"/>
      <c r="F121" s="45"/>
      <c r="G121" s="45"/>
      <c r="H121" s="45"/>
      <c r="I121" s="45"/>
      <c r="J121" s="45"/>
      <c r="K121" s="45"/>
      <c r="L121" s="30"/>
    </row>
    <row r="122" spans="2:65" s="1" customFormat="1" ht="24.95" customHeight="1">
      <c r="B122" s="30"/>
      <c r="C122" s="19" t="s">
        <v>177</v>
      </c>
      <c r="L122" s="30"/>
    </row>
    <row r="123" spans="2:65" s="1" customFormat="1" ht="6.95" customHeight="1">
      <c r="B123" s="30"/>
      <c r="L123" s="30"/>
    </row>
    <row r="124" spans="2:65" s="1" customFormat="1" ht="12" customHeight="1">
      <c r="B124" s="30"/>
      <c r="C124" s="25" t="s">
        <v>16</v>
      </c>
      <c r="L124" s="30"/>
    </row>
    <row r="125" spans="2:65" s="1" customFormat="1" ht="16.5" customHeight="1">
      <c r="B125" s="30"/>
      <c r="E125" s="236" t="str">
        <f>E7</f>
        <v>Jihozápadní trolejbusová tangenta Jihlava</v>
      </c>
      <c r="F125" s="237"/>
      <c r="G125" s="237"/>
      <c r="H125" s="237"/>
      <c r="L125" s="30"/>
    </row>
    <row r="126" spans="2:65" s="1" customFormat="1" ht="12" customHeight="1">
      <c r="B126" s="30"/>
      <c r="C126" s="25" t="s">
        <v>148</v>
      </c>
      <c r="L126" s="30"/>
    </row>
    <row r="127" spans="2:65" s="1" customFormat="1" ht="16.5" customHeight="1">
      <c r="B127" s="30"/>
      <c r="E127" s="201" t="str">
        <f>E9</f>
        <v>PS 001.5 - Uzemnění a hromosvod</v>
      </c>
      <c r="F127" s="238"/>
      <c r="G127" s="238"/>
      <c r="H127" s="238"/>
      <c r="L127" s="30"/>
    </row>
    <row r="128" spans="2:65" s="1" customFormat="1" ht="6.95" customHeight="1">
      <c r="B128" s="30"/>
      <c r="L128" s="30"/>
    </row>
    <row r="129" spans="2:65" s="1" customFormat="1" ht="12" customHeight="1">
      <c r="B129" s="30"/>
      <c r="C129" s="25" t="s">
        <v>20</v>
      </c>
      <c r="F129" s="23" t="str">
        <f>F12</f>
        <v xml:space="preserve"> </v>
      </c>
      <c r="I129" s="25" t="s">
        <v>22</v>
      </c>
      <c r="J129" s="50" t="str">
        <f>IF(J12="","",J12)</f>
        <v>26. 10. 2023</v>
      </c>
      <c r="L129" s="30"/>
    </row>
    <row r="130" spans="2:65" s="1" customFormat="1" ht="6.95" customHeight="1">
      <c r="B130" s="30"/>
      <c r="L130" s="30"/>
    </row>
    <row r="131" spans="2:65" s="1" customFormat="1" ht="15.2" customHeight="1">
      <c r="B131" s="30"/>
      <c r="C131" s="25" t="s">
        <v>24</v>
      </c>
      <c r="F131" s="23" t="str">
        <f>E15</f>
        <v>Dopravní podnik města Jihlavy, a.s.</v>
      </c>
      <c r="I131" s="25" t="s">
        <v>30</v>
      </c>
      <c r="J131" s="28" t="str">
        <f>E21</f>
        <v xml:space="preserve"> </v>
      </c>
      <c r="L131" s="30"/>
    </row>
    <row r="132" spans="2:65" s="1" customFormat="1" ht="15.2" customHeight="1">
      <c r="B132" s="30"/>
      <c r="C132" s="25" t="s">
        <v>28</v>
      </c>
      <c r="F132" s="23" t="str">
        <f>IF(E18="","",E18)</f>
        <v>Vyplň údaj</v>
      </c>
      <c r="I132" s="25" t="s">
        <v>32</v>
      </c>
      <c r="J132" s="28" t="str">
        <f>E24</f>
        <v xml:space="preserve"> </v>
      </c>
      <c r="L132" s="30"/>
    </row>
    <row r="133" spans="2:65" s="1" customFormat="1" ht="10.35" customHeight="1">
      <c r="B133" s="30"/>
      <c r="L133" s="30"/>
    </row>
    <row r="134" spans="2:65" s="10" customFormat="1" ht="29.25" customHeight="1">
      <c r="B134" s="123"/>
      <c r="C134" s="124" t="s">
        <v>178</v>
      </c>
      <c r="D134" s="125" t="s">
        <v>59</v>
      </c>
      <c r="E134" s="125" t="s">
        <v>55</v>
      </c>
      <c r="F134" s="125" t="s">
        <v>56</v>
      </c>
      <c r="G134" s="125" t="s">
        <v>179</v>
      </c>
      <c r="H134" s="125" t="s">
        <v>180</v>
      </c>
      <c r="I134" s="125" t="s">
        <v>181</v>
      </c>
      <c r="J134" s="125" t="s">
        <v>154</v>
      </c>
      <c r="K134" s="126" t="s">
        <v>182</v>
      </c>
      <c r="L134" s="123"/>
      <c r="M134" s="57" t="s">
        <v>1</v>
      </c>
      <c r="N134" s="58" t="s">
        <v>38</v>
      </c>
      <c r="O134" s="58" t="s">
        <v>183</v>
      </c>
      <c r="P134" s="58" t="s">
        <v>184</v>
      </c>
      <c r="Q134" s="58" t="s">
        <v>185</v>
      </c>
      <c r="R134" s="58" t="s">
        <v>186</v>
      </c>
      <c r="S134" s="58" t="s">
        <v>187</v>
      </c>
      <c r="T134" s="59" t="s">
        <v>188</v>
      </c>
    </row>
    <row r="135" spans="2:65" s="1" customFormat="1" ht="22.9" customHeight="1">
      <c r="B135" s="30"/>
      <c r="C135" s="62" t="s">
        <v>189</v>
      </c>
      <c r="J135" s="127">
        <f>BK135</f>
        <v>0</v>
      </c>
      <c r="L135" s="30"/>
      <c r="M135" s="60"/>
      <c r="N135" s="51"/>
      <c r="O135" s="51"/>
      <c r="P135" s="128">
        <f>P136+P143+P211+P213</f>
        <v>0</v>
      </c>
      <c r="Q135" s="51"/>
      <c r="R135" s="128">
        <f>R136+R143+R211+R213</f>
        <v>0</v>
      </c>
      <c r="S135" s="51"/>
      <c r="T135" s="129">
        <f>T136+T143+T211+T213</f>
        <v>0</v>
      </c>
      <c r="AT135" s="15" t="s">
        <v>73</v>
      </c>
      <c r="AU135" s="15" t="s">
        <v>156</v>
      </c>
      <c r="BK135" s="130">
        <f>BK136+BK143+BK211+BK213</f>
        <v>0</v>
      </c>
    </row>
    <row r="136" spans="2:65" s="11" customFormat="1" ht="25.9" customHeight="1">
      <c r="B136" s="131"/>
      <c r="D136" s="132" t="s">
        <v>73</v>
      </c>
      <c r="E136" s="133" t="s">
        <v>215</v>
      </c>
      <c r="F136" s="133" t="s">
        <v>216</v>
      </c>
      <c r="I136" s="134"/>
      <c r="J136" s="135">
        <f>BK136</f>
        <v>0</v>
      </c>
      <c r="L136" s="131"/>
      <c r="M136" s="136"/>
      <c r="P136" s="137">
        <f>P137</f>
        <v>0</v>
      </c>
      <c r="R136" s="137">
        <f>R137</f>
        <v>0</v>
      </c>
      <c r="T136" s="138">
        <f>T137</f>
        <v>0</v>
      </c>
      <c r="AR136" s="132" t="s">
        <v>84</v>
      </c>
      <c r="AT136" s="139" t="s">
        <v>73</v>
      </c>
      <c r="AU136" s="139" t="s">
        <v>74</v>
      </c>
      <c r="AY136" s="132" t="s">
        <v>193</v>
      </c>
      <c r="BK136" s="140">
        <f>BK137</f>
        <v>0</v>
      </c>
    </row>
    <row r="137" spans="2:65" s="11" customFormat="1" ht="22.9" customHeight="1">
      <c r="B137" s="131"/>
      <c r="D137" s="132" t="s">
        <v>73</v>
      </c>
      <c r="E137" s="141" t="s">
        <v>386</v>
      </c>
      <c r="F137" s="141" t="s">
        <v>387</v>
      </c>
      <c r="I137" s="134"/>
      <c r="J137" s="142">
        <f>BK137</f>
        <v>0</v>
      </c>
      <c r="L137" s="131"/>
      <c r="M137" s="136"/>
      <c r="P137" s="137">
        <f>SUM(P138:P142)</f>
        <v>0</v>
      </c>
      <c r="R137" s="137">
        <f>SUM(R138:R142)</f>
        <v>0</v>
      </c>
      <c r="T137" s="138">
        <f>SUM(T138:T142)</f>
        <v>0</v>
      </c>
      <c r="AR137" s="132" t="s">
        <v>84</v>
      </c>
      <c r="AT137" s="139" t="s">
        <v>73</v>
      </c>
      <c r="AU137" s="139" t="s">
        <v>82</v>
      </c>
      <c r="AY137" s="132" t="s">
        <v>193</v>
      </c>
      <c r="BK137" s="140">
        <f>SUM(BK138:BK142)</f>
        <v>0</v>
      </c>
    </row>
    <row r="138" spans="2:65" s="1" customFormat="1" ht="44.25" customHeight="1">
      <c r="B138" s="114"/>
      <c r="C138" s="157" t="s">
        <v>82</v>
      </c>
      <c r="D138" s="157" t="s">
        <v>207</v>
      </c>
      <c r="E138" s="158" t="s">
        <v>662</v>
      </c>
      <c r="F138" s="159" t="s">
        <v>663</v>
      </c>
      <c r="G138" s="160" t="s">
        <v>221</v>
      </c>
      <c r="H138" s="161">
        <v>25</v>
      </c>
      <c r="I138" s="162"/>
      <c r="J138" s="163">
        <f>ROUND(I138*H138,2)</f>
        <v>0</v>
      </c>
      <c r="K138" s="159" t="s">
        <v>1</v>
      </c>
      <c r="L138" s="30"/>
      <c r="M138" s="164" t="s">
        <v>1</v>
      </c>
      <c r="N138" s="113" t="s">
        <v>39</v>
      </c>
      <c r="P138" s="153">
        <f>O138*H138</f>
        <v>0</v>
      </c>
      <c r="Q138" s="153">
        <v>0</v>
      </c>
      <c r="R138" s="153">
        <f>Q138*H138</f>
        <v>0</v>
      </c>
      <c r="S138" s="153">
        <v>0</v>
      </c>
      <c r="T138" s="154">
        <f>S138*H138</f>
        <v>0</v>
      </c>
      <c r="AR138" s="155" t="s">
        <v>222</v>
      </c>
      <c r="AT138" s="155" t="s">
        <v>207</v>
      </c>
      <c r="AU138" s="155" t="s">
        <v>84</v>
      </c>
      <c r="AY138" s="15" t="s">
        <v>193</v>
      </c>
      <c r="BE138" s="156">
        <f>IF(N138="základní",J138,0)</f>
        <v>0</v>
      </c>
      <c r="BF138" s="156">
        <f>IF(N138="snížená",J138,0)</f>
        <v>0</v>
      </c>
      <c r="BG138" s="156">
        <f>IF(N138="zákl. přenesená",J138,0)</f>
        <v>0</v>
      </c>
      <c r="BH138" s="156">
        <f>IF(N138="sníž. přenesená",J138,0)</f>
        <v>0</v>
      </c>
      <c r="BI138" s="156">
        <f>IF(N138="nulová",J138,0)</f>
        <v>0</v>
      </c>
      <c r="BJ138" s="15" t="s">
        <v>82</v>
      </c>
      <c r="BK138" s="156">
        <f>ROUND(I138*H138,2)</f>
        <v>0</v>
      </c>
      <c r="BL138" s="15" t="s">
        <v>222</v>
      </c>
      <c r="BM138" s="155" t="s">
        <v>84</v>
      </c>
    </row>
    <row r="139" spans="2:65" s="1" customFormat="1" ht="24.2" customHeight="1">
      <c r="B139" s="114"/>
      <c r="C139" s="143" t="s">
        <v>84</v>
      </c>
      <c r="D139" s="143" t="s">
        <v>196</v>
      </c>
      <c r="E139" s="144" t="s">
        <v>664</v>
      </c>
      <c r="F139" s="145" t="s">
        <v>665</v>
      </c>
      <c r="G139" s="146" t="s">
        <v>272</v>
      </c>
      <c r="H139" s="147">
        <v>0.5</v>
      </c>
      <c r="I139" s="148"/>
      <c r="J139" s="149">
        <f>ROUND(I139*H139,2)</f>
        <v>0</v>
      </c>
      <c r="K139" s="145" t="s">
        <v>1</v>
      </c>
      <c r="L139" s="150"/>
      <c r="M139" s="151" t="s">
        <v>1</v>
      </c>
      <c r="N139" s="152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231</v>
      </c>
      <c r="AT139" s="155" t="s">
        <v>196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222</v>
      </c>
      <c r="BM139" s="155" t="s">
        <v>192</v>
      </c>
    </row>
    <row r="140" spans="2:65" s="1" customFormat="1" ht="21.75" customHeight="1">
      <c r="B140" s="114"/>
      <c r="C140" s="143" t="s">
        <v>203</v>
      </c>
      <c r="D140" s="143" t="s">
        <v>196</v>
      </c>
      <c r="E140" s="144" t="s">
        <v>666</v>
      </c>
      <c r="F140" s="145" t="s">
        <v>667</v>
      </c>
      <c r="G140" s="146" t="s">
        <v>272</v>
      </c>
      <c r="H140" s="147">
        <v>3.5</v>
      </c>
      <c r="I140" s="148"/>
      <c r="J140" s="149">
        <f>ROUND(I140*H140,2)</f>
        <v>0</v>
      </c>
      <c r="K140" s="145" t="s">
        <v>1</v>
      </c>
      <c r="L140" s="150"/>
      <c r="M140" s="151" t="s">
        <v>1</v>
      </c>
      <c r="N140" s="152" t="s">
        <v>39</v>
      </c>
      <c r="P140" s="153">
        <f>O140*H140</f>
        <v>0</v>
      </c>
      <c r="Q140" s="153">
        <v>0</v>
      </c>
      <c r="R140" s="153">
        <f>Q140*H140</f>
        <v>0</v>
      </c>
      <c r="S140" s="153">
        <v>0</v>
      </c>
      <c r="T140" s="154">
        <f>S140*H140</f>
        <v>0</v>
      </c>
      <c r="AR140" s="155" t="s">
        <v>231</v>
      </c>
      <c r="AT140" s="155" t="s">
        <v>196</v>
      </c>
      <c r="AU140" s="155" t="s">
        <v>84</v>
      </c>
      <c r="AY140" s="15" t="s">
        <v>193</v>
      </c>
      <c r="BE140" s="156">
        <f>IF(N140="základní",J140,0)</f>
        <v>0</v>
      </c>
      <c r="BF140" s="156">
        <f>IF(N140="snížená",J140,0)</f>
        <v>0</v>
      </c>
      <c r="BG140" s="156">
        <f>IF(N140="zákl. přenesená",J140,0)</f>
        <v>0</v>
      </c>
      <c r="BH140" s="156">
        <f>IF(N140="sníž. přenesená",J140,0)</f>
        <v>0</v>
      </c>
      <c r="BI140" s="156">
        <f>IF(N140="nulová",J140,0)</f>
        <v>0</v>
      </c>
      <c r="BJ140" s="15" t="s">
        <v>82</v>
      </c>
      <c r="BK140" s="156">
        <f>ROUND(I140*H140,2)</f>
        <v>0</v>
      </c>
      <c r="BL140" s="15" t="s">
        <v>222</v>
      </c>
      <c r="BM140" s="155" t="s">
        <v>206</v>
      </c>
    </row>
    <row r="141" spans="2:65" s="1" customFormat="1" ht="24.2" customHeight="1">
      <c r="B141" s="114"/>
      <c r="C141" s="157" t="s">
        <v>192</v>
      </c>
      <c r="D141" s="157" t="s">
        <v>207</v>
      </c>
      <c r="E141" s="158" t="s">
        <v>668</v>
      </c>
      <c r="F141" s="159" t="s">
        <v>669</v>
      </c>
      <c r="G141" s="160" t="s">
        <v>221</v>
      </c>
      <c r="H141" s="161">
        <v>15</v>
      </c>
      <c r="I141" s="162"/>
      <c r="J141" s="163">
        <f>ROUND(I141*H141,2)</f>
        <v>0</v>
      </c>
      <c r="K141" s="159" t="s">
        <v>1</v>
      </c>
      <c r="L141" s="30"/>
      <c r="M141" s="164" t="s">
        <v>1</v>
      </c>
      <c r="N141" s="113" t="s">
        <v>39</v>
      </c>
      <c r="P141" s="153">
        <f>O141*H141</f>
        <v>0</v>
      </c>
      <c r="Q141" s="153">
        <v>0</v>
      </c>
      <c r="R141" s="153">
        <f>Q141*H141</f>
        <v>0</v>
      </c>
      <c r="S141" s="153">
        <v>0</v>
      </c>
      <c r="T141" s="154">
        <f>S141*H141</f>
        <v>0</v>
      </c>
      <c r="AR141" s="155" t="s">
        <v>222</v>
      </c>
      <c r="AT141" s="155" t="s">
        <v>207</v>
      </c>
      <c r="AU141" s="155" t="s">
        <v>84</v>
      </c>
      <c r="AY141" s="15" t="s">
        <v>193</v>
      </c>
      <c r="BE141" s="156">
        <f>IF(N141="základní",J141,0)</f>
        <v>0</v>
      </c>
      <c r="BF141" s="156">
        <f>IF(N141="snížená",J141,0)</f>
        <v>0</v>
      </c>
      <c r="BG141" s="156">
        <f>IF(N141="zákl. přenesená",J141,0)</f>
        <v>0</v>
      </c>
      <c r="BH141" s="156">
        <f>IF(N141="sníž. přenesená",J141,0)</f>
        <v>0</v>
      </c>
      <c r="BI141" s="156">
        <f>IF(N141="nulová",J141,0)</f>
        <v>0</v>
      </c>
      <c r="BJ141" s="15" t="s">
        <v>82</v>
      </c>
      <c r="BK141" s="156">
        <f>ROUND(I141*H141,2)</f>
        <v>0</v>
      </c>
      <c r="BL141" s="15" t="s">
        <v>222</v>
      </c>
      <c r="BM141" s="155" t="s">
        <v>200</v>
      </c>
    </row>
    <row r="142" spans="2:65" s="1" customFormat="1" ht="16.5" customHeight="1">
      <c r="B142" s="114"/>
      <c r="C142" s="143" t="s">
        <v>211</v>
      </c>
      <c r="D142" s="143" t="s">
        <v>196</v>
      </c>
      <c r="E142" s="144" t="s">
        <v>670</v>
      </c>
      <c r="F142" s="145" t="s">
        <v>671</v>
      </c>
      <c r="G142" s="146" t="s">
        <v>272</v>
      </c>
      <c r="H142" s="147">
        <v>13</v>
      </c>
      <c r="I142" s="148"/>
      <c r="J142" s="149">
        <f>ROUND(I142*H142,2)</f>
        <v>0</v>
      </c>
      <c r="K142" s="145" t="s">
        <v>1</v>
      </c>
      <c r="L142" s="150"/>
      <c r="M142" s="151" t="s">
        <v>1</v>
      </c>
      <c r="N142" s="152" t="s">
        <v>39</v>
      </c>
      <c r="P142" s="153">
        <f>O142*H142</f>
        <v>0</v>
      </c>
      <c r="Q142" s="153">
        <v>0</v>
      </c>
      <c r="R142" s="153">
        <f>Q142*H142</f>
        <v>0</v>
      </c>
      <c r="S142" s="153">
        <v>0</v>
      </c>
      <c r="T142" s="154">
        <f>S142*H142</f>
        <v>0</v>
      </c>
      <c r="AR142" s="155" t="s">
        <v>231</v>
      </c>
      <c r="AT142" s="155" t="s">
        <v>196</v>
      </c>
      <c r="AU142" s="155" t="s">
        <v>84</v>
      </c>
      <c r="AY142" s="15" t="s">
        <v>193</v>
      </c>
      <c r="BE142" s="156">
        <f>IF(N142="základní",J142,0)</f>
        <v>0</v>
      </c>
      <c r="BF142" s="156">
        <f>IF(N142="snížená",J142,0)</f>
        <v>0</v>
      </c>
      <c r="BG142" s="156">
        <f>IF(N142="zákl. přenesená",J142,0)</f>
        <v>0</v>
      </c>
      <c r="BH142" s="156">
        <f>IF(N142="sníž. přenesená",J142,0)</f>
        <v>0</v>
      </c>
      <c r="BI142" s="156">
        <f>IF(N142="nulová",J142,0)</f>
        <v>0</v>
      </c>
      <c r="BJ142" s="15" t="s">
        <v>82</v>
      </c>
      <c r="BK142" s="156">
        <f>ROUND(I142*H142,2)</f>
        <v>0</v>
      </c>
      <c r="BL142" s="15" t="s">
        <v>222</v>
      </c>
      <c r="BM142" s="155" t="s">
        <v>214</v>
      </c>
    </row>
    <row r="143" spans="2:65" s="11" customFormat="1" ht="25.9" customHeight="1">
      <c r="B143" s="131"/>
      <c r="D143" s="132" t="s">
        <v>73</v>
      </c>
      <c r="E143" s="133" t="s">
        <v>196</v>
      </c>
      <c r="F143" s="133" t="s">
        <v>263</v>
      </c>
      <c r="I143" s="134"/>
      <c r="J143" s="135">
        <f>BK143</f>
        <v>0</v>
      </c>
      <c r="L143" s="131"/>
      <c r="M143" s="136"/>
      <c r="P143" s="137">
        <f>P144+P191</f>
        <v>0</v>
      </c>
      <c r="R143" s="137">
        <f>R144+R191</f>
        <v>0</v>
      </c>
      <c r="T143" s="138">
        <f>T144+T191</f>
        <v>0</v>
      </c>
      <c r="AR143" s="132" t="s">
        <v>203</v>
      </c>
      <c r="AT143" s="139" t="s">
        <v>73</v>
      </c>
      <c r="AU143" s="139" t="s">
        <v>74</v>
      </c>
      <c r="AY143" s="132" t="s">
        <v>193</v>
      </c>
      <c r="BK143" s="140">
        <f>BK144+BK191</f>
        <v>0</v>
      </c>
    </row>
    <row r="144" spans="2:65" s="11" customFormat="1" ht="22.9" customHeight="1">
      <c r="B144" s="131"/>
      <c r="D144" s="132" t="s">
        <v>73</v>
      </c>
      <c r="E144" s="141" t="s">
        <v>264</v>
      </c>
      <c r="F144" s="141" t="s">
        <v>265</v>
      </c>
      <c r="I144" s="134"/>
      <c r="J144" s="142">
        <f>BK144</f>
        <v>0</v>
      </c>
      <c r="L144" s="131"/>
      <c r="M144" s="136"/>
      <c r="P144" s="137">
        <f>SUM(P145:P190)</f>
        <v>0</v>
      </c>
      <c r="R144" s="137">
        <f>SUM(R145:R190)</f>
        <v>0</v>
      </c>
      <c r="T144" s="138">
        <f>SUM(T145:T190)</f>
        <v>0</v>
      </c>
      <c r="AR144" s="132" t="s">
        <v>203</v>
      </c>
      <c r="AT144" s="139" t="s">
        <v>73</v>
      </c>
      <c r="AU144" s="139" t="s">
        <v>82</v>
      </c>
      <c r="AY144" s="132" t="s">
        <v>193</v>
      </c>
      <c r="BK144" s="140">
        <f>SUM(BK145:BK190)</f>
        <v>0</v>
      </c>
    </row>
    <row r="145" spans="2:65" s="1" customFormat="1" ht="44.25" customHeight="1">
      <c r="B145" s="114"/>
      <c r="C145" s="157" t="s">
        <v>206</v>
      </c>
      <c r="D145" s="157" t="s">
        <v>207</v>
      </c>
      <c r="E145" s="158" t="s">
        <v>672</v>
      </c>
      <c r="F145" s="159" t="s">
        <v>673</v>
      </c>
      <c r="G145" s="160" t="s">
        <v>221</v>
      </c>
      <c r="H145" s="161">
        <v>26</v>
      </c>
      <c r="I145" s="162"/>
      <c r="J145" s="163">
        <f>ROUND(I145*H145,2)</f>
        <v>0</v>
      </c>
      <c r="K145" s="159" t="s">
        <v>1</v>
      </c>
      <c r="L145" s="30"/>
      <c r="M145" s="164" t="s">
        <v>1</v>
      </c>
      <c r="N145" s="113" t="s">
        <v>39</v>
      </c>
      <c r="P145" s="153">
        <f>O145*H145</f>
        <v>0</v>
      </c>
      <c r="Q145" s="153">
        <v>0</v>
      </c>
      <c r="R145" s="153">
        <f>Q145*H145</f>
        <v>0</v>
      </c>
      <c r="S145" s="153">
        <v>0</v>
      </c>
      <c r="T145" s="154">
        <f>S145*H145</f>
        <v>0</v>
      </c>
      <c r="AR145" s="155" t="s">
        <v>268</v>
      </c>
      <c r="AT145" s="155" t="s">
        <v>207</v>
      </c>
      <c r="AU145" s="155" t="s">
        <v>84</v>
      </c>
      <c r="AY145" s="15" t="s">
        <v>193</v>
      </c>
      <c r="BE145" s="156">
        <f>IF(N145="základní",J145,0)</f>
        <v>0</v>
      </c>
      <c r="BF145" s="156">
        <f>IF(N145="snížená",J145,0)</f>
        <v>0</v>
      </c>
      <c r="BG145" s="156">
        <f>IF(N145="zákl. přenesená",J145,0)</f>
        <v>0</v>
      </c>
      <c r="BH145" s="156">
        <f>IF(N145="sníž. přenesená",J145,0)</f>
        <v>0</v>
      </c>
      <c r="BI145" s="156">
        <f>IF(N145="nulová",J145,0)</f>
        <v>0</v>
      </c>
      <c r="BJ145" s="15" t="s">
        <v>82</v>
      </c>
      <c r="BK145" s="156">
        <f>ROUND(I145*H145,2)</f>
        <v>0</v>
      </c>
      <c r="BL145" s="15" t="s">
        <v>268</v>
      </c>
      <c r="BM145" s="155" t="s">
        <v>223</v>
      </c>
    </row>
    <row r="146" spans="2:65" s="12" customFormat="1" ht="11.25">
      <c r="B146" s="165"/>
      <c r="D146" s="166" t="s">
        <v>224</v>
      </c>
      <c r="E146" s="167" t="s">
        <v>1</v>
      </c>
      <c r="F146" s="168" t="s">
        <v>255</v>
      </c>
      <c r="H146" s="169">
        <v>26</v>
      </c>
      <c r="I146" s="170"/>
      <c r="L146" s="165"/>
      <c r="M146" s="171"/>
      <c r="T146" s="172"/>
      <c r="AT146" s="167" t="s">
        <v>224</v>
      </c>
      <c r="AU146" s="167" t="s">
        <v>84</v>
      </c>
      <c r="AV146" s="12" t="s">
        <v>84</v>
      </c>
      <c r="AW146" s="12" t="s">
        <v>226</v>
      </c>
      <c r="AX146" s="12" t="s">
        <v>74</v>
      </c>
      <c r="AY146" s="167" t="s">
        <v>193</v>
      </c>
    </row>
    <row r="147" spans="2:65" s="13" customFormat="1" ht="11.25">
      <c r="B147" s="173"/>
      <c r="D147" s="166" t="s">
        <v>224</v>
      </c>
      <c r="E147" s="174" t="s">
        <v>1</v>
      </c>
      <c r="F147" s="175" t="s">
        <v>227</v>
      </c>
      <c r="H147" s="176">
        <v>26</v>
      </c>
      <c r="I147" s="177"/>
      <c r="L147" s="173"/>
      <c r="M147" s="178"/>
      <c r="T147" s="179"/>
      <c r="AT147" s="174" t="s">
        <v>224</v>
      </c>
      <c r="AU147" s="174" t="s">
        <v>84</v>
      </c>
      <c r="AV147" s="13" t="s">
        <v>192</v>
      </c>
      <c r="AW147" s="13" t="s">
        <v>226</v>
      </c>
      <c r="AX147" s="13" t="s">
        <v>82</v>
      </c>
      <c r="AY147" s="174" t="s">
        <v>193</v>
      </c>
    </row>
    <row r="148" spans="2:65" s="1" customFormat="1" ht="16.5" customHeight="1">
      <c r="B148" s="114"/>
      <c r="C148" s="143" t="s">
        <v>228</v>
      </c>
      <c r="D148" s="143" t="s">
        <v>196</v>
      </c>
      <c r="E148" s="144" t="s">
        <v>674</v>
      </c>
      <c r="F148" s="145" t="s">
        <v>675</v>
      </c>
      <c r="G148" s="146" t="s">
        <v>272</v>
      </c>
      <c r="H148" s="147">
        <v>27.3</v>
      </c>
      <c r="I148" s="148"/>
      <c r="J148" s="149">
        <f>ROUND(I148*H148,2)</f>
        <v>0</v>
      </c>
      <c r="K148" s="145" t="s">
        <v>1</v>
      </c>
      <c r="L148" s="150"/>
      <c r="M148" s="151" t="s">
        <v>1</v>
      </c>
      <c r="N148" s="152" t="s">
        <v>39</v>
      </c>
      <c r="P148" s="153">
        <f>O148*H148</f>
        <v>0</v>
      </c>
      <c r="Q148" s="153">
        <v>0</v>
      </c>
      <c r="R148" s="153">
        <f>Q148*H148</f>
        <v>0</v>
      </c>
      <c r="S148" s="153">
        <v>0</v>
      </c>
      <c r="T148" s="154">
        <f>S148*H148</f>
        <v>0</v>
      </c>
      <c r="AR148" s="155" t="s">
        <v>273</v>
      </c>
      <c r="AT148" s="155" t="s">
        <v>196</v>
      </c>
      <c r="AU148" s="155" t="s">
        <v>84</v>
      </c>
      <c r="AY148" s="15" t="s">
        <v>193</v>
      </c>
      <c r="BE148" s="156">
        <f>IF(N148="základní",J148,0)</f>
        <v>0</v>
      </c>
      <c r="BF148" s="156">
        <f>IF(N148="snížená",J148,0)</f>
        <v>0</v>
      </c>
      <c r="BG148" s="156">
        <f>IF(N148="zákl. přenesená",J148,0)</f>
        <v>0</v>
      </c>
      <c r="BH148" s="156">
        <f>IF(N148="sníž. přenesená",J148,0)</f>
        <v>0</v>
      </c>
      <c r="BI148" s="156">
        <f>IF(N148="nulová",J148,0)</f>
        <v>0</v>
      </c>
      <c r="BJ148" s="15" t="s">
        <v>82</v>
      </c>
      <c r="BK148" s="156">
        <f>ROUND(I148*H148,2)</f>
        <v>0</v>
      </c>
      <c r="BL148" s="15" t="s">
        <v>268</v>
      </c>
      <c r="BM148" s="155" t="s">
        <v>232</v>
      </c>
    </row>
    <row r="149" spans="2:65" s="1" customFormat="1" ht="24.2" customHeight="1">
      <c r="B149" s="114"/>
      <c r="C149" s="143" t="s">
        <v>200</v>
      </c>
      <c r="D149" s="143" t="s">
        <v>196</v>
      </c>
      <c r="E149" s="144" t="s">
        <v>676</v>
      </c>
      <c r="F149" s="145" t="s">
        <v>677</v>
      </c>
      <c r="G149" s="146" t="s">
        <v>258</v>
      </c>
      <c r="H149" s="147">
        <v>32</v>
      </c>
      <c r="I149" s="148"/>
      <c r="J149" s="149">
        <f>ROUND(I149*H149,2)</f>
        <v>0</v>
      </c>
      <c r="K149" s="145" t="s">
        <v>1</v>
      </c>
      <c r="L149" s="150"/>
      <c r="M149" s="151" t="s">
        <v>1</v>
      </c>
      <c r="N149" s="152" t="s">
        <v>39</v>
      </c>
      <c r="P149" s="153">
        <f>O149*H149</f>
        <v>0</v>
      </c>
      <c r="Q149" s="153">
        <v>0</v>
      </c>
      <c r="R149" s="153">
        <f>Q149*H149</f>
        <v>0</v>
      </c>
      <c r="S149" s="153">
        <v>0</v>
      </c>
      <c r="T149" s="154">
        <f>S149*H149</f>
        <v>0</v>
      </c>
      <c r="AR149" s="155" t="s">
        <v>273</v>
      </c>
      <c r="AT149" s="155" t="s">
        <v>196</v>
      </c>
      <c r="AU149" s="155" t="s">
        <v>84</v>
      </c>
      <c r="AY149" s="15" t="s">
        <v>193</v>
      </c>
      <c r="BE149" s="156">
        <f>IF(N149="základní",J149,0)</f>
        <v>0</v>
      </c>
      <c r="BF149" s="156">
        <f>IF(N149="snížená",J149,0)</f>
        <v>0</v>
      </c>
      <c r="BG149" s="156">
        <f>IF(N149="zákl. přenesená",J149,0)</f>
        <v>0</v>
      </c>
      <c r="BH149" s="156">
        <f>IF(N149="sníž. přenesená",J149,0)</f>
        <v>0</v>
      </c>
      <c r="BI149" s="156">
        <f>IF(N149="nulová",J149,0)</f>
        <v>0</v>
      </c>
      <c r="BJ149" s="15" t="s">
        <v>82</v>
      </c>
      <c r="BK149" s="156">
        <f>ROUND(I149*H149,2)</f>
        <v>0</v>
      </c>
      <c r="BL149" s="15" t="s">
        <v>268</v>
      </c>
      <c r="BM149" s="155" t="s">
        <v>222</v>
      </c>
    </row>
    <row r="150" spans="2:65" s="12" customFormat="1" ht="11.25">
      <c r="B150" s="165"/>
      <c r="D150" s="166" t="s">
        <v>224</v>
      </c>
      <c r="E150" s="167" t="s">
        <v>1</v>
      </c>
      <c r="F150" s="168" t="s">
        <v>231</v>
      </c>
      <c r="H150" s="169">
        <v>32</v>
      </c>
      <c r="I150" s="170"/>
      <c r="L150" s="165"/>
      <c r="M150" s="171"/>
      <c r="T150" s="172"/>
      <c r="AT150" s="167" t="s">
        <v>224</v>
      </c>
      <c r="AU150" s="167" t="s">
        <v>84</v>
      </c>
      <c r="AV150" s="12" t="s">
        <v>84</v>
      </c>
      <c r="AW150" s="12" t="s">
        <v>226</v>
      </c>
      <c r="AX150" s="12" t="s">
        <v>74</v>
      </c>
      <c r="AY150" s="167" t="s">
        <v>193</v>
      </c>
    </row>
    <row r="151" spans="2:65" s="13" customFormat="1" ht="11.25">
      <c r="B151" s="173"/>
      <c r="D151" s="166" t="s">
        <v>224</v>
      </c>
      <c r="E151" s="174" t="s">
        <v>1</v>
      </c>
      <c r="F151" s="175" t="s">
        <v>227</v>
      </c>
      <c r="H151" s="176">
        <v>32</v>
      </c>
      <c r="I151" s="177"/>
      <c r="L151" s="173"/>
      <c r="M151" s="178"/>
      <c r="T151" s="179"/>
      <c r="AT151" s="174" t="s">
        <v>224</v>
      </c>
      <c r="AU151" s="174" t="s">
        <v>84</v>
      </c>
      <c r="AV151" s="13" t="s">
        <v>192</v>
      </c>
      <c r="AW151" s="13" t="s">
        <v>226</v>
      </c>
      <c r="AX151" s="13" t="s">
        <v>82</v>
      </c>
      <c r="AY151" s="174" t="s">
        <v>193</v>
      </c>
    </row>
    <row r="152" spans="2:65" s="1" customFormat="1" ht="49.15" customHeight="1">
      <c r="B152" s="114"/>
      <c r="C152" s="157" t="s">
        <v>236</v>
      </c>
      <c r="D152" s="157" t="s">
        <v>207</v>
      </c>
      <c r="E152" s="158" t="s">
        <v>678</v>
      </c>
      <c r="F152" s="159" t="s">
        <v>679</v>
      </c>
      <c r="G152" s="160" t="s">
        <v>221</v>
      </c>
      <c r="H152" s="161">
        <v>174</v>
      </c>
      <c r="I152" s="162"/>
      <c r="J152" s="163">
        <f>ROUND(I152*H152,2)</f>
        <v>0</v>
      </c>
      <c r="K152" s="159" t="s">
        <v>1</v>
      </c>
      <c r="L152" s="30"/>
      <c r="M152" s="164" t="s">
        <v>1</v>
      </c>
      <c r="N152" s="113" t="s">
        <v>39</v>
      </c>
      <c r="P152" s="153">
        <f>O152*H152</f>
        <v>0</v>
      </c>
      <c r="Q152" s="153">
        <v>0</v>
      </c>
      <c r="R152" s="153">
        <f>Q152*H152</f>
        <v>0</v>
      </c>
      <c r="S152" s="153">
        <v>0</v>
      </c>
      <c r="T152" s="154">
        <f>S152*H152</f>
        <v>0</v>
      </c>
      <c r="AR152" s="155" t="s">
        <v>268</v>
      </c>
      <c r="AT152" s="155" t="s">
        <v>207</v>
      </c>
      <c r="AU152" s="155" t="s">
        <v>84</v>
      </c>
      <c r="AY152" s="15" t="s">
        <v>193</v>
      </c>
      <c r="BE152" s="156">
        <f>IF(N152="základní",J152,0)</f>
        <v>0</v>
      </c>
      <c r="BF152" s="156">
        <f>IF(N152="snížená",J152,0)</f>
        <v>0</v>
      </c>
      <c r="BG152" s="156">
        <f>IF(N152="zákl. přenesená",J152,0)</f>
        <v>0</v>
      </c>
      <c r="BH152" s="156">
        <f>IF(N152="sníž. přenesená",J152,0)</f>
        <v>0</v>
      </c>
      <c r="BI152" s="156">
        <f>IF(N152="nulová",J152,0)</f>
        <v>0</v>
      </c>
      <c r="BJ152" s="15" t="s">
        <v>82</v>
      </c>
      <c r="BK152" s="156">
        <f>ROUND(I152*H152,2)</f>
        <v>0</v>
      </c>
      <c r="BL152" s="15" t="s">
        <v>268</v>
      </c>
      <c r="BM152" s="155" t="s">
        <v>240</v>
      </c>
    </row>
    <row r="153" spans="2:65" s="12" customFormat="1" ht="11.25">
      <c r="B153" s="165"/>
      <c r="D153" s="166" t="s">
        <v>224</v>
      </c>
      <c r="E153" s="167" t="s">
        <v>1</v>
      </c>
      <c r="F153" s="168" t="s">
        <v>680</v>
      </c>
      <c r="H153" s="169">
        <v>174</v>
      </c>
      <c r="I153" s="170"/>
      <c r="L153" s="165"/>
      <c r="M153" s="171"/>
      <c r="T153" s="172"/>
      <c r="AT153" s="167" t="s">
        <v>224</v>
      </c>
      <c r="AU153" s="167" t="s">
        <v>84</v>
      </c>
      <c r="AV153" s="12" t="s">
        <v>84</v>
      </c>
      <c r="AW153" s="12" t="s">
        <v>226</v>
      </c>
      <c r="AX153" s="12" t="s">
        <v>74</v>
      </c>
      <c r="AY153" s="167" t="s">
        <v>193</v>
      </c>
    </row>
    <row r="154" spans="2:65" s="13" customFormat="1" ht="11.25">
      <c r="B154" s="173"/>
      <c r="D154" s="166" t="s">
        <v>224</v>
      </c>
      <c r="E154" s="174" t="s">
        <v>1</v>
      </c>
      <c r="F154" s="175" t="s">
        <v>227</v>
      </c>
      <c r="H154" s="176">
        <v>174</v>
      </c>
      <c r="I154" s="177"/>
      <c r="L154" s="173"/>
      <c r="M154" s="178"/>
      <c r="T154" s="179"/>
      <c r="AT154" s="174" t="s">
        <v>224</v>
      </c>
      <c r="AU154" s="174" t="s">
        <v>84</v>
      </c>
      <c r="AV154" s="13" t="s">
        <v>192</v>
      </c>
      <c r="AW154" s="13" t="s">
        <v>226</v>
      </c>
      <c r="AX154" s="13" t="s">
        <v>82</v>
      </c>
      <c r="AY154" s="174" t="s">
        <v>193</v>
      </c>
    </row>
    <row r="155" spans="2:65" s="1" customFormat="1" ht="16.5" customHeight="1">
      <c r="B155" s="114"/>
      <c r="C155" s="143" t="s">
        <v>214</v>
      </c>
      <c r="D155" s="143" t="s">
        <v>196</v>
      </c>
      <c r="E155" s="144" t="s">
        <v>674</v>
      </c>
      <c r="F155" s="145" t="s">
        <v>675</v>
      </c>
      <c r="G155" s="146" t="s">
        <v>272</v>
      </c>
      <c r="H155" s="147">
        <v>184.7</v>
      </c>
      <c r="I155" s="148"/>
      <c r="J155" s="149">
        <f>ROUND(I155*H155,2)</f>
        <v>0</v>
      </c>
      <c r="K155" s="145" t="s">
        <v>1</v>
      </c>
      <c r="L155" s="150"/>
      <c r="M155" s="151" t="s">
        <v>1</v>
      </c>
      <c r="N155" s="152" t="s">
        <v>39</v>
      </c>
      <c r="P155" s="153">
        <f>O155*H155</f>
        <v>0</v>
      </c>
      <c r="Q155" s="153">
        <v>0</v>
      </c>
      <c r="R155" s="153">
        <f>Q155*H155</f>
        <v>0</v>
      </c>
      <c r="S155" s="153">
        <v>0</v>
      </c>
      <c r="T155" s="154">
        <f>S155*H155</f>
        <v>0</v>
      </c>
      <c r="AR155" s="155" t="s">
        <v>273</v>
      </c>
      <c r="AT155" s="155" t="s">
        <v>196</v>
      </c>
      <c r="AU155" s="155" t="s">
        <v>84</v>
      </c>
      <c r="AY155" s="15" t="s">
        <v>193</v>
      </c>
      <c r="BE155" s="156">
        <f>IF(N155="základní",J155,0)</f>
        <v>0</v>
      </c>
      <c r="BF155" s="156">
        <f>IF(N155="snížená",J155,0)</f>
        <v>0</v>
      </c>
      <c r="BG155" s="156">
        <f>IF(N155="zákl. přenesená",J155,0)</f>
        <v>0</v>
      </c>
      <c r="BH155" s="156">
        <f>IF(N155="sníž. přenesená",J155,0)</f>
        <v>0</v>
      </c>
      <c r="BI155" s="156">
        <f>IF(N155="nulová",J155,0)</f>
        <v>0</v>
      </c>
      <c r="BJ155" s="15" t="s">
        <v>82</v>
      </c>
      <c r="BK155" s="156">
        <f>ROUND(I155*H155,2)</f>
        <v>0</v>
      </c>
      <c r="BL155" s="15" t="s">
        <v>268</v>
      </c>
      <c r="BM155" s="155" t="s">
        <v>243</v>
      </c>
    </row>
    <row r="156" spans="2:65" s="1" customFormat="1" ht="24.2" customHeight="1">
      <c r="B156" s="114"/>
      <c r="C156" s="157" t="s">
        <v>244</v>
      </c>
      <c r="D156" s="157" t="s">
        <v>207</v>
      </c>
      <c r="E156" s="158" t="s">
        <v>681</v>
      </c>
      <c r="F156" s="159" t="s">
        <v>682</v>
      </c>
      <c r="G156" s="160" t="s">
        <v>221</v>
      </c>
      <c r="H156" s="161">
        <v>21</v>
      </c>
      <c r="I156" s="162"/>
      <c r="J156" s="163">
        <f>ROUND(I156*H156,2)</f>
        <v>0</v>
      </c>
      <c r="K156" s="159" t="s">
        <v>1</v>
      </c>
      <c r="L156" s="30"/>
      <c r="M156" s="164" t="s">
        <v>1</v>
      </c>
      <c r="N156" s="113" t="s">
        <v>39</v>
      </c>
      <c r="P156" s="153">
        <f>O156*H156</f>
        <v>0</v>
      </c>
      <c r="Q156" s="153">
        <v>0</v>
      </c>
      <c r="R156" s="153">
        <f>Q156*H156</f>
        <v>0</v>
      </c>
      <c r="S156" s="153">
        <v>0</v>
      </c>
      <c r="T156" s="154">
        <f>S156*H156</f>
        <v>0</v>
      </c>
      <c r="AR156" s="155" t="s">
        <v>268</v>
      </c>
      <c r="AT156" s="155" t="s">
        <v>207</v>
      </c>
      <c r="AU156" s="155" t="s">
        <v>84</v>
      </c>
      <c r="AY156" s="15" t="s">
        <v>193</v>
      </c>
      <c r="BE156" s="156">
        <f>IF(N156="základní",J156,0)</f>
        <v>0</v>
      </c>
      <c r="BF156" s="156">
        <f>IF(N156="snížená",J156,0)</f>
        <v>0</v>
      </c>
      <c r="BG156" s="156">
        <f>IF(N156="zákl. přenesená",J156,0)</f>
        <v>0</v>
      </c>
      <c r="BH156" s="156">
        <f>IF(N156="sníž. přenesená",J156,0)</f>
        <v>0</v>
      </c>
      <c r="BI156" s="156">
        <f>IF(N156="nulová",J156,0)</f>
        <v>0</v>
      </c>
      <c r="BJ156" s="15" t="s">
        <v>82</v>
      </c>
      <c r="BK156" s="156">
        <f>ROUND(I156*H156,2)</f>
        <v>0</v>
      </c>
      <c r="BL156" s="15" t="s">
        <v>268</v>
      </c>
      <c r="BM156" s="155" t="s">
        <v>247</v>
      </c>
    </row>
    <row r="157" spans="2:65" s="12" customFormat="1" ht="11.25">
      <c r="B157" s="165"/>
      <c r="D157" s="166" t="s">
        <v>224</v>
      </c>
      <c r="E157" s="167" t="s">
        <v>1</v>
      </c>
      <c r="F157" s="168" t="s">
        <v>7</v>
      </c>
      <c r="H157" s="169">
        <v>21</v>
      </c>
      <c r="I157" s="170"/>
      <c r="L157" s="165"/>
      <c r="M157" s="171"/>
      <c r="T157" s="172"/>
      <c r="AT157" s="167" t="s">
        <v>224</v>
      </c>
      <c r="AU157" s="167" t="s">
        <v>84</v>
      </c>
      <c r="AV157" s="12" t="s">
        <v>84</v>
      </c>
      <c r="AW157" s="12" t="s">
        <v>226</v>
      </c>
      <c r="AX157" s="12" t="s">
        <v>74</v>
      </c>
      <c r="AY157" s="167" t="s">
        <v>193</v>
      </c>
    </row>
    <row r="158" spans="2:65" s="13" customFormat="1" ht="11.25">
      <c r="B158" s="173"/>
      <c r="D158" s="166" t="s">
        <v>224</v>
      </c>
      <c r="E158" s="174" t="s">
        <v>1</v>
      </c>
      <c r="F158" s="175" t="s">
        <v>227</v>
      </c>
      <c r="H158" s="176">
        <v>21</v>
      </c>
      <c r="I158" s="177"/>
      <c r="L158" s="173"/>
      <c r="M158" s="178"/>
      <c r="T158" s="179"/>
      <c r="AT158" s="174" t="s">
        <v>224</v>
      </c>
      <c r="AU158" s="174" t="s">
        <v>84</v>
      </c>
      <c r="AV158" s="13" t="s">
        <v>192</v>
      </c>
      <c r="AW158" s="13" t="s">
        <v>226</v>
      </c>
      <c r="AX158" s="13" t="s">
        <v>82</v>
      </c>
      <c r="AY158" s="174" t="s">
        <v>193</v>
      </c>
    </row>
    <row r="159" spans="2:65" s="1" customFormat="1" ht="16.5" customHeight="1">
      <c r="B159" s="114"/>
      <c r="C159" s="143" t="s">
        <v>223</v>
      </c>
      <c r="D159" s="143" t="s">
        <v>196</v>
      </c>
      <c r="E159" s="144" t="s">
        <v>683</v>
      </c>
      <c r="F159" s="145" t="s">
        <v>684</v>
      </c>
      <c r="G159" s="146" t="s">
        <v>221</v>
      </c>
      <c r="H159" s="147">
        <v>21</v>
      </c>
      <c r="I159" s="148"/>
      <c r="J159" s="149">
        <f>ROUND(I159*H159,2)</f>
        <v>0</v>
      </c>
      <c r="K159" s="145" t="s">
        <v>1</v>
      </c>
      <c r="L159" s="150"/>
      <c r="M159" s="151" t="s">
        <v>1</v>
      </c>
      <c r="N159" s="152" t="s">
        <v>39</v>
      </c>
      <c r="P159" s="153">
        <f>O159*H159</f>
        <v>0</v>
      </c>
      <c r="Q159" s="153">
        <v>0</v>
      </c>
      <c r="R159" s="153">
        <f>Q159*H159</f>
        <v>0</v>
      </c>
      <c r="S159" s="153">
        <v>0</v>
      </c>
      <c r="T159" s="154">
        <f>S159*H159</f>
        <v>0</v>
      </c>
      <c r="AR159" s="155" t="s">
        <v>273</v>
      </c>
      <c r="AT159" s="155" t="s">
        <v>196</v>
      </c>
      <c r="AU159" s="155" t="s">
        <v>84</v>
      </c>
      <c r="AY159" s="15" t="s">
        <v>193</v>
      </c>
      <c r="BE159" s="156">
        <f>IF(N159="základní",J159,0)</f>
        <v>0</v>
      </c>
      <c r="BF159" s="156">
        <f>IF(N159="snížená",J159,0)</f>
        <v>0</v>
      </c>
      <c r="BG159" s="156">
        <f>IF(N159="zákl. přenesená",J159,0)</f>
        <v>0</v>
      </c>
      <c r="BH159" s="156">
        <f>IF(N159="sníž. přenesená",J159,0)</f>
        <v>0</v>
      </c>
      <c r="BI159" s="156">
        <f>IF(N159="nulová",J159,0)</f>
        <v>0</v>
      </c>
      <c r="BJ159" s="15" t="s">
        <v>82</v>
      </c>
      <c r="BK159" s="156">
        <f>ROUND(I159*H159,2)</f>
        <v>0</v>
      </c>
      <c r="BL159" s="15" t="s">
        <v>268</v>
      </c>
      <c r="BM159" s="155" t="s">
        <v>251</v>
      </c>
    </row>
    <row r="160" spans="2:65" s="1" customFormat="1" ht="24.2" customHeight="1">
      <c r="B160" s="114"/>
      <c r="C160" s="143" t="s">
        <v>252</v>
      </c>
      <c r="D160" s="143" t="s">
        <v>196</v>
      </c>
      <c r="E160" s="144" t="s">
        <v>685</v>
      </c>
      <c r="F160" s="145" t="s">
        <v>686</v>
      </c>
      <c r="G160" s="146" t="s">
        <v>258</v>
      </c>
      <c r="H160" s="147">
        <v>15</v>
      </c>
      <c r="I160" s="148"/>
      <c r="J160" s="149">
        <f>ROUND(I160*H160,2)</f>
        <v>0</v>
      </c>
      <c r="K160" s="145" t="s">
        <v>1</v>
      </c>
      <c r="L160" s="150"/>
      <c r="M160" s="151" t="s">
        <v>1</v>
      </c>
      <c r="N160" s="152" t="s">
        <v>39</v>
      </c>
      <c r="P160" s="153">
        <f>O160*H160</f>
        <v>0</v>
      </c>
      <c r="Q160" s="153">
        <v>0</v>
      </c>
      <c r="R160" s="153">
        <f>Q160*H160</f>
        <v>0</v>
      </c>
      <c r="S160" s="153">
        <v>0</v>
      </c>
      <c r="T160" s="154">
        <f>S160*H160</f>
        <v>0</v>
      </c>
      <c r="AR160" s="155" t="s">
        <v>273</v>
      </c>
      <c r="AT160" s="155" t="s">
        <v>196</v>
      </c>
      <c r="AU160" s="155" t="s">
        <v>84</v>
      </c>
      <c r="AY160" s="15" t="s">
        <v>193</v>
      </c>
      <c r="BE160" s="156">
        <f>IF(N160="základní",J160,0)</f>
        <v>0</v>
      </c>
      <c r="BF160" s="156">
        <f>IF(N160="snížená",J160,0)</f>
        <v>0</v>
      </c>
      <c r="BG160" s="156">
        <f>IF(N160="zákl. přenesená",J160,0)</f>
        <v>0</v>
      </c>
      <c r="BH160" s="156">
        <f>IF(N160="sníž. přenesená",J160,0)</f>
        <v>0</v>
      </c>
      <c r="BI160" s="156">
        <f>IF(N160="nulová",J160,0)</f>
        <v>0</v>
      </c>
      <c r="BJ160" s="15" t="s">
        <v>82</v>
      </c>
      <c r="BK160" s="156">
        <f>ROUND(I160*H160,2)</f>
        <v>0</v>
      </c>
      <c r="BL160" s="15" t="s">
        <v>268</v>
      </c>
      <c r="BM160" s="155" t="s">
        <v>255</v>
      </c>
    </row>
    <row r="161" spans="2:65" s="12" customFormat="1" ht="11.25">
      <c r="B161" s="165"/>
      <c r="D161" s="166" t="s">
        <v>224</v>
      </c>
      <c r="E161" s="167" t="s">
        <v>1</v>
      </c>
      <c r="F161" s="168" t="s">
        <v>8</v>
      </c>
      <c r="H161" s="169">
        <v>15</v>
      </c>
      <c r="I161" s="170"/>
      <c r="L161" s="165"/>
      <c r="M161" s="171"/>
      <c r="T161" s="172"/>
      <c r="AT161" s="167" t="s">
        <v>224</v>
      </c>
      <c r="AU161" s="167" t="s">
        <v>84</v>
      </c>
      <c r="AV161" s="12" t="s">
        <v>84</v>
      </c>
      <c r="AW161" s="12" t="s">
        <v>226</v>
      </c>
      <c r="AX161" s="12" t="s">
        <v>74</v>
      </c>
      <c r="AY161" s="167" t="s">
        <v>193</v>
      </c>
    </row>
    <row r="162" spans="2:65" s="13" customFormat="1" ht="11.25">
      <c r="B162" s="173"/>
      <c r="D162" s="166" t="s">
        <v>224</v>
      </c>
      <c r="E162" s="174" t="s">
        <v>1</v>
      </c>
      <c r="F162" s="175" t="s">
        <v>227</v>
      </c>
      <c r="H162" s="176">
        <v>15</v>
      </c>
      <c r="I162" s="177"/>
      <c r="L162" s="173"/>
      <c r="M162" s="178"/>
      <c r="T162" s="179"/>
      <c r="AT162" s="174" t="s">
        <v>224</v>
      </c>
      <c r="AU162" s="174" t="s">
        <v>84</v>
      </c>
      <c r="AV162" s="13" t="s">
        <v>192</v>
      </c>
      <c r="AW162" s="13" t="s">
        <v>226</v>
      </c>
      <c r="AX162" s="13" t="s">
        <v>82</v>
      </c>
      <c r="AY162" s="174" t="s">
        <v>193</v>
      </c>
    </row>
    <row r="163" spans="2:65" s="1" customFormat="1" ht="21.75" customHeight="1">
      <c r="B163" s="114"/>
      <c r="C163" s="143" t="s">
        <v>232</v>
      </c>
      <c r="D163" s="143" t="s">
        <v>196</v>
      </c>
      <c r="E163" s="144" t="s">
        <v>687</v>
      </c>
      <c r="F163" s="145" t="s">
        <v>688</v>
      </c>
      <c r="G163" s="146" t="s">
        <v>258</v>
      </c>
      <c r="H163" s="147">
        <v>6</v>
      </c>
      <c r="I163" s="148"/>
      <c r="J163" s="149">
        <f>ROUND(I163*H163,2)</f>
        <v>0</v>
      </c>
      <c r="K163" s="145" t="s">
        <v>1</v>
      </c>
      <c r="L163" s="150"/>
      <c r="M163" s="151" t="s">
        <v>1</v>
      </c>
      <c r="N163" s="152" t="s">
        <v>39</v>
      </c>
      <c r="P163" s="153">
        <f>O163*H163</f>
        <v>0</v>
      </c>
      <c r="Q163" s="153">
        <v>0</v>
      </c>
      <c r="R163" s="153">
        <f>Q163*H163</f>
        <v>0</v>
      </c>
      <c r="S163" s="153">
        <v>0</v>
      </c>
      <c r="T163" s="154">
        <f>S163*H163</f>
        <v>0</v>
      </c>
      <c r="AR163" s="155" t="s">
        <v>273</v>
      </c>
      <c r="AT163" s="155" t="s">
        <v>196</v>
      </c>
      <c r="AU163" s="155" t="s">
        <v>84</v>
      </c>
      <c r="AY163" s="15" t="s">
        <v>193</v>
      </c>
      <c r="BE163" s="156">
        <f>IF(N163="základní",J163,0)</f>
        <v>0</v>
      </c>
      <c r="BF163" s="156">
        <f>IF(N163="snížená",J163,0)</f>
        <v>0</v>
      </c>
      <c r="BG163" s="156">
        <f>IF(N163="zákl. přenesená",J163,0)</f>
        <v>0</v>
      </c>
      <c r="BH163" s="156">
        <f>IF(N163="sníž. přenesená",J163,0)</f>
        <v>0</v>
      </c>
      <c r="BI163" s="156">
        <f>IF(N163="nulová",J163,0)</f>
        <v>0</v>
      </c>
      <c r="BJ163" s="15" t="s">
        <v>82</v>
      </c>
      <c r="BK163" s="156">
        <f>ROUND(I163*H163,2)</f>
        <v>0</v>
      </c>
      <c r="BL163" s="15" t="s">
        <v>268</v>
      </c>
      <c r="BM163" s="155" t="s">
        <v>259</v>
      </c>
    </row>
    <row r="164" spans="2:65" s="12" customFormat="1" ht="11.25">
      <c r="B164" s="165"/>
      <c r="D164" s="166" t="s">
        <v>224</v>
      </c>
      <c r="E164" s="167" t="s">
        <v>1</v>
      </c>
      <c r="F164" s="168" t="s">
        <v>206</v>
      </c>
      <c r="H164" s="169">
        <v>6</v>
      </c>
      <c r="I164" s="170"/>
      <c r="L164" s="165"/>
      <c r="M164" s="171"/>
      <c r="T164" s="172"/>
      <c r="AT164" s="167" t="s">
        <v>224</v>
      </c>
      <c r="AU164" s="167" t="s">
        <v>84</v>
      </c>
      <c r="AV164" s="12" t="s">
        <v>84</v>
      </c>
      <c r="AW164" s="12" t="s">
        <v>226</v>
      </c>
      <c r="AX164" s="12" t="s">
        <v>74</v>
      </c>
      <c r="AY164" s="167" t="s">
        <v>193</v>
      </c>
    </row>
    <row r="165" spans="2:65" s="13" customFormat="1" ht="11.25">
      <c r="B165" s="173"/>
      <c r="D165" s="166" t="s">
        <v>224</v>
      </c>
      <c r="E165" s="174" t="s">
        <v>1</v>
      </c>
      <c r="F165" s="175" t="s">
        <v>227</v>
      </c>
      <c r="H165" s="176">
        <v>6</v>
      </c>
      <c r="I165" s="177"/>
      <c r="L165" s="173"/>
      <c r="M165" s="178"/>
      <c r="T165" s="179"/>
      <c r="AT165" s="174" t="s">
        <v>224</v>
      </c>
      <c r="AU165" s="174" t="s">
        <v>84</v>
      </c>
      <c r="AV165" s="13" t="s">
        <v>192</v>
      </c>
      <c r="AW165" s="13" t="s">
        <v>226</v>
      </c>
      <c r="AX165" s="13" t="s">
        <v>82</v>
      </c>
      <c r="AY165" s="174" t="s">
        <v>193</v>
      </c>
    </row>
    <row r="166" spans="2:65" s="1" customFormat="1" ht="24.2" customHeight="1">
      <c r="B166" s="114"/>
      <c r="C166" s="157" t="s">
        <v>8</v>
      </c>
      <c r="D166" s="157" t="s">
        <v>207</v>
      </c>
      <c r="E166" s="158" t="s">
        <v>689</v>
      </c>
      <c r="F166" s="159" t="s">
        <v>690</v>
      </c>
      <c r="G166" s="160" t="s">
        <v>258</v>
      </c>
      <c r="H166" s="161">
        <v>1</v>
      </c>
      <c r="I166" s="162"/>
      <c r="J166" s="163">
        <f>ROUND(I166*H166,2)</f>
        <v>0</v>
      </c>
      <c r="K166" s="159" t="s">
        <v>1</v>
      </c>
      <c r="L166" s="30"/>
      <c r="M166" s="164" t="s">
        <v>1</v>
      </c>
      <c r="N166" s="113" t="s">
        <v>39</v>
      </c>
      <c r="P166" s="153">
        <f>O166*H166</f>
        <v>0</v>
      </c>
      <c r="Q166" s="153">
        <v>0</v>
      </c>
      <c r="R166" s="153">
        <f>Q166*H166</f>
        <v>0</v>
      </c>
      <c r="S166" s="153">
        <v>0</v>
      </c>
      <c r="T166" s="154">
        <f>S166*H166</f>
        <v>0</v>
      </c>
      <c r="AR166" s="155" t="s">
        <v>268</v>
      </c>
      <c r="AT166" s="155" t="s">
        <v>207</v>
      </c>
      <c r="AU166" s="155" t="s">
        <v>84</v>
      </c>
      <c r="AY166" s="15" t="s">
        <v>193</v>
      </c>
      <c r="BE166" s="156">
        <f>IF(N166="základní",J166,0)</f>
        <v>0</v>
      </c>
      <c r="BF166" s="156">
        <f>IF(N166="snížená",J166,0)</f>
        <v>0</v>
      </c>
      <c r="BG166" s="156">
        <f>IF(N166="zákl. přenesená",J166,0)</f>
        <v>0</v>
      </c>
      <c r="BH166" s="156">
        <f>IF(N166="sníž. přenesená",J166,0)</f>
        <v>0</v>
      </c>
      <c r="BI166" s="156">
        <f>IF(N166="nulová",J166,0)</f>
        <v>0</v>
      </c>
      <c r="BJ166" s="15" t="s">
        <v>82</v>
      </c>
      <c r="BK166" s="156">
        <f>ROUND(I166*H166,2)</f>
        <v>0</v>
      </c>
      <c r="BL166" s="15" t="s">
        <v>268</v>
      </c>
      <c r="BM166" s="155" t="s">
        <v>262</v>
      </c>
    </row>
    <row r="167" spans="2:65" s="1" customFormat="1" ht="24.2" customHeight="1">
      <c r="B167" s="114"/>
      <c r="C167" s="143" t="s">
        <v>222</v>
      </c>
      <c r="D167" s="143" t="s">
        <v>196</v>
      </c>
      <c r="E167" s="144" t="s">
        <v>691</v>
      </c>
      <c r="F167" s="145" t="s">
        <v>692</v>
      </c>
      <c r="G167" s="146" t="s">
        <v>258</v>
      </c>
      <c r="H167" s="147">
        <v>1</v>
      </c>
      <c r="I167" s="148"/>
      <c r="J167" s="149">
        <f>ROUND(I167*H167,2)</f>
        <v>0</v>
      </c>
      <c r="K167" s="145" t="s">
        <v>1</v>
      </c>
      <c r="L167" s="150"/>
      <c r="M167" s="151" t="s">
        <v>1</v>
      </c>
      <c r="N167" s="152" t="s">
        <v>39</v>
      </c>
      <c r="P167" s="153">
        <f>O167*H167</f>
        <v>0</v>
      </c>
      <c r="Q167" s="153">
        <v>0</v>
      </c>
      <c r="R167" s="153">
        <f>Q167*H167</f>
        <v>0</v>
      </c>
      <c r="S167" s="153">
        <v>0</v>
      </c>
      <c r="T167" s="154">
        <f>S167*H167</f>
        <v>0</v>
      </c>
      <c r="AR167" s="155" t="s">
        <v>273</v>
      </c>
      <c r="AT167" s="155" t="s">
        <v>196</v>
      </c>
      <c r="AU167" s="155" t="s">
        <v>84</v>
      </c>
      <c r="AY167" s="15" t="s">
        <v>193</v>
      </c>
      <c r="BE167" s="156">
        <f>IF(N167="základní",J167,0)</f>
        <v>0</v>
      </c>
      <c r="BF167" s="156">
        <f>IF(N167="snížená",J167,0)</f>
        <v>0</v>
      </c>
      <c r="BG167" s="156">
        <f>IF(N167="zákl. přenesená",J167,0)</f>
        <v>0</v>
      </c>
      <c r="BH167" s="156">
        <f>IF(N167="sníž. přenesená",J167,0)</f>
        <v>0</v>
      </c>
      <c r="BI167" s="156">
        <f>IF(N167="nulová",J167,0)</f>
        <v>0</v>
      </c>
      <c r="BJ167" s="15" t="s">
        <v>82</v>
      </c>
      <c r="BK167" s="156">
        <f>ROUND(I167*H167,2)</f>
        <v>0</v>
      </c>
      <c r="BL167" s="15" t="s">
        <v>268</v>
      </c>
      <c r="BM167" s="155" t="s">
        <v>231</v>
      </c>
    </row>
    <row r="168" spans="2:65" s="1" customFormat="1" ht="33" customHeight="1">
      <c r="B168" s="114"/>
      <c r="C168" s="143" t="s">
        <v>269</v>
      </c>
      <c r="D168" s="143" t="s">
        <v>196</v>
      </c>
      <c r="E168" s="144" t="s">
        <v>693</v>
      </c>
      <c r="F168" s="145" t="s">
        <v>694</v>
      </c>
      <c r="G168" s="146" t="s">
        <v>258</v>
      </c>
      <c r="H168" s="147">
        <v>1</v>
      </c>
      <c r="I168" s="148"/>
      <c r="J168" s="149">
        <f>ROUND(I168*H168,2)</f>
        <v>0</v>
      </c>
      <c r="K168" s="145" t="s">
        <v>1</v>
      </c>
      <c r="L168" s="150"/>
      <c r="M168" s="151" t="s">
        <v>1</v>
      </c>
      <c r="N168" s="152" t="s">
        <v>39</v>
      </c>
      <c r="P168" s="153">
        <f>O168*H168</f>
        <v>0</v>
      </c>
      <c r="Q168" s="153">
        <v>0</v>
      </c>
      <c r="R168" s="153">
        <f>Q168*H168</f>
        <v>0</v>
      </c>
      <c r="S168" s="153">
        <v>0</v>
      </c>
      <c r="T168" s="154">
        <f>S168*H168</f>
        <v>0</v>
      </c>
      <c r="AR168" s="155" t="s">
        <v>273</v>
      </c>
      <c r="AT168" s="155" t="s">
        <v>196</v>
      </c>
      <c r="AU168" s="155" t="s">
        <v>84</v>
      </c>
      <c r="AY168" s="15" t="s">
        <v>193</v>
      </c>
      <c r="BE168" s="156">
        <f>IF(N168="základní",J168,0)</f>
        <v>0</v>
      </c>
      <c r="BF168" s="156">
        <f>IF(N168="snížená",J168,0)</f>
        <v>0</v>
      </c>
      <c r="BG168" s="156">
        <f>IF(N168="zákl. přenesená",J168,0)</f>
        <v>0</v>
      </c>
      <c r="BH168" s="156">
        <f>IF(N168="sníž. přenesená",J168,0)</f>
        <v>0</v>
      </c>
      <c r="BI168" s="156">
        <f>IF(N168="nulová",J168,0)</f>
        <v>0</v>
      </c>
      <c r="BJ168" s="15" t="s">
        <v>82</v>
      </c>
      <c r="BK168" s="156">
        <f>ROUND(I168*H168,2)</f>
        <v>0</v>
      </c>
      <c r="BL168" s="15" t="s">
        <v>268</v>
      </c>
      <c r="BM168" s="155" t="s">
        <v>274</v>
      </c>
    </row>
    <row r="169" spans="2:65" s="1" customFormat="1" ht="24.2" customHeight="1">
      <c r="B169" s="114"/>
      <c r="C169" s="157" t="s">
        <v>240</v>
      </c>
      <c r="D169" s="157" t="s">
        <v>207</v>
      </c>
      <c r="E169" s="158" t="s">
        <v>695</v>
      </c>
      <c r="F169" s="159" t="s">
        <v>696</v>
      </c>
      <c r="G169" s="160" t="s">
        <v>258</v>
      </c>
      <c r="H169" s="161">
        <v>63</v>
      </c>
      <c r="I169" s="162"/>
      <c r="J169" s="163">
        <f>ROUND(I169*H169,2)</f>
        <v>0</v>
      </c>
      <c r="K169" s="159" t="s">
        <v>1</v>
      </c>
      <c r="L169" s="30"/>
      <c r="M169" s="164" t="s">
        <v>1</v>
      </c>
      <c r="N169" s="113" t="s">
        <v>39</v>
      </c>
      <c r="P169" s="153">
        <f>O169*H169</f>
        <v>0</v>
      </c>
      <c r="Q169" s="153">
        <v>0</v>
      </c>
      <c r="R169" s="153">
        <f>Q169*H169</f>
        <v>0</v>
      </c>
      <c r="S169" s="153">
        <v>0</v>
      </c>
      <c r="T169" s="154">
        <f>S169*H169</f>
        <v>0</v>
      </c>
      <c r="AR169" s="155" t="s">
        <v>268</v>
      </c>
      <c r="AT169" s="155" t="s">
        <v>207</v>
      </c>
      <c r="AU169" s="155" t="s">
        <v>84</v>
      </c>
      <c r="AY169" s="15" t="s">
        <v>193</v>
      </c>
      <c r="BE169" s="156">
        <f>IF(N169="základní",J169,0)</f>
        <v>0</v>
      </c>
      <c r="BF169" s="156">
        <f>IF(N169="snížená",J169,0)</f>
        <v>0</v>
      </c>
      <c r="BG169" s="156">
        <f>IF(N169="zákl. přenesená",J169,0)</f>
        <v>0</v>
      </c>
      <c r="BH169" s="156">
        <f>IF(N169="sníž. přenesená",J169,0)</f>
        <v>0</v>
      </c>
      <c r="BI169" s="156">
        <f>IF(N169="nulová",J169,0)</f>
        <v>0</v>
      </c>
      <c r="BJ169" s="15" t="s">
        <v>82</v>
      </c>
      <c r="BK169" s="156">
        <f>ROUND(I169*H169,2)</f>
        <v>0</v>
      </c>
      <c r="BL169" s="15" t="s">
        <v>268</v>
      </c>
      <c r="BM169" s="155" t="s">
        <v>278</v>
      </c>
    </row>
    <row r="170" spans="2:65" s="12" customFormat="1" ht="11.25">
      <c r="B170" s="165"/>
      <c r="D170" s="166" t="s">
        <v>224</v>
      </c>
      <c r="E170" s="167" t="s">
        <v>1</v>
      </c>
      <c r="F170" s="168" t="s">
        <v>697</v>
      </c>
      <c r="H170" s="169">
        <v>63</v>
      </c>
      <c r="I170" s="170"/>
      <c r="L170" s="165"/>
      <c r="M170" s="171"/>
      <c r="T170" s="172"/>
      <c r="AT170" s="167" t="s">
        <v>224</v>
      </c>
      <c r="AU170" s="167" t="s">
        <v>84</v>
      </c>
      <c r="AV170" s="12" t="s">
        <v>84</v>
      </c>
      <c r="AW170" s="12" t="s">
        <v>226</v>
      </c>
      <c r="AX170" s="12" t="s">
        <v>74</v>
      </c>
      <c r="AY170" s="167" t="s">
        <v>193</v>
      </c>
    </row>
    <row r="171" spans="2:65" s="13" customFormat="1" ht="11.25">
      <c r="B171" s="173"/>
      <c r="D171" s="166" t="s">
        <v>224</v>
      </c>
      <c r="E171" s="174" t="s">
        <v>1</v>
      </c>
      <c r="F171" s="175" t="s">
        <v>227</v>
      </c>
      <c r="H171" s="176">
        <v>63</v>
      </c>
      <c r="I171" s="177"/>
      <c r="L171" s="173"/>
      <c r="M171" s="178"/>
      <c r="T171" s="179"/>
      <c r="AT171" s="174" t="s">
        <v>224</v>
      </c>
      <c r="AU171" s="174" t="s">
        <v>84</v>
      </c>
      <c r="AV171" s="13" t="s">
        <v>192</v>
      </c>
      <c r="AW171" s="13" t="s">
        <v>226</v>
      </c>
      <c r="AX171" s="13" t="s">
        <v>82</v>
      </c>
      <c r="AY171" s="174" t="s">
        <v>193</v>
      </c>
    </row>
    <row r="172" spans="2:65" s="1" customFormat="1" ht="24.2" customHeight="1">
      <c r="B172" s="114"/>
      <c r="C172" s="143" t="s">
        <v>279</v>
      </c>
      <c r="D172" s="143" t="s">
        <v>196</v>
      </c>
      <c r="E172" s="144" t="s">
        <v>698</v>
      </c>
      <c r="F172" s="145" t="s">
        <v>699</v>
      </c>
      <c r="G172" s="146" t="s">
        <v>258</v>
      </c>
      <c r="H172" s="147">
        <v>45</v>
      </c>
      <c r="I172" s="148"/>
      <c r="J172" s="149">
        <f>ROUND(I172*H172,2)</f>
        <v>0</v>
      </c>
      <c r="K172" s="145" t="s">
        <v>1</v>
      </c>
      <c r="L172" s="150"/>
      <c r="M172" s="151" t="s">
        <v>1</v>
      </c>
      <c r="N172" s="152" t="s">
        <v>39</v>
      </c>
      <c r="P172" s="153">
        <f>O172*H172</f>
        <v>0</v>
      </c>
      <c r="Q172" s="153">
        <v>0</v>
      </c>
      <c r="R172" s="153">
        <f>Q172*H172</f>
        <v>0</v>
      </c>
      <c r="S172" s="153">
        <v>0</v>
      </c>
      <c r="T172" s="154">
        <f>S172*H172</f>
        <v>0</v>
      </c>
      <c r="AR172" s="155" t="s">
        <v>273</v>
      </c>
      <c r="AT172" s="155" t="s">
        <v>196</v>
      </c>
      <c r="AU172" s="155" t="s">
        <v>84</v>
      </c>
      <c r="AY172" s="15" t="s">
        <v>193</v>
      </c>
      <c r="BE172" s="156">
        <f>IF(N172="základní",J172,0)</f>
        <v>0</v>
      </c>
      <c r="BF172" s="156">
        <f>IF(N172="snížená",J172,0)</f>
        <v>0</v>
      </c>
      <c r="BG172" s="156">
        <f>IF(N172="zákl. přenesená",J172,0)</f>
        <v>0</v>
      </c>
      <c r="BH172" s="156">
        <f>IF(N172="sníž. přenesená",J172,0)</f>
        <v>0</v>
      </c>
      <c r="BI172" s="156">
        <f>IF(N172="nulová",J172,0)</f>
        <v>0</v>
      </c>
      <c r="BJ172" s="15" t="s">
        <v>82</v>
      </c>
      <c r="BK172" s="156">
        <f>ROUND(I172*H172,2)</f>
        <v>0</v>
      </c>
      <c r="BL172" s="15" t="s">
        <v>268</v>
      </c>
      <c r="BM172" s="155" t="s">
        <v>282</v>
      </c>
    </row>
    <row r="173" spans="2:65" s="1" customFormat="1" ht="24.2" customHeight="1">
      <c r="B173" s="114"/>
      <c r="C173" s="143" t="s">
        <v>243</v>
      </c>
      <c r="D173" s="143" t="s">
        <v>196</v>
      </c>
      <c r="E173" s="144" t="s">
        <v>700</v>
      </c>
      <c r="F173" s="145" t="s">
        <v>701</v>
      </c>
      <c r="G173" s="146" t="s">
        <v>258</v>
      </c>
      <c r="H173" s="147">
        <v>1</v>
      </c>
      <c r="I173" s="148"/>
      <c r="J173" s="149">
        <f>ROUND(I173*H173,2)</f>
        <v>0</v>
      </c>
      <c r="K173" s="145" t="s">
        <v>1</v>
      </c>
      <c r="L173" s="150"/>
      <c r="M173" s="151" t="s">
        <v>1</v>
      </c>
      <c r="N173" s="152" t="s">
        <v>39</v>
      </c>
      <c r="P173" s="153">
        <f>O173*H173</f>
        <v>0</v>
      </c>
      <c r="Q173" s="153">
        <v>0</v>
      </c>
      <c r="R173" s="153">
        <f>Q173*H173</f>
        <v>0</v>
      </c>
      <c r="S173" s="153">
        <v>0</v>
      </c>
      <c r="T173" s="154">
        <f>S173*H173</f>
        <v>0</v>
      </c>
      <c r="AR173" s="155" t="s">
        <v>273</v>
      </c>
      <c r="AT173" s="155" t="s">
        <v>196</v>
      </c>
      <c r="AU173" s="155" t="s">
        <v>84</v>
      </c>
      <c r="AY173" s="15" t="s">
        <v>193</v>
      </c>
      <c r="BE173" s="156">
        <f>IF(N173="základní",J173,0)</f>
        <v>0</v>
      </c>
      <c r="BF173" s="156">
        <f>IF(N173="snížená",J173,0)</f>
        <v>0</v>
      </c>
      <c r="BG173" s="156">
        <f>IF(N173="zákl. přenesená",J173,0)</f>
        <v>0</v>
      </c>
      <c r="BH173" s="156">
        <f>IF(N173="sníž. přenesená",J173,0)</f>
        <v>0</v>
      </c>
      <c r="BI173" s="156">
        <f>IF(N173="nulová",J173,0)</f>
        <v>0</v>
      </c>
      <c r="BJ173" s="15" t="s">
        <v>82</v>
      </c>
      <c r="BK173" s="156">
        <f>ROUND(I173*H173,2)</f>
        <v>0</v>
      </c>
      <c r="BL173" s="15" t="s">
        <v>268</v>
      </c>
      <c r="BM173" s="155" t="s">
        <v>285</v>
      </c>
    </row>
    <row r="174" spans="2:65" s="1" customFormat="1" ht="24.2" customHeight="1">
      <c r="B174" s="114"/>
      <c r="C174" s="157" t="s">
        <v>7</v>
      </c>
      <c r="D174" s="157" t="s">
        <v>207</v>
      </c>
      <c r="E174" s="158" t="s">
        <v>702</v>
      </c>
      <c r="F174" s="159" t="s">
        <v>696</v>
      </c>
      <c r="G174" s="160" t="s">
        <v>258</v>
      </c>
      <c r="H174" s="161">
        <v>2</v>
      </c>
      <c r="I174" s="162"/>
      <c r="J174" s="163">
        <f>ROUND(I174*H174,2)</f>
        <v>0</v>
      </c>
      <c r="K174" s="159" t="s">
        <v>1</v>
      </c>
      <c r="L174" s="30"/>
      <c r="M174" s="164" t="s">
        <v>1</v>
      </c>
      <c r="N174" s="113" t="s">
        <v>39</v>
      </c>
      <c r="P174" s="153">
        <f>O174*H174</f>
        <v>0</v>
      </c>
      <c r="Q174" s="153">
        <v>0</v>
      </c>
      <c r="R174" s="153">
        <f>Q174*H174</f>
        <v>0</v>
      </c>
      <c r="S174" s="153">
        <v>0</v>
      </c>
      <c r="T174" s="154">
        <f>S174*H174</f>
        <v>0</v>
      </c>
      <c r="AR174" s="155" t="s">
        <v>268</v>
      </c>
      <c r="AT174" s="155" t="s">
        <v>207</v>
      </c>
      <c r="AU174" s="155" t="s">
        <v>84</v>
      </c>
      <c r="AY174" s="15" t="s">
        <v>193</v>
      </c>
      <c r="BE174" s="156">
        <f>IF(N174="základní",J174,0)</f>
        <v>0</v>
      </c>
      <c r="BF174" s="156">
        <f>IF(N174="snížená",J174,0)</f>
        <v>0</v>
      </c>
      <c r="BG174" s="156">
        <f>IF(N174="zákl. přenesená",J174,0)</f>
        <v>0</v>
      </c>
      <c r="BH174" s="156">
        <f>IF(N174="sníž. přenesená",J174,0)</f>
        <v>0</v>
      </c>
      <c r="BI174" s="156">
        <f>IF(N174="nulová",J174,0)</f>
        <v>0</v>
      </c>
      <c r="BJ174" s="15" t="s">
        <v>82</v>
      </c>
      <c r="BK174" s="156">
        <f>ROUND(I174*H174,2)</f>
        <v>0</v>
      </c>
      <c r="BL174" s="15" t="s">
        <v>268</v>
      </c>
      <c r="BM174" s="155" t="s">
        <v>290</v>
      </c>
    </row>
    <row r="175" spans="2:65" s="12" customFormat="1" ht="11.25">
      <c r="B175" s="165"/>
      <c r="D175" s="166" t="s">
        <v>224</v>
      </c>
      <c r="E175" s="167" t="s">
        <v>1</v>
      </c>
      <c r="F175" s="168" t="s">
        <v>84</v>
      </c>
      <c r="H175" s="169">
        <v>2</v>
      </c>
      <c r="I175" s="170"/>
      <c r="L175" s="165"/>
      <c r="M175" s="171"/>
      <c r="T175" s="172"/>
      <c r="AT175" s="167" t="s">
        <v>224</v>
      </c>
      <c r="AU175" s="167" t="s">
        <v>84</v>
      </c>
      <c r="AV175" s="12" t="s">
        <v>84</v>
      </c>
      <c r="AW175" s="12" t="s">
        <v>226</v>
      </c>
      <c r="AX175" s="12" t="s">
        <v>74</v>
      </c>
      <c r="AY175" s="167" t="s">
        <v>193</v>
      </c>
    </row>
    <row r="176" spans="2:65" s="13" customFormat="1" ht="11.25">
      <c r="B176" s="173"/>
      <c r="D176" s="166" t="s">
        <v>224</v>
      </c>
      <c r="E176" s="174" t="s">
        <v>1</v>
      </c>
      <c r="F176" s="175" t="s">
        <v>227</v>
      </c>
      <c r="H176" s="176">
        <v>2</v>
      </c>
      <c r="I176" s="177"/>
      <c r="L176" s="173"/>
      <c r="M176" s="178"/>
      <c r="T176" s="179"/>
      <c r="AT176" s="174" t="s">
        <v>224</v>
      </c>
      <c r="AU176" s="174" t="s">
        <v>84</v>
      </c>
      <c r="AV176" s="13" t="s">
        <v>192</v>
      </c>
      <c r="AW176" s="13" t="s">
        <v>226</v>
      </c>
      <c r="AX176" s="13" t="s">
        <v>82</v>
      </c>
      <c r="AY176" s="174" t="s">
        <v>193</v>
      </c>
    </row>
    <row r="177" spans="2:65" s="1" customFormat="1" ht="16.5" customHeight="1">
      <c r="B177" s="114"/>
      <c r="C177" s="143" t="s">
        <v>247</v>
      </c>
      <c r="D177" s="143" t="s">
        <v>196</v>
      </c>
      <c r="E177" s="144" t="s">
        <v>703</v>
      </c>
      <c r="F177" s="145" t="s">
        <v>704</v>
      </c>
      <c r="G177" s="146" t="s">
        <v>258</v>
      </c>
      <c r="H177" s="147">
        <v>2</v>
      </c>
      <c r="I177" s="148"/>
      <c r="J177" s="149">
        <f t="shared" ref="J177:J190" si="5">ROUND(I177*H177,2)</f>
        <v>0</v>
      </c>
      <c r="K177" s="145" t="s">
        <v>1</v>
      </c>
      <c r="L177" s="150"/>
      <c r="M177" s="151" t="s">
        <v>1</v>
      </c>
      <c r="N177" s="152" t="s">
        <v>39</v>
      </c>
      <c r="P177" s="153">
        <f t="shared" ref="P177:P190" si="6">O177*H177</f>
        <v>0</v>
      </c>
      <c r="Q177" s="153">
        <v>0</v>
      </c>
      <c r="R177" s="153">
        <f t="shared" ref="R177:R190" si="7">Q177*H177</f>
        <v>0</v>
      </c>
      <c r="S177" s="153">
        <v>0</v>
      </c>
      <c r="T177" s="154">
        <f t="shared" ref="T177:T190" si="8">S177*H177</f>
        <v>0</v>
      </c>
      <c r="AR177" s="155" t="s">
        <v>273</v>
      </c>
      <c r="AT177" s="155" t="s">
        <v>196</v>
      </c>
      <c r="AU177" s="155" t="s">
        <v>84</v>
      </c>
      <c r="AY177" s="15" t="s">
        <v>193</v>
      </c>
      <c r="BE177" s="156">
        <f t="shared" ref="BE177:BE190" si="9">IF(N177="základní",J177,0)</f>
        <v>0</v>
      </c>
      <c r="BF177" s="156">
        <f t="shared" ref="BF177:BF190" si="10">IF(N177="snížená",J177,0)</f>
        <v>0</v>
      </c>
      <c r="BG177" s="156">
        <f t="shared" ref="BG177:BG190" si="11">IF(N177="zákl. přenesená",J177,0)</f>
        <v>0</v>
      </c>
      <c r="BH177" s="156">
        <f t="shared" ref="BH177:BH190" si="12">IF(N177="sníž. přenesená",J177,0)</f>
        <v>0</v>
      </c>
      <c r="BI177" s="156">
        <f t="shared" ref="BI177:BI190" si="13">IF(N177="nulová",J177,0)</f>
        <v>0</v>
      </c>
      <c r="BJ177" s="15" t="s">
        <v>82</v>
      </c>
      <c r="BK177" s="156">
        <f t="shared" ref="BK177:BK190" si="14">ROUND(I177*H177,2)</f>
        <v>0</v>
      </c>
      <c r="BL177" s="15" t="s">
        <v>268</v>
      </c>
      <c r="BM177" s="155" t="s">
        <v>294</v>
      </c>
    </row>
    <row r="178" spans="2:65" s="1" customFormat="1" ht="44.25" customHeight="1">
      <c r="B178" s="114"/>
      <c r="C178" s="157" t="s">
        <v>295</v>
      </c>
      <c r="D178" s="157" t="s">
        <v>207</v>
      </c>
      <c r="E178" s="158" t="s">
        <v>705</v>
      </c>
      <c r="F178" s="159" t="s">
        <v>706</v>
      </c>
      <c r="G178" s="160" t="s">
        <v>258</v>
      </c>
      <c r="H178" s="161">
        <v>17</v>
      </c>
      <c r="I178" s="162"/>
      <c r="J178" s="163">
        <f t="shared" si="5"/>
        <v>0</v>
      </c>
      <c r="K178" s="159" t="s">
        <v>1</v>
      </c>
      <c r="L178" s="30"/>
      <c r="M178" s="164" t="s">
        <v>1</v>
      </c>
      <c r="N178" s="113" t="s">
        <v>39</v>
      </c>
      <c r="P178" s="153">
        <f t="shared" si="6"/>
        <v>0</v>
      </c>
      <c r="Q178" s="153">
        <v>0</v>
      </c>
      <c r="R178" s="153">
        <f t="shared" si="7"/>
        <v>0</v>
      </c>
      <c r="S178" s="153">
        <v>0</v>
      </c>
      <c r="T178" s="154">
        <f t="shared" si="8"/>
        <v>0</v>
      </c>
      <c r="AR178" s="155" t="s">
        <v>268</v>
      </c>
      <c r="AT178" s="155" t="s">
        <v>207</v>
      </c>
      <c r="AU178" s="155" t="s">
        <v>84</v>
      </c>
      <c r="AY178" s="15" t="s">
        <v>193</v>
      </c>
      <c r="BE178" s="156">
        <f t="shared" si="9"/>
        <v>0</v>
      </c>
      <c r="BF178" s="156">
        <f t="shared" si="10"/>
        <v>0</v>
      </c>
      <c r="BG178" s="156">
        <f t="shared" si="11"/>
        <v>0</v>
      </c>
      <c r="BH178" s="156">
        <f t="shared" si="12"/>
        <v>0</v>
      </c>
      <c r="BI178" s="156">
        <f t="shared" si="13"/>
        <v>0</v>
      </c>
      <c r="BJ178" s="15" t="s">
        <v>82</v>
      </c>
      <c r="BK178" s="156">
        <f t="shared" si="14"/>
        <v>0</v>
      </c>
      <c r="BL178" s="15" t="s">
        <v>268</v>
      </c>
      <c r="BM178" s="155" t="s">
        <v>298</v>
      </c>
    </row>
    <row r="179" spans="2:65" s="1" customFormat="1" ht="16.5" customHeight="1">
      <c r="B179" s="114"/>
      <c r="C179" s="143" t="s">
        <v>251</v>
      </c>
      <c r="D179" s="143" t="s">
        <v>196</v>
      </c>
      <c r="E179" s="144" t="s">
        <v>707</v>
      </c>
      <c r="F179" s="145" t="s">
        <v>708</v>
      </c>
      <c r="G179" s="146" t="s">
        <v>258</v>
      </c>
      <c r="H179" s="147">
        <v>17</v>
      </c>
      <c r="I179" s="148"/>
      <c r="J179" s="149">
        <f t="shared" si="5"/>
        <v>0</v>
      </c>
      <c r="K179" s="145" t="s">
        <v>1</v>
      </c>
      <c r="L179" s="150"/>
      <c r="M179" s="151" t="s">
        <v>1</v>
      </c>
      <c r="N179" s="152" t="s">
        <v>39</v>
      </c>
      <c r="P179" s="153">
        <f t="shared" si="6"/>
        <v>0</v>
      </c>
      <c r="Q179" s="153">
        <v>0</v>
      </c>
      <c r="R179" s="153">
        <f t="shared" si="7"/>
        <v>0</v>
      </c>
      <c r="S179" s="153">
        <v>0</v>
      </c>
      <c r="T179" s="154">
        <f t="shared" si="8"/>
        <v>0</v>
      </c>
      <c r="AR179" s="155" t="s">
        <v>273</v>
      </c>
      <c r="AT179" s="155" t="s">
        <v>196</v>
      </c>
      <c r="AU179" s="155" t="s">
        <v>84</v>
      </c>
      <c r="AY179" s="15" t="s">
        <v>193</v>
      </c>
      <c r="BE179" s="156">
        <f t="shared" si="9"/>
        <v>0</v>
      </c>
      <c r="BF179" s="156">
        <f t="shared" si="10"/>
        <v>0</v>
      </c>
      <c r="BG179" s="156">
        <f t="shared" si="11"/>
        <v>0</v>
      </c>
      <c r="BH179" s="156">
        <f t="shared" si="12"/>
        <v>0</v>
      </c>
      <c r="BI179" s="156">
        <f t="shared" si="13"/>
        <v>0</v>
      </c>
      <c r="BJ179" s="15" t="s">
        <v>82</v>
      </c>
      <c r="BK179" s="156">
        <f t="shared" si="14"/>
        <v>0</v>
      </c>
      <c r="BL179" s="15" t="s">
        <v>268</v>
      </c>
      <c r="BM179" s="155" t="s">
        <v>301</v>
      </c>
    </row>
    <row r="180" spans="2:65" s="1" customFormat="1" ht="16.5" customHeight="1">
      <c r="B180" s="114"/>
      <c r="C180" s="143" t="s">
        <v>302</v>
      </c>
      <c r="D180" s="143" t="s">
        <v>196</v>
      </c>
      <c r="E180" s="144" t="s">
        <v>709</v>
      </c>
      <c r="F180" s="145" t="s">
        <v>710</v>
      </c>
      <c r="G180" s="146" t="s">
        <v>258</v>
      </c>
      <c r="H180" s="147">
        <v>17</v>
      </c>
      <c r="I180" s="148"/>
      <c r="J180" s="149">
        <f t="shared" si="5"/>
        <v>0</v>
      </c>
      <c r="K180" s="145" t="s">
        <v>1</v>
      </c>
      <c r="L180" s="150"/>
      <c r="M180" s="151" t="s">
        <v>1</v>
      </c>
      <c r="N180" s="152" t="s">
        <v>39</v>
      </c>
      <c r="P180" s="153">
        <f t="shared" si="6"/>
        <v>0</v>
      </c>
      <c r="Q180" s="153">
        <v>0</v>
      </c>
      <c r="R180" s="153">
        <f t="shared" si="7"/>
        <v>0</v>
      </c>
      <c r="S180" s="153">
        <v>0</v>
      </c>
      <c r="T180" s="154">
        <f t="shared" si="8"/>
        <v>0</v>
      </c>
      <c r="AR180" s="155" t="s">
        <v>273</v>
      </c>
      <c r="AT180" s="155" t="s">
        <v>196</v>
      </c>
      <c r="AU180" s="155" t="s">
        <v>84</v>
      </c>
      <c r="AY180" s="15" t="s">
        <v>193</v>
      </c>
      <c r="BE180" s="156">
        <f t="shared" si="9"/>
        <v>0</v>
      </c>
      <c r="BF180" s="156">
        <f t="shared" si="10"/>
        <v>0</v>
      </c>
      <c r="BG180" s="156">
        <f t="shared" si="11"/>
        <v>0</v>
      </c>
      <c r="BH180" s="156">
        <f t="shared" si="12"/>
        <v>0</v>
      </c>
      <c r="BI180" s="156">
        <f t="shared" si="13"/>
        <v>0</v>
      </c>
      <c r="BJ180" s="15" t="s">
        <v>82</v>
      </c>
      <c r="BK180" s="156">
        <f t="shared" si="14"/>
        <v>0</v>
      </c>
      <c r="BL180" s="15" t="s">
        <v>268</v>
      </c>
      <c r="BM180" s="155" t="s">
        <v>306</v>
      </c>
    </row>
    <row r="181" spans="2:65" s="1" customFormat="1" ht="24.2" customHeight="1">
      <c r="B181" s="114"/>
      <c r="C181" s="157" t="s">
        <v>255</v>
      </c>
      <c r="D181" s="157" t="s">
        <v>207</v>
      </c>
      <c r="E181" s="158" t="s">
        <v>711</v>
      </c>
      <c r="F181" s="159" t="s">
        <v>712</v>
      </c>
      <c r="G181" s="160" t="s">
        <v>258</v>
      </c>
      <c r="H181" s="161">
        <v>2</v>
      </c>
      <c r="I181" s="162"/>
      <c r="J181" s="163">
        <f t="shared" si="5"/>
        <v>0</v>
      </c>
      <c r="K181" s="159" t="s">
        <v>1</v>
      </c>
      <c r="L181" s="30"/>
      <c r="M181" s="164" t="s">
        <v>1</v>
      </c>
      <c r="N181" s="113" t="s">
        <v>39</v>
      </c>
      <c r="P181" s="153">
        <f t="shared" si="6"/>
        <v>0</v>
      </c>
      <c r="Q181" s="153">
        <v>0</v>
      </c>
      <c r="R181" s="153">
        <f t="shared" si="7"/>
        <v>0</v>
      </c>
      <c r="S181" s="153">
        <v>0</v>
      </c>
      <c r="T181" s="154">
        <f t="shared" si="8"/>
        <v>0</v>
      </c>
      <c r="AR181" s="155" t="s">
        <v>268</v>
      </c>
      <c r="AT181" s="155" t="s">
        <v>207</v>
      </c>
      <c r="AU181" s="155" t="s">
        <v>84</v>
      </c>
      <c r="AY181" s="15" t="s">
        <v>193</v>
      </c>
      <c r="BE181" s="156">
        <f t="shared" si="9"/>
        <v>0</v>
      </c>
      <c r="BF181" s="156">
        <f t="shared" si="10"/>
        <v>0</v>
      </c>
      <c r="BG181" s="156">
        <f t="shared" si="11"/>
        <v>0</v>
      </c>
      <c r="BH181" s="156">
        <f t="shared" si="12"/>
        <v>0</v>
      </c>
      <c r="BI181" s="156">
        <f t="shared" si="13"/>
        <v>0</v>
      </c>
      <c r="BJ181" s="15" t="s">
        <v>82</v>
      </c>
      <c r="BK181" s="156">
        <f t="shared" si="14"/>
        <v>0</v>
      </c>
      <c r="BL181" s="15" t="s">
        <v>268</v>
      </c>
      <c r="BM181" s="155" t="s">
        <v>309</v>
      </c>
    </row>
    <row r="182" spans="2:65" s="1" customFormat="1" ht="24.2" customHeight="1">
      <c r="B182" s="114"/>
      <c r="C182" s="143" t="s">
        <v>310</v>
      </c>
      <c r="D182" s="143" t="s">
        <v>196</v>
      </c>
      <c r="E182" s="144" t="s">
        <v>713</v>
      </c>
      <c r="F182" s="145" t="s">
        <v>714</v>
      </c>
      <c r="G182" s="146" t="s">
        <v>258</v>
      </c>
      <c r="H182" s="147">
        <v>2</v>
      </c>
      <c r="I182" s="148"/>
      <c r="J182" s="149">
        <f t="shared" si="5"/>
        <v>0</v>
      </c>
      <c r="K182" s="145" t="s">
        <v>1</v>
      </c>
      <c r="L182" s="150"/>
      <c r="M182" s="151" t="s">
        <v>1</v>
      </c>
      <c r="N182" s="152" t="s">
        <v>39</v>
      </c>
      <c r="P182" s="153">
        <f t="shared" si="6"/>
        <v>0</v>
      </c>
      <c r="Q182" s="153">
        <v>0</v>
      </c>
      <c r="R182" s="153">
        <f t="shared" si="7"/>
        <v>0</v>
      </c>
      <c r="S182" s="153">
        <v>0</v>
      </c>
      <c r="T182" s="154">
        <f t="shared" si="8"/>
        <v>0</v>
      </c>
      <c r="AR182" s="155" t="s">
        <v>273</v>
      </c>
      <c r="AT182" s="155" t="s">
        <v>196</v>
      </c>
      <c r="AU182" s="155" t="s">
        <v>84</v>
      </c>
      <c r="AY182" s="15" t="s">
        <v>193</v>
      </c>
      <c r="BE182" s="156">
        <f t="shared" si="9"/>
        <v>0</v>
      </c>
      <c r="BF182" s="156">
        <f t="shared" si="10"/>
        <v>0</v>
      </c>
      <c r="BG182" s="156">
        <f t="shared" si="11"/>
        <v>0</v>
      </c>
      <c r="BH182" s="156">
        <f t="shared" si="12"/>
        <v>0</v>
      </c>
      <c r="BI182" s="156">
        <f t="shared" si="13"/>
        <v>0</v>
      </c>
      <c r="BJ182" s="15" t="s">
        <v>82</v>
      </c>
      <c r="BK182" s="156">
        <f t="shared" si="14"/>
        <v>0</v>
      </c>
      <c r="BL182" s="15" t="s">
        <v>268</v>
      </c>
      <c r="BM182" s="155" t="s">
        <v>313</v>
      </c>
    </row>
    <row r="183" spans="2:65" s="1" customFormat="1" ht="24.2" customHeight="1">
      <c r="B183" s="114"/>
      <c r="C183" s="143" t="s">
        <v>259</v>
      </c>
      <c r="D183" s="143" t="s">
        <v>196</v>
      </c>
      <c r="E183" s="144" t="s">
        <v>715</v>
      </c>
      <c r="F183" s="145" t="s">
        <v>716</v>
      </c>
      <c r="G183" s="146" t="s">
        <v>258</v>
      </c>
      <c r="H183" s="147">
        <v>2</v>
      </c>
      <c r="I183" s="148"/>
      <c r="J183" s="149">
        <f t="shared" si="5"/>
        <v>0</v>
      </c>
      <c r="K183" s="145" t="s">
        <v>1</v>
      </c>
      <c r="L183" s="150"/>
      <c r="M183" s="151" t="s">
        <v>1</v>
      </c>
      <c r="N183" s="152" t="s">
        <v>39</v>
      </c>
      <c r="P183" s="153">
        <f t="shared" si="6"/>
        <v>0</v>
      </c>
      <c r="Q183" s="153">
        <v>0</v>
      </c>
      <c r="R183" s="153">
        <f t="shared" si="7"/>
        <v>0</v>
      </c>
      <c r="S183" s="153">
        <v>0</v>
      </c>
      <c r="T183" s="154">
        <f t="shared" si="8"/>
        <v>0</v>
      </c>
      <c r="AR183" s="155" t="s">
        <v>273</v>
      </c>
      <c r="AT183" s="155" t="s">
        <v>196</v>
      </c>
      <c r="AU183" s="155" t="s">
        <v>84</v>
      </c>
      <c r="AY183" s="15" t="s">
        <v>193</v>
      </c>
      <c r="BE183" s="156">
        <f t="shared" si="9"/>
        <v>0</v>
      </c>
      <c r="BF183" s="156">
        <f t="shared" si="10"/>
        <v>0</v>
      </c>
      <c r="BG183" s="156">
        <f t="shared" si="11"/>
        <v>0</v>
      </c>
      <c r="BH183" s="156">
        <f t="shared" si="12"/>
        <v>0</v>
      </c>
      <c r="BI183" s="156">
        <f t="shared" si="13"/>
        <v>0</v>
      </c>
      <c r="BJ183" s="15" t="s">
        <v>82</v>
      </c>
      <c r="BK183" s="156">
        <f t="shared" si="14"/>
        <v>0</v>
      </c>
      <c r="BL183" s="15" t="s">
        <v>268</v>
      </c>
      <c r="BM183" s="155" t="s">
        <v>316</v>
      </c>
    </row>
    <row r="184" spans="2:65" s="1" customFormat="1" ht="24.2" customHeight="1">
      <c r="B184" s="114"/>
      <c r="C184" s="157" t="s">
        <v>318</v>
      </c>
      <c r="D184" s="157" t="s">
        <v>207</v>
      </c>
      <c r="E184" s="158" t="s">
        <v>717</v>
      </c>
      <c r="F184" s="159" t="s">
        <v>718</v>
      </c>
      <c r="G184" s="160" t="s">
        <v>258</v>
      </c>
      <c r="H184" s="161">
        <v>2</v>
      </c>
      <c r="I184" s="162"/>
      <c r="J184" s="163">
        <f t="shared" si="5"/>
        <v>0</v>
      </c>
      <c r="K184" s="159" t="s">
        <v>1</v>
      </c>
      <c r="L184" s="30"/>
      <c r="M184" s="164" t="s">
        <v>1</v>
      </c>
      <c r="N184" s="113" t="s">
        <v>39</v>
      </c>
      <c r="P184" s="153">
        <f t="shared" si="6"/>
        <v>0</v>
      </c>
      <c r="Q184" s="153">
        <v>0</v>
      </c>
      <c r="R184" s="153">
        <f t="shared" si="7"/>
        <v>0</v>
      </c>
      <c r="S184" s="153">
        <v>0</v>
      </c>
      <c r="T184" s="154">
        <f t="shared" si="8"/>
        <v>0</v>
      </c>
      <c r="AR184" s="155" t="s">
        <v>268</v>
      </c>
      <c r="AT184" s="155" t="s">
        <v>207</v>
      </c>
      <c r="AU184" s="155" t="s">
        <v>84</v>
      </c>
      <c r="AY184" s="15" t="s">
        <v>193</v>
      </c>
      <c r="BE184" s="156">
        <f t="shared" si="9"/>
        <v>0</v>
      </c>
      <c r="BF184" s="156">
        <f t="shared" si="10"/>
        <v>0</v>
      </c>
      <c r="BG184" s="156">
        <f t="shared" si="11"/>
        <v>0</v>
      </c>
      <c r="BH184" s="156">
        <f t="shared" si="12"/>
        <v>0</v>
      </c>
      <c r="BI184" s="156">
        <f t="shared" si="13"/>
        <v>0</v>
      </c>
      <c r="BJ184" s="15" t="s">
        <v>82</v>
      </c>
      <c r="BK184" s="156">
        <f t="shared" si="14"/>
        <v>0</v>
      </c>
      <c r="BL184" s="15" t="s">
        <v>268</v>
      </c>
      <c r="BM184" s="155" t="s">
        <v>321</v>
      </c>
    </row>
    <row r="185" spans="2:65" s="1" customFormat="1" ht="16.5" customHeight="1">
      <c r="B185" s="114"/>
      <c r="C185" s="143" t="s">
        <v>262</v>
      </c>
      <c r="D185" s="143" t="s">
        <v>196</v>
      </c>
      <c r="E185" s="144" t="s">
        <v>719</v>
      </c>
      <c r="F185" s="145" t="s">
        <v>720</v>
      </c>
      <c r="G185" s="146" t="s">
        <v>258</v>
      </c>
      <c r="H185" s="147">
        <v>2</v>
      </c>
      <c r="I185" s="148"/>
      <c r="J185" s="149">
        <f t="shared" si="5"/>
        <v>0</v>
      </c>
      <c r="K185" s="145" t="s">
        <v>1</v>
      </c>
      <c r="L185" s="150"/>
      <c r="M185" s="151" t="s">
        <v>1</v>
      </c>
      <c r="N185" s="152" t="s">
        <v>39</v>
      </c>
      <c r="P185" s="153">
        <f t="shared" si="6"/>
        <v>0</v>
      </c>
      <c r="Q185" s="153">
        <v>0</v>
      </c>
      <c r="R185" s="153">
        <f t="shared" si="7"/>
        <v>0</v>
      </c>
      <c r="S185" s="153">
        <v>0</v>
      </c>
      <c r="T185" s="154">
        <f t="shared" si="8"/>
        <v>0</v>
      </c>
      <c r="AR185" s="155" t="s">
        <v>273</v>
      </c>
      <c r="AT185" s="155" t="s">
        <v>196</v>
      </c>
      <c r="AU185" s="155" t="s">
        <v>84</v>
      </c>
      <c r="AY185" s="15" t="s">
        <v>193</v>
      </c>
      <c r="BE185" s="156">
        <f t="shared" si="9"/>
        <v>0</v>
      </c>
      <c r="BF185" s="156">
        <f t="shared" si="10"/>
        <v>0</v>
      </c>
      <c r="BG185" s="156">
        <f t="shared" si="11"/>
        <v>0</v>
      </c>
      <c r="BH185" s="156">
        <f t="shared" si="12"/>
        <v>0</v>
      </c>
      <c r="BI185" s="156">
        <f t="shared" si="13"/>
        <v>0</v>
      </c>
      <c r="BJ185" s="15" t="s">
        <v>82</v>
      </c>
      <c r="BK185" s="156">
        <f t="shared" si="14"/>
        <v>0</v>
      </c>
      <c r="BL185" s="15" t="s">
        <v>268</v>
      </c>
      <c r="BM185" s="155" t="s">
        <v>325</v>
      </c>
    </row>
    <row r="186" spans="2:65" s="1" customFormat="1" ht="62.65" customHeight="1">
      <c r="B186" s="114"/>
      <c r="C186" s="157" t="s">
        <v>326</v>
      </c>
      <c r="D186" s="157" t="s">
        <v>207</v>
      </c>
      <c r="E186" s="158" t="s">
        <v>721</v>
      </c>
      <c r="F186" s="159" t="s">
        <v>722</v>
      </c>
      <c r="G186" s="160" t="s">
        <v>221</v>
      </c>
      <c r="H186" s="161">
        <v>60</v>
      </c>
      <c r="I186" s="162"/>
      <c r="J186" s="163">
        <f t="shared" si="5"/>
        <v>0</v>
      </c>
      <c r="K186" s="159" t="s">
        <v>1</v>
      </c>
      <c r="L186" s="30"/>
      <c r="M186" s="164" t="s">
        <v>1</v>
      </c>
      <c r="N186" s="113" t="s">
        <v>39</v>
      </c>
      <c r="P186" s="153">
        <f t="shared" si="6"/>
        <v>0</v>
      </c>
      <c r="Q186" s="153">
        <v>0</v>
      </c>
      <c r="R186" s="153">
        <f t="shared" si="7"/>
        <v>0</v>
      </c>
      <c r="S186" s="153">
        <v>0</v>
      </c>
      <c r="T186" s="154">
        <f t="shared" si="8"/>
        <v>0</v>
      </c>
      <c r="AR186" s="155" t="s">
        <v>268</v>
      </c>
      <c r="AT186" s="155" t="s">
        <v>207</v>
      </c>
      <c r="AU186" s="155" t="s">
        <v>84</v>
      </c>
      <c r="AY186" s="15" t="s">
        <v>193</v>
      </c>
      <c r="BE186" s="156">
        <f t="shared" si="9"/>
        <v>0</v>
      </c>
      <c r="BF186" s="156">
        <f t="shared" si="10"/>
        <v>0</v>
      </c>
      <c r="BG186" s="156">
        <f t="shared" si="11"/>
        <v>0</v>
      </c>
      <c r="BH186" s="156">
        <f t="shared" si="12"/>
        <v>0</v>
      </c>
      <c r="BI186" s="156">
        <f t="shared" si="13"/>
        <v>0</v>
      </c>
      <c r="BJ186" s="15" t="s">
        <v>82</v>
      </c>
      <c r="BK186" s="156">
        <f t="shared" si="14"/>
        <v>0</v>
      </c>
      <c r="BL186" s="15" t="s">
        <v>268</v>
      </c>
      <c r="BM186" s="155" t="s">
        <v>329</v>
      </c>
    </row>
    <row r="187" spans="2:65" s="1" customFormat="1" ht="16.5" customHeight="1">
      <c r="B187" s="114"/>
      <c r="C187" s="143" t="s">
        <v>231</v>
      </c>
      <c r="D187" s="143" t="s">
        <v>196</v>
      </c>
      <c r="E187" s="144" t="s">
        <v>723</v>
      </c>
      <c r="F187" s="145" t="s">
        <v>724</v>
      </c>
      <c r="G187" s="146" t="s">
        <v>221</v>
      </c>
      <c r="H187" s="147">
        <v>60</v>
      </c>
      <c r="I187" s="148"/>
      <c r="J187" s="149">
        <f t="shared" si="5"/>
        <v>0</v>
      </c>
      <c r="K187" s="145" t="s">
        <v>1</v>
      </c>
      <c r="L187" s="150"/>
      <c r="M187" s="151" t="s">
        <v>1</v>
      </c>
      <c r="N187" s="152" t="s">
        <v>39</v>
      </c>
      <c r="P187" s="153">
        <f t="shared" si="6"/>
        <v>0</v>
      </c>
      <c r="Q187" s="153">
        <v>0</v>
      </c>
      <c r="R187" s="153">
        <f t="shared" si="7"/>
        <v>0</v>
      </c>
      <c r="S187" s="153">
        <v>0</v>
      </c>
      <c r="T187" s="154">
        <f t="shared" si="8"/>
        <v>0</v>
      </c>
      <c r="AR187" s="155" t="s">
        <v>273</v>
      </c>
      <c r="AT187" s="155" t="s">
        <v>196</v>
      </c>
      <c r="AU187" s="155" t="s">
        <v>84</v>
      </c>
      <c r="AY187" s="15" t="s">
        <v>193</v>
      </c>
      <c r="BE187" s="156">
        <f t="shared" si="9"/>
        <v>0</v>
      </c>
      <c r="BF187" s="156">
        <f t="shared" si="10"/>
        <v>0</v>
      </c>
      <c r="BG187" s="156">
        <f t="shared" si="11"/>
        <v>0</v>
      </c>
      <c r="BH187" s="156">
        <f t="shared" si="12"/>
        <v>0</v>
      </c>
      <c r="BI187" s="156">
        <f t="shared" si="13"/>
        <v>0</v>
      </c>
      <c r="BJ187" s="15" t="s">
        <v>82</v>
      </c>
      <c r="BK187" s="156">
        <f t="shared" si="14"/>
        <v>0</v>
      </c>
      <c r="BL187" s="15" t="s">
        <v>268</v>
      </c>
      <c r="BM187" s="155" t="s">
        <v>268</v>
      </c>
    </row>
    <row r="188" spans="2:65" s="1" customFormat="1" ht="24.2" customHeight="1">
      <c r="B188" s="114"/>
      <c r="C188" s="143" t="s">
        <v>337</v>
      </c>
      <c r="D188" s="143" t="s">
        <v>196</v>
      </c>
      <c r="E188" s="144" t="s">
        <v>725</v>
      </c>
      <c r="F188" s="145" t="s">
        <v>726</v>
      </c>
      <c r="G188" s="146" t="s">
        <v>210</v>
      </c>
      <c r="H188" s="147">
        <v>1</v>
      </c>
      <c r="I188" s="148"/>
      <c r="J188" s="149">
        <f t="shared" si="5"/>
        <v>0</v>
      </c>
      <c r="K188" s="145" t="s">
        <v>1</v>
      </c>
      <c r="L188" s="150"/>
      <c r="M188" s="151" t="s">
        <v>1</v>
      </c>
      <c r="N188" s="152" t="s">
        <v>39</v>
      </c>
      <c r="P188" s="153">
        <f t="shared" si="6"/>
        <v>0</v>
      </c>
      <c r="Q188" s="153">
        <v>0</v>
      </c>
      <c r="R188" s="153">
        <f t="shared" si="7"/>
        <v>0</v>
      </c>
      <c r="S188" s="153">
        <v>0</v>
      </c>
      <c r="T188" s="154">
        <f t="shared" si="8"/>
        <v>0</v>
      </c>
      <c r="AR188" s="155" t="s">
        <v>273</v>
      </c>
      <c r="AT188" s="155" t="s">
        <v>196</v>
      </c>
      <c r="AU188" s="155" t="s">
        <v>84</v>
      </c>
      <c r="AY188" s="15" t="s">
        <v>193</v>
      </c>
      <c r="BE188" s="156">
        <f t="shared" si="9"/>
        <v>0</v>
      </c>
      <c r="BF188" s="156">
        <f t="shared" si="10"/>
        <v>0</v>
      </c>
      <c r="BG188" s="156">
        <f t="shared" si="11"/>
        <v>0</v>
      </c>
      <c r="BH188" s="156">
        <f t="shared" si="12"/>
        <v>0</v>
      </c>
      <c r="BI188" s="156">
        <f t="shared" si="13"/>
        <v>0</v>
      </c>
      <c r="BJ188" s="15" t="s">
        <v>82</v>
      </c>
      <c r="BK188" s="156">
        <f t="shared" si="14"/>
        <v>0</v>
      </c>
      <c r="BL188" s="15" t="s">
        <v>268</v>
      </c>
      <c r="BM188" s="155" t="s">
        <v>340</v>
      </c>
    </row>
    <row r="189" spans="2:65" s="1" customFormat="1" ht="37.9" customHeight="1">
      <c r="B189" s="114"/>
      <c r="C189" s="157" t="s">
        <v>274</v>
      </c>
      <c r="D189" s="157" t="s">
        <v>207</v>
      </c>
      <c r="E189" s="158" t="s">
        <v>727</v>
      </c>
      <c r="F189" s="159" t="s">
        <v>728</v>
      </c>
      <c r="G189" s="160" t="s">
        <v>221</v>
      </c>
      <c r="H189" s="161">
        <v>140</v>
      </c>
      <c r="I189" s="162"/>
      <c r="J189" s="163">
        <f t="shared" si="5"/>
        <v>0</v>
      </c>
      <c r="K189" s="159" t="s">
        <v>1</v>
      </c>
      <c r="L189" s="30"/>
      <c r="M189" s="164" t="s">
        <v>1</v>
      </c>
      <c r="N189" s="113" t="s">
        <v>39</v>
      </c>
      <c r="P189" s="153">
        <f t="shared" si="6"/>
        <v>0</v>
      </c>
      <c r="Q189" s="153">
        <v>0</v>
      </c>
      <c r="R189" s="153">
        <f t="shared" si="7"/>
        <v>0</v>
      </c>
      <c r="S189" s="153">
        <v>0</v>
      </c>
      <c r="T189" s="154">
        <f t="shared" si="8"/>
        <v>0</v>
      </c>
      <c r="AR189" s="155" t="s">
        <v>268</v>
      </c>
      <c r="AT189" s="155" t="s">
        <v>207</v>
      </c>
      <c r="AU189" s="155" t="s">
        <v>84</v>
      </c>
      <c r="AY189" s="15" t="s">
        <v>193</v>
      </c>
      <c r="BE189" s="156">
        <f t="shared" si="9"/>
        <v>0</v>
      </c>
      <c r="BF189" s="156">
        <f t="shared" si="10"/>
        <v>0</v>
      </c>
      <c r="BG189" s="156">
        <f t="shared" si="11"/>
        <v>0</v>
      </c>
      <c r="BH189" s="156">
        <f t="shared" si="12"/>
        <v>0</v>
      </c>
      <c r="BI189" s="156">
        <f t="shared" si="13"/>
        <v>0</v>
      </c>
      <c r="BJ189" s="15" t="s">
        <v>82</v>
      </c>
      <c r="BK189" s="156">
        <f t="shared" si="14"/>
        <v>0</v>
      </c>
      <c r="BL189" s="15" t="s">
        <v>268</v>
      </c>
      <c r="BM189" s="155" t="s">
        <v>345</v>
      </c>
    </row>
    <row r="190" spans="2:65" s="1" customFormat="1" ht="21.75" customHeight="1">
      <c r="B190" s="114"/>
      <c r="C190" s="143" t="s">
        <v>346</v>
      </c>
      <c r="D190" s="143" t="s">
        <v>196</v>
      </c>
      <c r="E190" s="144" t="s">
        <v>729</v>
      </c>
      <c r="F190" s="145" t="s">
        <v>730</v>
      </c>
      <c r="G190" s="146" t="s">
        <v>221</v>
      </c>
      <c r="H190" s="147">
        <v>140</v>
      </c>
      <c r="I190" s="148"/>
      <c r="J190" s="149">
        <f t="shared" si="5"/>
        <v>0</v>
      </c>
      <c r="K190" s="145" t="s">
        <v>1</v>
      </c>
      <c r="L190" s="150"/>
      <c r="M190" s="151" t="s">
        <v>1</v>
      </c>
      <c r="N190" s="152" t="s">
        <v>39</v>
      </c>
      <c r="P190" s="153">
        <f t="shared" si="6"/>
        <v>0</v>
      </c>
      <c r="Q190" s="153">
        <v>0</v>
      </c>
      <c r="R190" s="153">
        <f t="shared" si="7"/>
        <v>0</v>
      </c>
      <c r="S190" s="153">
        <v>0</v>
      </c>
      <c r="T190" s="154">
        <f t="shared" si="8"/>
        <v>0</v>
      </c>
      <c r="AR190" s="155" t="s">
        <v>273</v>
      </c>
      <c r="AT190" s="155" t="s">
        <v>196</v>
      </c>
      <c r="AU190" s="155" t="s">
        <v>84</v>
      </c>
      <c r="AY190" s="15" t="s">
        <v>193</v>
      </c>
      <c r="BE190" s="156">
        <f t="shared" si="9"/>
        <v>0</v>
      </c>
      <c r="BF190" s="156">
        <f t="shared" si="10"/>
        <v>0</v>
      </c>
      <c r="BG190" s="156">
        <f t="shared" si="11"/>
        <v>0</v>
      </c>
      <c r="BH190" s="156">
        <f t="shared" si="12"/>
        <v>0</v>
      </c>
      <c r="BI190" s="156">
        <f t="shared" si="13"/>
        <v>0</v>
      </c>
      <c r="BJ190" s="15" t="s">
        <v>82</v>
      </c>
      <c r="BK190" s="156">
        <f t="shared" si="14"/>
        <v>0</v>
      </c>
      <c r="BL190" s="15" t="s">
        <v>268</v>
      </c>
      <c r="BM190" s="155" t="s">
        <v>349</v>
      </c>
    </row>
    <row r="191" spans="2:65" s="11" customFormat="1" ht="22.9" customHeight="1">
      <c r="B191" s="131"/>
      <c r="D191" s="132" t="s">
        <v>73</v>
      </c>
      <c r="E191" s="141" t="s">
        <v>446</v>
      </c>
      <c r="F191" s="141" t="s">
        <v>447</v>
      </c>
      <c r="I191" s="134"/>
      <c r="J191" s="142">
        <f>BK191</f>
        <v>0</v>
      </c>
      <c r="L191" s="131"/>
      <c r="M191" s="136"/>
      <c r="P191" s="137">
        <f>SUM(P192:P210)</f>
        <v>0</v>
      </c>
      <c r="R191" s="137">
        <f>SUM(R192:R210)</f>
        <v>0</v>
      </c>
      <c r="T191" s="138">
        <f>SUM(T192:T210)</f>
        <v>0</v>
      </c>
      <c r="AR191" s="132" t="s">
        <v>203</v>
      </c>
      <c r="AT191" s="139" t="s">
        <v>73</v>
      </c>
      <c r="AU191" s="139" t="s">
        <v>82</v>
      </c>
      <c r="AY191" s="132" t="s">
        <v>193</v>
      </c>
      <c r="BK191" s="140">
        <f>SUM(BK192:BK210)</f>
        <v>0</v>
      </c>
    </row>
    <row r="192" spans="2:65" s="1" customFormat="1" ht="21.75" customHeight="1">
      <c r="B192" s="114"/>
      <c r="C192" s="157" t="s">
        <v>278</v>
      </c>
      <c r="D192" s="157" t="s">
        <v>207</v>
      </c>
      <c r="E192" s="158" t="s">
        <v>731</v>
      </c>
      <c r="F192" s="159" t="s">
        <v>732</v>
      </c>
      <c r="G192" s="160" t="s">
        <v>733</v>
      </c>
      <c r="H192" s="161">
        <v>0.1</v>
      </c>
      <c r="I192" s="162"/>
      <c r="J192" s="163">
        <f>ROUND(I192*H192,2)</f>
        <v>0</v>
      </c>
      <c r="K192" s="159" t="s">
        <v>1</v>
      </c>
      <c r="L192" s="30"/>
      <c r="M192" s="164" t="s">
        <v>1</v>
      </c>
      <c r="N192" s="113" t="s">
        <v>39</v>
      </c>
      <c r="P192" s="153">
        <f>O192*H192</f>
        <v>0</v>
      </c>
      <c r="Q192" s="153">
        <v>0</v>
      </c>
      <c r="R192" s="153">
        <f>Q192*H192</f>
        <v>0</v>
      </c>
      <c r="S192" s="153">
        <v>0</v>
      </c>
      <c r="T192" s="154">
        <f>S192*H192</f>
        <v>0</v>
      </c>
      <c r="AR192" s="155" t="s">
        <v>268</v>
      </c>
      <c r="AT192" s="155" t="s">
        <v>207</v>
      </c>
      <c r="AU192" s="155" t="s">
        <v>84</v>
      </c>
      <c r="AY192" s="15" t="s">
        <v>193</v>
      </c>
      <c r="BE192" s="156">
        <f>IF(N192="základní",J192,0)</f>
        <v>0</v>
      </c>
      <c r="BF192" s="156">
        <f>IF(N192="snížená",J192,0)</f>
        <v>0</v>
      </c>
      <c r="BG192" s="156">
        <f>IF(N192="zákl. přenesená",J192,0)</f>
        <v>0</v>
      </c>
      <c r="BH192" s="156">
        <f>IF(N192="sníž. přenesená",J192,0)</f>
        <v>0</v>
      </c>
      <c r="BI192" s="156">
        <f>IF(N192="nulová",J192,0)</f>
        <v>0</v>
      </c>
      <c r="BJ192" s="15" t="s">
        <v>82</v>
      </c>
      <c r="BK192" s="156">
        <f>ROUND(I192*H192,2)</f>
        <v>0</v>
      </c>
      <c r="BL192" s="15" t="s">
        <v>268</v>
      </c>
      <c r="BM192" s="155" t="s">
        <v>354</v>
      </c>
    </row>
    <row r="193" spans="2:65" s="1" customFormat="1" ht="44.25" customHeight="1">
      <c r="B193" s="114"/>
      <c r="C193" s="157" t="s">
        <v>451</v>
      </c>
      <c r="D193" s="157" t="s">
        <v>207</v>
      </c>
      <c r="E193" s="158" t="s">
        <v>734</v>
      </c>
      <c r="F193" s="159" t="s">
        <v>735</v>
      </c>
      <c r="G193" s="160" t="s">
        <v>736</v>
      </c>
      <c r="H193" s="161">
        <v>42</v>
      </c>
      <c r="I193" s="162"/>
      <c r="J193" s="163">
        <f>ROUND(I193*H193,2)</f>
        <v>0</v>
      </c>
      <c r="K193" s="159" t="s">
        <v>1</v>
      </c>
      <c r="L193" s="30"/>
      <c r="M193" s="164" t="s">
        <v>1</v>
      </c>
      <c r="N193" s="113" t="s">
        <v>39</v>
      </c>
      <c r="P193" s="153">
        <f>O193*H193</f>
        <v>0</v>
      </c>
      <c r="Q193" s="153">
        <v>0</v>
      </c>
      <c r="R193" s="153">
        <f>Q193*H193</f>
        <v>0</v>
      </c>
      <c r="S193" s="153">
        <v>0</v>
      </c>
      <c r="T193" s="154">
        <f>S193*H193</f>
        <v>0</v>
      </c>
      <c r="AR193" s="155" t="s">
        <v>268</v>
      </c>
      <c r="AT193" s="155" t="s">
        <v>207</v>
      </c>
      <c r="AU193" s="155" t="s">
        <v>84</v>
      </c>
      <c r="AY193" s="15" t="s">
        <v>193</v>
      </c>
      <c r="BE193" s="156">
        <f>IF(N193="základní",J193,0)</f>
        <v>0</v>
      </c>
      <c r="BF193" s="156">
        <f>IF(N193="snížená",J193,0)</f>
        <v>0</v>
      </c>
      <c r="BG193" s="156">
        <f>IF(N193="zákl. přenesená",J193,0)</f>
        <v>0</v>
      </c>
      <c r="BH193" s="156">
        <f>IF(N193="sníž. přenesená",J193,0)</f>
        <v>0</v>
      </c>
      <c r="BI193" s="156">
        <f>IF(N193="nulová",J193,0)</f>
        <v>0</v>
      </c>
      <c r="BJ193" s="15" t="s">
        <v>82</v>
      </c>
      <c r="BK193" s="156">
        <f>ROUND(I193*H193,2)</f>
        <v>0</v>
      </c>
      <c r="BL193" s="15" t="s">
        <v>268</v>
      </c>
      <c r="BM193" s="155" t="s">
        <v>454</v>
      </c>
    </row>
    <row r="194" spans="2:65" s="12" customFormat="1" ht="11.25">
      <c r="B194" s="165"/>
      <c r="D194" s="166" t="s">
        <v>224</v>
      </c>
      <c r="E194" s="167" t="s">
        <v>1</v>
      </c>
      <c r="F194" s="168" t="s">
        <v>737</v>
      </c>
      <c r="H194" s="169">
        <v>42</v>
      </c>
      <c r="I194" s="170"/>
      <c r="L194" s="165"/>
      <c r="M194" s="171"/>
      <c r="T194" s="172"/>
      <c r="AT194" s="167" t="s">
        <v>224</v>
      </c>
      <c r="AU194" s="167" t="s">
        <v>84</v>
      </c>
      <c r="AV194" s="12" t="s">
        <v>84</v>
      </c>
      <c r="AW194" s="12" t="s">
        <v>226</v>
      </c>
      <c r="AX194" s="12" t="s">
        <v>74</v>
      </c>
      <c r="AY194" s="167" t="s">
        <v>193</v>
      </c>
    </row>
    <row r="195" spans="2:65" s="13" customFormat="1" ht="11.25">
      <c r="B195" s="173"/>
      <c r="D195" s="166" t="s">
        <v>224</v>
      </c>
      <c r="E195" s="174" t="s">
        <v>1</v>
      </c>
      <c r="F195" s="175" t="s">
        <v>227</v>
      </c>
      <c r="H195" s="176">
        <v>42</v>
      </c>
      <c r="I195" s="177"/>
      <c r="L195" s="173"/>
      <c r="M195" s="178"/>
      <c r="T195" s="179"/>
      <c r="AT195" s="174" t="s">
        <v>224</v>
      </c>
      <c r="AU195" s="174" t="s">
        <v>84</v>
      </c>
      <c r="AV195" s="13" t="s">
        <v>192</v>
      </c>
      <c r="AW195" s="13" t="s">
        <v>226</v>
      </c>
      <c r="AX195" s="13" t="s">
        <v>82</v>
      </c>
      <c r="AY195" s="174" t="s">
        <v>193</v>
      </c>
    </row>
    <row r="196" spans="2:65" s="1" customFormat="1" ht="66.75" customHeight="1">
      <c r="B196" s="114"/>
      <c r="C196" s="157" t="s">
        <v>282</v>
      </c>
      <c r="D196" s="157" t="s">
        <v>207</v>
      </c>
      <c r="E196" s="158" t="s">
        <v>738</v>
      </c>
      <c r="F196" s="159" t="s">
        <v>739</v>
      </c>
      <c r="G196" s="160" t="s">
        <v>221</v>
      </c>
      <c r="H196" s="161">
        <v>42</v>
      </c>
      <c r="I196" s="162"/>
      <c r="J196" s="163">
        <f>ROUND(I196*H196,2)</f>
        <v>0</v>
      </c>
      <c r="K196" s="159" t="s">
        <v>1</v>
      </c>
      <c r="L196" s="30"/>
      <c r="M196" s="164" t="s">
        <v>1</v>
      </c>
      <c r="N196" s="113" t="s">
        <v>39</v>
      </c>
      <c r="P196" s="153">
        <f>O196*H196</f>
        <v>0</v>
      </c>
      <c r="Q196" s="153">
        <v>0</v>
      </c>
      <c r="R196" s="153">
        <f>Q196*H196</f>
        <v>0</v>
      </c>
      <c r="S196" s="153">
        <v>0</v>
      </c>
      <c r="T196" s="154">
        <f>S196*H196</f>
        <v>0</v>
      </c>
      <c r="AR196" s="155" t="s">
        <v>268</v>
      </c>
      <c r="AT196" s="155" t="s">
        <v>207</v>
      </c>
      <c r="AU196" s="155" t="s">
        <v>84</v>
      </c>
      <c r="AY196" s="15" t="s">
        <v>193</v>
      </c>
      <c r="BE196" s="156">
        <f>IF(N196="základní",J196,0)</f>
        <v>0</v>
      </c>
      <c r="BF196" s="156">
        <f>IF(N196="snížená",J196,0)</f>
        <v>0</v>
      </c>
      <c r="BG196" s="156">
        <f>IF(N196="zákl. přenesená",J196,0)</f>
        <v>0</v>
      </c>
      <c r="BH196" s="156">
        <f>IF(N196="sníž. přenesená",J196,0)</f>
        <v>0</v>
      </c>
      <c r="BI196" s="156">
        <f>IF(N196="nulová",J196,0)</f>
        <v>0</v>
      </c>
      <c r="BJ196" s="15" t="s">
        <v>82</v>
      </c>
      <c r="BK196" s="156">
        <f>ROUND(I196*H196,2)</f>
        <v>0</v>
      </c>
      <c r="BL196" s="15" t="s">
        <v>268</v>
      </c>
      <c r="BM196" s="155" t="s">
        <v>457</v>
      </c>
    </row>
    <row r="197" spans="2:65" s="1" customFormat="1" ht="55.5" customHeight="1">
      <c r="B197" s="114"/>
      <c r="C197" s="157" t="s">
        <v>458</v>
      </c>
      <c r="D197" s="157" t="s">
        <v>207</v>
      </c>
      <c r="E197" s="158" t="s">
        <v>740</v>
      </c>
      <c r="F197" s="159" t="s">
        <v>741</v>
      </c>
      <c r="G197" s="160" t="s">
        <v>221</v>
      </c>
      <c r="H197" s="161">
        <v>140</v>
      </c>
      <c r="I197" s="162"/>
      <c r="J197" s="163">
        <f>ROUND(I197*H197,2)</f>
        <v>0</v>
      </c>
      <c r="K197" s="159" t="s">
        <v>1</v>
      </c>
      <c r="L197" s="30"/>
      <c r="M197" s="164" t="s">
        <v>1</v>
      </c>
      <c r="N197" s="113" t="s">
        <v>39</v>
      </c>
      <c r="P197" s="153">
        <f>O197*H197</f>
        <v>0</v>
      </c>
      <c r="Q197" s="153">
        <v>0</v>
      </c>
      <c r="R197" s="153">
        <f>Q197*H197</f>
        <v>0</v>
      </c>
      <c r="S197" s="153">
        <v>0</v>
      </c>
      <c r="T197" s="154">
        <f>S197*H197</f>
        <v>0</v>
      </c>
      <c r="AR197" s="155" t="s">
        <v>268</v>
      </c>
      <c r="AT197" s="155" t="s">
        <v>207</v>
      </c>
      <c r="AU197" s="155" t="s">
        <v>84</v>
      </c>
      <c r="AY197" s="15" t="s">
        <v>193</v>
      </c>
      <c r="BE197" s="156">
        <f>IF(N197="základní",J197,0)</f>
        <v>0</v>
      </c>
      <c r="BF197" s="156">
        <f>IF(N197="snížená",J197,0)</f>
        <v>0</v>
      </c>
      <c r="BG197" s="156">
        <f>IF(N197="zákl. přenesená",J197,0)</f>
        <v>0</v>
      </c>
      <c r="BH197" s="156">
        <f>IF(N197="sníž. přenesená",J197,0)</f>
        <v>0</v>
      </c>
      <c r="BI197" s="156">
        <f>IF(N197="nulová",J197,0)</f>
        <v>0</v>
      </c>
      <c r="BJ197" s="15" t="s">
        <v>82</v>
      </c>
      <c r="BK197" s="156">
        <f>ROUND(I197*H197,2)</f>
        <v>0</v>
      </c>
      <c r="BL197" s="15" t="s">
        <v>268</v>
      </c>
      <c r="BM197" s="155" t="s">
        <v>461</v>
      </c>
    </row>
    <row r="198" spans="2:65" s="1" customFormat="1" ht="16.5" customHeight="1">
      <c r="B198" s="114"/>
      <c r="C198" s="157" t="s">
        <v>285</v>
      </c>
      <c r="D198" s="157" t="s">
        <v>207</v>
      </c>
      <c r="E198" s="158" t="s">
        <v>742</v>
      </c>
      <c r="F198" s="159" t="s">
        <v>743</v>
      </c>
      <c r="G198" s="160" t="s">
        <v>736</v>
      </c>
      <c r="H198" s="161">
        <v>42</v>
      </c>
      <c r="I198" s="162"/>
      <c r="J198" s="163">
        <f>ROUND(I198*H198,2)</f>
        <v>0</v>
      </c>
      <c r="K198" s="159" t="s">
        <v>1</v>
      </c>
      <c r="L198" s="30"/>
      <c r="M198" s="164" t="s">
        <v>1</v>
      </c>
      <c r="N198" s="113" t="s">
        <v>39</v>
      </c>
      <c r="P198" s="153">
        <f>O198*H198</f>
        <v>0</v>
      </c>
      <c r="Q198" s="153">
        <v>0</v>
      </c>
      <c r="R198" s="153">
        <f>Q198*H198</f>
        <v>0</v>
      </c>
      <c r="S198" s="153">
        <v>0</v>
      </c>
      <c r="T198" s="154">
        <f>S198*H198</f>
        <v>0</v>
      </c>
      <c r="AR198" s="155" t="s">
        <v>268</v>
      </c>
      <c r="AT198" s="155" t="s">
        <v>207</v>
      </c>
      <c r="AU198" s="155" t="s">
        <v>84</v>
      </c>
      <c r="AY198" s="15" t="s">
        <v>193</v>
      </c>
      <c r="BE198" s="156">
        <f>IF(N198="základní",J198,0)</f>
        <v>0</v>
      </c>
      <c r="BF198" s="156">
        <f>IF(N198="snížená",J198,0)</f>
        <v>0</v>
      </c>
      <c r="BG198" s="156">
        <f>IF(N198="zákl. přenesená",J198,0)</f>
        <v>0</v>
      </c>
      <c r="BH198" s="156">
        <f>IF(N198="sníž. přenesená",J198,0)</f>
        <v>0</v>
      </c>
      <c r="BI198" s="156">
        <f>IF(N198="nulová",J198,0)</f>
        <v>0</v>
      </c>
      <c r="BJ198" s="15" t="s">
        <v>82</v>
      </c>
      <c r="BK198" s="156">
        <f>ROUND(I198*H198,2)</f>
        <v>0</v>
      </c>
      <c r="BL198" s="15" t="s">
        <v>268</v>
      </c>
      <c r="BM198" s="155" t="s">
        <v>464</v>
      </c>
    </row>
    <row r="199" spans="2:65" s="12" customFormat="1" ht="11.25">
      <c r="B199" s="165"/>
      <c r="D199" s="166" t="s">
        <v>224</v>
      </c>
      <c r="E199" s="167" t="s">
        <v>1</v>
      </c>
      <c r="F199" s="168" t="s">
        <v>737</v>
      </c>
      <c r="H199" s="169">
        <v>42</v>
      </c>
      <c r="I199" s="170"/>
      <c r="L199" s="165"/>
      <c r="M199" s="171"/>
      <c r="T199" s="172"/>
      <c r="AT199" s="167" t="s">
        <v>224</v>
      </c>
      <c r="AU199" s="167" t="s">
        <v>84</v>
      </c>
      <c r="AV199" s="12" t="s">
        <v>84</v>
      </c>
      <c r="AW199" s="12" t="s">
        <v>226</v>
      </c>
      <c r="AX199" s="12" t="s">
        <v>74</v>
      </c>
      <c r="AY199" s="167" t="s">
        <v>193</v>
      </c>
    </row>
    <row r="200" spans="2:65" s="13" customFormat="1" ht="11.25">
      <c r="B200" s="173"/>
      <c r="D200" s="166" t="s">
        <v>224</v>
      </c>
      <c r="E200" s="174" t="s">
        <v>1</v>
      </c>
      <c r="F200" s="175" t="s">
        <v>227</v>
      </c>
      <c r="H200" s="176">
        <v>42</v>
      </c>
      <c r="I200" s="177"/>
      <c r="L200" s="173"/>
      <c r="M200" s="178"/>
      <c r="T200" s="179"/>
      <c r="AT200" s="174" t="s">
        <v>224</v>
      </c>
      <c r="AU200" s="174" t="s">
        <v>84</v>
      </c>
      <c r="AV200" s="13" t="s">
        <v>192</v>
      </c>
      <c r="AW200" s="13" t="s">
        <v>226</v>
      </c>
      <c r="AX200" s="13" t="s">
        <v>82</v>
      </c>
      <c r="AY200" s="174" t="s">
        <v>193</v>
      </c>
    </row>
    <row r="201" spans="2:65" s="1" customFormat="1" ht="24.2" customHeight="1">
      <c r="B201" s="114"/>
      <c r="C201" s="157" t="s">
        <v>467</v>
      </c>
      <c r="D201" s="157" t="s">
        <v>207</v>
      </c>
      <c r="E201" s="158" t="s">
        <v>744</v>
      </c>
      <c r="F201" s="159" t="s">
        <v>745</v>
      </c>
      <c r="G201" s="160" t="s">
        <v>736</v>
      </c>
      <c r="H201" s="161">
        <v>42</v>
      </c>
      <c r="I201" s="162"/>
      <c r="J201" s="163">
        <f>ROUND(I201*H201,2)</f>
        <v>0</v>
      </c>
      <c r="K201" s="159" t="s">
        <v>1</v>
      </c>
      <c r="L201" s="30"/>
      <c r="M201" s="164" t="s">
        <v>1</v>
      </c>
      <c r="N201" s="113" t="s">
        <v>39</v>
      </c>
      <c r="P201" s="153">
        <f>O201*H201</f>
        <v>0</v>
      </c>
      <c r="Q201" s="153">
        <v>0</v>
      </c>
      <c r="R201" s="153">
        <f>Q201*H201</f>
        <v>0</v>
      </c>
      <c r="S201" s="153">
        <v>0</v>
      </c>
      <c r="T201" s="154">
        <f>S201*H201</f>
        <v>0</v>
      </c>
      <c r="AR201" s="155" t="s">
        <v>268</v>
      </c>
      <c r="AT201" s="155" t="s">
        <v>207</v>
      </c>
      <c r="AU201" s="155" t="s">
        <v>84</v>
      </c>
      <c r="AY201" s="15" t="s">
        <v>193</v>
      </c>
      <c r="BE201" s="156">
        <f>IF(N201="základní",J201,0)</f>
        <v>0</v>
      </c>
      <c r="BF201" s="156">
        <f>IF(N201="snížená",J201,0)</f>
        <v>0</v>
      </c>
      <c r="BG201" s="156">
        <f>IF(N201="zákl. přenesená",J201,0)</f>
        <v>0</v>
      </c>
      <c r="BH201" s="156">
        <f>IF(N201="sníž. přenesená",J201,0)</f>
        <v>0</v>
      </c>
      <c r="BI201" s="156">
        <f>IF(N201="nulová",J201,0)</f>
        <v>0</v>
      </c>
      <c r="BJ201" s="15" t="s">
        <v>82</v>
      </c>
      <c r="BK201" s="156">
        <f>ROUND(I201*H201,2)</f>
        <v>0</v>
      </c>
      <c r="BL201" s="15" t="s">
        <v>268</v>
      </c>
      <c r="BM201" s="155" t="s">
        <v>471</v>
      </c>
    </row>
    <row r="202" spans="2:65" s="12" customFormat="1" ht="11.25">
      <c r="B202" s="165"/>
      <c r="D202" s="166" t="s">
        <v>224</v>
      </c>
      <c r="E202" s="167" t="s">
        <v>1</v>
      </c>
      <c r="F202" s="168" t="s">
        <v>737</v>
      </c>
      <c r="H202" s="169">
        <v>42</v>
      </c>
      <c r="I202" s="170"/>
      <c r="L202" s="165"/>
      <c r="M202" s="171"/>
      <c r="T202" s="172"/>
      <c r="AT202" s="167" t="s">
        <v>224</v>
      </c>
      <c r="AU202" s="167" t="s">
        <v>84</v>
      </c>
      <c r="AV202" s="12" t="s">
        <v>84</v>
      </c>
      <c r="AW202" s="12" t="s">
        <v>226</v>
      </c>
      <c r="AX202" s="12" t="s">
        <v>74</v>
      </c>
      <c r="AY202" s="167" t="s">
        <v>193</v>
      </c>
    </row>
    <row r="203" spans="2:65" s="13" customFormat="1" ht="11.25">
      <c r="B203" s="173"/>
      <c r="D203" s="166" t="s">
        <v>224</v>
      </c>
      <c r="E203" s="174" t="s">
        <v>1</v>
      </c>
      <c r="F203" s="175" t="s">
        <v>227</v>
      </c>
      <c r="H203" s="176">
        <v>42</v>
      </c>
      <c r="I203" s="177"/>
      <c r="L203" s="173"/>
      <c r="M203" s="178"/>
      <c r="T203" s="179"/>
      <c r="AT203" s="174" t="s">
        <v>224</v>
      </c>
      <c r="AU203" s="174" t="s">
        <v>84</v>
      </c>
      <c r="AV203" s="13" t="s">
        <v>192</v>
      </c>
      <c r="AW203" s="13" t="s">
        <v>226</v>
      </c>
      <c r="AX203" s="13" t="s">
        <v>82</v>
      </c>
      <c r="AY203" s="174" t="s">
        <v>193</v>
      </c>
    </row>
    <row r="204" spans="2:65" s="1" customFormat="1" ht="37.9" customHeight="1">
      <c r="B204" s="114"/>
      <c r="C204" s="157" t="s">
        <v>290</v>
      </c>
      <c r="D204" s="157" t="s">
        <v>207</v>
      </c>
      <c r="E204" s="158" t="s">
        <v>746</v>
      </c>
      <c r="F204" s="159" t="s">
        <v>747</v>
      </c>
      <c r="G204" s="160" t="s">
        <v>221</v>
      </c>
      <c r="H204" s="161">
        <v>250</v>
      </c>
      <c r="I204" s="162"/>
      <c r="J204" s="163">
        <f>ROUND(I204*H204,2)</f>
        <v>0</v>
      </c>
      <c r="K204" s="159" t="s">
        <v>1</v>
      </c>
      <c r="L204" s="30"/>
      <c r="M204" s="164" t="s">
        <v>1</v>
      </c>
      <c r="N204" s="113" t="s">
        <v>39</v>
      </c>
      <c r="P204" s="153">
        <f>O204*H204</f>
        <v>0</v>
      </c>
      <c r="Q204" s="153">
        <v>0</v>
      </c>
      <c r="R204" s="153">
        <f>Q204*H204</f>
        <v>0</v>
      </c>
      <c r="S204" s="153">
        <v>0</v>
      </c>
      <c r="T204" s="154">
        <f>S204*H204</f>
        <v>0</v>
      </c>
      <c r="AR204" s="155" t="s">
        <v>268</v>
      </c>
      <c r="AT204" s="155" t="s">
        <v>207</v>
      </c>
      <c r="AU204" s="155" t="s">
        <v>84</v>
      </c>
      <c r="AY204" s="15" t="s">
        <v>193</v>
      </c>
      <c r="BE204" s="156">
        <f>IF(N204="základní",J204,0)</f>
        <v>0</v>
      </c>
      <c r="BF204" s="156">
        <f>IF(N204="snížená",J204,0)</f>
        <v>0</v>
      </c>
      <c r="BG204" s="156">
        <f>IF(N204="zákl. přenesená",J204,0)</f>
        <v>0</v>
      </c>
      <c r="BH204" s="156">
        <f>IF(N204="sníž. přenesená",J204,0)</f>
        <v>0</v>
      </c>
      <c r="BI204" s="156">
        <f>IF(N204="nulová",J204,0)</f>
        <v>0</v>
      </c>
      <c r="BJ204" s="15" t="s">
        <v>82</v>
      </c>
      <c r="BK204" s="156">
        <f>ROUND(I204*H204,2)</f>
        <v>0</v>
      </c>
      <c r="BL204" s="15" t="s">
        <v>268</v>
      </c>
      <c r="BM204" s="155" t="s">
        <v>476</v>
      </c>
    </row>
    <row r="205" spans="2:65" s="12" customFormat="1" ht="11.25">
      <c r="B205" s="165"/>
      <c r="D205" s="166" t="s">
        <v>224</v>
      </c>
      <c r="E205" s="167" t="s">
        <v>1</v>
      </c>
      <c r="F205" s="168" t="s">
        <v>748</v>
      </c>
      <c r="H205" s="169">
        <v>250</v>
      </c>
      <c r="I205" s="170"/>
      <c r="L205" s="165"/>
      <c r="M205" s="171"/>
      <c r="T205" s="172"/>
      <c r="AT205" s="167" t="s">
        <v>224</v>
      </c>
      <c r="AU205" s="167" t="s">
        <v>84</v>
      </c>
      <c r="AV205" s="12" t="s">
        <v>84</v>
      </c>
      <c r="AW205" s="12" t="s">
        <v>226</v>
      </c>
      <c r="AX205" s="12" t="s">
        <v>74</v>
      </c>
      <c r="AY205" s="167" t="s">
        <v>193</v>
      </c>
    </row>
    <row r="206" spans="2:65" s="13" customFormat="1" ht="11.25">
      <c r="B206" s="173"/>
      <c r="D206" s="166" t="s">
        <v>224</v>
      </c>
      <c r="E206" s="174" t="s">
        <v>1</v>
      </c>
      <c r="F206" s="175" t="s">
        <v>227</v>
      </c>
      <c r="H206" s="176">
        <v>250</v>
      </c>
      <c r="I206" s="177"/>
      <c r="L206" s="173"/>
      <c r="M206" s="178"/>
      <c r="T206" s="179"/>
      <c r="AT206" s="174" t="s">
        <v>224</v>
      </c>
      <c r="AU206" s="174" t="s">
        <v>84</v>
      </c>
      <c r="AV206" s="13" t="s">
        <v>192</v>
      </c>
      <c r="AW206" s="13" t="s">
        <v>226</v>
      </c>
      <c r="AX206" s="13" t="s">
        <v>82</v>
      </c>
      <c r="AY206" s="174" t="s">
        <v>193</v>
      </c>
    </row>
    <row r="207" spans="2:65" s="1" customFormat="1" ht="24.2" customHeight="1">
      <c r="B207" s="114"/>
      <c r="C207" s="143" t="s">
        <v>477</v>
      </c>
      <c r="D207" s="143" t="s">
        <v>196</v>
      </c>
      <c r="E207" s="144" t="s">
        <v>749</v>
      </c>
      <c r="F207" s="145" t="s">
        <v>750</v>
      </c>
      <c r="G207" s="146" t="s">
        <v>221</v>
      </c>
      <c r="H207" s="147">
        <v>250</v>
      </c>
      <c r="I207" s="148"/>
      <c r="J207" s="149">
        <f>ROUND(I207*H207,2)</f>
        <v>0</v>
      </c>
      <c r="K207" s="145" t="s">
        <v>1</v>
      </c>
      <c r="L207" s="150"/>
      <c r="M207" s="151" t="s">
        <v>1</v>
      </c>
      <c r="N207" s="152" t="s">
        <v>39</v>
      </c>
      <c r="P207" s="153">
        <f>O207*H207</f>
        <v>0</v>
      </c>
      <c r="Q207" s="153">
        <v>0</v>
      </c>
      <c r="R207" s="153">
        <f>Q207*H207</f>
        <v>0</v>
      </c>
      <c r="S207" s="153">
        <v>0</v>
      </c>
      <c r="T207" s="154">
        <f>S207*H207</f>
        <v>0</v>
      </c>
      <c r="AR207" s="155" t="s">
        <v>273</v>
      </c>
      <c r="AT207" s="155" t="s">
        <v>196</v>
      </c>
      <c r="AU207" s="155" t="s">
        <v>84</v>
      </c>
      <c r="AY207" s="15" t="s">
        <v>193</v>
      </c>
      <c r="BE207" s="156">
        <f>IF(N207="základní",J207,0)</f>
        <v>0</v>
      </c>
      <c r="BF207" s="156">
        <f>IF(N207="snížená",J207,0)</f>
        <v>0</v>
      </c>
      <c r="BG207" s="156">
        <f>IF(N207="zákl. přenesená",J207,0)</f>
        <v>0</v>
      </c>
      <c r="BH207" s="156">
        <f>IF(N207="sníž. přenesená",J207,0)</f>
        <v>0</v>
      </c>
      <c r="BI207" s="156">
        <f>IF(N207="nulová",J207,0)</f>
        <v>0</v>
      </c>
      <c r="BJ207" s="15" t="s">
        <v>82</v>
      </c>
      <c r="BK207" s="156">
        <f>ROUND(I207*H207,2)</f>
        <v>0</v>
      </c>
      <c r="BL207" s="15" t="s">
        <v>268</v>
      </c>
      <c r="BM207" s="155" t="s">
        <v>480</v>
      </c>
    </row>
    <row r="208" spans="2:65" s="1" customFormat="1" ht="16.5" customHeight="1">
      <c r="B208" s="114"/>
      <c r="C208" s="157" t="s">
        <v>294</v>
      </c>
      <c r="D208" s="157" t="s">
        <v>207</v>
      </c>
      <c r="E208" s="158" t="s">
        <v>751</v>
      </c>
      <c r="F208" s="159" t="s">
        <v>752</v>
      </c>
      <c r="G208" s="160" t="s">
        <v>221</v>
      </c>
      <c r="H208" s="161">
        <v>1</v>
      </c>
      <c r="I208" s="162"/>
      <c r="J208" s="163">
        <f>ROUND(I208*H208,2)</f>
        <v>0</v>
      </c>
      <c r="K208" s="159" t="s">
        <v>1</v>
      </c>
      <c r="L208" s="30"/>
      <c r="M208" s="164" t="s">
        <v>1</v>
      </c>
      <c r="N208" s="113" t="s">
        <v>39</v>
      </c>
      <c r="P208" s="153">
        <f>O208*H208</f>
        <v>0</v>
      </c>
      <c r="Q208" s="153">
        <v>0</v>
      </c>
      <c r="R208" s="153">
        <f>Q208*H208</f>
        <v>0</v>
      </c>
      <c r="S208" s="153">
        <v>0</v>
      </c>
      <c r="T208" s="154">
        <f>S208*H208</f>
        <v>0</v>
      </c>
      <c r="AR208" s="155" t="s">
        <v>268</v>
      </c>
      <c r="AT208" s="155" t="s">
        <v>207</v>
      </c>
      <c r="AU208" s="155" t="s">
        <v>84</v>
      </c>
      <c r="AY208" s="15" t="s">
        <v>193</v>
      </c>
      <c r="BE208" s="156">
        <f>IF(N208="základní",J208,0)</f>
        <v>0</v>
      </c>
      <c r="BF208" s="156">
        <f>IF(N208="snížená",J208,0)</f>
        <v>0</v>
      </c>
      <c r="BG208" s="156">
        <f>IF(N208="zákl. přenesená",J208,0)</f>
        <v>0</v>
      </c>
      <c r="BH208" s="156">
        <f>IF(N208="sníž. přenesená",J208,0)</f>
        <v>0</v>
      </c>
      <c r="BI208" s="156">
        <f>IF(N208="nulová",J208,0)</f>
        <v>0</v>
      </c>
      <c r="BJ208" s="15" t="s">
        <v>82</v>
      </c>
      <c r="BK208" s="156">
        <f>ROUND(I208*H208,2)</f>
        <v>0</v>
      </c>
      <c r="BL208" s="15" t="s">
        <v>268</v>
      </c>
      <c r="BM208" s="155" t="s">
        <v>483</v>
      </c>
    </row>
    <row r="209" spans="2:65" s="1" customFormat="1" ht="24.2" customHeight="1">
      <c r="B209" s="114"/>
      <c r="C209" s="143" t="s">
        <v>484</v>
      </c>
      <c r="D209" s="143" t="s">
        <v>196</v>
      </c>
      <c r="E209" s="144" t="s">
        <v>753</v>
      </c>
      <c r="F209" s="145" t="s">
        <v>754</v>
      </c>
      <c r="G209" s="146" t="s">
        <v>258</v>
      </c>
      <c r="H209" s="147">
        <v>1</v>
      </c>
      <c r="I209" s="148"/>
      <c r="J209" s="149">
        <f>ROUND(I209*H209,2)</f>
        <v>0</v>
      </c>
      <c r="K209" s="145" t="s">
        <v>1</v>
      </c>
      <c r="L209" s="150"/>
      <c r="M209" s="151" t="s">
        <v>1</v>
      </c>
      <c r="N209" s="152" t="s">
        <v>39</v>
      </c>
      <c r="P209" s="153">
        <f>O209*H209</f>
        <v>0</v>
      </c>
      <c r="Q209" s="153">
        <v>0</v>
      </c>
      <c r="R209" s="153">
        <f>Q209*H209</f>
        <v>0</v>
      </c>
      <c r="S209" s="153">
        <v>0</v>
      </c>
      <c r="T209" s="154">
        <f>S209*H209</f>
        <v>0</v>
      </c>
      <c r="AR209" s="155" t="s">
        <v>273</v>
      </c>
      <c r="AT209" s="155" t="s">
        <v>196</v>
      </c>
      <c r="AU209" s="155" t="s">
        <v>84</v>
      </c>
      <c r="AY209" s="15" t="s">
        <v>193</v>
      </c>
      <c r="BE209" s="156">
        <f>IF(N209="základní",J209,0)</f>
        <v>0</v>
      </c>
      <c r="BF209" s="156">
        <f>IF(N209="snížená",J209,0)</f>
        <v>0</v>
      </c>
      <c r="BG209" s="156">
        <f>IF(N209="zákl. přenesená",J209,0)</f>
        <v>0</v>
      </c>
      <c r="BH209" s="156">
        <f>IF(N209="sníž. přenesená",J209,0)</f>
        <v>0</v>
      </c>
      <c r="BI209" s="156">
        <f>IF(N209="nulová",J209,0)</f>
        <v>0</v>
      </c>
      <c r="BJ209" s="15" t="s">
        <v>82</v>
      </c>
      <c r="BK209" s="156">
        <f>ROUND(I209*H209,2)</f>
        <v>0</v>
      </c>
      <c r="BL209" s="15" t="s">
        <v>268</v>
      </c>
      <c r="BM209" s="155" t="s">
        <v>487</v>
      </c>
    </row>
    <row r="210" spans="2:65" s="1" customFormat="1" ht="16.5" customHeight="1">
      <c r="B210" s="114"/>
      <c r="C210" s="143" t="s">
        <v>298</v>
      </c>
      <c r="D210" s="143" t="s">
        <v>196</v>
      </c>
      <c r="E210" s="144" t="s">
        <v>755</v>
      </c>
      <c r="F210" s="145" t="s">
        <v>756</v>
      </c>
      <c r="G210" s="146" t="s">
        <v>258</v>
      </c>
      <c r="H210" s="147">
        <v>1</v>
      </c>
      <c r="I210" s="148"/>
      <c r="J210" s="149">
        <f>ROUND(I210*H210,2)</f>
        <v>0</v>
      </c>
      <c r="K210" s="145" t="s">
        <v>1</v>
      </c>
      <c r="L210" s="150"/>
      <c r="M210" s="151" t="s">
        <v>1</v>
      </c>
      <c r="N210" s="152" t="s">
        <v>39</v>
      </c>
      <c r="P210" s="153">
        <f>O210*H210</f>
        <v>0</v>
      </c>
      <c r="Q210" s="153">
        <v>0</v>
      </c>
      <c r="R210" s="153">
        <f>Q210*H210</f>
        <v>0</v>
      </c>
      <c r="S210" s="153">
        <v>0</v>
      </c>
      <c r="T210" s="154">
        <f>S210*H210</f>
        <v>0</v>
      </c>
      <c r="AR210" s="155" t="s">
        <v>273</v>
      </c>
      <c r="AT210" s="155" t="s">
        <v>196</v>
      </c>
      <c r="AU210" s="155" t="s">
        <v>84</v>
      </c>
      <c r="AY210" s="15" t="s">
        <v>193</v>
      </c>
      <c r="BE210" s="156">
        <f>IF(N210="základní",J210,0)</f>
        <v>0</v>
      </c>
      <c r="BF210" s="156">
        <f>IF(N210="snížená",J210,0)</f>
        <v>0</v>
      </c>
      <c r="BG210" s="156">
        <f>IF(N210="zákl. přenesená",J210,0)</f>
        <v>0</v>
      </c>
      <c r="BH210" s="156">
        <f>IF(N210="sníž. přenesená",J210,0)</f>
        <v>0</v>
      </c>
      <c r="BI210" s="156">
        <f>IF(N210="nulová",J210,0)</f>
        <v>0</v>
      </c>
      <c r="BJ210" s="15" t="s">
        <v>82</v>
      </c>
      <c r="BK210" s="156">
        <f>ROUND(I210*H210,2)</f>
        <v>0</v>
      </c>
      <c r="BL210" s="15" t="s">
        <v>268</v>
      </c>
      <c r="BM210" s="155" t="s">
        <v>490</v>
      </c>
    </row>
    <row r="211" spans="2:65" s="11" customFormat="1" ht="25.9" customHeight="1">
      <c r="B211" s="131"/>
      <c r="D211" s="132" t="s">
        <v>73</v>
      </c>
      <c r="E211" s="133" t="s">
        <v>465</v>
      </c>
      <c r="F211" s="133" t="s">
        <v>466</v>
      </c>
      <c r="I211" s="134"/>
      <c r="J211" s="135">
        <f>BK211</f>
        <v>0</v>
      </c>
      <c r="L211" s="131"/>
      <c r="M211" s="136"/>
      <c r="P211" s="137">
        <f>P212</f>
        <v>0</v>
      </c>
      <c r="R211" s="137">
        <f>R212</f>
        <v>0</v>
      </c>
      <c r="T211" s="138">
        <f>T212</f>
        <v>0</v>
      </c>
      <c r="AR211" s="132" t="s">
        <v>192</v>
      </c>
      <c r="AT211" s="139" t="s">
        <v>73</v>
      </c>
      <c r="AU211" s="139" t="s">
        <v>74</v>
      </c>
      <c r="AY211" s="132" t="s">
        <v>193</v>
      </c>
      <c r="BK211" s="140">
        <f>BK212</f>
        <v>0</v>
      </c>
    </row>
    <row r="212" spans="2:65" s="1" customFormat="1" ht="24.2" customHeight="1">
      <c r="B212" s="114"/>
      <c r="C212" s="157" t="s">
        <v>491</v>
      </c>
      <c r="D212" s="157" t="s">
        <v>207</v>
      </c>
      <c r="E212" s="158" t="s">
        <v>757</v>
      </c>
      <c r="F212" s="159" t="s">
        <v>758</v>
      </c>
      <c r="G212" s="160" t="s">
        <v>353</v>
      </c>
      <c r="H212" s="161">
        <v>20</v>
      </c>
      <c r="I212" s="162"/>
      <c r="J212" s="163">
        <f>ROUND(I212*H212,2)</f>
        <v>0</v>
      </c>
      <c r="K212" s="159" t="s">
        <v>1</v>
      </c>
      <c r="L212" s="30"/>
      <c r="M212" s="164" t="s">
        <v>1</v>
      </c>
      <c r="N212" s="113" t="s">
        <v>39</v>
      </c>
      <c r="P212" s="153">
        <f>O212*H212</f>
        <v>0</v>
      </c>
      <c r="Q212" s="153">
        <v>0</v>
      </c>
      <c r="R212" s="153">
        <f>Q212*H212</f>
        <v>0</v>
      </c>
      <c r="S212" s="153">
        <v>0</v>
      </c>
      <c r="T212" s="154">
        <f>S212*H212</f>
        <v>0</v>
      </c>
      <c r="AR212" s="155" t="s">
        <v>470</v>
      </c>
      <c r="AT212" s="155" t="s">
        <v>207</v>
      </c>
      <c r="AU212" s="155" t="s">
        <v>82</v>
      </c>
      <c r="AY212" s="15" t="s">
        <v>193</v>
      </c>
      <c r="BE212" s="156">
        <f>IF(N212="základní",J212,0)</f>
        <v>0</v>
      </c>
      <c r="BF212" s="156">
        <f>IF(N212="snížená",J212,0)</f>
        <v>0</v>
      </c>
      <c r="BG212" s="156">
        <f>IF(N212="zákl. přenesená",J212,0)</f>
        <v>0</v>
      </c>
      <c r="BH212" s="156">
        <f>IF(N212="sníž. přenesená",J212,0)</f>
        <v>0</v>
      </c>
      <c r="BI212" s="156">
        <f>IF(N212="nulová",J212,0)</f>
        <v>0</v>
      </c>
      <c r="BJ212" s="15" t="s">
        <v>82</v>
      </c>
      <c r="BK212" s="156">
        <f>ROUND(I212*H212,2)</f>
        <v>0</v>
      </c>
      <c r="BL212" s="15" t="s">
        <v>470</v>
      </c>
      <c r="BM212" s="155" t="s">
        <v>494</v>
      </c>
    </row>
    <row r="213" spans="2:65" s="11" customFormat="1" ht="25.9" customHeight="1">
      <c r="B213" s="131"/>
      <c r="D213" s="132" t="s">
        <v>73</v>
      </c>
      <c r="E213" s="133" t="s">
        <v>144</v>
      </c>
      <c r="F213" s="133" t="s">
        <v>145</v>
      </c>
      <c r="I213" s="134"/>
      <c r="J213" s="135">
        <f>BK213</f>
        <v>0</v>
      </c>
      <c r="L213" s="131"/>
      <c r="M213" s="136"/>
      <c r="P213" s="137">
        <f>P214+P217</f>
        <v>0</v>
      </c>
      <c r="R213" s="137">
        <f>R214+R217</f>
        <v>0</v>
      </c>
      <c r="T213" s="138">
        <f>T214+T217</f>
        <v>0</v>
      </c>
      <c r="AR213" s="132" t="s">
        <v>211</v>
      </c>
      <c r="AT213" s="139" t="s">
        <v>73</v>
      </c>
      <c r="AU213" s="139" t="s">
        <v>74</v>
      </c>
      <c r="AY213" s="132" t="s">
        <v>193</v>
      </c>
      <c r="BK213" s="140">
        <f>BK214+BK217</f>
        <v>0</v>
      </c>
    </row>
    <row r="214" spans="2:65" s="11" customFormat="1" ht="22.9" customHeight="1">
      <c r="B214" s="131"/>
      <c r="D214" s="132" t="s">
        <v>73</v>
      </c>
      <c r="E214" s="141" t="s">
        <v>335</v>
      </c>
      <c r="F214" s="141" t="s">
        <v>336</v>
      </c>
      <c r="I214" s="134"/>
      <c r="J214" s="142">
        <f>BK214</f>
        <v>0</v>
      </c>
      <c r="L214" s="131"/>
      <c r="M214" s="136"/>
      <c r="P214" s="137">
        <f>SUM(P215:P216)</f>
        <v>0</v>
      </c>
      <c r="R214" s="137">
        <f>SUM(R215:R216)</f>
        <v>0</v>
      </c>
      <c r="T214" s="138">
        <f>SUM(T215:T216)</f>
        <v>0</v>
      </c>
      <c r="AR214" s="132" t="s">
        <v>211</v>
      </c>
      <c r="AT214" s="139" t="s">
        <v>73</v>
      </c>
      <c r="AU214" s="139" t="s">
        <v>82</v>
      </c>
      <c r="AY214" s="132" t="s">
        <v>193</v>
      </c>
      <c r="BK214" s="140">
        <f>SUM(BK215:BK216)</f>
        <v>0</v>
      </c>
    </row>
    <row r="215" spans="2:65" s="1" customFormat="1" ht="24.2" customHeight="1">
      <c r="B215" s="114"/>
      <c r="C215" s="157" t="s">
        <v>301</v>
      </c>
      <c r="D215" s="157" t="s">
        <v>207</v>
      </c>
      <c r="E215" s="158" t="s">
        <v>759</v>
      </c>
      <c r="F215" s="159" t="s">
        <v>760</v>
      </c>
      <c r="G215" s="160" t="s">
        <v>305</v>
      </c>
      <c r="H215" s="161">
        <v>1</v>
      </c>
      <c r="I215" s="162"/>
      <c r="J215" s="163">
        <f>ROUND(I215*H215,2)</f>
        <v>0</v>
      </c>
      <c r="K215" s="159" t="s">
        <v>1</v>
      </c>
      <c r="L215" s="30"/>
      <c r="M215" s="164" t="s">
        <v>1</v>
      </c>
      <c r="N215" s="113" t="s">
        <v>39</v>
      </c>
      <c r="P215" s="153">
        <f>O215*H215</f>
        <v>0</v>
      </c>
      <c r="Q215" s="153">
        <v>0</v>
      </c>
      <c r="R215" s="153">
        <f>Q215*H215</f>
        <v>0</v>
      </c>
      <c r="S215" s="153">
        <v>0</v>
      </c>
      <c r="T215" s="154">
        <f>S215*H215</f>
        <v>0</v>
      </c>
      <c r="AR215" s="155" t="s">
        <v>192</v>
      </c>
      <c r="AT215" s="155" t="s">
        <v>207</v>
      </c>
      <c r="AU215" s="155" t="s">
        <v>84</v>
      </c>
      <c r="AY215" s="15" t="s">
        <v>193</v>
      </c>
      <c r="BE215" s="156">
        <f>IF(N215="základní",J215,0)</f>
        <v>0</v>
      </c>
      <c r="BF215" s="156">
        <f>IF(N215="snížená",J215,0)</f>
        <v>0</v>
      </c>
      <c r="BG215" s="156">
        <f>IF(N215="zákl. přenesená",J215,0)</f>
        <v>0</v>
      </c>
      <c r="BH215" s="156">
        <f>IF(N215="sníž. přenesená",J215,0)</f>
        <v>0</v>
      </c>
      <c r="BI215" s="156">
        <f>IF(N215="nulová",J215,0)</f>
        <v>0</v>
      </c>
      <c r="BJ215" s="15" t="s">
        <v>82</v>
      </c>
      <c r="BK215" s="156">
        <f>ROUND(I215*H215,2)</f>
        <v>0</v>
      </c>
      <c r="BL215" s="15" t="s">
        <v>192</v>
      </c>
      <c r="BM215" s="155" t="s">
        <v>497</v>
      </c>
    </row>
    <row r="216" spans="2:65" s="1" customFormat="1" ht="37.9" customHeight="1">
      <c r="B216" s="114"/>
      <c r="C216" s="157" t="s">
        <v>500</v>
      </c>
      <c r="D216" s="157" t="s">
        <v>207</v>
      </c>
      <c r="E216" s="158" t="s">
        <v>761</v>
      </c>
      <c r="F216" s="159" t="s">
        <v>339</v>
      </c>
      <c r="G216" s="160" t="s">
        <v>305</v>
      </c>
      <c r="H216" s="161">
        <v>1</v>
      </c>
      <c r="I216" s="162"/>
      <c r="J216" s="163">
        <f>ROUND(I216*H216,2)</f>
        <v>0</v>
      </c>
      <c r="K216" s="159" t="s">
        <v>1</v>
      </c>
      <c r="L216" s="30"/>
      <c r="M216" s="164" t="s">
        <v>1</v>
      </c>
      <c r="N216" s="113" t="s">
        <v>39</v>
      </c>
      <c r="P216" s="153">
        <f>O216*H216</f>
        <v>0</v>
      </c>
      <c r="Q216" s="153">
        <v>0</v>
      </c>
      <c r="R216" s="153">
        <f>Q216*H216</f>
        <v>0</v>
      </c>
      <c r="S216" s="153">
        <v>0</v>
      </c>
      <c r="T216" s="154">
        <f>S216*H216</f>
        <v>0</v>
      </c>
      <c r="AR216" s="155" t="s">
        <v>192</v>
      </c>
      <c r="AT216" s="155" t="s">
        <v>207</v>
      </c>
      <c r="AU216" s="155" t="s">
        <v>84</v>
      </c>
      <c r="AY216" s="15" t="s">
        <v>193</v>
      </c>
      <c r="BE216" s="156">
        <f>IF(N216="základní",J216,0)</f>
        <v>0</v>
      </c>
      <c r="BF216" s="156">
        <f>IF(N216="snížená",J216,0)</f>
        <v>0</v>
      </c>
      <c r="BG216" s="156">
        <f>IF(N216="zákl. přenesená",J216,0)</f>
        <v>0</v>
      </c>
      <c r="BH216" s="156">
        <f>IF(N216="sníž. přenesená",J216,0)</f>
        <v>0</v>
      </c>
      <c r="BI216" s="156">
        <f>IF(N216="nulová",J216,0)</f>
        <v>0</v>
      </c>
      <c r="BJ216" s="15" t="s">
        <v>82</v>
      </c>
      <c r="BK216" s="156">
        <f>ROUND(I216*H216,2)</f>
        <v>0</v>
      </c>
      <c r="BL216" s="15" t="s">
        <v>192</v>
      </c>
      <c r="BM216" s="155" t="s">
        <v>503</v>
      </c>
    </row>
    <row r="217" spans="2:65" s="11" customFormat="1" ht="22.9" customHeight="1">
      <c r="B217" s="131"/>
      <c r="D217" s="132" t="s">
        <v>73</v>
      </c>
      <c r="E217" s="141" t="s">
        <v>341</v>
      </c>
      <c r="F217" s="141" t="s">
        <v>342</v>
      </c>
      <c r="I217" s="134"/>
      <c r="J217" s="142">
        <f>BK217</f>
        <v>0</v>
      </c>
      <c r="L217" s="131"/>
      <c r="M217" s="136"/>
      <c r="P217" s="137">
        <f>P218</f>
        <v>0</v>
      </c>
      <c r="R217" s="137">
        <f>R218</f>
        <v>0</v>
      </c>
      <c r="T217" s="138">
        <f>T218</f>
        <v>0</v>
      </c>
      <c r="AR217" s="132" t="s">
        <v>211</v>
      </c>
      <c r="AT217" s="139" t="s">
        <v>73</v>
      </c>
      <c r="AU217" s="139" t="s">
        <v>82</v>
      </c>
      <c r="AY217" s="132" t="s">
        <v>193</v>
      </c>
      <c r="BK217" s="140">
        <f>BK218</f>
        <v>0</v>
      </c>
    </row>
    <row r="218" spans="2:65" s="1" customFormat="1" ht="16.5" customHeight="1">
      <c r="B218" s="114"/>
      <c r="C218" s="157" t="s">
        <v>306</v>
      </c>
      <c r="D218" s="157" t="s">
        <v>207</v>
      </c>
      <c r="E218" s="158" t="s">
        <v>762</v>
      </c>
      <c r="F218" s="159" t="s">
        <v>763</v>
      </c>
      <c r="G218" s="160" t="s">
        <v>305</v>
      </c>
      <c r="H218" s="161">
        <v>1</v>
      </c>
      <c r="I218" s="162"/>
      <c r="J218" s="163">
        <f>ROUND(I218*H218,2)</f>
        <v>0</v>
      </c>
      <c r="K218" s="159" t="s">
        <v>1</v>
      </c>
      <c r="L218" s="30"/>
      <c r="M218" s="183" t="s">
        <v>1</v>
      </c>
      <c r="N218" s="184" t="s">
        <v>39</v>
      </c>
      <c r="O218" s="185"/>
      <c r="P218" s="186">
        <f>O218*H218</f>
        <v>0</v>
      </c>
      <c r="Q218" s="186">
        <v>0</v>
      </c>
      <c r="R218" s="186">
        <f>Q218*H218</f>
        <v>0</v>
      </c>
      <c r="S218" s="186">
        <v>0</v>
      </c>
      <c r="T218" s="187">
        <f>S218*H218</f>
        <v>0</v>
      </c>
      <c r="AR218" s="155" t="s">
        <v>192</v>
      </c>
      <c r="AT218" s="155" t="s">
        <v>207</v>
      </c>
      <c r="AU218" s="155" t="s">
        <v>84</v>
      </c>
      <c r="AY218" s="15" t="s">
        <v>193</v>
      </c>
      <c r="BE218" s="156">
        <f>IF(N218="základní",J218,0)</f>
        <v>0</v>
      </c>
      <c r="BF218" s="156">
        <f>IF(N218="snížená",J218,0)</f>
        <v>0</v>
      </c>
      <c r="BG218" s="156">
        <f>IF(N218="zákl. přenesená",J218,0)</f>
        <v>0</v>
      </c>
      <c r="BH218" s="156">
        <f>IF(N218="sníž. přenesená",J218,0)</f>
        <v>0</v>
      </c>
      <c r="BI218" s="156">
        <f>IF(N218="nulová",J218,0)</f>
        <v>0</v>
      </c>
      <c r="BJ218" s="15" t="s">
        <v>82</v>
      </c>
      <c r="BK218" s="156">
        <f>ROUND(I218*H218,2)</f>
        <v>0</v>
      </c>
      <c r="BL218" s="15" t="s">
        <v>192</v>
      </c>
      <c r="BM218" s="155" t="s">
        <v>506</v>
      </c>
    </row>
    <row r="219" spans="2:65" s="1" customFormat="1" ht="6.95" customHeight="1">
      <c r="B219" s="42"/>
      <c r="C219" s="43"/>
      <c r="D219" s="43"/>
      <c r="E219" s="43"/>
      <c r="F219" s="43"/>
      <c r="G219" s="43"/>
      <c r="H219" s="43"/>
      <c r="I219" s="43"/>
      <c r="J219" s="43"/>
      <c r="K219" s="43"/>
      <c r="L219" s="30"/>
    </row>
  </sheetData>
  <autoFilter ref="C134:K218" xr:uid="{00000000-0009-0000-0000-000005000000}"/>
  <mergeCells count="14">
    <mergeCell ref="D113:F113"/>
    <mergeCell ref="E125:H125"/>
    <mergeCell ref="E127:H127"/>
    <mergeCell ref="L2:V2"/>
    <mergeCell ref="E87:H87"/>
    <mergeCell ref="D109:F109"/>
    <mergeCell ref="D110:F110"/>
    <mergeCell ref="D111:F111"/>
    <mergeCell ref="D112:F11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17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99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764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31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tr">
        <f>IF('Rekapitulace stavby'!AN10="","",'Rekapitulace stavby'!AN10)</f>
        <v/>
      </c>
      <c r="L14" s="30"/>
    </row>
    <row r="15" spans="2:46" s="1" customFormat="1" ht="18" customHeight="1">
      <c r="B15" s="30"/>
      <c r="E15" s="23" t="str">
        <f>IF('Rekapitulace stavby'!E11="","",'Rekapitulace stavby'!E11)</f>
        <v>Dopravní podnik města Jihlavy, a.s.</v>
      </c>
      <c r="I15" s="25" t="s">
        <v>27</v>
      </c>
      <c r="J15" s="23" t="str">
        <f>IF('Rekapitulace stavby'!AN11="","",'Rekapitulace stavby'!AN11)</f>
        <v/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J107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ROUND((SUM(BE107:BE114) + SUM(BE134:BE178)),  2)</f>
        <v>0</v>
      </c>
      <c r="I35" s="92">
        <v>0.21</v>
      </c>
      <c r="J35" s="91">
        <f>ROUND(((SUM(BE107:BE114) + SUM(BE134:BE178))*I35),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ROUND((SUM(BF107:BF114) + SUM(BF134:BF178)),  2)</f>
        <v>0</v>
      </c>
      <c r="I36" s="92">
        <v>0.15</v>
      </c>
      <c r="J36" s="91">
        <f>ROUND(((SUM(BF107:BF114) + SUM(BF134:BF178))*I36),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ROUND((SUM(BG107:BG114) + SUM(BG134:BG178)),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ROUND((SUM(BH107:BH114) + SUM(BH134:BH178)),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ROUND((SUM(BI107:BI114) + SUM(BI134:BI178)),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PS 001.6 - Stavební elektroinstalace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 xml:space="preserve"> 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J134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159</v>
      </c>
      <c r="E97" s="106"/>
      <c r="F97" s="106"/>
      <c r="G97" s="106"/>
      <c r="H97" s="106"/>
      <c r="I97" s="106"/>
      <c r="J97" s="107">
        <f>J135</f>
        <v>0</v>
      </c>
      <c r="L97" s="104"/>
    </row>
    <row r="98" spans="2:65" s="9" customFormat="1" ht="19.899999999999999" customHeight="1">
      <c r="B98" s="108"/>
      <c r="D98" s="109" t="s">
        <v>160</v>
      </c>
      <c r="E98" s="110"/>
      <c r="F98" s="110"/>
      <c r="G98" s="110"/>
      <c r="H98" s="110"/>
      <c r="I98" s="110"/>
      <c r="J98" s="111">
        <f>J136</f>
        <v>0</v>
      </c>
      <c r="L98" s="108"/>
    </row>
    <row r="99" spans="2:65" s="9" customFormat="1" ht="19.899999999999999" customHeight="1">
      <c r="B99" s="108"/>
      <c r="D99" s="109" t="s">
        <v>765</v>
      </c>
      <c r="E99" s="110"/>
      <c r="F99" s="110"/>
      <c r="G99" s="110"/>
      <c r="H99" s="110"/>
      <c r="I99" s="110"/>
      <c r="J99" s="111">
        <f>J147</f>
        <v>0</v>
      </c>
      <c r="L99" s="108"/>
    </row>
    <row r="100" spans="2:65" s="8" customFormat="1" ht="24.95" customHeight="1">
      <c r="B100" s="104"/>
      <c r="D100" s="105" t="s">
        <v>161</v>
      </c>
      <c r="E100" s="106"/>
      <c r="F100" s="106"/>
      <c r="G100" s="106"/>
      <c r="H100" s="106"/>
      <c r="I100" s="106"/>
      <c r="J100" s="107">
        <f>J150</f>
        <v>0</v>
      </c>
      <c r="L100" s="104"/>
    </row>
    <row r="101" spans="2:65" s="9" customFormat="1" ht="19.899999999999999" customHeight="1">
      <c r="B101" s="108"/>
      <c r="D101" s="109" t="s">
        <v>162</v>
      </c>
      <c r="E101" s="110"/>
      <c r="F101" s="110"/>
      <c r="G101" s="110"/>
      <c r="H101" s="110"/>
      <c r="I101" s="110"/>
      <c r="J101" s="111">
        <f>J151</f>
        <v>0</v>
      </c>
      <c r="L101" s="108"/>
    </row>
    <row r="102" spans="2:65" s="8" customFormat="1" ht="24.95" customHeight="1">
      <c r="B102" s="104"/>
      <c r="D102" s="105" t="s">
        <v>164</v>
      </c>
      <c r="E102" s="106"/>
      <c r="F102" s="106"/>
      <c r="G102" s="106"/>
      <c r="H102" s="106"/>
      <c r="I102" s="106"/>
      <c r="J102" s="107">
        <f>J174</f>
        <v>0</v>
      </c>
      <c r="L102" s="104"/>
    </row>
    <row r="103" spans="2:65" s="9" customFormat="1" ht="19.899999999999999" customHeight="1">
      <c r="B103" s="108"/>
      <c r="D103" s="109" t="s">
        <v>166</v>
      </c>
      <c r="E103" s="110"/>
      <c r="F103" s="110"/>
      <c r="G103" s="110"/>
      <c r="H103" s="110"/>
      <c r="I103" s="110"/>
      <c r="J103" s="111">
        <f>J175</f>
        <v>0</v>
      </c>
      <c r="L103" s="108"/>
    </row>
    <row r="104" spans="2:65" s="9" customFormat="1" ht="19.899999999999999" customHeight="1">
      <c r="B104" s="108"/>
      <c r="D104" s="109" t="s">
        <v>167</v>
      </c>
      <c r="E104" s="110"/>
      <c r="F104" s="110"/>
      <c r="G104" s="110"/>
      <c r="H104" s="110"/>
      <c r="I104" s="110"/>
      <c r="J104" s="111">
        <f>J177</f>
        <v>0</v>
      </c>
      <c r="L104" s="108"/>
    </row>
    <row r="105" spans="2:65" s="1" customFormat="1" ht="21.75" customHeight="1">
      <c r="B105" s="30"/>
      <c r="L105" s="30"/>
    </row>
    <row r="106" spans="2:65" s="1" customFormat="1" ht="6.95" customHeight="1">
      <c r="B106" s="30"/>
      <c r="L106" s="30"/>
    </row>
    <row r="107" spans="2:65" s="1" customFormat="1" ht="29.25" customHeight="1">
      <c r="B107" s="30"/>
      <c r="C107" s="103" t="s">
        <v>168</v>
      </c>
      <c r="J107" s="112">
        <f>ROUND(J108 + J109 + J110 + J111 + J112 + J113,2)</f>
        <v>0</v>
      </c>
      <c r="L107" s="30"/>
      <c r="N107" s="113" t="s">
        <v>38</v>
      </c>
    </row>
    <row r="108" spans="2:65" s="1" customFormat="1" ht="18" customHeight="1">
      <c r="B108" s="114"/>
      <c r="C108" s="115"/>
      <c r="D108" s="240" t="s">
        <v>169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ref="BE108:BE113" si="0">IF(N108="základní",J108,0)</f>
        <v>0</v>
      </c>
      <c r="BF108" s="120">
        <f t="shared" ref="BF108:BF113" si="1">IF(N108="snížená",J108,0)</f>
        <v>0</v>
      </c>
      <c r="BG108" s="120">
        <f t="shared" ref="BG108:BG113" si="2">IF(N108="zákl. přenesená",J108,0)</f>
        <v>0</v>
      </c>
      <c r="BH108" s="120">
        <f t="shared" ref="BH108:BH113" si="3">IF(N108="sníž. přenesená",J108,0)</f>
        <v>0</v>
      </c>
      <c r="BI108" s="120">
        <f t="shared" ref="BI108:BI113" si="4">IF(N108="nulová",J108,0)</f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240" t="s">
        <v>170</v>
      </c>
      <c r="E109" s="241"/>
      <c r="F109" s="241"/>
      <c r="G109" s="115"/>
      <c r="H109" s="115"/>
      <c r="I109" s="115"/>
      <c r="J109" s="117"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144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8" customHeight="1">
      <c r="B110" s="114"/>
      <c r="C110" s="115"/>
      <c r="D110" s="240" t="s">
        <v>171</v>
      </c>
      <c r="E110" s="241"/>
      <c r="F110" s="241"/>
      <c r="G110" s="115"/>
      <c r="H110" s="115"/>
      <c r="I110" s="115"/>
      <c r="J110" s="117">
        <v>0</v>
      </c>
      <c r="K110" s="115"/>
      <c r="L110" s="114"/>
      <c r="M110" s="115"/>
      <c r="N110" s="118" t="s">
        <v>39</v>
      </c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9" t="s">
        <v>144</v>
      </c>
      <c r="AZ110" s="115"/>
      <c r="BA110" s="115"/>
      <c r="BB110" s="115"/>
      <c r="BC110" s="115"/>
      <c r="BD110" s="115"/>
      <c r="BE110" s="120">
        <f t="shared" si="0"/>
        <v>0</v>
      </c>
      <c r="BF110" s="120">
        <f t="shared" si="1"/>
        <v>0</v>
      </c>
      <c r="BG110" s="120">
        <f t="shared" si="2"/>
        <v>0</v>
      </c>
      <c r="BH110" s="120">
        <f t="shared" si="3"/>
        <v>0</v>
      </c>
      <c r="BI110" s="120">
        <f t="shared" si="4"/>
        <v>0</v>
      </c>
      <c r="BJ110" s="119" t="s">
        <v>82</v>
      </c>
      <c r="BK110" s="115"/>
      <c r="BL110" s="115"/>
      <c r="BM110" s="115"/>
    </row>
    <row r="111" spans="2:65" s="1" customFormat="1" ht="18" customHeight="1">
      <c r="B111" s="114"/>
      <c r="C111" s="115"/>
      <c r="D111" s="240" t="s">
        <v>172</v>
      </c>
      <c r="E111" s="241"/>
      <c r="F111" s="241"/>
      <c r="G111" s="115"/>
      <c r="H111" s="115"/>
      <c r="I111" s="115"/>
      <c r="J111" s="117">
        <v>0</v>
      </c>
      <c r="K111" s="115"/>
      <c r="L111" s="114"/>
      <c r="M111" s="115"/>
      <c r="N111" s="118" t="s">
        <v>39</v>
      </c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9" t="s">
        <v>144</v>
      </c>
      <c r="AZ111" s="115"/>
      <c r="BA111" s="115"/>
      <c r="BB111" s="115"/>
      <c r="BC111" s="115"/>
      <c r="BD111" s="115"/>
      <c r="BE111" s="120">
        <f t="shared" si="0"/>
        <v>0</v>
      </c>
      <c r="BF111" s="120">
        <f t="shared" si="1"/>
        <v>0</v>
      </c>
      <c r="BG111" s="120">
        <f t="shared" si="2"/>
        <v>0</v>
      </c>
      <c r="BH111" s="120">
        <f t="shared" si="3"/>
        <v>0</v>
      </c>
      <c r="BI111" s="120">
        <f t="shared" si="4"/>
        <v>0</v>
      </c>
      <c r="BJ111" s="119" t="s">
        <v>82</v>
      </c>
      <c r="BK111" s="115"/>
      <c r="BL111" s="115"/>
      <c r="BM111" s="115"/>
    </row>
    <row r="112" spans="2:65" s="1" customFormat="1" ht="18" customHeight="1">
      <c r="B112" s="114"/>
      <c r="C112" s="115"/>
      <c r="D112" s="240" t="s">
        <v>173</v>
      </c>
      <c r="E112" s="241"/>
      <c r="F112" s="241"/>
      <c r="G112" s="115"/>
      <c r="H112" s="115"/>
      <c r="I112" s="115"/>
      <c r="J112" s="117">
        <v>0</v>
      </c>
      <c r="K112" s="115"/>
      <c r="L112" s="114"/>
      <c r="M112" s="115"/>
      <c r="N112" s="118" t="s">
        <v>39</v>
      </c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9" t="s">
        <v>144</v>
      </c>
      <c r="AZ112" s="115"/>
      <c r="BA112" s="115"/>
      <c r="BB112" s="115"/>
      <c r="BC112" s="115"/>
      <c r="BD112" s="115"/>
      <c r="BE112" s="120">
        <f t="shared" si="0"/>
        <v>0</v>
      </c>
      <c r="BF112" s="120">
        <f t="shared" si="1"/>
        <v>0</v>
      </c>
      <c r="BG112" s="120">
        <f t="shared" si="2"/>
        <v>0</v>
      </c>
      <c r="BH112" s="120">
        <f t="shared" si="3"/>
        <v>0</v>
      </c>
      <c r="BI112" s="120">
        <f t="shared" si="4"/>
        <v>0</v>
      </c>
      <c r="BJ112" s="119" t="s">
        <v>82</v>
      </c>
      <c r="BK112" s="115"/>
      <c r="BL112" s="115"/>
      <c r="BM112" s="115"/>
    </row>
    <row r="113" spans="2:65" s="1" customFormat="1" ht="18" customHeight="1">
      <c r="B113" s="114"/>
      <c r="C113" s="115"/>
      <c r="D113" s="116" t="s">
        <v>174</v>
      </c>
      <c r="E113" s="115"/>
      <c r="F113" s="115"/>
      <c r="G113" s="115"/>
      <c r="H113" s="115"/>
      <c r="I113" s="115"/>
      <c r="J113" s="117">
        <f>ROUND(J30*T113,2)</f>
        <v>0</v>
      </c>
      <c r="K113" s="115"/>
      <c r="L113" s="114"/>
      <c r="M113" s="115"/>
      <c r="N113" s="118" t="s">
        <v>39</v>
      </c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9" t="s">
        <v>175</v>
      </c>
      <c r="AZ113" s="115"/>
      <c r="BA113" s="115"/>
      <c r="BB113" s="115"/>
      <c r="BC113" s="115"/>
      <c r="BD113" s="115"/>
      <c r="BE113" s="120">
        <f t="shared" si="0"/>
        <v>0</v>
      </c>
      <c r="BF113" s="120">
        <f t="shared" si="1"/>
        <v>0</v>
      </c>
      <c r="BG113" s="120">
        <f t="shared" si="2"/>
        <v>0</v>
      </c>
      <c r="BH113" s="120">
        <f t="shared" si="3"/>
        <v>0</v>
      </c>
      <c r="BI113" s="120">
        <f t="shared" si="4"/>
        <v>0</v>
      </c>
      <c r="BJ113" s="119" t="s">
        <v>82</v>
      </c>
      <c r="BK113" s="115"/>
      <c r="BL113" s="115"/>
      <c r="BM113" s="115"/>
    </row>
    <row r="114" spans="2:65" s="1" customFormat="1" ht="11.25">
      <c r="B114" s="30"/>
      <c r="L114" s="30"/>
    </row>
    <row r="115" spans="2:65" s="1" customFormat="1" ht="29.25" customHeight="1">
      <c r="B115" s="30"/>
      <c r="C115" s="121" t="s">
        <v>176</v>
      </c>
      <c r="D115" s="93"/>
      <c r="E115" s="93"/>
      <c r="F115" s="93"/>
      <c r="G115" s="93"/>
      <c r="H115" s="93"/>
      <c r="I115" s="93"/>
      <c r="J115" s="122">
        <f>ROUND(J96+J107,2)</f>
        <v>0</v>
      </c>
      <c r="K115" s="93"/>
      <c r="L115" s="30"/>
    </row>
    <row r="116" spans="2:65" s="1" customFormat="1" ht="6.95" customHeight="1">
      <c r="B116" s="42"/>
      <c r="C116" s="43"/>
      <c r="D116" s="43"/>
      <c r="E116" s="43"/>
      <c r="F116" s="43"/>
      <c r="G116" s="43"/>
      <c r="H116" s="43"/>
      <c r="I116" s="43"/>
      <c r="J116" s="43"/>
      <c r="K116" s="43"/>
      <c r="L116" s="30"/>
    </row>
    <row r="120" spans="2:65" s="1" customFormat="1" ht="6.95" customHeight="1">
      <c r="B120" s="44"/>
      <c r="C120" s="45"/>
      <c r="D120" s="45"/>
      <c r="E120" s="45"/>
      <c r="F120" s="45"/>
      <c r="G120" s="45"/>
      <c r="H120" s="45"/>
      <c r="I120" s="45"/>
      <c r="J120" s="45"/>
      <c r="K120" s="45"/>
      <c r="L120" s="30"/>
    </row>
    <row r="121" spans="2:65" s="1" customFormat="1" ht="24.95" customHeight="1">
      <c r="B121" s="30"/>
      <c r="C121" s="19" t="s">
        <v>177</v>
      </c>
      <c r="L121" s="30"/>
    </row>
    <row r="122" spans="2:65" s="1" customFormat="1" ht="6.95" customHeight="1">
      <c r="B122" s="30"/>
      <c r="L122" s="30"/>
    </row>
    <row r="123" spans="2:65" s="1" customFormat="1" ht="12" customHeight="1">
      <c r="B123" s="30"/>
      <c r="C123" s="25" t="s">
        <v>16</v>
      </c>
      <c r="L123" s="30"/>
    </row>
    <row r="124" spans="2:65" s="1" customFormat="1" ht="16.5" customHeight="1">
      <c r="B124" s="30"/>
      <c r="E124" s="236" t="str">
        <f>E7</f>
        <v>Jihozápadní trolejbusová tangenta Jihlava</v>
      </c>
      <c r="F124" s="237"/>
      <c r="G124" s="237"/>
      <c r="H124" s="237"/>
      <c r="L124" s="30"/>
    </row>
    <row r="125" spans="2:65" s="1" customFormat="1" ht="12" customHeight="1">
      <c r="B125" s="30"/>
      <c r="C125" s="25" t="s">
        <v>148</v>
      </c>
      <c r="L125" s="30"/>
    </row>
    <row r="126" spans="2:65" s="1" customFormat="1" ht="16.5" customHeight="1">
      <c r="B126" s="30"/>
      <c r="E126" s="201" t="str">
        <f>E9</f>
        <v>PS 001.6 - Stavební elektroinstalace</v>
      </c>
      <c r="F126" s="238"/>
      <c r="G126" s="238"/>
      <c r="H126" s="238"/>
      <c r="L126" s="30"/>
    </row>
    <row r="127" spans="2:65" s="1" customFormat="1" ht="6.95" customHeight="1">
      <c r="B127" s="30"/>
      <c r="L127" s="30"/>
    </row>
    <row r="128" spans="2:65" s="1" customFormat="1" ht="12" customHeight="1">
      <c r="B128" s="30"/>
      <c r="C128" s="25" t="s">
        <v>20</v>
      </c>
      <c r="F128" s="23" t="str">
        <f>F12</f>
        <v xml:space="preserve"> </v>
      </c>
      <c r="I128" s="25" t="s">
        <v>22</v>
      </c>
      <c r="J128" s="50" t="str">
        <f>IF(J12="","",J12)</f>
        <v>26. 10. 2023</v>
      </c>
      <c r="L128" s="30"/>
    </row>
    <row r="129" spans="2:65" s="1" customFormat="1" ht="6.95" customHeight="1">
      <c r="B129" s="30"/>
      <c r="L129" s="30"/>
    </row>
    <row r="130" spans="2:65" s="1" customFormat="1" ht="15.2" customHeight="1">
      <c r="B130" s="30"/>
      <c r="C130" s="25" t="s">
        <v>24</v>
      </c>
      <c r="F130" s="23" t="str">
        <f>E15</f>
        <v>Dopravní podnik města Jihlavy, a.s.</v>
      </c>
      <c r="I130" s="25" t="s">
        <v>30</v>
      </c>
      <c r="J130" s="28" t="str">
        <f>E21</f>
        <v xml:space="preserve"> </v>
      </c>
      <c r="L130" s="30"/>
    </row>
    <row r="131" spans="2:65" s="1" customFormat="1" ht="15.2" customHeight="1">
      <c r="B131" s="30"/>
      <c r="C131" s="25" t="s">
        <v>28</v>
      </c>
      <c r="F131" s="23" t="str">
        <f>IF(E18="","",E18)</f>
        <v>Vyplň údaj</v>
      </c>
      <c r="I131" s="25" t="s">
        <v>32</v>
      </c>
      <c r="J131" s="28" t="str">
        <f>E24</f>
        <v xml:space="preserve"> </v>
      </c>
      <c r="L131" s="30"/>
    </row>
    <row r="132" spans="2:65" s="1" customFormat="1" ht="10.35" customHeight="1">
      <c r="B132" s="30"/>
      <c r="L132" s="30"/>
    </row>
    <row r="133" spans="2:65" s="10" customFormat="1" ht="29.25" customHeight="1">
      <c r="B133" s="123"/>
      <c r="C133" s="124" t="s">
        <v>178</v>
      </c>
      <c r="D133" s="125" t="s">
        <v>59</v>
      </c>
      <c r="E133" s="125" t="s">
        <v>55</v>
      </c>
      <c r="F133" s="125" t="s">
        <v>56</v>
      </c>
      <c r="G133" s="125" t="s">
        <v>179</v>
      </c>
      <c r="H133" s="125" t="s">
        <v>180</v>
      </c>
      <c r="I133" s="125" t="s">
        <v>181</v>
      </c>
      <c r="J133" s="125" t="s">
        <v>154</v>
      </c>
      <c r="K133" s="126" t="s">
        <v>182</v>
      </c>
      <c r="L133" s="123"/>
      <c r="M133" s="57" t="s">
        <v>1</v>
      </c>
      <c r="N133" s="58" t="s">
        <v>38</v>
      </c>
      <c r="O133" s="58" t="s">
        <v>183</v>
      </c>
      <c r="P133" s="58" t="s">
        <v>184</v>
      </c>
      <c r="Q133" s="58" t="s">
        <v>185</v>
      </c>
      <c r="R133" s="58" t="s">
        <v>186</v>
      </c>
      <c r="S133" s="58" t="s">
        <v>187</v>
      </c>
      <c r="T133" s="59" t="s">
        <v>188</v>
      </c>
    </row>
    <row r="134" spans="2:65" s="1" customFormat="1" ht="22.9" customHeight="1">
      <c r="B134" s="30"/>
      <c r="C134" s="62" t="s">
        <v>189</v>
      </c>
      <c r="J134" s="127">
        <f>BK134</f>
        <v>0</v>
      </c>
      <c r="L134" s="30"/>
      <c r="M134" s="60"/>
      <c r="N134" s="51"/>
      <c r="O134" s="51"/>
      <c r="P134" s="128">
        <f>P135+P150+P174</f>
        <v>0</v>
      </c>
      <c r="Q134" s="51"/>
      <c r="R134" s="128">
        <f>R135+R150+R174</f>
        <v>0</v>
      </c>
      <c r="S134" s="51"/>
      <c r="T134" s="129">
        <f>T135+T150+T174</f>
        <v>0</v>
      </c>
      <c r="AT134" s="15" t="s">
        <v>73</v>
      </c>
      <c r="AU134" s="15" t="s">
        <v>156</v>
      </c>
      <c r="BK134" s="130">
        <f>BK135+BK150+BK174</f>
        <v>0</v>
      </c>
    </row>
    <row r="135" spans="2:65" s="11" customFormat="1" ht="25.9" customHeight="1">
      <c r="B135" s="131"/>
      <c r="D135" s="132" t="s">
        <v>73</v>
      </c>
      <c r="E135" s="133" t="s">
        <v>215</v>
      </c>
      <c r="F135" s="133" t="s">
        <v>216</v>
      </c>
      <c r="I135" s="134"/>
      <c r="J135" s="135">
        <f>BK135</f>
        <v>0</v>
      </c>
      <c r="L135" s="131"/>
      <c r="M135" s="136"/>
      <c r="P135" s="137">
        <f>P136+P147</f>
        <v>0</v>
      </c>
      <c r="R135" s="137">
        <f>R136+R147</f>
        <v>0</v>
      </c>
      <c r="T135" s="138">
        <f>T136+T147</f>
        <v>0</v>
      </c>
      <c r="AR135" s="132" t="s">
        <v>84</v>
      </c>
      <c r="AT135" s="139" t="s">
        <v>73</v>
      </c>
      <c r="AU135" s="139" t="s">
        <v>74</v>
      </c>
      <c r="AY135" s="132" t="s">
        <v>193</v>
      </c>
      <c r="BK135" s="140">
        <f>BK136+BK147</f>
        <v>0</v>
      </c>
    </row>
    <row r="136" spans="2:65" s="11" customFormat="1" ht="22.9" customHeight="1">
      <c r="B136" s="131"/>
      <c r="D136" s="132" t="s">
        <v>73</v>
      </c>
      <c r="E136" s="141" t="s">
        <v>217</v>
      </c>
      <c r="F136" s="141" t="s">
        <v>218</v>
      </c>
      <c r="I136" s="134"/>
      <c r="J136" s="142">
        <f>BK136</f>
        <v>0</v>
      </c>
      <c r="L136" s="131"/>
      <c r="M136" s="136"/>
      <c r="P136" s="137">
        <f>SUM(P137:P146)</f>
        <v>0</v>
      </c>
      <c r="R136" s="137">
        <f>SUM(R137:R146)</f>
        <v>0</v>
      </c>
      <c r="T136" s="138">
        <f>SUM(T137:T146)</f>
        <v>0</v>
      </c>
      <c r="AR136" s="132" t="s">
        <v>84</v>
      </c>
      <c r="AT136" s="139" t="s">
        <v>73</v>
      </c>
      <c r="AU136" s="139" t="s">
        <v>82</v>
      </c>
      <c r="AY136" s="132" t="s">
        <v>193</v>
      </c>
      <c r="BK136" s="140">
        <f>SUM(BK137:BK146)</f>
        <v>0</v>
      </c>
    </row>
    <row r="137" spans="2:65" s="1" customFormat="1" ht="44.25" customHeight="1">
      <c r="B137" s="114"/>
      <c r="C137" s="157" t="s">
        <v>82</v>
      </c>
      <c r="D137" s="157" t="s">
        <v>207</v>
      </c>
      <c r="E137" s="158" t="s">
        <v>245</v>
      </c>
      <c r="F137" s="159" t="s">
        <v>246</v>
      </c>
      <c r="G137" s="160" t="s">
        <v>221</v>
      </c>
      <c r="H137" s="161">
        <v>27</v>
      </c>
      <c r="I137" s="162"/>
      <c r="J137" s="163">
        <f>ROUND(I137*H137,2)</f>
        <v>0</v>
      </c>
      <c r="K137" s="159" t="s">
        <v>1</v>
      </c>
      <c r="L137" s="30"/>
      <c r="M137" s="164" t="s">
        <v>1</v>
      </c>
      <c r="N137" s="113" t="s">
        <v>39</v>
      </c>
      <c r="P137" s="153">
        <f>O137*H137</f>
        <v>0</v>
      </c>
      <c r="Q137" s="153">
        <v>0</v>
      </c>
      <c r="R137" s="153">
        <f>Q137*H137</f>
        <v>0</v>
      </c>
      <c r="S137" s="153">
        <v>0</v>
      </c>
      <c r="T137" s="154">
        <f>S137*H137</f>
        <v>0</v>
      </c>
      <c r="AR137" s="155" t="s">
        <v>222</v>
      </c>
      <c r="AT137" s="155" t="s">
        <v>207</v>
      </c>
      <c r="AU137" s="155" t="s">
        <v>84</v>
      </c>
      <c r="AY137" s="15" t="s">
        <v>193</v>
      </c>
      <c r="BE137" s="156">
        <f>IF(N137="základní",J137,0)</f>
        <v>0</v>
      </c>
      <c r="BF137" s="156">
        <f>IF(N137="snížená",J137,0)</f>
        <v>0</v>
      </c>
      <c r="BG137" s="156">
        <f>IF(N137="zákl. přenesená",J137,0)</f>
        <v>0</v>
      </c>
      <c r="BH137" s="156">
        <f>IF(N137="sníž. přenesená",J137,0)</f>
        <v>0</v>
      </c>
      <c r="BI137" s="156">
        <f>IF(N137="nulová",J137,0)</f>
        <v>0</v>
      </c>
      <c r="BJ137" s="15" t="s">
        <v>82</v>
      </c>
      <c r="BK137" s="156">
        <f>ROUND(I137*H137,2)</f>
        <v>0</v>
      </c>
      <c r="BL137" s="15" t="s">
        <v>222</v>
      </c>
      <c r="BM137" s="155" t="s">
        <v>84</v>
      </c>
    </row>
    <row r="138" spans="2:65" s="12" customFormat="1" ht="11.25">
      <c r="B138" s="165"/>
      <c r="D138" s="166" t="s">
        <v>224</v>
      </c>
      <c r="E138" s="167" t="s">
        <v>1</v>
      </c>
      <c r="F138" s="168" t="s">
        <v>766</v>
      </c>
      <c r="H138" s="169">
        <v>27</v>
      </c>
      <c r="I138" s="170"/>
      <c r="L138" s="165"/>
      <c r="M138" s="171"/>
      <c r="T138" s="172"/>
      <c r="AT138" s="167" t="s">
        <v>224</v>
      </c>
      <c r="AU138" s="167" t="s">
        <v>84</v>
      </c>
      <c r="AV138" s="12" t="s">
        <v>84</v>
      </c>
      <c r="AW138" s="12" t="s">
        <v>226</v>
      </c>
      <c r="AX138" s="12" t="s">
        <v>74</v>
      </c>
      <c r="AY138" s="167" t="s">
        <v>193</v>
      </c>
    </row>
    <row r="139" spans="2:65" s="13" customFormat="1" ht="11.25">
      <c r="B139" s="173"/>
      <c r="D139" s="166" t="s">
        <v>224</v>
      </c>
      <c r="E139" s="174" t="s">
        <v>1</v>
      </c>
      <c r="F139" s="175" t="s">
        <v>227</v>
      </c>
      <c r="H139" s="176">
        <v>27</v>
      </c>
      <c r="I139" s="177"/>
      <c r="L139" s="173"/>
      <c r="M139" s="178"/>
      <c r="T139" s="179"/>
      <c r="AT139" s="174" t="s">
        <v>224</v>
      </c>
      <c r="AU139" s="174" t="s">
        <v>84</v>
      </c>
      <c r="AV139" s="13" t="s">
        <v>192</v>
      </c>
      <c r="AW139" s="13" t="s">
        <v>226</v>
      </c>
      <c r="AX139" s="13" t="s">
        <v>82</v>
      </c>
      <c r="AY139" s="174" t="s">
        <v>193</v>
      </c>
    </row>
    <row r="140" spans="2:65" s="1" customFormat="1" ht="37.9" customHeight="1">
      <c r="B140" s="114"/>
      <c r="C140" s="143" t="s">
        <v>84</v>
      </c>
      <c r="D140" s="143" t="s">
        <v>196</v>
      </c>
      <c r="E140" s="144" t="s">
        <v>767</v>
      </c>
      <c r="F140" s="145" t="s">
        <v>768</v>
      </c>
      <c r="G140" s="146" t="s">
        <v>221</v>
      </c>
      <c r="H140" s="147">
        <v>27</v>
      </c>
      <c r="I140" s="148"/>
      <c r="J140" s="149">
        <f t="shared" ref="J140:J146" si="5">ROUND(I140*H140,2)</f>
        <v>0</v>
      </c>
      <c r="K140" s="145" t="s">
        <v>1</v>
      </c>
      <c r="L140" s="150"/>
      <c r="M140" s="151" t="s">
        <v>1</v>
      </c>
      <c r="N140" s="152" t="s">
        <v>39</v>
      </c>
      <c r="P140" s="153">
        <f t="shared" ref="P140:P146" si="6">O140*H140</f>
        <v>0</v>
      </c>
      <c r="Q140" s="153">
        <v>0</v>
      </c>
      <c r="R140" s="153">
        <f t="shared" ref="R140:R146" si="7">Q140*H140</f>
        <v>0</v>
      </c>
      <c r="S140" s="153">
        <v>0</v>
      </c>
      <c r="T140" s="154">
        <f t="shared" ref="T140:T146" si="8">S140*H140</f>
        <v>0</v>
      </c>
      <c r="AR140" s="155" t="s">
        <v>231</v>
      </c>
      <c r="AT140" s="155" t="s">
        <v>196</v>
      </c>
      <c r="AU140" s="155" t="s">
        <v>84</v>
      </c>
      <c r="AY140" s="15" t="s">
        <v>193</v>
      </c>
      <c r="BE140" s="156">
        <f t="shared" ref="BE140:BE146" si="9">IF(N140="základní",J140,0)</f>
        <v>0</v>
      </c>
      <c r="BF140" s="156">
        <f t="shared" ref="BF140:BF146" si="10">IF(N140="snížená",J140,0)</f>
        <v>0</v>
      </c>
      <c r="BG140" s="156">
        <f t="shared" ref="BG140:BG146" si="11">IF(N140="zákl. přenesená",J140,0)</f>
        <v>0</v>
      </c>
      <c r="BH140" s="156">
        <f t="shared" ref="BH140:BH146" si="12">IF(N140="sníž. přenesená",J140,0)</f>
        <v>0</v>
      </c>
      <c r="BI140" s="156">
        <f t="shared" ref="BI140:BI146" si="13">IF(N140="nulová",J140,0)</f>
        <v>0</v>
      </c>
      <c r="BJ140" s="15" t="s">
        <v>82</v>
      </c>
      <c r="BK140" s="156">
        <f t="shared" ref="BK140:BK146" si="14">ROUND(I140*H140,2)</f>
        <v>0</v>
      </c>
      <c r="BL140" s="15" t="s">
        <v>222</v>
      </c>
      <c r="BM140" s="155" t="s">
        <v>192</v>
      </c>
    </row>
    <row r="141" spans="2:65" s="1" customFormat="1" ht="37.9" customHeight="1">
      <c r="B141" s="114"/>
      <c r="C141" s="157" t="s">
        <v>203</v>
      </c>
      <c r="D141" s="157" t="s">
        <v>207</v>
      </c>
      <c r="E141" s="158" t="s">
        <v>769</v>
      </c>
      <c r="F141" s="159" t="s">
        <v>770</v>
      </c>
      <c r="G141" s="160" t="s">
        <v>258</v>
      </c>
      <c r="H141" s="161">
        <v>2</v>
      </c>
      <c r="I141" s="162"/>
      <c r="J141" s="163">
        <f t="shared" si="5"/>
        <v>0</v>
      </c>
      <c r="K141" s="159" t="s">
        <v>1</v>
      </c>
      <c r="L141" s="30"/>
      <c r="M141" s="164" t="s">
        <v>1</v>
      </c>
      <c r="N141" s="113" t="s">
        <v>39</v>
      </c>
      <c r="P141" s="153">
        <f t="shared" si="6"/>
        <v>0</v>
      </c>
      <c r="Q141" s="153">
        <v>0</v>
      </c>
      <c r="R141" s="153">
        <f t="shared" si="7"/>
        <v>0</v>
      </c>
      <c r="S141" s="153">
        <v>0</v>
      </c>
      <c r="T141" s="154">
        <f t="shared" si="8"/>
        <v>0</v>
      </c>
      <c r="AR141" s="155" t="s">
        <v>222</v>
      </c>
      <c r="AT141" s="155" t="s">
        <v>207</v>
      </c>
      <c r="AU141" s="155" t="s">
        <v>84</v>
      </c>
      <c r="AY141" s="15" t="s">
        <v>193</v>
      </c>
      <c r="BE141" s="156">
        <f t="shared" si="9"/>
        <v>0</v>
      </c>
      <c r="BF141" s="156">
        <f t="shared" si="10"/>
        <v>0</v>
      </c>
      <c r="BG141" s="156">
        <f t="shared" si="11"/>
        <v>0</v>
      </c>
      <c r="BH141" s="156">
        <f t="shared" si="12"/>
        <v>0</v>
      </c>
      <c r="BI141" s="156">
        <f t="shared" si="13"/>
        <v>0</v>
      </c>
      <c r="BJ141" s="15" t="s">
        <v>82</v>
      </c>
      <c r="BK141" s="156">
        <f t="shared" si="14"/>
        <v>0</v>
      </c>
      <c r="BL141" s="15" t="s">
        <v>222</v>
      </c>
      <c r="BM141" s="155" t="s">
        <v>206</v>
      </c>
    </row>
    <row r="142" spans="2:65" s="1" customFormat="1" ht="24.2" customHeight="1">
      <c r="B142" s="114"/>
      <c r="C142" s="143" t="s">
        <v>192</v>
      </c>
      <c r="D142" s="143" t="s">
        <v>196</v>
      </c>
      <c r="E142" s="144" t="s">
        <v>771</v>
      </c>
      <c r="F142" s="145" t="s">
        <v>772</v>
      </c>
      <c r="G142" s="146" t="s">
        <v>258</v>
      </c>
      <c r="H142" s="147">
        <v>2</v>
      </c>
      <c r="I142" s="148"/>
      <c r="J142" s="149">
        <f t="shared" si="5"/>
        <v>0</v>
      </c>
      <c r="K142" s="145" t="s">
        <v>1</v>
      </c>
      <c r="L142" s="150"/>
      <c r="M142" s="151" t="s">
        <v>1</v>
      </c>
      <c r="N142" s="152" t="s">
        <v>39</v>
      </c>
      <c r="P142" s="153">
        <f t="shared" si="6"/>
        <v>0</v>
      </c>
      <c r="Q142" s="153">
        <v>0</v>
      </c>
      <c r="R142" s="153">
        <f t="shared" si="7"/>
        <v>0</v>
      </c>
      <c r="S142" s="153">
        <v>0</v>
      </c>
      <c r="T142" s="154">
        <f t="shared" si="8"/>
        <v>0</v>
      </c>
      <c r="AR142" s="155" t="s">
        <v>231</v>
      </c>
      <c r="AT142" s="155" t="s">
        <v>196</v>
      </c>
      <c r="AU142" s="155" t="s">
        <v>84</v>
      </c>
      <c r="AY142" s="15" t="s">
        <v>193</v>
      </c>
      <c r="BE142" s="156">
        <f t="shared" si="9"/>
        <v>0</v>
      </c>
      <c r="BF142" s="156">
        <f t="shared" si="10"/>
        <v>0</v>
      </c>
      <c r="BG142" s="156">
        <f t="shared" si="11"/>
        <v>0</v>
      </c>
      <c r="BH142" s="156">
        <f t="shared" si="12"/>
        <v>0</v>
      </c>
      <c r="BI142" s="156">
        <f t="shared" si="13"/>
        <v>0</v>
      </c>
      <c r="BJ142" s="15" t="s">
        <v>82</v>
      </c>
      <c r="BK142" s="156">
        <f t="shared" si="14"/>
        <v>0</v>
      </c>
      <c r="BL142" s="15" t="s">
        <v>222</v>
      </c>
      <c r="BM142" s="155" t="s">
        <v>200</v>
      </c>
    </row>
    <row r="143" spans="2:65" s="1" customFormat="1" ht="37.9" customHeight="1">
      <c r="B143" s="114"/>
      <c r="C143" s="157" t="s">
        <v>211</v>
      </c>
      <c r="D143" s="157" t="s">
        <v>207</v>
      </c>
      <c r="E143" s="158" t="s">
        <v>773</v>
      </c>
      <c r="F143" s="159" t="s">
        <v>774</v>
      </c>
      <c r="G143" s="160" t="s">
        <v>258</v>
      </c>
      <c r="H143" s="161">
        <v>1</v>
      </c>
      <c r="I143" s="162"/>
      <c r="J143" s="163">
        <f t="shared" si="5"/>
        <v>0</v>
      </c>
      <c r="K143" s="159" t="s">
        <v>1</v>
      </c>
      <c r="L143" s="30"/>
      <c r="M143" s="164" t="s">
        <v>1</v>
      </c>
      <c r="N143" s="113" t="s">
        <v>39</v>
      </c>
      <c r="P143" s="153">
        <f t="shared" si="6"/>
        <v>0</v>
      </c>
      <c r="Q143" s="153">
        <v>0</v>
      </c>
      <c r="R143" s="153">
        <f t="shared" si="7"/>
        <v>0</v>
      </c>
      <c r="S143" s="153">
        <v>0</v>
      </c>
      <c r="T143" s="154">
        <f t="shared" si="8"/>
        <v>0</v>
      </c>
      <c r="AR143" s="155" t="s">
        <v>222</v>
      </c>
      <c r="AT143" s="155" t="s">
        <v>207</v>
      </c>
      <c r="AU143" s="155" t="s">
        <v>84</v>
      </c>
      <c r="AY143" s="15" t="s">
        <v>193</v>
      </c>
      <c r="BE143" s="156">
        <f t="shared" si="9"/>
        <v>0</v>
      </c>
      <c r="BF143" s="156">
        <f t="shared" si="10"/>
        <v>0</v>
      </c>
      <c r="BG143" s="156">
        <f t="shared" si="11"/>
        <v>0</v>
      </c>
      <c r="BH143" s="156">
        <f t="shared" si="12"/>
        <v>0</v>
      </c>
      <c r="BI143" s="156">
        <f t="shared" si="13"/>
        <v>0</v>
      </c>
      <c r="BJ143" s="15" t="s">
        <v>82</v>
      </c>
      <c r="BK143" s="156">
        <f t="shared" si="14"/>
        <v>0</v>
      </c>
      <c r="BL143" s="15" t="s">
        <v>222</v>
      </c>
      <c r="BM143" s="155" t="s">
        <v>214</v>
      </c>
    </row>
    <row r="144" spans="2:65" s="1" customFormat="1" ht="16.5" customHeight="1">
      <c r="B144" s="114"/>
      <c r="C144" s="143" t="s">
        <v>206</v>
      </c>
      <c r="D144" s="143" t="s">
        <v>196</v>
      </c>
      <c r="E144" s="144" t="s">
        <v>775</v>
      </c>
      <c r="F144" s="145" t="s">
        <v>776</v>
      </c>
      <c r="G144" s="146" t="s">
        <v>258</v>
      </c>
      <c r="H144" s="147">
        <v>1</v>
      </c>
      <c r="I144" s="148"/>
      <c r="J144" s="149">
        <f t="shared" si="5"/>
        <v>0</v>
      </c>
      <c r="K144" s="145" t="s">
        <v>1</v>
      </c>
      <c r="L144" s="150"/>
      <c r="M144" s="151" t="s">
        <v>1</v>
      </c>
      <c r="N144" s="152" t="s">
        <v>39</v>
      </c>
      <c r="P144" s="153">
        <f t="shared" si="6"/>
        <v>0</v>
      </c>
      <c r="Q144" s="153">
        <v>0</v>
      </c>
      <c r="R144" s="153">
        <f t="shared" si="7"/>
        <v>0</v>
      </c>
      <c r="S144" s="153">
        <v>0</v>
      </c>
      <c r="T144" s="154">
        <f t="shared" si="8"/>
        <v>0</v>
      </c>
      <c r="AR144" s="155" t="s">
        <v>231</v>
      </c>
      <c r="AT144" s="155" t="s">
        <v>196</v>
      </c>
      <c r="AU144" s="155" t="s">
        <v>84</v>
      </c>
      <c r="AY144" s="15" t="s">
        <v>193</v>
      </c>
      <c r="BE144" s="156">
        <f t="shared" si="9"/>
        <v>0</v>
      </c>
      <c r="BF144" s="156">
        <f t="shared" si="10"/>
        <v>0</v>
      </c>
      <c r="BG144" s="156">
        <f t="shared" si="11"/>
        <v>0</v>
      </c>
      <c r="BH144" s="156">
        <f t="shared" si="12"/>
        <v>0</v>
      </c>
      <c r="BI144" s="156">
        <f t="shared" si="13"/>
        <v>0</v>
      </c>
      <c r="BJ144" s="15" t="s">
        <v>82</v>
      </c>
      <c r="BK144" s="156">
        <f t="shared" si="14"/>
        <v>0</v>
      </c>
      <c r="BL144" s="15" t="s">
        <v>222</v>
      </c>
      <c r="BM144" s="155" t="s">
        <v>223</v>
      </c>
    </row>
    <row r="145" spans="2:65" s="1" customFormat="1" ht="24.2" customHeight="1">
      <c r="B145" s="114"/>
      <c r="C145" s="157" t="s">
        <v>228</v>
      </c>
      <c r="D145" s="157" t="s">
        <v>207</v>
      </c>
      <c r="E145" s="158" t="s">
        <v>777</v>
      </c>
      <c r="F145" s="159" t="s">
        <v>778</v>
      </c>
      <c r="G145" s="160" t="s">
        <v>258</v>
      </c>
      <c r="H145" s="161">
        <v>1</v>
      </c>
      <c r="I145" s="162"/>
      <c r="J145" s="163">
        <f t="shared" si="5"/>
        <v>0</v>
      </c>
      <c r="K145" s="159" t="s">
        <v>1</v>
      </c>
      <c r="L145" s="30"/>
      <c r="M145" s="164" t="s">
        <v>1</v>
      </c>
      <c r="N145" s="113" t="s">
        <v>39</v>
      </c>
      <c r="P145" s="153">
        <f t="shared" si="6"/>
        <v>0</v>
      </c>
      <c r="Q145" s="153">
        <v>0</v>
      </c>
      <c r="R145" s="153">
        <f t="shared" si="7"/>
        <v>0</v>
      </c>
      <c r="S145" s="153">
        <v>0</v>
      </c>
      <c r="T145" s="154">
        <f t="shared" si="8"/>
        <v>0</v>
      </c>
      <c r="AR145" s="155" t="s">
        <v>222</v>
      </c>
      <c r="AT145" s="155" t="s">
        <v>207</v>
      </c>
      <c r="AU145" s="155" t="s">
        <v>84</v>
      </c>
      <c r="AY145" s="15" t="s">
        <v>193</v>
      </c>
      <c r="BE145" s="156">
        <f t="shared" si="9"/>
        <v>0</v>
      </c>
      <c r="BF145" s="156">
        <f t="shared" si="10"/>
        <v>0</v>
      </c>
      <c r="BG145" s="156">
        <f t="shared" si="11"/>
        <v>0</v>
      </c>
      <c r="BH145" s="156">
        <f t="shared" si="12"/>
        <v>0</v>
      </c>
      <c r="BI145" s="156">
        <f t="shared" si="13"/>
        <v>0</v>
      </c>
      <c r="BJ145" s="15" t="s">
        <v>82</v>
      </c>
      <c r="BK145" s="156">
        <f t="shared" si="14"/>
        <v>0</v>
      </c>
      <c r="BL145" s="15" t="s">
        <v>222</v>
      </c>
      <c r="BM145" s="155" t="s">
        <v>232</v>
      </c>
    </row>
    <row r="146" spans="2:65" s="1" customFormat="1" ht="16.5" customHeight="1">
      <c r="B146" s="114"/>
      <c r="C146" s="143" t="s">
        <v>200</v>
      </c>
      <c r="D146" s="143" t="s">
        <v>196</v>
      </c>
      <c r="E146" s="144" t="s">
        <v>779</v>
      </c>
      <c r="F146" s="145" t="s">
        <v>780</v>
      </c>
      <c r="G146" s="146" t="s">
        <v>258</v>
      </c>
      <c r="H146" s="147">
        <v>1</v>
      </c>
      <c r="I146" s="148"/>
      <c r="J146" s="149">
        <f t="shared" si="5"/>
        <v>0</v>
      </c>
      <c r="K146" s="145" t="s">
        <v>1</v>
      </c>
      <c r="L146" s="150"/>
      <c r="M146" s="151" t="s">
        <v>1</v>
      </c>
      <c r="N146" s="152" t="s">
        <v>39</v>
      </c>
      <c r="P146" s="153">
        <f t="shared" si="6"/>
        <v>0</v>
      </c>
      <c r="Q146" s="153">
        <v>0</v>
      </c>
      <c r="R146" s="153">
        <f t="shared" si="7"/>
        <v>0</v>
      </c>
      <c r="S146" s="153">
        <v>0</v>
      </c>
      <c r="T146" s="154">
        <f t="shared" si="8"/>
        <v>0</v>
      </c>
      <c r="AR146" s="155" t="s">
        <v>231</v>
      </c>
      <c r="AT146" s="155" t="s">
        <v>196</v>
      </c>
      <c r="AU146" s="155" t="s">
        <v>84</v>
      </c>
      <c r="AY146" s="15" t="s">
        <v>193</v>
      </c>
      <c r="BE146" s="156">
        <f t="shared" si="9"/>
        <v>0</v>
      </c>
      <c r="BF146" s="156">
        <f t="shared" si="10"/>
        <v>0</v>
      </c>
      <c r="BG146" s="156">
        <f t="shared" si="11"/>
        <v>0</v>
      </c>
      <c r="BH146" s="156">
        <f t="shared" si="12"/>
        <v>0</v>
      </c>
      <c r="BI146" s="156">
        <f t="shared" si="13"/>
        <v>0</v>
      </c>
      <c r="BJ146" s="15" t="s">
        <v>82</v>
      </c>
      <c r="BK146" s="156">
        <f t="shared" si="14"/>
        <v>0</v>
      </c>
      <c r="BL146" s="15" t="s">
        <v>222</v>
      </c>
      <c r="BM146" s="155" t="s">
        <v>222</v>
      </c>
    </row>
    <row r="147" spans="2:65" s="11" customFormat="1" ht="22.9" customHeight="1">
      <c r="B147" s="131"/>
      <c r="D147" s="132" t="s">
        <v>73</v>
      </c>
      <c r="E147" s="141" t="s">
        <v>781</v>
      </c>
      <c r="F147" s="141" t="s">
        <v>782</v>
      </c>
      <c r="I147" s="134"/>
      <c r="J147" s="142">
        <f>BK147</f>
        <v>0</v>
      </c>
      <c r="L147" s="131"/>
      <c r="M147" s="136"/>
      <c r="P147" s="137">
        <f>SUM(P148:P149)</f>
        <v>0</v>
      </c>
      <c r="R147" s="137">
        <f>SUM(R148:R149)</f>
        <v>0</v>
      </c>
      <c r="T147" s="138">
        <f>SUM(T148:T149)</f>
        <v>0</v>
      </c>
      <c r="AR147" s="132" t="s">
        <v>84</v>
      </c>
      <c r="AT147" s="139" t="s">
        <v>73</v>
      </c>
      <c r="AU147" s="139" t="s">
        <v>82</v>
      </c>
      <c r="AY147" s="132" t="s">
        <v>193</v>
      </c>
      <c r="BK147" s="140">
        <f>SUM(BK148:BK149)</f>
        <v>0</v>
      </c>
    </row>
    <row r="148" spans="2:65" s="1" customFormat="1" ht="33" customHeight="1">
      <c r="B148" s="114"/>
      <c r="C148" s="157" t="s">
        <v>236</v>
      </c>
      <c r="D148" s="157" t="s">
        <v>207</v>
      </c>
      <c r="E148" s="158" t="s">
        <v>783</v>
      </c>
      <c r="F148" s="159" t="s">
        <v>784</v>
      </c>
      <c r="G148" s="160" t="s">
        <v>258</v>
      </c>
      <c r="H148" s="161">
        <v>1</v>
      </c>
      <c r="I148" s="162"/>
      <c r="J148" s="163">
        <f>ROUND(I148*H148,2)</f>
        <v>0</v>
      </c>
      <c r="K148" s="159" t="s">
        <v>1</v>
      </c>
      <c r="L148" s="30"/>
      <c r="M148" s="164" t="s">
        <v>1</v>
      </c>
      <c r="N148" s="113" t="s">
        <v>39</v>
      </c>
      <c r="P148" s="153">
        <f>O148*H148</f>
        <v>0</v>
      </c>
      <c r="Q148" s="153">
        <v>0</v>
      </c>
      <c r="R148" s="153">
        <f>Q148*H148</f>
        <v>0</v>
      </c>
      <c r="S148" s="153">
        <v>0</v>
      </c>
      <c r="T148" s="154">
        <f>S148*H148</f>
        <v>0</v>
      </c>
      <c r="AR148" s="155" t="s">
        <v>222</v>
      </c>
      <c r="AT148" s="155" t="s">
        <v>207</v>
      </c>
      <c r="AU148" s="155" t="s">
        <v>84</v>
      </c>
      <c r="AY148" s="15" t="s">
        <v>193</v>
      </c>
      <c r="BE148" s="156">
        <f>IF(N148="základní",J148,0)</f>
        <v>0</v>
      </c>
      <c r="BF148" s="156">
        <f>IF(N148="snížená",J148,0)</f>
        <v>0</v>
      </c>
      <c r="BG148" s="156">
        <f>IF(N148="zákl. přenesená",J148,0)</f>
        <v>0</v>
      </c>
      <c r="BH148" s="156">
        <f>IF(N148="sníž. přenesená",J148,0)</f>
        <v>0</v>
      </c>
      <c r="BI148" s="156">
        <f>IF(N148="nulová",J148,0)</f>
        <v>0</v>
      </c>
      <c r="BJ148" s="15" t="s">
        <v>82</v>
      </c>
      <c r="BK148" s="156">
        <f>ROUND(I148*H148,2)</f>
        <v>0</v>
      </c>
      <c r="BL148" s="15" t="s">
        <v>222</v>
      </c>
      <c r="BM148" s="155" t="s">
        <v>240</v>
      </c>
    </row>
    <row r="149" spans="2:65" s="1" customFormat="1" ht="24.2" customHeight="1">
      <c r="B149" s="114"/>
      <c r="C149" s="143" t="s">
        <v>214</v>
      </c>
      <c r="D149" s="143" t="s">
        <v>196</v>
      </c>
      <c r="E149" s="144" t="s">
        <v>785</v>
      </c>
      <c r="F149" s="145" t="s">
        <v>786</v>
      </c>
      <c r="G149" s="146" t="s">
        <v>258</v>
      </c>
      <c r="H149" s="147">
        <v>1</v>
      </c>
      <c r="I149" s="148"/>
      <c r="J149" s="149">
        <f>ROUND(I149*H149,2)</f>
        <v>0</v>
      </c>
      <c r="K149" s="145" t="s">
        <v>1</v>
      </c>
      <c r="L149" s="150"/>
      <c r="M149" s="151" t="s">
        <v>1</v>
      </c>
      <c r="N149" s="152" t="s">
        <v>39</v>
      </c>
      <c r="P149" s="153">
        <f>O149*H149</f>
        <v>0</v>
      </c>
      <c r="Q149" s="153">
        <v>0</v>
      </c>
      <c r="R149" s="153">
        <f>Q149*H149</f>
        <v>0</v>
      </c>
      <c r="S149" s="153">
        <v>0</v>
      </c>
      <c r="T149" s="154">
        <f>S149*H149</f>
        <v>0</v>
      </c>
      <c r="AR149" s="155" t="s">
        <v>231</v>
      </c>
      <c r="AT149" s="155" t="s">
        <v>196</v>
      </c>
      <c r="AU149" s="155" t="s">
        <v>84</v>
      </c>
      <c r="AY149" s="15" t="s">
        <v>193</v>
      </c>
      <c r="BE149" s="156">
        <f>IF(N149="základní",J149,0)</f>
        <v>0</v>
      </c>
      <c r="BF149" s="156">
        <f>IF(N149="snížená",J149,0)</f>
        <v>0</v>
      </c>
      <c r="BG149" s="156">
        <f>IF(N149="zákl. přenesená",J149,0)</f>
        <v>0</v>
      </c>
      <c r="BH149" s="156">
        <f>IF(N149="sníž. přenesená",J149,0)</f>
        <v>0</v>
      </c>
      <c r="BI149" s="156">
        <f>IF(N149="nulová",J149,0)</f>
        <v>0</v>
      </c>
      <c r="BJ149" s="15" t="s">
        <v>82</v>
      </c>
      <c r="BK149" s="156">
        <f>ROUND(I149*H149,2)</f>
        <v>0</v>
      </c>
      <c r="BL149" s="15" t="s">
        <v>222</v>
      </c>
      <c r="BM149" s="155" t="s">
        <v>243</v>
      </c>
    </row>
    <row r="150" spans="2:65" s="11" customFormat="1" ht="25.9" customHeight="1">
      <c r="B150" s="131"/>
      <c r="D150" s="132" t="s">
        <v>73</v>
      </c>
      <c r="E150" s="133" t="s">
        <v>196</v>
      </c>
      <c r="F150" s="133" t="s">
        <v>263</v>
      </c>
      <c r="I150" s="134"/>
      <c r="J150" s="135">
        <f>BK150</f>
        <v>0</v>
      </c>
      <c r="L150" s="131"/>
      <c r="M150" s="136"/>
      <c r="P150" s="137">
        <f>P151</f>
        <v>0</v>
      </c>
      <c r="R150" s="137">
        <f>R151</f>
        <v>0</v>
      </c>
      <c r="T150" s="138">
        <f>T151</f>
        <v>0</v>
      </c>
      <c r="AR150" s="132" t="s">
        <v>203</v>
      </c>
      <c r="AT150" s="139" t="s">
        <v>73</v>
      </c>
      <c r="AU150" s="139" t="s">
        <v>74</v>
      </c>
      <c r="AY150" s="132" t="s">
        <v>193</v>
      </c>
      <c r="BK150" s="140">
        <f>BK151</f>
        <v>0</v>
      </c>
    </row>
    <row r="151" spans="2:65" s="11" customFormat="1" ht="22.9" customHeight="1">
      <c r="B151" s="131"/>
      <c r="D151" s="132" t="s">
        <v>73</v>
      </c>
      <c r="E151" s="141" t="s">
        <v>264</v>
      </c>
      <c r="F151" s="141" t="s">
        <v>265</v>
      </c>
      <c r="I151" s="134"/>
      <c r="J151" s="142">
        <f>BK151</f>
        <v>0</v>
      </c>
      <c r="L151" s="131"/>
      <c r="M151" s="136"/>
      <c r="P151" s="137">
        <f>SUM(P152:P173)</f>
        <v>0</v>
      </c>
      <c r="R151" s="137">
        <f>SUM(R152:R173)</f>
        <v>0</v>
      </c>
      <c r="T151" s="138">
        <f>SUM(T152:T173)</f>
        <v>0</v>
      </c>
      <c r="AR151" s="132" t="s">
        <v>203</v>
      </c>
      <c r="AT151" s="139" t="s">
        <v>73</v>
      </c>
      <c r="AU151" s="139" t="s">
        <v>82</v>
      </c>
      <c r="AY151" s="132" t="s">
        <v>193</v>
      </c>
      <c r="BK151" s="140">
        <f>SUM(BK152:BK173)</f>
        <v>0</v>
      </c>
    </row>
    <row r="152" spans="2:65" s="1" customFormat="1" ht="37.9" customHeight="1">
      <c r="B152" s="114"/>
      <c r="C152" s="157" t="s">
        <v>244</v>
      </c>
      <c r="D152" s="157" t="s">
        <v>207</v>
      </c>
      <c r="E152" s="158" t="s">
        <v>787</v>
      </c>
      <c r="F152" s="159" t="s">
        <v>788</v>
      </c>
      <c r="G152" s="160" t="s">
        <v>258</v>
      </c>
      <c r="H152" s="161">
        <v>4</v>
      </c>
      <c r="I152" s="162"/>
      <c r="J152" s="163">
        <f>ROUND(I152*H152,2)</f>
        <v>0</v>
      </c>
      <c r="K152" s="159" t="s">
        <v>1</v>
      </c>
      <c r="L152" s="30"/>
      <c r="M152" s="164" t="s">
        <v>1</v>
      </c>
      <c r="N152" s="113" t="s">
        <v>39</v>
      </c>
      <c r="P152" s="153">
        <f>O152*H152</f>
        <v>0</v>
      </c>
      <c r="Q152" s="153">
        <v>0</v>
      </c>
      <c r="R152" s="153">
        <f>Q152*H152</f>
        <v>0</v>
      </c>
      <c r="S152" s="153">
        <v>0</v>
      </c>
      <c r="T152" s="154">
        <f>S152*H152</f>
        <v>0</v>
      </c>
      <c r="AR152" s="155" t="s">
        <v>268</v>
      </c>
      <c r="AT152" s="155" t="s">
        <v>207</v>
      </c>
      <c r="AU152" s="155" t="s">
        <v>84</v>
      </c>
      <c r="AY152" s="15" t="s">
        <v>193</v>
      </c>
      <c r="BE152" s="156">
        <f>IF(N152="základní",J152,0)</f>
        <v>0</v>
      </c>
      <c r="BF152" s="156">
        <f>IF(N152="snížená",J152,0)</f>
        <v>0</v>
      </c>
      <c r="BG152" s="156">
        <f>IF(N152="zákl. přenesená",J152,0)</f>
        <v>0</v>
      </c>
      <c r="BH152" s="156">
        <f>IF(N152="sníž. přenesená",J152,0)</f>
        <v>0</v>
      </c>
      <c r="BI152" s="156">
        <f>IF(N152="nulová",J152,0)</f>
        <v>0</v>
      </c>
      <c r="BJ152" s="15" t="s">
        <v>82</v>
      </c>
      <c r="BK152" s="156">
        <f>ROUND(I152*H152,2)</f>
        <v>0</v>
      </c>
      <c r="BL152" s="15" t="s">
        <v>268</v>
      </c>
      <c r="BM152" s="155" t="s">
        <v>247</v>
      </c>
    </row>
    <row r="153" spans="2:65" s="1" customFormat="1" ht="37.9" customHeight="1">
      <c r="B153" s="114"/>
      <c r="C153" s="157" t="s">
        <v>223</v>
      </c>
      <c r="D153" s="157" t="s">
        <v>207</v>
      </c>
      <c r="E153" s="158" t="s">
        <v>789</v>
      </c>
      <c r="F153" s="159" t="s">
        <v>790</v>
      </c>
      <c r="G153" s="160" t="s">
        <v>258</v>
      </c>
      <c r="H153" s="161">
        <v>12</v>
      </c>
      <c r="I153" s="162"/>
      <c r="J153" s="163">
        <f>ROUND(I153*H153,2)</f>
        <v>0</v>
      </c>
      <c r="K153" s="159" t="s">
        <v>1</v>
      </c>
      <c r="L153" s="30"/>
      <c r="M153" s="164" t="s">
        <v>1</v>
      </c>
      <c r="N153" s="113" t="s">
        <v>39</v>
      </c>
      <c r="P153" s="153">
        <f>O153*H153</f>
        <v>0</v>
      </c>
      <c r="Q153" s="153">
        <v>0</v>
      </c>
      <c r="R153" s="153">
        <f>Q153*H153</f>
        <v>0</v>
      </c>
      <c r="S153" s="153">
        <v>0</v>
      </c>
      <c r="T153" s="154">
        <f>S153*H153</f>
        <v>0</v>
      </c>
      <c r="AR153" s="155" t="s">
        <v>268</v>
      </c>
      <c r="AT153" s="155" t="s">
        <v>207</v>
      </c>
      <c r="AU153" s="155" t="s">
        <v>84</v>
      </c>
      <c r="AY153" s="15" t="s">
        <v>193</v>
      </c>
      <c r="BE153" s="156">
        <f>IF(N153="základní",J153,0)</f>
        <v>0</v>
      </c>
      <c r="BF153" s="156">
        <f>IF(N153="snížená",J153,0)</f>
        <v>0</v>
      </c>
      <c r="BG153" s="156">
        <f>IF(N153="zákl. přenesená",J153,0)</f>
        <v>0</v>
      </c>
      <c r="BH153" s="156">
        <f>IF(N153="sníž. přenesená",J153,0)</f>
        <v>0</v>
      </c>
      <c r="BI153" s="156">
        <f>IF(N153="nulová",J153,0)</f>
        <v>0</v>
      </c>
      <c r="BJ153" s="15" t="s">
        <v>82</v>
      </c>
      <c r="BK153" s="156">
        <f>ROUND(I153*H153,2)</f>
        <v>0</v>
      </c>
      <c r="BL153" s="15" t="s">
        <v>268</v>
      </c>
      <c r="BM153" s="155" t="s">
        <v>251</v>
      </c>
    </row>
    <row r="154" spans="2:65" s="1" customFormat="1" ht="37.9" customHeight="1">
      <c r="B154" s="114"/>
      <c r="C154" s="157" t="s">
        <v>252</v>
      </c>
      <c r="D154" s="157" t="s">
        <v>207</v>
      </c>
      <c r="E154" s="158" t="s">
        <v>791</v>
      </c>
      <c r="F154" s="159" t="s">
        <v>792</v>
      </c>
      <c r="G154" s="160" t="s">
        <v>258</v>
      </c>
      <c r="H154" s="161">
        <v>2</v>
      </c>
      <c r="I154" s="162"/>
      <c r="J154" s="163">
        <f>ROUND(I154*H154,2)</f>
        <v>0</v>
      </c>
      <c r="K154" s="159" t="s">
        <v>239</v>
      </c>
      <c r="L154" s="30"/>
      <c r="M154" s="164" t="s">
        <v>1</v>
      </c>
      <c r="N154" s="113" t="s">
        <v>39</v>
      </c>
      <c r="P154" s="153">
        <f>O154*H154</f>
        <v>0</v>
      </c>
      <c r="Q154" s="153">
        <v>0</v>
      </c>
      <c r="R154" s="153">
        <f>Q154*H154</f>
        <v>0</v>
      </c>
      <c r="S154" s="153">
        <v>0</v>
      </c>
      <c r="T154" s="154">
        <f>S154*H154</f>
        <v>0</v>
      </c>
      <c r="AR154" s="155" t="s">
        <v>268</v>
      </c>
      <c r="AT154" s="155" t="s">
        <v>207</v>
      </c>
      <c r="AU154" s="155" t="s">
        <v>84</v>
      </c>
      <c r="AY154" s="15" t="s">
        <v>193</v>
      </c>
      <c r="BE154" s="156">
        <f>IF(N154="základní",J154,0)</f>
        <v>0</v>
      </c>
      <c r="BF154" s="156">
        <f>IF(N154="snížená",J154,0)</f>
        <v>0</v>
      </c>
      <c r="BG154" s="156">
        <f>IF(N154="zákl. přenesená",J154,0)</f>
        <v>0</v>
      </c>
      <c r="BH154" s="156">
        <f>IF(N154="sníž. přenesená",J154,0)</f>
        <v>0</v>
      </c>
      <c r="BI154" s="156">
        <f>IF(N154="nulová",J154,0)</f>
        <v>0</v>
      </c>
      <c r="BJ154" s="15" t="s">
        <v>82</v>
      </c>
      <c r="BK154" s="156">
        <f>ROUND(I154*H154,2)</f>
        <v>0</v>
      </c>
      <c r="BL154" s="15" t="s">
        <v>268</v>
      </c>
      <c r="BM154" s="155" t="s">
        <v>255</v>
      </c>
    </row>
    <row r="155" spans="2:65" s="1" customFormat="1" ht="11.25">
      <c r="B155" s="30"/>
      <c r="D155" s="180" t="s">
        <v>286</v>
      </c>
      <c r="F155" s="181" t="s">
        <v>793</v>
      </c>
      <c r="I155" s="115"/>
      <c r="L155" s="30"/>
      <c r="M155" s="182"/>
      <c r="T155" s="54"/>
      <c r="AT155" s="15" t="s">
        <v>286</v>
      </c>
      <c r="AU155" s="15" t="s">
        <v>84</v>
      </c>
    </row>
    <row r="156" spans="2:65" s="1" customFormat="1" ht="16.5" customHeight="1">
      <c r="B156" s="114"/>
      <c r="C156" s="157" t="s">
        <v>232</v>
      </c>
      <c r="D156" s="157" t="s">
        <v>207</v>
      </c>
      <c r="E156" s="158" t="s">
        <v>794</v>
      </c>
      <c r="F156" s="159" t="s">
        <v>795</v>
      </c>
      <c r="G156" s="160" t="s">
        <v>258</v>
      </c>
      <c r="H156" s="161">
        <v>1</v>
      </c>
      <c r="I156" s="162"/>
      <c r="J156" s="163">
        <f>ROUND(I156*H156,2)</f>
        <v>0</v>
      </c>
      <c r="K156" s="159" t="s">
        <v>1</v>
      </c>
      <c r="L156" s="30"/>
      <c r="M156" s="164" t="s">
        <v>1</v>
      </c>
      <c r="N156" s="113" t="s">
        <v>39</v>
      </c>
      <c r="P156" s="153">
        <f>O156*H156</f>
        <v>0</v>
      </c>
      <c r="Q156" s="153">
        <v>0</v>
      </c>
      <c r="R156" s="153">
        <f>Q156*H156</f>
        <v>0</v>
      </c>
      <c r="S156" s="153">
        <v>0</v>
      </c>
      <c r="T156" s="154">
        <f>S156*H156</f>
        <v>0</v>
      </c>
      <c r="AR156" s="155" t="s">
        <v>268</v>
      </c>
      <c r="AT156" s="155" t="s">
        <v>207</v>
      </c>
      <c r="AU156" s="155" t="s">
        <v>84</v>
      </c>
      <c r="AY156" s="15" t="s">
        <v>193</v>
      </c>
      <c r="BE156" s="156">
        <f>IF(N156="základní",J156,0)</f>
        <v>0</v>
      </c>
      <c r="BF156" s="156">
        <f>IF(N156="snížená",J156,0)</f>
        <v>0</v>
      </c>
      <c r="BG156" s="156">
        <f>IF(N156="zákl. přenesená",J156,0)</f>
        <v>0</v>
      </c>
      <c r="BH156" s="156">
        <f>IF(N156="sníž. přenesená",J156,0)</f>
        <v>0</v>
      </c>
      <c r="BI156" s="156">
        <f>IF(N156="nulová",J156,0)</f>
        <v>0</v>
      </c>
      <c r="BJ156" s="15" t="s">
        <v>82</v>
      </c>
      <c r="BK156" s="156">
        <f>ROUND(I156*H156,2)</f>
        <v>0</v>
      </c>
      <c r="BL156" s="15" t="s">
        <v>268</v>
      </c>
      <c r="BM156" s="155" t="s">
        <v>259</v>
      </c>
    </row>
    <row r="157" spans="2:65" s="1" customFormat="1" ht="16.5" customHeight="1">
      <c r="B157" s="114"/>
      <c r="C157" s="143" t="s">
        <v>8</v>
      </c>
      <c r="D157" s="143" t="s">
        <v>196</v>
      </c>
      <c r="E157" s="144" t="s">
        <v>796</v>
      </c>
      <c r="F157" s="145" t="s">
        <v>797</v>
      </c>
      <c r="G157" s="146" t="s">
        <v>258</v>
      </c>
      <c r="H157" s="147">
        <v>1</v>
      </c>
      <c r="I157" s="148"/>
      <c r="J157" s="149">
        <f>ROUND(I157*H157,2)</f>
        <v>0</v>
      </c>
      <c r="K157" s="145" t="s">
        <v>1</v>
      </c>
      <c r="L157" s="150"/>
      <c r="M157" s="151" t="s">
        <v>1</v>
      </c>
      <c r="N157" s="152" t="s">
        <v>39</v>
      </c>
      <c r="P157" s="153">
        <f>O157*H157</f>
        <v>0</v>
      </c>
      <c r="Q157" s="153">
        <v>0</v>
      </c>
      <c r="R157" s="153">
        <f>Q157*H157</f>
        <v>0</v>
      </c>
      <c r="S157" s="153">
        <v>0</v>
      </c>
      <c r="T157" s="154">
        <f>S157*H157</f>
        <v>0</v>
      </c>
      <c r="AR157" s="155" t="s">
        <v>273</v>
      </c>
      <c r="AT157" s="155" t="s">
        <v>196</v>
      </c>
      <c r="AU157" s="155" t="s">
        <v>84</v>
      </c>
      <c r="AY157" s="15" t="s">
        <v>193</v>
      </c>
      <c r="BE157" s="156">
        <f>IF(N157="základní",J157,0)</f>
        <v>0</v>
      </c>
      <c r="BF157" s="156">
        <f>IF(N157="snížená",J157,0)</f>
        <v>0</v>
      </c>
      <c r="BG157" s="156">
        <f>IF(N157="zákl. přenesená",J157,0)</f>
        <v>0</v>
      </c>
      <c r="BH157" s="156">
        <f>IF(N157="sníž. přenesená",J157,0)</f>
        <v>0</v>
      </c>
      <c r="BI157" s="156">
        <f>IF(N157="nulová",J157,0)</f>
        <v>0</v>
      </c>
      <c r="BJ157" s="15" t="s">
        <v>82</v>
      </c>
      <c r="BK157" s="156">
        <f>ROUND(I157*H157,2)</f>
        <v>0</v>
      </c>
      <c r="BL157" s="15" t="s">
        <v>268</v>
      </c>
      <c r="BM157" s="155" t="s">
        <v>262</v>
      </c>
    </row>
    <row r="158" spans="2:65" s="1" customFormat="1" ht="49.15" customHeight="1">
      <c r="B158" s="114"/>
      <c r="C158" s="157" t="s">
        <v>222</v>
      </c>
      <c r="D158" s="157" t="s">
        <v>207</v>
      </c>
      <c r="E158" s="158" t="s">
        <v>798</v>
      </c>
      <c r="F158" s="159" t="s">
        <v>799</v>
      </c>
      <c r="G158" s="160" t="s">
        <v>221</v>
      </c>
      <c r="H158" s="161">
        <v>95</v>
      </c>
      <c r="I158" s="162"/>
      <c r="J158" s="163">
        <f>ROUND(I158*H158,2)</f>
        <v>0</v>
      </c>
      <c r="K158" s="159" t="s">
        <v>1</v>
      </c>
      <c r="L158" s="30"/>
      <c r="M158" s="164" t="s">
        <v>1</v>
      </c>
      <c r="N158" s="113" t="s">
        <v>39</v>
      </c>
      <c r="P158" s="153">
        <f>O158*H158</f>
        <v>0</v>
      </c>
      <c r="Q158" s="153">
        <v>0</v>
      </c>
      <c r="R158" s="153">
        <f>Q158*H158</f>
        <v>0</v>
      </c>
      <c r="S158" s="153">
        <v>0</v>
      </c>
      <c r="T158" s="154">
        <f>S158*H158</f>
        <v>0</v>
      </c>
      <c r="AR158" s="155" t="s">
        <v>268</v>
      </c>
      <c r="AT158" s="155" t="s">
        <v>207</v>
      </c>
      <c r="AU158" s="155" t="s">
        <v>84</v>
      </c>
      <c r="AY158" s="15" t="s">
        <v>193</v>
      </c>
      <c r="BE158" s="156">
        <f>IF(N158="základní",J158,0)</f>
        <v>0</v>
      </c>
      <c r="BF158" s="156">
        <f>IF(N158="snížená",J158,0)</f>
        <v>0</v>
      </c>
      <c r="BG158" s="156">
        <f>IF(N158="zákl. přenesená",J158,0)</f>
        <v>0</v>
      </c>
      <c r="BH158" s="156">
        <f>IF(N158="sníž. přenesená",J158,0)</f>
        <v>0</v>
      </c>
      <c r="BI158" s="156">
        <f>IF(N158="nulová",J158,0)</f>
        <v>0</v>
      </c>
      <c r="BJ158" s="15" t="s">
        <v>82</v>
      </c>
      <c r="BK158" s="156">
        <f>ROUND(I158*H158,2)</f>
        <v>0</v>
      </c>
      <c r="BL158" s="15" t="s">
        <v>268</v>
      </c>
      <c r="BM158" s="155" t="s">
        <v>231</v>
      </c>
    </row>
    <row r="159" spans="2:65" s="12" customFormat="1" ht="11.25">
      <c r="B159" s="165"/>
      <c r="D159" s="166" t="s">
        <v>224</v>
      </c>
      <c r="E159" s="167" t="s">
        <v>1</v>
      </c>
      <c r="F159" s="168" t="s">
        <v>800</v>
      </c>
      <c r="H159" s="169">
        <v>95</v>
      </c>
      <c r="I159" s="170"/>
      <c r="L159" s="165"/>
      <c r="M159" s="171"/>
      <c r="T159" s="172"/>
      <c r="AT159" s="167" t="s">
        <v>224</v>
      </c>
      <c r="AU159" s="167" t="s">
        <v>84</v>
      </c>
      <c r="AV159" s="12" t="s">
        <v>84</v>
      </c>
      <c r="AW159" s="12" t="s">
        <v>226</v>
      </c>
      <c r="AX159" s="12" t="s">
        <v>74</v>
      </c>
      <c r="AY159" s="167" t="s">
        <v>193</v>
      </c>
    </row>
    <row r="160" spans="2:65" s="13" customFormat="1" ht="11.25">
      <c r="B160" s="173"/>
      <c r="D160" s="166" t="s">
        <v>224</v>
      </c>
      <c r="E160" s="174" t="s">
        <v>1</v>
      </c>
      <c r="F160" s="175" t="s">
        <v>227</v>
      </c>
      <c r="H160" s="176">
        <v>95</v>
      </c>
      <c r="I160" s="177"/>
      <c r="L160" s="173"/>
      <c r="M160" s="178"/>
      <c r="T160" s="179"/>
      <c r="AT160" s="174" t="s">
        <v>224</v>
      </c>
      <c r="AU160" s="174" t="s">
        <v>84</v>
      </c>
      <c r="AV160" s="13" t="s">
        <v>192</v>
      </c>
      <c r="AW160" s="13" t="s">
        <v>226</v>
      </c>
      <c r="AX160" s="13" t="s">
        <v>82</v>
      </c>
      <c r="AY160" s="174" t="s">
        <v>193</v>
      </c>
    </row>
    <row r="161" spans="2:65" s="1" customFormat="1" ht="24.2" customHeight="1">
      <c r="B161" s="114"/>
      <c r="C161" s="143" t="s">
        <v>269</v>
      </c>
      <c r="D161" s="143" t="s">
        <v>196</v>
      </c>
      <c r="E161" s="144" t="s">
        <v>567</v>
      </c>
      <c r="F161" s="145" t="s">
        <v>568</v>
      </c>
      <c r="G161" s="146" t="s">
        <v>221</v>
      </c>
      <c r="H161" s="147">
        <v>61</v>
      </c>
      <c r="I161" s="148"/>
      <c r="J161" s="149">
        <f t="shared" ref="J161:J173" si="15">ROUND(I161*H161,2)</f>
        <v>0</v>
      </c>
      <c r="K161" s="145" t="s">
        <v>1</v>
      </c>
      <c r="L161" s="150"/>
      <c r="M161" s="151" t="s">
        <v>1</v>
      </c>
      <c r="N161" s="152" t="s">
        <v>39</v>
      </c>
      <c r="P161" s="153">
        <f t="shared" ref="P161:P173" si="16">O161*H161</f>
        <v>0</v>
      </c>
      <c r="Q161" s="153">
        <v>0</v>
      </c>
      <c r="R161" s="153">
        <f t="shared" ref="R161:R173" si="17">Q161*H161</f>
        <v>0</v>
      </c>
      <c r="S161" s="153">
        <v>0</v>
      </c>
      <c r="T161" s="154">
        <f t="shared" ref="T161:T173" si="18">S161*H161</f>
        <v>0</v>
      </c>
      <c r="AR161" s="155" t="s">
        <v>273</v>
      </c>
      <c r="AT161" s="155" t="s">
        <v>196</v>
      </c>
      <c r="AU161" s="155" t="s">
        <v>84</v>
      </c>
      <c r="AY161" s="15" t="s">
        <v>193</v>
      </c>
      <c r="BE161" s="156">
        <f t="shared" ref="BE161:BE173" si="19">IF(N161="základní",J161,0)</f>
        <v>0</v>
      </c>
      <c r="BF161" s="156">
        <f t="shared" ref="BF161:BF173" si="20">IF(N161="snížená",J161,0)</f>
        <v>0</v>
      </c>
      <c r="BG161" s="156">
        <f t="shared" ref="BG161:BG173" si="21">IF(N161="zákl. přenesená",J161,0)</f>
        <v>0</v>
      </c>
      <c r="BH161" s="156">
        <f t="shared" ref="BH161:BH173" si="22">IF(N161="sníž. přenesená",J161,0)</f>
        <v>0</v>
      </c>
      <c r="BI161" s="156">
        <f t="shared" ref="BI161:BI173" si="23">IF(N161="nulová",J161,0)</f>
        <v>0</v>
      </c>
      <c r="BJ161" s="15" t="s">
        <v>82</v>
      </c>
      <c r="BK161" s="156">
        <f t="shared" ref="BK161:BK173" si="24">ROUND(I161*H161,2)</f>
        <v>0</v>
      </c>
      <c r="BL161" s="15" t="s">
        <v>268</v>
      </c>
      <c r="BM161" s="155" t="s">
        <v>274</v>
      </c>
    </row>
    <row r="162" spans="2:65" s="1" customFormat="1" ht="24.2" customHeight="1">
      <c r="B162" s="114"/>
      <c r="C162" s="143" t="s">
        <v>240</v>
      </c>
      <c r="D162" s="143" t="s">
        <v>196</v>
      </c>
      <c r="E162" s="144" t="s">
        <v>801</v>
      </c>
      <c r="F162" s="145" t="s">
        <v>802</v>
      </c>
      <c r="G162" s="146" t="s">
        <v>221</v>
      </c>
      <c r="H162" s="147">
        <v>34</v>
      </c>
      <c r="I162" s="148"/>
      <c r="J162" s="149">
        <f t="shared" si="15"/>
        <v>0</v>
      </c>
      <c r="K162" s="145" t="s">
        <v>1</v>
      </c>
      <c r="L162" s="150"/>
      <c r="M162" s="151" t="s">
        <v>1</v>
      </c>
      <c r="N162" s="152" t="s">
        <v>39</v>
      </c>
      <c r="P162" s="153">
        <f t="shared" si="16"/>
        <v>0</v>
      </c>
      <c r="Q162" s="153">
        <v>0</v>
      </c>
      <c r="R162" s="153">
        <f t="shared" si="17"/>
        <v>0</v>
      </c>
      <c r="S162" s="153">
        <v>0</v>
      </c>
      <c r="T162" s="154">
        <f t="shared" si="18"/>
        <v>0</v>
      </c>
      <c r="AR162" s="155" t="s">
        <v>273</v>
      </c>
      <c r="AT162" s="155" t="s">
        <v>196</v>
      </c>
      <c r="AU162" s="155" t="s">
        <v>84</v>
      </c>
      <c r="AY162" s="15" t="s">
        <v>193</v>
      </c>
      <c r="BE162" s="156">
        <f t="shared" si="19"/>
        <v>0</v>
      </c>
      <c r="BF162" s="156">
        <f t="shared" si="20"/>
        <v>0</v>
      </c>
      <c r="BG162" s="156">
        <f t="shared" si="21"/>
        <v>0</v>
      </c>
      <c r="BH162" s="156">
        <f t="shared" si="22"/>
        <v>0</v>
      </c>
      <c r="BI162" s="156">
        <f t="shared" si="23"/>
        <v>0</v>
      </c>
      <c r="BJ162" s="15" t="s">
        <v>82</v>
      </c>
      <c r="BK162" s="156">
        <f t="shared" si="24"/>
        <v>0</v>
      </c>
      <c r="BL162" s="15" t="s">
        <v>268</v>
      </c>
      <c r="BM162" s="155" t="s">
        <v>278</v>
      </c>
    </row>
    <row r="163" spans="2:65" s="1" customFormat="1" ht="49.15" customHeight="1">
      <c r="B163" s="114"/>
      <c r="C163" s="157" t="s">
        <v>279</v>
      </c>
      <c r="D163" s="157" t="s">
        <v>207</v>
      </c>
      <c r="E163" s="158" t="s">
        <v>803</v>
      </c>
      <c r="F163" s="159" t="s">
        <v>804</v>
      </c>
      <c r="G163" s="160" t="s">
        <v>221</v>
      </c>
      <c r="H163" s="161">
        <v>9</v>
      </c>
      <c r="I163" s="162"/>
      <c r="J163" s="163">
        <f t="shared" si="15"/>
        <v>0</v>
      </c>
      <c r="K163" s="159" t="s">
        <v>1</v>
      </c>
      <c r="L163" s="30"/>
      <c r="M163" s="164" t="s">
        <v>1</v>
      </c>
      <c r="N163" s="113" t="s">
        <v>39</v>
      </c>
      <c r="P163" s="153">
        <f t="shared" si="16"/>
        <v>0</v>
      </c>
      <c r="Q163" s="153">
        <v>0</v>
      </c>
      <c r="R163" s="153">
        <f t="shared" si="17"/>
        <v>0</v>
      </c>
      <c r="S163" s="153">
        <v>0</v>
      </c>
      <c r="T163" s="154">
        <f t="shared" si="18"/>
        <v>0</v>
      </c>
      <c r="AR163" s="155" t="s">
        <v>268</v>
      </c>
      <c r="AT163" s="155" t="s">
        <v>207</v>
      </c>
      <c r="AU163" s="155" t="s">
        <v>84</v>
      </c>
      <c r="AY163" s="15" t="s">
        <v>193</v>
      </c>
      <c r="BE163" s="156">
        <f t="shared" si="19"/>
        <v>0</v>
      </c>
      <c r="BF163" s="156">
        <f t="shared" si="20"/>
        <v>0</v>
      </c>
      <c r="BG163" s="156">
        <f t="shared" si="21"/>
        <v>0</v>
      </c>
      <c r="BH163" s="156">
        <f t="shared" si="22"/>
        <v>0</v>
      </c>
      <c r="BI163" s="156">
        <f t="shared" si="23"/>
        <v>0</v>
      </c>
      <c r="BJ163" s="15" t="s">
        <v>82</v>
      </c>
      <c r="BK163" s="156">
        <f t="shared" si="24"/>
        <v>0</v>
      </c>
      <c r="BL163" s="15" t="s">
        <v>268</v>
      </c>
      <c r="BM163" s="155" t="s">
        <v>282</v>
      </c>
    </row>
    <row r="164" spans="2:65" s="1" customFormat="1" ht="24.2" customHeight="1">
      <c r="B164" s="114"/>
      <c r="C164" s="143" t="s">
        <v>243</v>
      </c>
      <c r="D164" s="143" t="s">
        <v>196</v>
      </c>
      <c r="E164" s="144" t="s">
        <v>241</v>
      </c>
      <c r="F164" s="145" t="s">
        <v>242</v>
      </c>
      <c r="G164" s="146" t="s">
        <v>221</v>
      </c>
      <c r="H164" s="147">
        <v>9</v>
      </c>
      <c r="I164" s="148"/>
      <c r="J164" s="149">
        <f t="shared" si="15"/>
        <v>0</v>
      </c>
      <c r="K164" s="145" t="s">
        <v>1</v>
      </c>
      <c r="L164" s="150"/>
      <c r="M164" s="151" t="s">
        <v>1</v>
      </c>
      <c r="N164" s="152" t="s">
        <v>39</v>
      </c>
      <c r="P164" s="153">
        <f t="shared" si="16"/>
        <v>0</v>
      </c>
      <c r="Q164" s="153">
        <v>0</v>
      </c>
      <c r="R164" s="153">
        <f t="shared" si="17"/>
        <v>0</v>
      </c>
      <c r="S164" s="153">
        <v>0</v>
      </c>
      <c r="T164" s="154">
        <f t="shared" si="18"/>
        <v>0</v>
      </c>
      <c r="AR164" s="155" t="s">
        <v>273</v>
      </c>
      <c r="AT164" s="155" t="s">
        <v>196</v>
      </c>
      <c r="AU164" s="155" t="s">
        <v>84</v>
      </c>
      <c r="AY164" s="15" t="s">
        <v>193</v>
      </c>
      <c r="BE164" s="156">
        <f t="shared" si="19"/>
        <v>0</v>
      </c>
      <c r="BF164" s="156">
        <f t="shared" si="20"/>
        <v>0</v>
      </c>
      <c r="BG164" s="156">
        <f t="shared" si="21"/>
        <v>0</v>
      </c>
      <c r="BH164" s="156">
        <f t="shared" si="22"/>
        <v>0</v>
      </c>
      <c r="BI164" s="156">
        <f t="shared" si="23"/>
        <v>0</v>
      </c>
      <c r="BJ164" s="15" t="s">
        <v>82</v>
      </c>
      <c r="BK164" s="156">
        <f t="shared" si="24"/>
        <v>0</v>
      </c>
      <c r="BL164" s="15" t="s">
        <v>268</v>
      </c>
      <c r="BM164" s="155" t="s">
        <v>285</v>
      </c>
    </row>
    <row r="165" spans="2:65" s="1" customFormat="1" ht="44.25" customHeight="1">
      <c r="B165" s="114"/>
      <c r="C165" s="157" t="s">
        <v>7</v>
      </c>
      <c r="D165" s="157" t="s">
        <v>207</v>
      </c>
      <c r="E165" s="158" t="s">
        <v>805</v>
      </c>
      <c r="F165" s="159" t="s">
        <v>806</v>
      </c>
      <c r="G165" s="160" t="s">
        <v>258</v>
      </c>
      <c r="H165" s="161">
        <v>2</v>
      </c>
      <c r="I165" s="162"/>
      <c r="J165" s="163">
        <f t="shared" si="15"/>
        <v>0</v>
      </c>
      <c r="K165" s="159" t="s">
        <v>1</v>
      </c>
      <c r="L165" s="30"/>
      <c r="M165" s="164" t="s">
        <v>1</v>
      </c>
      <c r="N165" s="113" t="s">
        <v>39</v>
      </c>
      <c r="P165" s="153">
        <f t="shared" si="16"/>
        <v>0</v>
      </c>
      <c r="Q165" s="153">
        <v>0</v>
      </c>
      <c r="R165" s="153">
        <f t="shared" si="17"/>
        <v>0</v>
      </c>
      <c r="S165" s="153">
        <v>0</v>
      </c>
      <c r="T165" s="154">
        <f t="shared" si="18"/>
        <v>0</v>
      </c>
      <c r="AR165" s="155" t="s">
        <v>268</v>
      </c>
      <c r="AT165" s="155" t="s">
        <v>207</v>
      </c>
      <c r="AU165" s="155" t="s">
        <v>84</v>
      </c>
      <c r="AY165" s="15" t="s">
        <v>193</v>
      </c>
      <c r="BE165" s="156">
        <f t="shared" si="19"/>
        <v>0</v>
      </c>
      <c r="BF165" s="156">
        <f t="shared" si="20"/>
        <v>0</v>
      </c>
      <c r="BG165" s="156">
        <f t="shared" si="21"/>
        <v>0</v>
      </c>
      <c r="BH165" s="156">
        <f t="shared" si="22"/>
        <v>0</v>
      </c>
      <c r="BI165" s="156">
        <f t="shared" si="23"/>
        <v>0</v>
      </c>
      <c r="BJ165" s="15" t="s">
        <v>82</v>
      </c>
      <c r="BK165" s="156">
        <f t="shared" si="24"/>
        <v>0</v>
      </c>
      <c r="BL165" s="15" t="s">
        <v>268</v>
      </c>
      <c r="BM165" s="155" t="s">
        <v>290</v>
      </c>
    </row>
    <row r="166" spans="2:65" s="1" customFormat="1" ht="24.2" customHeight="1">
      <c r="B166" s="114"/>
      <c r="C166" s="143" t="s">
        <v>247</v>
      </c>
      <c r="D166" s="143" t="s">
        <v>196</v>
      </c>
      <c r="E166" s="144" t="s">
        <v>807</v>
      </c>
      <c r="F166" s="145" t="s">
        <v>808</v>
      </c>
      <c r="G166" s="146" t="s">
        <v>258</v>
      </c>
      <c r="H166" s="147">
        <v>2</v>
      </c>
      <c r="I166" s="148"/>
      <c r="J166" s="149">
        <f t="shared" si="15"/>
        <v>0</v>
      </c>
      <c r="K166" s="145" t="s">
        <v>1</v>
      </c>
      <c r="L166" s="150"/>
      <c r="M166" s="151" t="s">
        <v>1</v>
      </c>
      <c r="N166" s="152" t="s">
        <v>39</v>
      </c>
      <c r="P166" s="153">
        <f t="shared" si="16"/>
        <v>0</v>
      </c>
      <c r="Q166" s="153">
        <v>0</v>
      </c>
      <c r="R166" s="153">
        <f t="shared" si="17"/>
        <v>0</v>
      </c>
      <c r="S166" s="153">
        <v>0</v>
      </c>
      <c r="T166" s="154">
        <f t="shared" si="18"/>
        <v>0</v>
      </c>
      <c r="AR166" s="155" t="s">
        <v>273</v>
      </c>
      <c r="AT166" s="155" t="s">
        <v>196</v>
      </c>
      <c r="AU166" s="155" t="s">
        <v>84</v>
      </c>
      <c r="AY166" s="15" t="s">
        <v>193</v>
      </c>
      <c r="BE166" s="156">
        <f t="shared" si="19"/>
        <v>0</v>
      </c>
      <c r="BF166" s="156">
        <f t="shared" si="20"/>
        <v>0</v>
      </c>
      <c r="BG166" s="156">
        <f t="shared" si="21"/>
        <v>0</v>
      </c>
      <c r="BH166" s="156">
        <f t="shared" si="22"/>
        <v>0</v>
      </c>
      <c r="BI166" s="156">
        <f t="shared" si="23"/>
        <v>0</v>
      </c>
      <c r="BJ166" s="15" t="s">
        <v>82</v>
      </c>
      <c r="BK166" s="156">
        <f t="shared" si="24"/>
        <v>0</v>
      </c>
      <c r="BL166" s="15" t="s">
        <v>268</v>
      </c>
      <c r="BM166" s="155" t="s">
        <v>294</v>
      </c>
    </row>
    <row r="167" spans="2:65" s="1" customFormat="1" ht="33" customHeight="1">
      <c r="B167" s="114"/>
      <c r="C167" s="157" t="s">
        <v>295</v>
      </c>
      <c r="D167" s="157" t="s">
        <v>207</v>
      </c>
      <c r="E167" s="158" t="s">
        <v>809</v>
      </c>
      <c r="F167" s="159" t="s">
        <v>810</v>
      </c>
      <c r="G167" s="160" t="s">
        <v>258</v>
      </c>
      <c r="H167" s="161">
        <v>2</v>
      </c>
      <c r="I167" s="162"/>
      <c r="J167" s="163">
        <f t="shared" si="15"/>
        <v>0</v>
      </c>
      <c r="K167" s="159" t="s">
        <v>1</v>
      </c>
      <c r="L167" s="30"/>
      <c r="M167" s="164" t="s">
        <v>1</v>
      </c>
      <c r="N167" s="113" t="s">
        <v>39</v>
      </c>
      <c r="P167" s="153">
        <f t="shared" si="16"/>
        <v>0</v>
      </c>
      <c r="Q167" s="153">
        <v>0</v>
      </c>
      <c r="R167" s="153">
        <f t="shared" si="17"/>
        <v>0</v>
      </c>
      <c r="S167" s="153">
        <v>0</v>
      </c>
      <c r="T167" s="154">
        <f t="shared" si="18"/>
        <v>0</v>
      </c>
      <c r="AR167" s="155" t="s">
        <v>268</v>
      </c>
      <c r="AT167" s="155" t="s">
        <v>207</v>
      </c>
      <c r="AU167" s="155" t="s">
        <v>84</v>
      </c>
      <c r="AY167" s="15" t="s">
        <v>193</v>
      </c>
      <c r="BE167" s="156">
        <f t="shared" si="19"/>
        <v>0</v>
      </c>
      <c r="BF167" s="156">
        <f t="shared" si="20"/>
        <v>0</v>
      </c>
      <c r="BG167" s="156">
        <f t="shared" si="21"/>
        <v>0</v>
      </c>
      <c r="BH167" s="156">
        <f t="shared" si="22"/>
        <v>0</v>
      </c>
      <c r="BI167" s="156">
        <f t="shared" si="23"/>
        <v>0</v>
      </c>
      <c r="BJ167" s="15" t="s">
        <v>82</v>
      </c>
      <c r="BK167" s="156">
        <f t="shared" si="24"/>
        <v>0</v>
      </c>
      <c r="BL167" s="15" t="s">
        <v>268</v>
      </c>
      <c r="BM167" s="155" t="s">
        <v>298</v>
      </c>
    </row>
    <row r="168" spans="2:65" s="1" customFormat="1" ht="24.2" customHeight="1">
      <c r="B168" s="114"/>
      <c r="C168" s="143" t="s">
        <v>251</v>
      </c>
      <c r="D168" s="143" t="s">
        <v>196</v>
      </c>
      <c r="E168" s="144" t="s">
        <v>811</v>
      </c>
      <c r="F168" s="145" t="s">
        <v>812</v>
      </c>
      <c r="G168" s="146" t="s">
        <v>258</v>
      </c>
      <c r="H168" s="147">
        <v>2</v>
      </c>
      <c r="I168" s="148"/>
      <c r="J168" s="149">
        <f t="shared" si="15"/>
        <v>0</v>
      </c>
      <c r="K168" s="145" t="s">
        <v>1</v>
      </c>
      <c r="L168" s="150"/>
      <c r="M168" s="151" t="s">
        <v>1</v>
      </c>
      <c r="N168" s="152" t="s">
        <v>39</v>
      </c>
      <c r="P168" s="153">
        <f t="shared" si="16"/>
        <v>0</v>
      </c>
      <c r="Q168" s="153">
        <v>0</v>
      </c>
      <c r="R168" s="153">
        <f t="shared" si="17"/>
        <v>0</v>
      </c>
      <c r="S168" s="153">
        <v>0</v>
      </c>
      <c r="T168" s="154">
        <f t="shared" si="18"/>
        <v>0</v>
      </c>
      <c r="AR168" s="155" t="s">
        <v>273</v>
      </c>
      <c r="AT168" s="155" t="s">
        <v>196</v>
      </c>
      <c r="AU168" s="155" t="s">
        <v>84</v>
      </c>
      <c r="AY168" s="15" t="s">
        <v>193</v>
      </c>
      <c r="BE168" s="156">
        <f t="shared" si="19"/>
        <v>0</v>
      </c>
      <c r="BF168" s="156">
        <f t="shared" si="20"/>
        <v>0</v>
      </c>
      <c r="BG168" s="156">
        <f t="shared" si="21"/>
        <v>0</v>
      </c>
      <c r="BH168" s="156">
        <f t="shared" si="22"/>
        <v>0</v>
      </c>
      <c r="BI168" s="156">
        <f t="shared" si="23"/>
        <v>0</v>
      </c>
      <c r="BJ168" s="15" t="s">
        <v>82</v>
      </c>
      <c r="BK168" s="156">
        <f t="shared" si="24"/>
        <v>0</v>
      </c>
      <c r="BL168" s="15" t="s">
        <v>268</v>
      </c>
      <c r="BM168" s="155" t="s">
        <v>301</v>
      </c>
    </row>
    <row r="169" spans="2:65" s="1" customFormat="1" ht="49.15" customHeight="1">
      <c r="B169" s="114"/>
      <c r="C169" s="157" t="s">
        <v>302</v>
      </c>
      <c r="D169" s="157" t="s">
        <v>207</v>
      </c>
      <c r="E169" s="158" t="s">
        <v>813</v>
      </c>
      <c r="F169" s="159" t="s">
        <v>814</v>
      </c>
      <c r="G169" s="160" t="s">
        <v>258</v>
      </c>
      <c r="H169" s="161">
        <v>4</v>
      </c>
      <c r="I169" s="162"/>
      <c r="J169" s="163">
        <f t="shared" si="15"/>
        <v>0</v>
      </c>
      <c r="K169" s="159" t="s">
        <v>1</v>
      </c>
      <c r="L169" s="30"/>
      <c r="M169" s="164" t="s">
        <v>1</v>
      </c>
      <c r="N169" s="113" t="s">
        <v>39</v>
      </c>
      <c r="P169" s="153">
        <f t="shared" si="16"/>
        <v>0</v>
      </c>
      <c r="Q169" s="153">
        <v>0</v>
      </c>
      <c r="R169" s="153">
        <f t="shared" si="17"/>
        <v>0</v>
      </c>
      <c r="S169" s="153">
        <v>0</v>
      </c>
      <c r="T169" s="154">
        <f t="shared" si="18"/>
        <v>0</v>
      </c>
      <c r="AR169" s="155" t="s">
        <v>268</v>
      </c>
      <c r="AT169" s="155" t="s">
        <v>207</v>
      </c>
      <c r="AU169" s="155" t="s">
        <v>84</v>
      </c>
      <c r="AY169" s="15" t="s">
        <v>193</v>
      </c>
      <c r="BE169" s="156">
        <f t="shared" si="19"/>
        <v>0</v>
      </c>
      <c r="BF169" s="156">
        <f t="shared" si="20"/>
        <v>0</v>
      </c>
      <c r="BG169" s="156">
        <f t="shared" si="21"/>
        <v>0</v>
      </c>
      <c r="BH169" s="156">
        <f t="shared" si="22"/>
        <v>0</v>
      </c>
      <c r="BI169" s="156">
        <f t="shared" si="23"/>
        <v>0</v>
      </c>
      <c r="BJ169" s="15" t="s">
        <v>82</v>
      </c>
      <c r="BK169" s="156">
        <f t="shared" si="24"/>
        <v>0</v>
      </c>
      <c r="BL169" s="15" t="s">
        <v>268</v>
      </c>
      <c r="BM169" s="155" t="s">
        <v>306</v>
      </c>
    </row>
    <row r="170" spans="2:65" s="1" customFormat="1" ht="24.2" customHeight="1">
      <c r="B170" s="114"/>
      <c r="C170" s="143" t="s">
        <v>255</v>
      </c>
      <c r="D170" s="143" t="s">
        <v>196</v>
      </c>
      <c r="E170" s="144" t="s">
        <v>815</v>
      </c>
      <c r="F170" s="145" t="s">
        <v>816</v>
      </c>
      <c r="G170" s="146" t="s">
        <v>258</v>
      </c>
      <c r="H170" s="147">
        <v>4</v>
      </c>
      <c r="I170" s="148"/>
      <c r="J170" s="149">
        <f t="shared" si="15"/>
        <v>0</v>
      </c>
      <c r="K170" s="145" t="s">
        <v>1</v>
      </c>
      <c r="L170" s="150"/>
      <c r="M170" s="151" t="s">
        <v>1</v>
      </c>
      <c r="N170" s="152" t="s">
        <v>39</v>
      </c>
      <c r="P170" s="153">
        <f t="shared" si="16"/>
        <v>0</v>
      </c>
      <c r="Q170" s="153">
        <v>0</v>
      </c>
      <c r="R170" s="153">
        <f t="shared" si="17"/>
        <v>0</v>
      </c>
      <c r="S170" s="153">
        <v>0</v>
      </c>
      <c r="T170" s="154">
        <f t="shared" si="18"/>
        <v>0</v>
      </c>
      <c r="AR170" s="155" t="s">
        <v>273</v>
      </c>
      <c r="AT170" s="155" t="s">
        <v>196</v>
      </c>
      <c r="AU170" s="155" t="s">
        <v>84</v>
      </c>
      <c r="AY170" s="15" t="s">
        <v>193</v>
      </c>
      <c r="BE170" s="156">
        <f t="shared" si="19"/>
        <v>0</v>
      </c>
      <c r="BF170" s="156">
        <f t="shared" si="20"/>
        <v>0</v>
      </c>
      <c r="BG170" s="156">
        <f t="shared" si="21"/>
        <v>0</v>
      </c>
      <c r="BH170" s="156">
        <f t="shared" si="22"/>
        <v>0</v>
      </c>
      <c r="BI170" s="156">
        <f t="shared" si="23"/>
        <v>0</v>
      </c>
      <c r="BJ170" s="15" t="s">
        <v>82</v>
      </c>
      <c r="BK170" s="156">
        <f t="shared" si="24"/>
        <v>0</v>
      </c>
      <c r="BL170" s="15" t="s">
        <v>268</v>
      </c>
      <c r="BM170" s="155" t="s">
        <v>309</v>
      </c>
    </row>
    <row r="171" spans="2:65" s="1" customFormat="1" ht="16.5" customHeight="1">
      <c r="B171" s="114"/>
      <c r="C171" s="157" t="s">
        <v>310</v>
      </c>
      <c r="D171" s="157" t="s">
        <v>207</v>
      </c>
      <c r="E171" s="158" t="s">
        <v>817</v>
      </c>
      <c r="F171" s="159" t="s">
        <v>818</v>
      </c>
      <c r="G171" s="160" t="s">
        <v>258</v>
      </c>
      <c r="H171" s="161">
        <v>1</v>
      </c>
      <c r="I171" s="162"/>
      <c r="J171" s="163">
        <f t="shared" si="15"/>
        <v>0</v>
      </c>
      <c r="K171" s="159" t="s">
        <v>1</v>
      </c>
      <c r="L171" s="30"/>
      <c r="M171" s="164" t="s">
        <v>1</v>
      </c>
      <c r="N171" s="113" t="s">
        <v>39</v>
      </c>
      <c r="P171" s="153">
        <f t="shared" si="16"/>
        <v>0</v>
      </c>
      <c r="Q171" s="153">
        <v>0</v>
      </c>
      <c r="R171" s="153">
        <f t="shared" si="17"/>
        <v>0</v>
      </c>
      <c r="S171" s="153">
        <v>0</v>
      </c>
      <c r="T171" s="154">
        <f t="shared" si="18"/>
        <v>0</v>
      </c>
      <c r="AR171" s="155" t="s">
        <v>268</v>
      </c>
      <c r="AT171" s="155" t="s">
        <v>207</v>
      </c>
      <c r="AU171" s="155" t="s">
        <v>84</v>
      </c>
      <c r="AY171" s="15" t="s">
        <v>193</v>
      </c>
      <c r="BE171" s="156">
        <f t="shared" si="19"/>
        <v>0</v>
      </c>
      <c r="BF171" s="156">
        <f t="shared" si="20"/>
        <v>0</v>
      </c>
      <c r="BG171" s="156">
        <f t="shared" si="21"/>
        <v>0</v>
      </c>
      <c r="BH171" s="156">
        <f t="shared" si="22"/>
        <v>0</v>
      </c>
      <c r="BI171" s="156">
        <f t="shared" si="23"/>
        <v>0</v>
      </c>
      <c r="BJ171" s="15" t="s">
        <v>82</v>
      </c>
      <c r="BK171" s="156">
        <f t="shared" si="24"/>
        <v>0</v>
      </c>
      <c r="BL171" s="15" t="s">
        <v>268</v>
      </c>
      <c r="BM171" s="155" t="s">
        <v>313</v>
      </c>
    </row>
    <row r="172" spans="2:65" s="1" customFormat="1" ht="16.5" customHeight="1">
      <c r="B172" s="114"/>
      <c r="C172" s="143" t="s">
        <v>259</v>
      </c>
      <c r="D172" s="143" t="s">
        <v>196</v>
      </c>
      <c r="E172" s="144" t="s">
        <v>819</v>
      </c>
      <c r="F172" s="145" t="s">
        <v>820</v>
      </c>
      <c r="G172" s="146" t="s">
        <v>258</v>
      </c>
      <c r="H172" s="147">
        <v>3</v>
      </c>
      <c r="I172" s="148"/>
      <c r="J172" s="149">
        <f t="shared" si="15"/>
        <v>0</v>
      </c>
      <c r="K172" s="145" t="s">
        <v>1</v>
      </c>
      <c r="L172" s="150"/>
      <c r="M172" s="151" t="s">
        <v>1</v>
      </c>
      <c r="N172" s="152" t="s">
        <v>39</v>
      </c>
      <c r="P172" s="153">
        <f t="shared" si="16"/>
        <v>0</v>
      </c>
      <c r="Q172" s="153">
        <v>0</v>
      </c>
      <c r="R172" s="153">
        <f t="shared" si="17"/>
        <v>0</v>
      </c>
      <c r="S172" s="153">
        <v>0</v>
      </c>
      <c r="T172" s="154">
        <f t="shared" si="18"/>
        <v>0</v>
      </c>
      <c r="AR172" s="155" t="s">
        <v>273</v>
      </c>
      <c r="AT172" s="155" t="s">
        <v>196</v>
      </c>
      <c r="AU172" s="155" t="s">
        <v>84</v>
      </c>
      <c r="AY172" s="15" t="s">
        <v>193</v>
      </c>
      <c r="BE172" s="156">
        <f t="shared" si="19"/>
        <v>0</v>
      </c>
      <c r="BF172" s="156">
        <f t="shared" si="20"/>
        <v>0</v>
      </c>
      <c r="BG172" s="156">
        <f t="shared" si="21"/>
        <v>0</v>
      </c>
      <c r="BH172" s="156">
        <f t="shared" si="22"/>
        <v>0</v>
      </c>
      <c r="BI172" s="156">
        <f t="shared" si="23"/>
        <v>0</v>
      </c>
      <c r="BJ172" s="15" t="s">
        <v>82</v>
      </c>
      <c r="BK172" s="156">
        <f t="shared" si="24"/>
        <v>0</v>
      </c>
      <c r="BL172" s="15" t="s">
        <v>268</v>
      </c>
      <c r="BM172" s="155" t="s">
        <v>316</v>
      </c>
    </row>
    <row r="173" spans="2:65" s="1" customFormat="1" ht="24.2" customHeight="1">
      <c r="B173" s="114"/>
      <c r="C173" s="143" t="s">
        <v>318</v>
      </c>
      <c r="D173" s="143" t="s">
        <v>196</v>
      </c>
      <c r="E173" s="144" t="s">
        <v>725</v>
      </c>
      <c r="F173" s="145" t="s">
        <v>726</v>
      </c>
      <c r="G173" s="146" t="s">
        <v>210</v>
      </c>
      <c r="H173" s="147">
        <v>1</v>
      </c>
      <c r="I173" s="148"/>
      <c r="J173" s="149">
        <f t="shared" si="15"/>
        <v>0</v>
      </c>
      <c r="K173" s="145" t="s">
        <v>1</v>
      </c>
      <c r="L173" s="150"/>
      <c r="M173" s="151" t="s">
        <v>1</v>
      </c>
      <c r="N173" s="152" t="s">
        <v>39</v>
      </c>
      <c r="P173" s="153">
        <f t="shared" si="16"/>
        <v>0</v>
      </c>
      <c r="Q173" s="153">
        <v>0</v>
      </c>
      <c r="R173" s="153">
        <f t="shared" si="17"/>
        <v>0</v>
      </c>
      <c r="S173" s="153">
        <v>0</v>
      </c>
      <c r="T173" s="154">
        <f t="shared" si="18"/>
        <v>0</v>
      </c>
      <c r="AR173" s="155" t="s">
        <v>273</v>
      </c>
      <c r="AT173" s="155" t="s">
        <v>196</v>
      </c>
      <c r="AU173" s="155" t="s">
        <v>84</v>
      </c>
      <c r="AY173" s="15" t="s">
        <v>193</v>
      </c>
      <c r="BE173" s="156">
        <f t="shared" si="19"/>
        <v>0</v>
      </c>
      <c r="BF173" s="156">
        <f t="shared" si="20"/>
        <v>0</v>
      </c>
      <c r="BG173" s="156">
        <f t="shared" si="21"/>
        <v>0</v>
      </c>
      <c r="BH173" s="156">
        <f t="shared" si="22"/>
        <v>0</v>
      </c>
      <c r="BI173" s="156">
        <f t="shared" si="23"/>
        <v>0</v>
      </c>
      <c r="BJ173" s="15" t="s">
        <v>82</v>
      </c>
      <c r="BK173" s="156">
        <f t="shared" si="24"/>
        <v>0</v>
      </c>
      <c r="BL173" s="15" t="s">
        <v>268</v>
      </c>
      <c r="BM173" s="155" t="s">
        <v>321</v>
      </c>
    </row>
    <row r="174" spans="2:65" s="11" customFormat="1" ht="25.9" customHeight="1">
      <c r="B174" s="131"/>
      <c r="D174" s="132" t="s">
        <v>73</v>
      </c>
      <c r="E174" s="133" t="s">
        <v>144</v>
      </c>
      <c r="F174" s="133" t="s">
        <v>145</v>
      </c>
      <c r="I174" s="134"/>
      <c r="J174" s="135">
        <f>BK174</f>
        <v>0</v>
      </c>
      <c r="L174" s="131"/>
      <c r="M174" s="136"/>
      <c r="P174" s="137">
        <f>P175+P177</f>
        <v>0</v>
      </c>
      <c r="R174" s="137">
        <f>R175+R177</f>
        <v>0</v>
      </c>
      <c r="T174" s="138">
        <f>T175+T177</f>
        <v>0</v>
      </c>
      <c r="AR174" s="132" t="s">
        <v>211</v>
      </c>
      <c r="AT174" s="139" t="s">
        <v>73</v>
      </c>
      <c r="AU174" s="139" t="s">
        <v>74</v>
      </c>
      <c r="AY174" s="132" t="s">
        <v>193</v>
      </c>
      <c r="BK174" s="140">
        <f>BK175+BK177</f>
        <v>0</v>
      </c>
    </row>
    <row r="175" spans="2:65" s="11" customFormat="1" ht="22.9" customHeight="1">
      <c r="B175" s="131"/>
      <c r="D175" s="132" t="s">
        <v>73</v>
      </c>
      <c r="E175" s="141" t="s">
        <v>341</v>
      </c>
      <c r="F175" s="141" t="s">
        <v>342</v>
      </c>
      <c r="I175" s="134"/>
      <c r="J175" s="142">
        <f>BK175</f>
        <v>0</v>
      </c>
      <c r="L175" s="131"/>
      <c r="M175" s="136"/>
      <c r="P175" s="137">
        <f>P176</f>
        <v>0</v>
      </c>
      <c r="R175" s="137">
        <f>R176</f>
        <v>0</v>
      </c>
      <c r="T175" s="138">
        <f>T176</f>
        <v>0</v>
      </c>
      <c r="AR175" s="132" t="s">
        <v>211</v>
      </c>
      <c r="AT175" s="139" t="s">
        <v>73</v>
      </c>
      <c r="AU175" s="139" t="s">
        <v>82</v>
      </c>
      <c r="AY175" s="132" t="s">
        <v>193</v>
      </c>
      <c r="BK175" s="140">
        <f>BK176</f>
        <v>0</v>
      </c>
    </row>
    <row r="176" spans="2:65" s="1" customFormat="1" ht="16.5" customHeight="1">
      <c r="B176" s="114"/>
      <c r="C176" s="157" t="s">
        <v>262</v>
      </c>
      <c r="D176" s="157" t="s">
        <v>207</v>
      </c>
      <c r="E176" s="158" t="s">
        <v>762</v>
      </c>
      <c r="F176" s="159" t="s">
        <v>763</v>
      </c>
      <c r="G176" s="160" t="s">
        <v>305</v>
      </c>
      <c r="H176" s="161">
        <v>1</v>
      </c>
      <c r="I176" s="162"/>
      <c r="J176" s="163">
        <f>ROUND(I176*H176,2)</f>
        <v>0</v>
      </c>
      <c r="K176" s="159" t="s">
        <v>1</v>
      </c>
      <c r="L176" s="30"/>
      <c r="M176" s="164" t="s">
        <v>1</v>
      </c>
      <c r="N176" s="113" t="s">
        <v>39</v>
      </c>
      <c r="P176" s="153">
        <f>O176*H176</f>
        <v>0</v>
      </c>
      <c r="Q176" s="153">
        <v>0</v>
      </c>
      <c r="R176" s="153">
        <f>Q176*H176</f>
        <v>0</v>
      </c>
      <c r="S176" s="153">
        <v>0</v>
      </c>
      <c r="T176" s="154">
        <f>S176*H176</f>
        <v>0</v>
      </c>
      <c r="AR176" s="155" t="s">
        <v>192</v>
      </c>
      <c r="AT176" s="155" t="s">
        <v>207</v>
      </c>
      <c r="AU176" s="155" t="s">
        <v>84</v>
      </c>
      <c r="AY176" s="15" t="s">
        <v>193</v>
      </c>
      <c r="BE176" s="156">
        <f>IF(N176="základní",J176,0)</f>
        <v>0</v>
      </c>
      <c r="BF176" s="156">
        <f>IF(N176="snížená",J176,0)</f>
        <v>0</v>
      </c>
      <c r="BG176" s="156">
        <f>IF(N176="zákl. přenesená",J176,0)</f>
        <v>0</v>
      </c>
      <c r="BH176" s="156">
        <f>IF(N176="sníž. přenesená",J176,0)</f>
        <v>0</v>
      </c>
      <c r="BI176" s="156">
        <f>IF(N176="nulová",J176,0)</f>
        <v>0</v>
      </c>
      <c r="BJ176" s="15" t="s">
        <v>82</v>
      </c>
      <c r="BK176" s="156">
        <f>ROUND(I176*H176,2)</f>
        <v>0</v>
      </c>
      <c r="BL176" s="15" t="s">
        <v>192</v>
      </c>
      <c r="BM176" s="155" t="s">
        <v>325</v>
      </c>
    </row>
    <row r="177" spans="2:65" s="11" customFormat="1" ht="22.9" customHeight="1">
      <c r="B177" s="131"/>
      <c r="D177" s="132" t="s">
        <v>73</v>
      </c>
      <c r="E177" s="141" t="s">
        <v>350</v>
      </c>
      <c r="F177" s="141" t="s">
        <v>151</v>
      </c>
      <c r="I177" s="134"/>
      <c r="J177" s="142">
        <f>BK177</f>
        <v>0</v>
      </c>
      <c r="L177" s="131"/>
      <c r="M177" s="136"/>
      <c r="P177" s="137">
        <f>P178</f>
        <v>0</v>
      </c>
      <c r="R177" s="137">
        <f>R178</f>
        <v>0</v>
      </c>
      <c r="T177" s="138">
        <f>T178</f>
        <v>0</v>
      </c>
      <c r="AR177" s="132" t="s">
        <v>211</v>
      </c>
      <c r="AT177" s="139" t="s">
        <v>73</v>
      </c>
      <c r="AU177" s="139" t="s">
        <v>82</v>
      </c>
      <c r="AY177" s="132" t="s">
        <v>193</v>
      </c>
      <c r="BK177" s="140">
        <f>BK178</f>
        <v>0</v>
      </c>
    </row>
    <row r="178" spans="2:65" s="1" customFormat="1" ht="37.9" customHeight="1">
      <c r="B178" s="114"/>
      <c r="C178" s="157" t="s">
        <v>326</v>
      </c>
      <c r="D178" s="157" t="s">
        <v>207</v>
      </c>
      <c r="E178" s="158" t="s">
        <v>761</v>
      </c>
      <c r="F178" s="159" t="s">
        <v>339</v>
      </c>
      <c r="G178" s="160" t="s">
        <v>305</v>
      </c>
      <c r="H178" s="161">
        <v>1</v>
      </c>
      <c r="I178" s="162"/>
      <c r="J178" s="163">
        <f>ROUND(I178*H178,2)</f>
        <v>0</v>
      </c>
      <c r="K178" s="159" t="s">
        <v>1</v>
      </c>
      <c r="L178" s="30"/>
      <c r="M178" s="183" t="s">
        <v>1</v>
      </c>
      <c r="N178" s="184" t="s">
        <v>39</v>
      </c>
      <c r="O178" s="185"/>
      <c r="P178" s="186">
        <f>O178*H178</f>
        <v>0</v>
      </c>
      <c r="Q178" s="186">
        <v>0</v>
      </c>
      <c r="R178" s="186">
        <f>Q178*H178</f>
        <v>0</v>
      </c>
      <c r="S178" s="186">
        <v>0</v>
      </c>
      <c r="T178" s="187">
        <f>S178*H178</f>
        <v>0</v>
      </c>
      <c r="AR178" s="155" t="s">
        <v>192</v>
      </c>
      <c r="AT178" s="155" t="s">
        <v>207</v>
      </c>
      <c r="AU178" s="155" t="s">
        <v>84</v>
      </c>
      <c r="AY178" s="15" t="s">
        <v>193</v>
      </c>
      <c r="BE178" s="156">
        <f>IF(N178="základní",J178,0)</f>
        <v>0</v>
      </c>
      <c r="BF178" s="156">
        <f>IF(N178="snížená",J178,0)</f>
        <v>0</v>
      </c>
      <c r="BG178" s="156">
        <f>IF(N178="zákl. přenesená",J178,0)</f>
        <v>0</v>
      </c>
      <c r="BH178" s="156">
        <f>IF(N178="sníž. přenesená",J178,0)</f>
        <v>0</v>
      </c>
      <c r="BI178" s="156">
        <f>IF(N178="nulová",J178,0)</f>
        <v>0</v>
      </c>
      <c r="BJ178" s="15" t="s">
        <v>82</v>
      </c>
      <c r="BK178" s="156">
        <f>ROUND(I178*H178,2)</f>
        <v>0</v>
      </c>
      <c r="BL178" s="15" t="s">
        <v>192</v>
      </c>
      <c r="BM178" s="155" t="s">
        <v>329</v>
      </c>
    </row>
    <row r="179" spans="2:65" s="1" customFormat="1" ht="6.95" customHeight="1">
      <c r="B179" s="42"/>
      <c r="C179" s="43"/>
      <c r="D179" s="43"/>
      <c r="E179" s="43"/>
      <c r="F179" s="43"/>
      <c r="G179" s="43"/>
      <c r="H179" s="43"/>
      <c r="I179" s="43"/>
      <c r="J179" s="43"/>
      <c r="K179" s="43"/>
      <c r="L179" s="30"/>
    </row>
  </sheetData>
  <autoFilter ref="C133:K178" xr:uid="{00000000-0009-0000-0000-000006000000}"/>
  <mergeCells count="14">
    <mergeCell ref="D112:F112"/>
    <mergeCell ref="E124:H124"/>
    <mergeCell ref="E126:H126"/>
    <mergeCell ref="L2:V2"/>
    <mergeCell ref="E87:H87"/>
    <mergeCell ref="D108:F108"/>
    <mergeCell ref="D109:F109"/>
    <mergeCell ref="D110:F110"/>
    <mergeCell ref="D111:F111"/>
    <mergeCell ref="E7:H7"/>
    <mergeCell ref="E9:H9"/>
    <mergeCell ref="E18:H18"/>
    <mergeCell ref="E27:H27"/>
    <mergeCell ref="E85:H85"/>
  </mergeCells>
  <hyperlinks>
    <hyperlink ref="F155" r:id="rId1" xr:uid="{00000000-0004-0000-06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15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102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821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31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tr">
        <f>IF('Rekapitulace stavby'!AN10="","",'Rekapitulace stavby'!AN10)</f>
        <v/>
      </c>
      <c r="L14" s="30"/>
    </row>
    <row r="15" spans="2:46" s="1" customFormat="1" ht="18" customHeight="1">
      <c r="B15" s="30"/>
      <c r="E15" s="23" t="str">
        <f>IF('Rekapitulace stavby'!E11="","",'Rekapitulace stavby'!E11)</f>
        <v>Dopravní podnik města Jihlavy, a.s.</v>
      </c>
      <c r="I15" s="25" t="s">
        <v>27</v>
      </c>
      <c r="J15" s="23" t="str">
        <f>IF('Rekapitulace stavby'!AN11="","",'Rekapitulace stavby'!AN11)</f>
        <v/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J107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ROUND((SUM(BE107:BE114) + SUM(BE134:BE153)),  2)</f>
        <v>0</v>
      </c>
      <c r="I35" s="92">
        <v>0.21</v>
      </c>
      <c r="J35" s="91">
        <f>ROUND(((SUM(BE107:BE114) + SUM(BE134:BE153))*I35),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ROUND((SUM(BF107:BF114) + SUM(BF134:BF153)),  2)</f>
        <v>0</v>
      </c>
      <c r="I36" s="92">
        <v>0.15</v>
      </c>
      <c r="J36" s="91">
        <f>ROUND(((SUM(BF107:BF114) + SUM(BF134:BF153))*I36),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ROUND((SUM(BG107:BG114) + SUM(BG134:BG153)),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ROUND((SUM(BH107:BH114) + SUM(BH134:BH153)),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ROUND((SUM(BI107:BI114) + SUM(BI134:BI153)),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PS 001.7 - Dálkové ovládání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 xml:space="preserve"> 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J134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161</v>
      </c>
      <c r="E97" s="106"/>
      <c r="F97" s="106"/>
      <c r="G97" s="106"/>
      <c r="H97" s="106"/>
      <c r="I97" s="106"/>
      <c r="J97" s="107">
        <f>J135</f>
        <v>0</v>
      </c>
      <c r="L97" s="104"/>
    </row>
    <row r="98" spans="2:65" s="9" customFormat="1" ht="19.899999999999999" customHeight="1">
      <c r="B98" s="108"/>
      <c r="D98" s="109" t="s">
        <v>357</v>
      </c>
      <c r="E98" s="110"/>
      <c r="F98" s="110"/>
      <c r="G98" s="110"/>
      <c r="H98" s="110"/>
      <c r="I98" s="110"/>
      <c r="J98" s="111">
        <f>J136</f>
        <v>0</v>
      </c>
      <c r="L98" s="108"/>
    </row>
    <row r="99" spans="2:65" s="8" customFormat="1" ht="24.95" customHeight="1">
      <c r="B99" s="104"/>
      <c r="D99" s="105" t="s">
        <v>359</v>
      </c>
      <c r="E99" s="106"/>
      <c r="F99" s="106"/>
      <c r="G99" s="106"/>
      <c r="H99" s="106"/>
      <c r="I99" s="106"/>
      <c r="J99" s="107">
        <f>J141</f>
        <v>0</v>
      </c>
      <c r="L99" s="104"/>
    </row>
    <row r="100" spans="2:65" s="8" customFormat="1" ht="24.95" customHeight="1">
      <c r="B100" s="104"/>
      <c r="D100" s="105" t="s">
        <v>157</v>
      </c>
      <c r="E100" s="106"/>
      <c r="F100" s="106"/>
      <c r="G100" s="106"/>
      <c r="H100" s="106"/>
      <c r="I100" s="106"/>
      <c r="J100" s="107">
        <f>J143</f>
        <v>0</v>
      </c>
      <c r="L100" s="104"/>
    </row>
    <row r="101" spans="2:65" s="9" customFormat="1" ht="19.899999999999999" customHeight="1">
      <c r="B101" s="108"/>
      <c r="D101" s="109" t="s">
        <v>822</v>
      </c>
      <c r="E101" s="110"/>
      <c r="F101" s="110"/>
      <c r="G101" s="110"/>
      <c r="H101" s="110"/>
      <c r="I101" s="110"/>
      <c r="J101" s="111">
        <f>J144</f>
        <v>0</v>
      </c>
      <c r="L101" s="108"/>
    </row>
    <row r="102" spans="2:65" s="8" customFormat="1" ht="24.95" customHeight="1">
      <c r="B102" s="104"/>
      <c r="D102" s="105" t="s">
        <v>164</v>
      </c>
      <c r="E102" s="106"/>
      <c r="F102" s="106"/>
      <c r="G102" s="106"/>
      <c r="H102" s="106"/>
      <c r="I102" s="106"/>
      <c r="J102" s="107">
        <f>J149</f>
        <v>0</v>
      </c>
      <c r="L102" s="104"/>
    </row>
    <row r="103" spans="2:65" s="9" customFormat="1" ht="19.899999999999999" customHeight="1">
      <c r="B103" s="108"/>
      <c r="D103" s="109" t="s">
        <v>165</v>
      </c>
      <c r="E103" s="110"/>
      <c r="F103" s="110"/>
      <c r="G103" s="110"/>
      <c r="H103" s="110"/>
      <c r="I103" s="110"/>
      <c r="J103" s="111">
        <f>J150</f>
        <v>0</v>
      </c>
      <c r="L103" s="108"/>
    </row>
    <row r="104" spans="2:65" s="9" customFormat="1" ht="19.899999999999999" customHeight="1">
      <c r="B104" s="108"/>
      <c r="D104" s="109" t="s">
        <v>167</v>
      </c>
      <c r="E104" s="110"/>
      <c r="F104" s="110"/>
      <c r="G104" s="110"/>
      <c r="H104" s="110"/>
      <c r="I104" s="110"/>
      <c r="J104" s="111">
        <f>J152</f>
        <v>0</v>
      </c>
      <c r="L104" s="108"/>
    </row>
    <row r="105" spans="2:65" s="1" customFormat="1" ht="21.75" customHeight="1">
      <c r="B105" s="30"/>
      <c r="L105" s="30"/>
    </row>
    <row r="106" spans="2:65" s="1" customFormat="1" ht="6.95" customHeight="1">
      <c r="B106" s="30"/>
      <c r="L106" s="30"/>
    </row>
    <row r="107" spans="2:65" s="1" customFormat="1" ht="29.25" customHeight="1">
      <c r="B107" s="30"/>
      <c r="C107" s="103" t="s">
        <v>168</v>
      </c>
      <c r="J107" s="112">
        <f>ROUND(J108 + J109 + J110 + J111 + J112 + J113,2)</f>
        <v>0</v>
      </c>
      <c r="L107" s="30"/>
      <c r="N107" s="113" t="s">
        <v>38</v>
      </c>
    </row>
    <row r="108" spans="2:65" s="1" customFormat="1" ht="18" customHeight="1">
      <c r="B108" s="114"/>
      <c r="C108" s="115"/>
      <c r="D108" s="240" t="s">
        <v>169</v>
      </c>
      <c r="E108" s="241"/>
      <c r="F108" s="241"/>
      <c r="G108" s="115"/>
      <c r="H108" s="115"/>
      <c r="I108" s="115"/>
      <c r="J108" s="117">
        <v>0</v>
      </c>
      <c r="K108" s="115"/>
      <c r="L108" s="114"/>
      <c r="M108" s="115"/>
      <c r="N108" s="118" t="s">
        <v>39</v>
      </c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9" t="s">
        <v>144</v>
      </c>
      <c r="AZ108" s="115"/>
      <c r="BA108" s="115"/>
      <c r="BB108" s="115"/>
      <c r="BC108" s="115"/>
      <c r="BD108" s="115"/>
      <c r="BE108" s="120">
        <f t="shared" ref="BE108:BE113" si="0">IF(N108="základní",J108,0)</f>
        <v>0</v>
      </c>
      <c r="BF108" s="120">
        <f t="shared" ref="BF108:BF113" si="1">IF(N108="snížená",J108,0)</f>
        <v>0</v>
      </c>
      <c r="BG108" s="120">
        <f t="shared" ref="BG108:BG113" si="2">IF(N108="zákl. přenesená",J108,0)</f>
        <v>0</v>
      </c>
      <c r="BH108" s="120">
        <f t="shared" ref="BH108:BH113" si="3">IF(N108="sníž. přenesená",J108,0)</f>
        <v>0</v>
      </c>
      <c r="BI108" s="120">
        <f t="shared" ref="BI108:BI113" si="4">IF(N108="nulová",J108,0)</f>
        <v>0</v>
      </c>
      <c r="BJ108" s="119" t="s">
        <v>82</v>
      </c>
      <c r="BK108" s="115"/>
      <c r="BL108" s="115"/>
      <c r="BM108" s="115"/>
    </row>
    <row r="109" spans="2:65" s="1" customFormat="1" ht="18" customHeight="1">
      <c r="B109" s="114"/>
      <c r="C109" s="115"/>
      <c r="D109" s="240" t="s">
        <v>170</v>
      </c>
      <c r="E109" s="241"/>
      <c r="F109" s="241"/>
      <c r="G109" s="115"/>
      <c r="H109" s="115"/>
      <c r="I109" s="115"/>
      <c r="J109" s="117">
        <v>0</v>
      </c>
      <c r="K109" s="115"/>
      <c r="L109" s="114"/>
      <c r="M109" s="115"/>
      <c r="N109" s="118" t="s">
        <v>39</v>
      </c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9" t="s">
        <v>144</v>
      </c>
      <c r="AZ109" s="115"/>
      <c r="BA109" s="115"/>
      <c r="BB109" s="115"/>
      <c r="BC109" s="115"/>
      <c r="BD109" s="115"/>
      <c r="BE109" s="120">
        <f t="shared" si="0"/>
        <v>0</v>
      </c>
      <c r="BF109" s="120">
        <f t="shared" si="1"/>
        <v>0</v>
      </c>
      <c r="BG109" s="120">
        <f t="shared" si="2"/>
        <v>0</v>
      </c>
      <c r="BH109" s="120">
        <f t="shared" si="3"/>
        <v>0</v>
      </c>
      <c r="BI109" s="120">
        <f t="shared" si="4"/>
        <v>0</v>
      </c>
      <c r="BJ109" s="119" t="s">
        <v>82</v>
      </c>
      <c r="BK109" s="115"/>
      <c r="BL109" s="115"/>
      <c r="BM109" s="115"/>
    </row>
    <row r="110" spans="2:65" s="1" customFormat="1" ht="18" customHeight="1">
      <c r="B110" s="114"/>
      <c r="C110" s="115"/>
      <c r="D110" s="240" t="s">
        <v>171</v>
      </c>
      <c r="E110" s="241"/>
      <c r="F110" s="241"/>
      <c r="G110" s="115"/>
      <c r="H110" s="115"/>
      <c r="I110" s="115"/>
      <c r="J110" s="117">
        <v>0</v>
      </c>
      <c r="K110" s="115"/>
      <c r="L110" s="114"/>
      <c r="M110" s="115"/>
      <c r="N110" s="118" t="s">
        <v>39</v>
      </c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9" t="s">
        <v>144</v>
      </c>
      <c r="AZ110" s="115"/>
      <c r="BA110" s="115"/>
      <c r="BB110" s="115"/>
      <c r="BC110" s="115"/>
      <c r="BD110" s="115"/>
      <c r="BE110" s="120">
        <f t="shared" si="0"/>
        <v>0</v>
      </c>
      <c r="BF110" s="120">
        <f t="shared" si="1"/>
        <v>0</v>
      </c>
      <c r="BG110" s="120">
        <f t="shared" si="2"/>
        <v>0</v>
      </c>
      <c r="BH110" s="120">
        <f t="shared" si="3"/>
        <v>0</v>
      </c>
      <c r="BI110" s="120">
        <f t="shared" si="4"/>
        <v>0</v>
      </c>
      <c r="BJ110" s="119" t="s">
        <v>82</v>
      </c>
      <c r="BK110" s="115"/>
      <c r="BL110" s="115"/>
      <c r="BM110" s="115"/>
    </row>
    <row r="111" spans="2:65" s="1" customFormat="1" ht="18" customHeight="1">
      <c r="B111" s="114"/>
      <c r="C111" s="115"/>
      <c r="D111" s="240" t="s">
        <v>172</v>
      </c>
      <c r="E111" s="241"/>
      <c r="F111" s="241"/>
      <c r="G111" s="115"/>
      <c r="H111" s="115"/>
      <c r="I111" s="115"/>
      <c r="J111" s="117">
        <v>0</v>
      </c>
      <c r="K111" s="115"/>
      <c r="L111" s="114"/>
      <c r="M111" s="115"/>
      <c r="N111" s="118" t="s">
        <v>39</v>
      </c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9" t="s">
        <v>144</v>
      </c>
      <c r="AZ111" s="115"/>
      <c r="BA111" s="115"/>
      <c r="BB111" s="115"/>
      <c r="BC111" s="115"/>
      <c r="BD111" s="115"/>
      <c r="BE111" s="120">
        <f t="shared" si="0"/>
        <v>0</v>
      </c>
      <c r="BF111" s="120">
        <f t="shared" si="1"/>
        <v>0</v>
      </c>
      <c r="BG111" s="120">
        <f t="shared" si="2"/>
        <v>0</v>
      </c>
      <c r="BH111" s="120">
        <f t="shared" si="3"/>
        <v>0</v>
      </c>
      <c r="BI111" s="120">
        <f t="shared" si="4"/>
        <v>0</v>
      </c>
      <c r="BJ111" s="119" t="s">
        <v>82</v>
      </c>
      <c r="BK111" s="115"/>
      <c r="BL111" s="115"/>
      <c r="BM111" s="115"/>
    </row>
    <row r="112" spans="2:65" s="1" customFormat="1" ht="18" customHeight="1">
      <c r="B112" s="114"/>
      <c r="C112" s="115"/>
      <c r="D112" s="240" t="s">
        <v>173</v>
      </c>
      <c r="E112" s="241"/>
      <c r="F112" s="241"/>
      <c r="G112" s="115"/>
      <c r="H112" s="115"/>
      <c r="I112" s="115"/>
      <c r="J112" s="117">
        <v>0</v>
      </c>
      <c r="K112" s="115"/>
      <c r="L112" s="114"/>
      <c r="M112" s="115"/>
      <c r="N112" s="118" t="s">
        <v>39</v>
      </c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9" t="s">
        <v>144</v>
      </c>
      <c r="AZ112" s="115"/>
      <c r="BA112" s="115"/>
      <c r="BB112" s="115"/>
      <c r="BC112" s="115"/>
      <c r="BD112" s="115"/>
      <c r="BE112" s="120">
        <f t="shared" si="0"/>
        <v>0</v>
      </c>
      <c r="BF112" s="120">
        <f t="shared" si="1"/>
        <v>0</v>
      </c>
      <c r="BG112" s="120">
        <f t="shared" si="2"/>
        <v>0</v>
      </c>
      <c r="BH112" s="120">
        <f t="shared" si="3"/>
        <v>0</v>
      </c>
      <c r="BI112" s="120">
        <f t="shared" si="4"/>
        <v>0</v>
      </c>
      <c r="BJ112" s="119" t="s">
        <v>82</v>
      </c>
      <c r="BK112" s="115"/>
      <c r="BL112" s="115"/>
      <c r="BM112" s="115"/>
    </row>
    <row r="113" spans="2:65" s="1" customFormat="1" ht="18" customHeight="1">
      <c r="B113" s="114"/>
      <c r="C113" s="115"/>
      <c r="D113" s="116" t="s">
        <v>174</v>
      </c>
      <c r="E113" s="115"/>
      <c r="F113" s="115"/>
      <c r="G113" s="115"/>
      <c r="H113" s="115"/>
      <c r="I113" s="115"/>
      <c r="J113" s="117">
        <f>ROUND(J30*T113,2)</f>
        <v>0</v>
      </c>
      <c r="K113" s="115"/>
      <c r="L113" s="114"/>
      <c r="M113" s="115"/>
      <c r="N113" s="118" t="s">
        <v>39</v>
      </c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9" t="s">
        <v>175</v>
      </c>
      <c r="AZ113" s="115"/>
      <c r="BA113" s="115"/>
      <c r="BB113" s="115"/>
      <c r="BC113" s="115"/>
      <c r="BD113" s="115"/>
      <c r="BE113" s="120">
        <f t="shared" si="0"/>
        <v>0</v>
      </c>
      <c r="BF113" s="120">
        <f t="shared" si="1"/>
        <v>0</v>
      </c>
      <c r="BG113" s="120">
        <f t="shared" si="2"/>
        <v>0</v>
      </c>
      <c r="BH113" s="120">
        <f t="shared" si="3"/>
        <v>0</v>
      </c>
      <c r="BI113" s="120">
        <f t="shared" si="4"/>
        <v>0</v>
      </c>
      <c r="BJ113" s="119" t="s">
        <v>82</v>
      </c>
      <c r="BK113" s="115"/>
      <c r="BL113" s="115"/>
      <c r="BM113" s="115"/>
    </row>
    <row r="114" spans="2:65" s="1" customFormat="1" ht="11.25">
      <c r="B114" s="30"/>
      <c r="L114" s="30"/>
    </row>
    <row r="115" spans="2:65" s="1" customFormat="1" ht="29.25" customHeight="1">
      <c r="B115" s="30"/>
      <c r="C115" s="121" t="s">
        <v>176</v>
      </c>
      <c r="D115" s="93"/>
      <c r="E115" s="93"/>
      <c r="F115" s="93"/>
      <c r="G115" s="93"/>
      <c r="H115" s="93"/>
      <c r="I115" s="93"/>
      <c r="J115" s="122">
        <f>ROUND(J96+J107,2)</f>
        <v>0</v>
      </c>
      <c r="K115" s="93"/>
      <c r="L115" s="30"/>
    </row>
    <row r="116" spans="2:65" s="1" customFormat="1" ht="6.95" customHeight="1">
      <c r="B116" s="42"/>
      <c r="C116" s="43"/>
      <c r="D116" s="43"/>
      <c r="E116" s="43"/>
      <c r="F116" s="43"/>
      <c r="G116" s="43"/>
      <c r="H116" s="43"/>
      <c r="I116" s="43"/>
      <c r="J116" s="43"/>
      <c r="K116" s="43"/>
      <c r="L116" s="30"/>
    </row>
    <row r="120" spans="2:65" s="1" customFormat="1" ht="6.95" customHeight="1">
      <c r="B120" s="44"/>
      <c r="C120" s="45"/>
      <c r="D120" s="45"/>
      <c r="E120" s="45"/>
      <c r="F120" s="45"/>
      <c r="G120" s="45"/>
      <c r="H120" s="45"/>
      <c r="I120" s="45"/>
      <c r="J120" s="45"/>
      <c r="K120" s="45"/>
      <c r="L120" s="30"/>
    </row>
    <row r="121" spans="2:65" s="1" customFormat="1" ht="24.95" customHeight="1">
      <c r="B121" s="30"/>
      <c r="C121" s="19" t="s">
        <v>177</v>
      </c>
      <c r="L121" s="30"/>
    </row>
    <row r="122" spans="2:65" s="1" customFormat="1" ht="6.95" customHeight="1">
      <c r="B122" s="30"/>
      <c r="L122" s="30"/>
    </row>
    <row r="123" spans="2:65" s="1" customFormat="1" ht="12" customHeight="1">
      <c r="B123" s="30"/>
      <c r="C123" s="25" t="s">
        <v>16</v>
      </c>
      <c r="L123" s="30"/>
    </row>
    <row r="124" spans="2:65" s="1" customFormat="1" ht="16.5" customHeight="1">
      <c r="B124" s="30"/>
      <c r="E124" s="236" t="str">
        <f>E7</f>
        <v>Jihozápadní trolejbusová tangenta Jihlava</v>
      </c>
      <c r="F124" s="237"/>
      <c r="G124" s="237"/>
      <c r="H124" s="237"/>
      <c r="L124" s="30"/>
    </row>
    <row r="125" spans="2:65" s="1" customFormat="1" ht="12" customHeight="1">
      <c r="B125" s="30"/>
      <c r="C125" s="25" t="s">
        <v>148</v>
      </c>
      <c r="L125" s="30"/>
    </row>
    <row r="126" spans="2:65" s="1" customFormat="1" ht="16.5" customHeight="1">
      <c r="B126" s="30"/>
      <c r="E126" s="201" t="str">
        <f>E9</f>
        <v>PS 001.7 - Dálkové ovládání</v>
      </c>
      <c r="F126" s="238"/>
      <c r="G126" s="238"/>
      <c r="H126" s="238"/>
      <c r="L126" s="30"/>
    </row>
    <row r="127" spans="2:65" s="1" customFormat="1" ht="6.95" customHeight="1">
      <c r="B127" s="30"/>
      <c r="L127" s="30"/>
    </row>
    <row r="128" spans="2:65" s="1" customFormat="1" ht="12" customHeight="1">
      <c r="B128" s="30"/>
      <c r="C128" s="25" t="s">
        <v>20</v>
      </c>
      <c r="F128" s="23" t="str">
        <f>F12</f>
        <v xml:space="preserve"> </v>
      </c>
      <c r="I128" s="25" t="s">
        <v>22</v>
      </c>
      <c r="J128" s="50" t="str">
        <f>IF(J12="","",J12)</f>
        <v>26. 10. 2023</v>
      </c>
      <c r="L128" s="30"/>
    </row>
    <row r="129" spans="2:65" s="1" customFormat="1" ht="6.95" customHeight="1">
      <c r="B129" s="30"/>
      <c r="L129" s="30"/>
    </row>
    <row r="130" spans="2:65" s="1" customFormat="1" ht="15.2" customHeight="1">
      <c r="B130" s="30"/>
      <c r="C130" s="25" t="s">
        <v>24</v>
      </c>
      <c r="F130" s="23" t="str">
        <f>E15</f>
        <v>Dopravní podnik města Jihlavy, a.s.</v>
      </c>
      <c r="I130" s="25" t="s">
        <v>30</v>
      </c>
      <c r="J130" s="28" t="str">
        <f>E21</f>
        <v xml:space="preserve"> </v>
      </c>
      <c r="L130" s="30"/>
    </row>
    <row r="131" spans="2:65" s="1" customFormat="1" ht="15.2" customHeight="1">
      <c r="B131" s="30"/>
      <c r="C131" s="25" t="s">
        <v>28</v>
      </c>
      <c r="F131" s="23" t="str">
        <f>IF(E18="","",E18)</f>
        <v>Vyplň údaj</v>
      </c>
      <c r="I131" s="25" t="s">
        <v>32</v>
      </c>
      <c r="J131" s="28" t="str">
        <f>E24</f>
        <v xml:space="preserve"> </v>
      </c>
      <c r="L131" s="30"/>
    </row>
    <row r="132" spans="2:65" s="1" customFormat="1" ht="10.35" customHeight="1">
      <c r="B132" s="30"/>
      <c r="L132" s="30"/>
    </row>
    <row r="133" spans="2:65" s="10" customFormat="1" ht="29.25" customHeight="1">
      <c r="B133" s="123"/>
      <c r="C133" s="124" t="s">
        <v>178</v>
      </c>
      <c r="D133" s="125" t="s">
        <v>59</v>
      </c>
      <c r="E133" s="125" t="s">
        <v>55</v>
      </c>
      <c r="F133" s="125" t="s">
        <v>56</v>
      </c>
      <c r="G133" s="125" t="s">
        <v>179</v>
      </c>
      <c r="H133" s="125" t="s">
        <v>180</v>
      </c>
      <c r="I133" s="125" t="s">
        <v>181</v>
      </c>
      <c r="J133" s="125" t="s">
        <v>154</v>
      </c>
      <c r="K133" s="126" t="s">
        <v>182</v>
      </c>
      <c r="L133" s="123"/>
      <c r="M133" s="57" t="s">
        <v>1</v>
      </c>
      <c r="N133" s="58" t="s">
        <v>38</v>
      </c>
      <c r="O133" s="58" t="s">
        <v>183</v>
      </c>
      <c r="P133" s="58" t="s">
        <v>184</v>
      </c>
      <c r="Q133" s="58" t="s">
        <v>185</v>
      </c>
      <c r="R133" s="58" t="s">
        <v>186</v>
      </c>
      <c r="S133" s="58" t="s">
        <v>187</v>
      </c>
      <c r="T133" s="59" t="s">
        <v>188</v>
      </c>
    </row>
    <row r="134" spans="2:65" s="1" customFormat="1" ht="22.9" customHeight="1">
      <c r="B134" s="30"/>
      <c r="C134" s="62" t="s">
        <v>189</v>
      </c>
      <c r="J134" s="127">
        <f>BK134</f>
        <v>0</v>
      </c>
      <c r="L134" s="30"/>
      <c r="M134" s="60"/>
      <c r="N134" s="51"/>
      <c r="O134" s="51"/>
      <c r="P134" s="128">
        <f>P135+P141+P143+P149</f>
        <v>0</v>
      </c>
      <c r="Q134" s="51"/>
      <c r="R134" s="128">
        <f>R135+R141+R143+R149</f>
        <v>0</v>
      </c>
      <c r="S134" s="51"/>
      <c r="T134" s="129">
        <f>T135+T141+T143+T149</f>
        <v>0</v>
      </c>
      <c r="AT134" s="15" t="s">
        <v>73</v>
      </c>
      <c r="AU134" s="15" t="s">
        <v>156</v>
      </c>
      <c r="BK134" s="130">
        <f>BK135+BK141+BK143+BK149</f>
        <v>0</v>
      </c>
    </row>
    <row r="135" spans="2:65" s="11" customFormat="1" ht="25.9" customHeight="1">
      <c r="B135" s="131"/>
      <c r="D135" s="132" t="s">
        <v>73</v>
      </c>
      <c r="E135" s="133" t="s">
        <v>196</v>
      </c>
      <c r="F135" s="133" t="s">
        <v>263</v>
      </c>
      <c r="I135" s="134"/>
      <c r="J135" s="135">
        <f>BK135</f>
        <v>0</v>
      </c>
      <c r="L135" s="131"/>
      <c r="M135" s="136"/>
      <c r="P135" s="137">
        <f>P136</f>
        <v>0</v>
      </c>
      <c r="R135" s="137">
        <f>R136</f>
        <v>0</v>
      </c>
      <c r="T135" s="138">
        <f>T136</f>
        <v>0</v>
      </c>
      <c r="AR135" s="132" t="s">
        <v>203</v>
      </c>
      <c r="AT135" s="139" t="s">
        <v>73</v>
      </c>
      <c r="AU135" s="139" t="s">
        <v>74</v>
      </c>
      <c r="AY135" s="132" t="s">
        <v>193</v>
      </c>
      <c r="BK135" s="140">
        <f>BK136</f>
        <v>0</v>
      </c>
    </row>
    <row r="136" spans="2:65" s="11" customFormat="1" ht="22.9" customHeight="1">
      <c r="B136" s="131"/>
      <c r="D136" s="132" t="s">
        <v>73</v>
      </c>
      <c r="E136" s="141" t="s">
        <v>440</v>
      </c>
      <c r="F136" s="141" t="s">
        <v>441</v>
      </c>
      <c r="I136" s="134"/>
      <c r="J136" s="142">
        <f>BK136</f>
        <v>0</v>
      </c>
      <c r="L136" s="131"/>
      <c r="M136" s="136"/>
      <c r="P136" s="137">
        <f>SUM(P137:P140)</f>
        <v>0</v>
      </c>
      <c r="R136" s="137">
        <f>SUM(R137:R140)</f>
        <v>0</v>
      </c>
      <c r="T136" s="138">
        <f>SUM(T137:T140)</f>
        <v>0</v>
      </c>
      <c r="AR136" s="132" t="s">
        <v>203</v>
      </c>
      <c r="AT136" s="139" t="s">
        <v>73</v>
      </c>
      <c r="AU136" s="139" t="s">
        <v>82</v>
      </c>
      <c r="AY136" s="132" t="s">
        <v>193</v>
      </c>
      <c r="BK136" s="140">
        <f>SUM(BK137:BK140)</f>
        <v>0</v>
      </c>
    </row>
    <row r="137" spans="2:65" s="1" customFormat="1" ht="16.5" customHeight="1">
      <c r="B137" s="114"/>
      <c r="C137" s="157" t="s">
        <v>82</v>
      </c>
      <c r="D137" s="157" t="s">
        <v>207</v>
      </c>
      <c r="E137" s="158" t="s">
        <v>823</v>
      </c>
      <c r="F137" s="159" t="s">
        <v>824</v>
      </c>
      <c r="G137" s="160" t="s">
        <v>221</v>
      </c>
      <c r="H137" s="161">
        <v>220</v>
      </c>
      <c r="I137" s="162"/>
      <c r="J137" s="163">
        <f>ROUND(I137*H137,2)</f>
        <v>0</v>
      </c>
      <c r="K137" s="159" t="s">
        <v>1</v>
      </c>
      <c r="L137" s="30"/>
      <c r="M137" s="164" t="s">
        <v>1</v>
      </c>
      <c r="N137" s="113" t="s">
        <v>39</v>
      </c>
      <c r="P137" s="153">
        <f>O137*H137</f>
        <v>0</v>
      </c>
      <c r="Q137" s="153">
        <v>0</v>
      </c>
      <c r="R137" s="153">
        <f>Q137*H137</f>
        <v>0</v>
      </c>
      <c r="S137" s="153">
        <v>0</v>
      </c>
      <c r="T137" s="154">
        <f>S137*H137</f>
        <v>0</v>
      </c>
      <c r="AR137" s="155" t="s">
        <v>268</v>
      </c>
      <c r="AT137" s="155" t="s">
        <v>207</v>
      </c>
      <c r="AU137" s="155" t="s">
        <v>84</v>
      </c>
      <c r="AY137" s="15" t="s">
        <v>193</v>
      </c>
      <c r="BE137" s="156">
        <f>IF(N137="základní",J137,0)</f>
        <v>0</v>
      </c>
      <c r="BF137" s="156">
        <f>IF(N137="snížená",J137,0)</f>
        <v>0</v>
      </c>
      <c r="BG137" s="156">
        <f>IF(N137="zákl. přenesená",J137,0)</f>
        <v>0</v>
      </c>
      <c r="BH137" s="156">
        <f>IF(N137="sníž. přenesená",J137,0)</f>
        <v>0</v>
      </c>
      <c r="BI137" s="156">
        <f>IF(N137="nulová",J137,0)</f>
        <v>0</v>
      </c>
      <c r="BJ137" s="15" t="s">
        <v>82</v>
      </c>
      <c r="BK137" s="156">
        <f>ROUND(I137*H137,2)</f>
        <v>0</v>
      </c>
      <c r="BL137" s="15" t="s">
        <v>268</v>
      </c>
      <c r="BM137" s="155" t="s">
        <v>84</v>
      </c>
    </row>
    <row r="138" spans="2:65" s="1" customFormat="1" ht="16.5" customHeight="1">
      <c r="B138" s="114"/>
      <c r="C138" s="143" t="s">
        <v>84</v>
      </c>
      <c r="D138" s="143" t="s">
        <v>196</v>
      </c>
      <c r="E138" s="144" t="s">
        <v>825</v>
      </c>
      <c r="F138" s="145" t="s">
        <v>826</v>
      </c>
      <c r="G138" s="146" t="s">
        <v>221</v>
      </c>
      <c r="H138" s="147">
        <v>220</v>
      </c>
      <c r="I138" s="148"/>
      <c r="J138" s="149">
        <f>ROUND(I138*H138,2)</f>
        <v>0</v>
      </c>
      <c r="K138" s="145" t="s">
        <v>1</v>
      </c>
      <c r="L138" s="150"/>
      <c r="M138" s="151" t="s">
        <v>1</v>
      </c>
      <c r="N138" s="152" t="s">
        <v>39</v>
      </c>
      <c r="P138" s="153">
        <f>O138*H138</f>
        <v>0</v>
      </c>
      <c r="Q138" s="153">
        <v>0</v>
      </c>
      <c r="R138" s="153">
        <f>Q138*H138</f>
        <v>0</v>
      </c>
      <c r="S138" s="153">
        <v>0</v>
      </c>
      <c r="T138" s="154">
        <f>S138*H138</f>
        <v>0</v>
      </c>
      <c r="AR138" s="155" t="s">
        <v>273</v>
      </c>
      <c r="AT138" s="155" t="s">
        <v>196</v>
      </c>
      <c r="AU138" s="155" t="s">
        <v>84</v>
      </c>
      <c r="AY138" s="15" t="s">
        <v>193</v>
      </c>
      <c r="BE138" s="156">
        <f>IF(N138="základní",J138,0)</f>
        <v>0</v>
      </c>
      <c r="BF138" s="156">
        <f>IF(N138="snížená",J138,0)</f>
        <v>0</v>
      </c>
      <c r="BG138" s="156">
        <f>IF(N138="zákl. přenesená",J138,0)</f>
        <v>0</v>
      </c>
      <c r="BH138" s="156">
        <f>IF(N138="sníž. přenesená",J138,0)</f>
        <v>0</v>
      </c>
      <c r="BI138" s="156">
        <f>IF(N138="nulová",J138,0)</f>
        <v>0</v>
      </c>
      <c r="BJ138" s="15" t="s">
        <v>82</v>
      </c>
      <c r="BK138" s="156">
        <f>ROUND(I138*H138,2)</f>
        <v>0</v>
      </c>
      <c r="BL138" s="15" t="s">
        <v>268</v>
      </c>
      <c r="BM138" s="155" t="s">
        <v>192</v>
      </c>
    </row>
    <row r="139" spans="2:65" s="1" customFormat="1" ht="21.75" customHeight="1">
      <c r="B139" s="114"/>
      <c r="C139" s="157" t="s">
        <v>203</v>
      </c>
      <c r="D139" s="157" t="s">
        <v>207</v>
      </c>
      <c r="E139" s="158" t="s">
        <v>827</v>
      </c>
      <c r="F139" s="159" t="s">
        <v>828</v>
      </c>
      <c r="G139" s="160" t="s">
        <v>258</v>
      </c>
      <c r="H139" s="161">
        <v>2</v>
      </c>
      <c r="I139" s="162"/>
      <c r="J139" s="163">
        <f>ROUND(I139*H139,2)</f>
        <v>0</v>
      </c>
      <c r="K139" s="159" t="s">
        <v>1</v>
      </c>
      <c r="L139" s="30"/>
      <c r="M139" s="164" t="s">
        <v>1</v>
      </c>
      <c r="N139" s="113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268</v>
      </c>
      <c r="AT139" s="155" t="s">
        <v>207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268</v>
      </c>
      <c r="BM139" s="155" t="s">
        <v>206</v>
      </c>
    </row>
    <row r="140" spans="2:65" s="1" customFormat="1" ht="16.5" customHeight="1">
      <c r="B140" s="114"/>
      <c r="C140" s="143" t="s">
        <v>192</v>
      </c>
      <c r="D140" s="143" t="s">
        <v>196</v>
      </c>
      <c r="E140" s="144" t="s">
        <v>829</v>
      </c>
      <c r="F140" s="145" t="s">
        <v>830</v>
      </c>
      <c r="G140" s="146" t="s">
        <v>258</v>
      </c>
      <c r="H140" s="147">
        <v>2</v>
      </c>
      <c r="I140" s="148"/>
      <c r="J140" s="149">
        <f>ROUND(I140*H140,2)</f>
        <v>0</v>
      </c>
      <c r="K140" s="145" t="s">
        <v>1</v>
      </c>
      <c r="L140" s="150"/>
      <c r="M140" s="151" t="s">
        <v>1</v>
      </c>
      <c r="N140" s="152" t="s">
        <v>39</v>
      </c>
      <c r="P140" s="153">
        <f>O140*H140</f>
        <v>0</v>
      </c>
      <c r="Q140" s="153">
        <v>0</v>
      </c>
      <c r="R140" s="153">
        <f>Q140*H140</f>
        <v>0</v>
      </c>
      <c r="S140" s="153">
        <v>0</v>
      </c>
      <c r="T140" s="154">
        <f>S140*H140</f>
        <v>0</v>
      </c>
      <c r="AR140" s="155" t="s">
        <v>273</v>
      </c>
      <c r="AT140" s="155" t="s">
        <v>196</v>
      </c>
      <c r="AU140" s="155" t="s">
        <v>84</v>
      </c>
      <c r="AY140" s="15" t="s">
        <v>193</v>
      </c>
      <c r="BE140" s="156">
        <f>IF(N140="základní",J140,0)</f>
        <v>0</v>
      </c>
      <c r="BF140" s="156">
        <f>IF(N140="snížená",J140,0)</f>
        <v>0</v>
      </c>
      <c r="BG140" s="156">
        <f>IF(N140="zákl. přenesená",J140,0)</f>
        <v>0</v>
      </c>
      <c r="BH140" s="156">
        <f>IF(N140="sníž. přenesená",J140,0)</f>
        <v>0</v>
      </c>
      <c r="BI140" s="156">
        <f>IF(N140="nulová",J140,0)</f>
        <v>0</v>
      </c>
      <c r="BJ140" s="15" t="s">
        <v>82</v>
      </c>
      <c r="BK140" s="156">
        <f>ROUND(I140*H140,2)</f>
        <v>0</v>
      </c>
      <c r="BL140" s="15" t="s">
        <v>268</v>
      </c>
      <c r="BM140" s="155" t="s">
        <v>200</v>
      </c>
    </row>
    <row r="141" spans="2:65" s="11" customFormat="1" ht="25.9" customHeight="1">
      <c r="B141" s="131"/>
      <c r="D141" s="132" t="s">
        <v>73</v>
      </c>
      <c r="E141" s="133" t="s">
        <v>465</v>
      </c>
      <c r="F141" s="133" t="s">
        <v>466</v>
      </c>
      <c r="I141" s="134"/>
      <c r="J141" s="135">
        <f>BK141</f>
        <v>0</v>
      </c>
      <c r="L141" s="131"/>
      <c r="M141" s="136"/>
      <c r="P141" s="137">
        <f>P142</f>
        <v>0</v>
      </c>
      <c r="R141" s="137">
        <f>R142</f>
        <v>0</v>
      </c>
      <c r="T141" s="138">
        <f>T142</f>
        <v>0</v>
      </c>
      <c r="AR141" s="132" t="s">
        <v>192</v>
      </c>
      <c r="AT141" s="139" t="s">
        <v>73</v>
      </c>
      <c r="AU141" s="139" t="s">
        <v>74</v>
      </c>
      <c r="AY141" s="132" t="s">
        <v>193</v>
      </c>
      <c r="BK141" s="140">
        <f>BK142</f>
        <v>0</v>
      </c>
    </row>
    <row r="142" spans="2:65" s="1" customFormat="1" ht="24.2" customHeight="1">
      <c r="B142" s="114"/>
      <c r="C142" s="157" t="s">
        <v>211</v>
      </c>
      <c r="D142" s="157" t="s">
        <v>207</v>
      </c>
      <c r="E142" s="158" t="s">
        <v>757</v>
      </c>
      <c r="F142" s="159" t="s">
        <v>758</v>
      </c>
      <c r="G142" s="160" t="s">
        <v>353</v>
      </c>
      <c r="H142" s="161">
        <v>5</v>
      </c>
      <c r="I142" s="162"/>
      <c r="J142" s="163">
        <f>ROUND(I142*H142,2)</f>
        <v>0</v>
      </c>
      <c r="K142" s="159" t="s">
        <v>1</v>
      </c>
      <c r="L142" s="30"/>
      <c r="M142" s="164" t="s">
        <v>1</v>
      </c>
      <c r="N142" s="113" t="s">
        <v>39</v>
      </c>
      <c r="P142" s="153">
        <f>O142*H142</f>
        <v>0</v>
      </c>
      <c r="Q142" s="153">
        <v>0</v>
      </c>
      <c r="R142" s="153">
        <f>Q142*H142</f>
        <v>0</v>
      </c>
      <c r="S142" s="153">
        <v>0</v>
      </c>
      <c r="T142" s="154">
        <f>S142*H142</f>
        <v>0</v>
      </c>
      <c r="AR142" s="155" t="s">
        <v>470</v>
      </c>
      <c r="AT142" s="155" t="s">
        <v>207</v>
      </c>
      <c r="AU142" s="155" t="s">
        <v>82</v>
      </c>
      <c r="AY142" s="15" t="s">
        <v>193</v>
      </c>
      <c r="BE142" s="156">
        <f>IF(N142="základní",J142,0)</f>
        <v>0</v>
      </c>
      <c r="BF142" s="156">
        <f>IF(N142="snížená",J142,0)</f>
        <v>0</v>
      </c>
      <c r="BG142" s="156">
        <f>IF(N142="zákl. přenesená",J142,0)</f>
        <v>0</v>
      </c>
      <c r="BH142" s="156">
        <f>IF(N142="sníž. přenesená",J142,0)</f>
        <v>0</v>
      </c>
      <c r="BI142" s="156">
        <f>IF(N142="nulová",J142,0)</f>
        <v>0</v>
      </c>
      <c r="BJ142" s="15" t="s">
        <v>82</v>
      </c>
      <c r="BK142" s="156">
        <f>ROUND(I142*H142,2)</f>
        <v>0</v>
      </c>
      <c r="BL142" s="15" t="s">
        <v>470</v>
      </c>
      <c r="BM142" s="155" t="s">
        <v>214</v>
      </c>
    </row>
    <row r="143" spans="2:65" s="11" customFormat="1" ht="25.9" customHeight="1">
      <c r="B143" s="131"/>
      <c r="D143" s="132" t="s">
        <v>73</v>
      </c>
      <c r="E143" s="133" t="s">
        <v>190</v>
      </c>
      <c r="F143" s="133" t="s">
        <v>191</v>
      </c>
      <c r="I143" s="134"/>
      <c r="J143" s="135">
        <f>BK143</f>
        <v>0</v>
      </c>
      <c r="L143" s="131"/>
      <c r="M143" s="136"/>
      <c r="P143" s="137">
        <f>P144</f>
        <v>0</v>
      </c>
      <c r="R143" s="137">
        <f>R144</f>
        <v>0</v>
      </c>
      <c r="T143" s="138">
        <f>T144</f>
        <v>0</v>
      </c>
      <c r="AR143" s="132" t="s">
        <v>192</v>
      </c>
      <c r="AT143" s="139" t="s">
        <v>73</v>
      </c>
      <c r="AU143" s="139" t="s">
        <v>74</v>
      </c>
      <c r="AY143" s="132" t="s">
        <v>193</v>
      </c>
      <c r="BK143" s="140">
        <f>BK144</f>
        <v>0</v>
      </c>
    </row>
    <row r="144" spans="2:65" s="11" customFormat="1" ht="22.9" customHeight="1">
      <c r="B144" s="131"/>
      <c r="D144" s="132" t="s">
        <v>73</v>
      </c>
      <c r="E144" s="141" t="s">
        <v>831</v>
      </c>
      <c r="F144" s="141" t="s">
        <v>832</v>
      </c>
      <c r="I144" s="134"/>
      <c r="J144" s="142">
        <f>BK144</f>
        <v>0</v>
      </c>
      <c r="L144" s="131"/>
      <c r="M144" s="136"/>
      <c r="P144" s="137">
        <f>SUM(P145:P148)</f>
        <v>0</v>
      </c>
      <c r="R144" s="137">
        <f>SUM(R145:R148)</f>
        <v>0</v>
      </c>
      <c r="T144" s="138">
        <f>SUM(T145:T148)</f>
        <v>0</v>
      </c>
      <c r="AR144" s="132" t="s">
        <v>82</v>
      </c>
      <c r="AT144" s="139" t="s">
        <v>73</v>
      </c>
      <c r="AU144" s="139" t="s">
        <v>82</v>
      </c>
      <c r="AY144" s="132" t="s">
        <v>193</v>
      </c>
      <c r="BK144" s="140">
        <f>SUM(BK145:BK148)</f>
        <v>0</v>
      </c>
    </row>
    <row r="145" spans="2:65" s="1" customFormat="1" ht="16.5" customHeight="1">
      <c r="B145" s="114"/>
      <c r="C145" s="143" t="s">
        <v>206</v>
      </c>
      <c r="D145" s="143" t="s">
        <v>196</v>
      </c>
      <c r="E145" s="144" t="s">
        <v>833</v>
      </c>
      <c r="F145" s="145" t="s">
        <v>834</v>
      </c>
      <c r="G145" s="146" t="s">
        <v>258</v>
      </c>
      <c r="H145" s="147">
        <v>1</v>
      </c>
      <c r="I145" s="148"/>
      <c r="J145" s="149">
        <f>ROUND(I145*H145,2)</f>
        <v>0</v>
      </c>
      <c r="K145" s="145" t="s">
        <v>1</v>
      </c>
      <c r="L145" s="150"/>
      <c r="M145" s="151" t="s">
        <v>1</v>
      </c>
      <c r="N145" s="152" t="s">
        <v>39</v>
      </c>
      <c r="P145" s="153">
        <f>O145*H145</f>
        <v>0</v>
      </c>
      <c r="Q145" s="153">
        <v>0</v>
      </c>
      <c r="R145" s="153">
        <f>Q145*H145</f>
        <v>0</v>
      </c>
      <c r="S145" s="153">
        <v>0</v>
      </c>
      <c r="T145" s="154">
        <f>S145*H145</f>
        <v>0</v>
      </c>
      <c r="AR145" s="155" t="s">
        <v>200</v>
      </c>
      <c r="AT145" s="155" t="s">
        <v>196</v>
      </c>
      <c r="AU145" s="155" t="s">
        <v>84</v>
      </c>
      <c r="AY145" s="15" t="s">
        <v>193</v>
      </c>
      <c r="BE145" s="156">
        <f>IF(N145="základní",J145,0)</f>
        <v>0</v>
      </c>
      <c r="BF145" s="156">
        <f>IF(N145="snížená",J145,0)</f>
        <v>0</v>
      </c>
      <c r="BG145" s="156">
        <f>IF(N145="zákl. přenesená",J145,0)</f>
        <v>0</v>
      </c>
      <c r="BH145" s="156">
        <f>IF(N145="sníž. přenesená",J145,0)</f>
        <v>0</v>
      </c>
      <c r="BI145" s="156">
        <f>IF(N145="nulová",J145,0)</f>
        <v>0</v>
      </c>
      <c r="BJ145" s="15" t="s">
        <v>82</v>
      </c>
      <c r="BK145" s="156">
        <f>ROUND(I145*H145,2)</f>
        <v>0</v>
      </c>
      <c r="BL145" s="15" t="s">
        <v>192</v>
      </c>
      <c r="BM145" s="155" t="s">
        <v>223</v>
      </c>
    </row>
    <row r="146" spans="2:65" s="1" customFormat="1" ht="21.75" customHeight="1">
      <c r="B146" s="114"/>
      <c r="C146" s="143" t="s">
        <v>228</v>
      </c>
      <c r="D146" s="143" t="s">
        <v>196</v>
      </c>
      <c r="E146" s="144" t="s">
        <v>835</v>
      </c>
      <c r="F146" s="145" t="s">
        <v>836</v>
      </c>
      <c r="G146" s="146" t="s">
        <v>258</v>
      </c>
      <c r="H146" s="147">
        <v>1</v>
      </c>
      <c r="I146" s="148"/>
      <c r="J146" s="149">
        <f>ROUND(I146*H146,2)</f>
        <v>0</v>
      </c>
      <c r="K146" s="145" t="s">
        <v>1</v>
      </c>
      <c r="L146" s="150"/>
      <c r="M146" s="151" t="s">
        <v>1</v>
      </c>
      <c r="N146" s="152" t="s">
        <v>39</v>
      </c>
      <c r="P146" s="153">
        <f>O146*H146</f>
        <v>0</v>
      </c>
      <c r="Q146" s="153">
        <v>0</v>
      </c>
      <c r="R146" s="153">
        <f>Q146*H146</f>
        <v>0</v>
      </c>
      <c r="S146" s="153">
        <v>0</v>
      </c>
      <c r="T146" s="154">
        <f>S146*H146</f>
        <v>0</v>
      </c>
      <c r="AR146" s="155" t="s">
        <v>200</v>
      </c>
      <c r="AT146" s="155" t="s">
        <v>196</v>
      </c>
      <c r="AU146" s="155" t="s">
        <v>84</v>
      </c>
      <c r="AY146" s="15" t="s">
        <v>193</v>
      </c>
      <c r="BE146" s="156">
        <f>IF(N146="základní",J146,0)</f>
        <v>0</v>
      </c>
      <c r="BF146" s="156">
        <f>IF(N146="snížená",J146,0)</f>
        <v>0</v>
      </c>
      <c r="BG146" s="156">
        <f>IF(N146="zákl. přenesená",J146,0)</f>
        <v>0</v>
      </c>
      <c r="BH146" s="156">
        <f>IF(N146="sníž. přenesená",J146,0)</f>
        <v>0</v>
      </c>
      <c r="BI146" s="156">
        <f>IF(N146="nulová",J146,0)</f>
        <v>0</v>
      </c>
      <c r="BJ146" s="15" t="s">
        <v>82</v>
      </c>
      <c r="BK146" s="156">
        <f>ROUND(I146*H146,2)</f>
        <v>0</v>
      </c>
      <c r="BL146" s="15" t="s">
        <v>192</v>
      </c>
      <c r="BM146" s="155" t="s">
        <v>232</v>
      </c>
    </row>
    <row r="147" spans="2:65" s="1" customFormat="1" ht="16.5" customHeight="1">
      <c r="B147" s="114"/>
      <c r="C147" s="143" t="s">
        <v>200</v>
      </c>
      <c r="D147" s="143" t="s">
        <v>196</v>
      </c>
      <c r="E147" s="144" t="s">
        <v>837</v>
      </c>
      <c r="F147" s="145" t="s">
        <v>838</v>
      </c>
      <c r="G147" s="146" t="s">
        <v>305</v>
      </c>
      <c r="H147" s="147">
        <v>1</v>
      </c>
      <c r="I147" s="148"/>
      <c r="J147" s="149">
        <f>ROUND(I147*H147,2)</f>
        <v>0</v>
      </c>
      <c r="K147" s="145" t="s">
        <v>1</v>
      </c>
      <c r="L147" s="150"/>
      <c r="M147" s="151" t="s">
        <v>1</v>
      </c>
      <c r="N147" s="152" t="s">
        <v>39</v>
      </c>
      <c r="P147" s="153">
        <f>O147*H147</f>
        <v>0</v>
      </c>
      <c r="Q147" s="153">
        <v>0</v>
      </c>
      <c r="R147" s="153">
        <f>Q147*H147</f>
        <v>0</v>
      </c>
      <c r="S147" s="153">
        <v>0</v>
      </c>
      <c r="T147" s="154">
        <f>S147*H147</f>
        <v>0</v>
      </c>
      <c r="AR147" s="155" t="s">
        <v>200</v>
      </c>
      <c r="AT147" s="155" t="s">
        <v>196</v>
      </c>
      <c r="AU147" s="155" t="s">
        <v>84</v>
      </c>
      <c r="AY147" s="15" t="s">
        <v>193</v>
      </c>
      <c r="BE147" s="156">
        <f>IF(N147="základní",J147,0)</f>
        <v>0</v>
      </c>
      <c r="BF147" s="156">
        <f>IF(N147="snížená",J147,0)</f>
        <v>0</v>
      </c>
      <c r="BG147" s="156">
        <f>IF(N147="zákl. přenesená",J147,0)</f>
        <v>0</v>
      </c>
      <c r="BH147" s="156">
        <f>IF(N147="sníž. přenesená",J147,0)</f>
        <v>0</v>
      </c>
      <c r="BI147" s="156">
        <f>IF(N147="nulová",J147,0)</f>
        <v>0</v>
      </c>
      <c r="BJ147" s="15" t="s">
        <v>82</v>
      </c>
      <c r="BK147" s="156">
        <f>ROUND(I147*H147,2)</f>
        <v>0</v>
      </c>
      <c r="BL147" s="15" t="s">
        <v>192</v>
      </c>
      <c r="BM147" s="155" t="s">
        <v>222</v>
      </c>
    </row>
    <row r="148" spans="2:65" s="1" customFormat="1" ht="16.5" customHeight="1">
      <c r="B148" s="114"/>
      <c r="C148" s="143" t="s">
        <v>236</v>
      </c>
      <c r="D148" s="143" t="s">
        <v>196</v>
      </c>
      <c r="E148" s="144" t="s">
        <v>839</v>
      </c>
      <c r="F148" s="145" t="s">
        <v>840</v>
      </c>
      <c r="G148" s="146" t="s">
        <v>305</v>
      </c>
      <c r="H148" s="147">
        <v>1</v>
      </c>
      <c r="I148" s="148"/>
      <c r="J148" s="149">
        <f>ROUND(I148*H148,2)</f>
        <v>0</v>
      </c>
      <c r="K148" s="145" t="s">
        <v>1</v>
      </c>
      <c r="L148" s="150"/>
      <c r="M148" s="151" t="s">
        <v>1</v>
      </c>
      <c r="N148" s="152" t="s">
        <v>39</v>
      </c>
      <c r="P148" s="153">
        <f>O148*H148</f>
        <v>0</v>
      </c>
      <c r="Q148" s="153">
        <v>0</v>
      </c>
      <c r="R148" s="153">
        <f>Q148*H148</f>
        <v>0</v>
      </c>
      <c r="S148" s="153">
        <v>0</v>
      </c>
      <c r="T148" s="154">
        <f>S148*H148</f>
        <v>0</v>
      </c>
      <c r="AR148" s="155" t="s">
        <v>200</v>
      </c>
      <c r="AT148" s="155" t="s">
        <v>196</v>
      </c>
      <c r="AU148" s="155" t="s">
        <v>84</v>
      </c>
      <c r="AY148" s="15" t="s">
        <v>193</v>
      </c>
      <c r="BE148" s="156">
        <f>IF(N148="základní",J148,0)</f>
        <v>0</v>
      </c>
      <c r="BF148" s="156">
        <f>IF(N148="snížená",J148,0)</f>
        <v>0</v>
      </c>
      <c r="BG148" s="156">
        <f>IF(N148="zákl. přenesená",J148,0)</f>
        <v>0</v>
      </c>
      <c r="BH148" s="156">
        <f>IF(N148="sníž. přenesená",J148,0)</f>
        <v>0</v>
      </c>
      <c r="BI148" s="156">
        <f>IF(N148="nulová",J148,0)</f>
        <v>0</v>
      </c>
      <c r="BJ148" s="15" t="s">
        <v>82</v>
      </c>
      <c r="BK148" s="156">
        <f>ROUND(I148*H148,2)</f>
        <v>0</v>
      </c>
      <c r="BL148" s="15" t="s">
        <v>192</v>
      </c>
      <c r="BM148" s="155" t="s">
        <v>240</v>
      </c>
    </row>
    <row r="149" spans="2:65" s="11" customFormat="1" ht="25.9" customHeight="1">
      <c r="B149" s="131"/>
      <c r="D149" s="132" t="s">
        <v>73</v>
      </c>
      <c r="E149" s="133" t="s">
        <v>144</v>
      </c>
      <c r="F149" s="133" t="s">
        <v>145</v>
      </c>
      <c r="I149" s="134"/>
      <c r="J149" s="135">
        <f>BK149</f>
        <v>0</v>
      </c>
      <c r="L149" s="131"/>
      <c r="M149" s="136"/>
      <c r="P149" s="137">
        <f>P150+P152</f>
        <v>0</v>
      </c>
      <c r="R149" s="137">
        <f>R150+R152</f>
        <v>0</v>
      </c>
      <c r="T149" s="138">
        <f>T150+T152</f>
        <v>0</v>
      </c>
      <c r="AR149" s="132" t="s">
        <v>211</v>
      </c>
      <c r="AT149" s="139" t="s">
        <v>73</v>
      </c>
      <c r="AU149" s="139" t="s">
        <v>74</v>
      </c>
      <c r="AY149" s="132" t="s">
        <v>193</v>
      </c>
      <c r="BK149" s="140">
        <f>BK150+BK152</f>
        <v>0</v>
      </c>
    </row>
    <row r="150" spans="2:65" s="11" customFormat="1" ht="22.9" customHeight="1">
      <c r="B150" s="131"/>
      <c r="D150" s="132" t="s">
        <v>73</v>
      </c>
      <c r="E150" s="141" t="s">
        <v>335</v>
      </c>
      <c r="F150" s="141" t="s">
        <v>336</v>
      </c>
      <c r="I150" s="134"/>
      <c r="J150" s="142">
        <f>BK150</f>
        <v>0</v>
      </c>
      <c r="L150" s="131"/>
      <c r="M150" s="136"/>
      <c r="P150" s="137">
        <f>P151</f>
        <v>0</v>
      </c>
      <c r="R150" s="137">
        <f>R151</f>
        <v>0</v>
      </c>
      <c r="T150" s="138">
        <f>T151</f>
        <v>0</v>
      </c>
      <c r="AR150" s="132" t="s">
        <v>211</v>
      </c>
      <c r="AT150" s="139" t="s">
        <v>73</v>
      </c>
      <c r="AU150" s="139" t="s">
        <v>82</v>
      </c>
      <c r="AY150" s="132" t="s">
        <v>193</v>
      </c>
      <c r="BK150" s="140">
        <f>BK151</f>
        <v>0</v>
      </c>
    </row>
    <row r="151" spans="2:65" s="1" customFormat="1" ht="37.9" customHeight="1">
      <c r="B151" s="114"/>
      <c r="C151" s="157" t="s">
        <v>214</v>
      </c>
      <c r="D151" s="157" t="s">
        <v>207</v>
      </c>
      <c r="E151" s="158" t="s">
        <v>761</v>
      </c>
      <c r="F151" s="159" t="s">
        <v>339</v>
      </c>
      <c r="G151" s="160" t="s">
        <v>305</v>
      </c>
      <c r="H151" s="161">
        <v>1</v>
      </c>
      <c r="I151" s="162"/>
      <c r="J151" s="163">
        <f>ROUND(I151*H151,2)</f>
        <v>0</v>
      </c>
      <c r="K151" s="159" t="s">
        <v>1</v>
      </c>
      <c r="L151" s="30"/>
      <c r="M151" s="164" t="s">
        <v>1</v>
      </c>
      <c r="N151" s="113" t="s">
        <v>39</v>
      </c>
      <c r="P151" s="153">
        <f>O151*H151</f>
        <v>0</v>
      </c>
      <c r="Q151" s="153">
        <v>0</v>
      </c>
      <c r="R151" s="153">
        <f>Q151*H151</f>
        <v>0</v>
      </c>
      <c r="S151" s="153">
        <v>0</v>
      </c>
      <c r="T151" s="154">
        <f>S151*H151</f>
        <v>0</v>
      </c>
      <c r="AR151" s="155" t="s">
        <v>192</v>
      </c>
      <c r="AT151" s="155" t="s">
        <v>207</v>
      </c>
      <c r="AU151" s="155" t="s">
        <v>84</v>
      </c>
      <c r="AY151" s="15" t="s">
        <v>193</v>
      </c>
      <c r="BE151" s="156">
        <f>IF(N151="základní",J151,0)</f>
        <v>0</v>
      </c>
      <c r="BF151" s="156">
        <f>IF(N151="snížená",J151,0)</f>
        <v>0</v>
      </c>
      <c r="BG151" s="156">
        <f>IF(N151="zákl. přenesená",J151,0)</f>
        <v>0</v>
      </c>
      <c r="BH151" s="156">
        <f>IF(N151="sníž. přenesená",J151,0)</f>
        <v>0</v>
      </c>
      <c r="BI151" s="156">
        <f>IF(N151="nulová",J151,0)</f>
        <v>0</v>
      </c>
      <c r="BJ151" s="15" t="s">
        <v>82</v>
      </c>
      <c r="BK151" s="156">
        <f>ROUND(I151*H151,2)</f>
        <v>0</v>
      </c>
      <c r="BL151" s="15" t="s">
        <v>192</v>
      </c>
      <c r="BM151" s="155" t="s">
        <v>243</v>
      </c>
    </row>
    <row r="152" spans="2:65" s="11" customFormat="1" ht="22.9" customHeight="1">
      <c r="B152" s="131"/>
      <c r="D152" s="132" t="s">
        <v>73</v>
      </c>
      <c r="E152" s="141" t="s">
        <v>350</v>
      </c>
      <c r="F152" s="141" t="s">
        <v>151</v>
      </c>
      <c r="I152" s="134"/>
      <c r="J152" s="142">
        <f>BK152</f>
        <v>0</v>
      </c>
      <c r="L152" s="131"/>
      <c r="M152" s="136"/>
      <c r="P152" s="137">
        <f>P153</f>
        <v>0</v>
      </c>
      <c r="R152" s="137">
        <f>R153</f>
        <v>0</v>
      </c>
      <c r="T152" s="138">
        <f>T153</f>
        <v>0</v>
      </c>
      <c r="AR152" s="132" t="s">
        <v>211</v>
      </c>
      <c r="AT152" s="139" t="s">
        <v>73</v>
      </c>
      <c r="AU152" s="139" t="s">
        <v>82</v>
      </c>
      <c r="AY152" s="132" t="s">
        <v>193</v>
      </c>
      <c r="BK152" s="140">
        <f>BK153</f>
        <v>0</v>
      </c>
    </row>
    <row r="153" spans="2:65" s="1" customFormat="1" ht="16.5" customHeight="1">
      <c r="B153" s="114"/>
      <c r="C153" s="157" t="s">
        <v>244</v>
      </c>
      <c r="D153" s="157" t="s">
        <v>207</v>
      </c>
      <c r="E153" s="158" t="s">
        <v>351</v>
      </c>
      <c r="F153" s="159" t="s">
        <v>352</v>
      </c>
      <c r="G153" s="160" t="s">
        <v>353</v>
      </c>
      <c r="H153" s="161">
        <v>10</v>
      </c>
      <c r="I153" s="162"/>
      <c r="J153" s="163">
        <f>ROUND(I153*H153,2)</f>
        <v>0</v>
      </c>
      <c r="K153" s="159" t="s">
        <v>1</v>
      </c>
      <c r="L153" s="30"/>
      <c r="M153" s="183" t="s">
        <v>1</v>
      </c>
      <c r="N153" s="184" t="s">
        <v>39</v>
      </c>
      <c r="O153" s="185"/>
      <c r="P153" s="186">
        <f>O153*H153</f>
        <v>0</v>
      </c>
      <c r="Q153" s="186">
        <v>0</v>
      </c>
      <c r="R153" s="186">
        <f>Q153*H153</f>
        <v>0</v>
      </c>
      <c r="S153" s="186">
        <v>0</v>
      </c>
      <c r="T153" s="187">
        <f>S153*H153</f>
        <v>0</v>
      </c>
      <c r="AR153" s="155" t="s">
        <v>192</v>
      </c>
      <c r="AT153" s="155" t="s">
        <v>207</v>
      </c>
      <c r="AU153" s="155" t="s">
        <v>84</v>
      </c>
      <c r="AY153" s="15" t="s">
        <v>193</v>
      </c>
      <c r="BE153" s="156">
        <f>IF(N153="základní",J153,0)</f>
        <v>0</v>
      </c>
      <c r="BF153" s="156">
        <f>IF(N153="snížená",J153,0)</f>
        <v>0</v>
      </c>
      <c r="BG153" s="156">
        <f>IF(N153="zákl. přenesená",J153,0)</f>
        <v>0</v>
      </c>
      <c r="BH153" s="156">
        <f>IF(N153="sníž. přenesená",J153,0)</f>
        <v>0</v>
      </c>
      <c r="BI153" s="156">
        <f>IF(N153="nulová",J153,0)</f>
        <v>0</v>
      </c>
      <c r="BJ153" s="15" t="s">
        <v>82</v>
      </c>
      <c r="BK153" s="156">
        <f>ROUND(I153*H153,2)</f>
        <v>0</v>
      </c>
      <c r="BL153" s="15" t="s">
        <v>192</v>
      </c>
      <c r="BM153" s="155" t="s">
        <v>247</v>
      </c>
    </row>
    <row r="154" spans="2:65" s="1" customFormat="1" ht="6.95" customHeight="1">
      <c r="B154" s="42"/>
      <c r="C154" s="43"/>
      <c r="D154" s="43"/>
      <c r="E154" s="43"/>
      <c r="F154" s="43"/>
      <c r="G154" s="43"/>
      <c r="H154" s="43"/>
      <c r="I154" s="43"/>
      <c r="J154" s="43"/>
      <c r="K154" s="43"/>
      <c r="L154" s="30"/>
    </row>
  </sheetData>
  <autoFilter ref="C133:K153" xr:uid="{00000000-0009-0000-0000-000007000000}"/>
  <mergeCells count="14">
    <mergeCell ref="D112:F112"/>
    <mergeCell ref="E124:H124"/>
    <mergeCell ref="E126:H126"/>
    <mergeCell ref="L2:V2"/>
    <mergeCell ref="E87:H87"/>
    <mergeCell ref="D108:F108"/>
    <mergeCell ref="D109:F109"/>
    <mergeCell ref="D110:F110"/>
    <mergeCell ref="D111:F111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9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3" t="s">
        <v>5</v>
      </c>
      <c r="M2" s="207"/>
      <c r="N2" s="207"/>
      <c r="O2" s="207"/>
      <c r="P2" s="207"/>
      <c r="Q2" s="207"/>
      <c r="R2" s="207"/>
      <c r="S2" s="207"/>
      <c r="T2" s="207"/>
      <c r="U2" s="207"/>
      <c r="V2" s="207"/>
      <c r="AT2" s="15" t="s">
        <v>105</v>
      </c>
    </row>
    <row r="3" spans="2:46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84</v>
      </c>
    </row>
    <row r="4" spans="2:46" ht="24.95" customHeight="1">
      <c r="B4" s="18"/>
      <c r="D4" s="19" t="s">
        <v>147</v>
      </c>
      <c r="L4" s="18"/>
      <c r="M4" s="86" t="s">
        <v>10</v>
      </c>
      <c r="AT4" s="15" t="s">
        <v>3</v>
      </c>
    </row>
    <row r="5" spans="2:46" ht="6.95" customHeight="1">
      <c r="B5" s="18"/>
      <c r="L5" s="18"/>
    </row>
    <row r="6" spans="2:46" ht="12" customHeight="1">
      <c r="B6" s="18"/>
      <c r="D6" s="25" t="s">
        <v>16</v>
      </c>
      <c r="L6" s="18"/>
    </row>
    <row r="7" spans="2:46" ht="16.5" customHeight="1">
      <c r="B7" s="18"/>
      <c r="E7" s="236" t="str">
        <f>'Rekapitulace stavby'!K6</f>
        <v>Jihozápadní trolejbusová tangenta Jihlava</v>
      </c>
      <c r="F7" s="237"/>
      <c r="G7" s="237"/>
      <c r="H7" s="237"/>
      <c r="L7" s="18"/>
    </row>
    <row r="8" spans="2:46" s="1" customFormat="1" ht="12" customHeight="1">
      <c r="B8" s="30"/>
      <c r="D8" s="25" t="s">
        <v>148</v>
      </c>
      <c r="L8" s="30"/>
    </row>
    <row r="9" spans="2:46" s="1" customFormat="1" ht="16.5" customHeight="1">
      <c r="B9" s="30"/>
      <c r="E9" s="201" t="s">
        <v>841</v>
      </c>
      <c r="F9" s="238"/>
      <c r="G9" s="238"/>
      <c r="H9" s="238"/>
      <c r="L9" s="30"/>
    </row>
    <row r="10" spans="2:46" s="1" customFormat="1" ht="11.25">
      <c r="B10" s="30"/>
      <c r="L10" s="30"/>
    </row>
    <row r="11" spans="2:46" s="1" customFormat="1" ht="12" customHeight="1">
      <c r="B11" s="30"/>
      <c r="D11" s="25" t="s">
        <v>18</v>
      </c>
      <c r="F11" s="23" t="s">
        <v>1</v>
      </c>
      <c r="I11" s="25" t="s">
        <v>19</v>
      </c>
      <c r="J11" s="23" t="s">
        <v>1</v>
      </c>
      <c r="L11" s="30"/>
    </row>
    <row r="12" spans="2:46" s="1" customFormat="1" ht="12" customHeight="1">
      <c r="B12" s="30"/>
      <c r="D12" s="25" t="s">
        <v>20</v>
      </c>
      <c r="F12" s="23" t="s">
        <v>31</v>
      </c>
      <c r="I12" s="25" t="s">
        <v>22</v>
      </c>
      <c r="J12" s="50" t="str">
        <f>'Rekapitulace stavby'!AN8</f>
        <v>26. 10. 2023</v>
      </c>
      <c r="L12" s="30"/>
    </row>
    <row r="13" spans="2:46" s="1" customFormat="1" ht="10.9" customHeight="1">
      <c r="B13" s="30"/>
      <c r="L13" s="30"/>
    </row>
    <row r="14" spans="2:46" s="1" customFormat="1" ht="12" customHeight="1">
      <c r="B14" s="30"/>
      <c r="D14" s="25" t="s">
        <v>24</v>
      </c>
      <c r="I14" s="25" t="s">
        <v>25</v>
      </c>
      <c r="J14" s="23" t="str">
        <f>IF('Rekapitulace stavby'!AN10="","",'Rekapitulace stavby'!AN10)</f>
        <v/>
      </c>
      <c r="L14" s="30"/>
    </row>
    <row r="15" spans="2:46" s="1" customFormat="1" ht="18" customHeight="1">
      <c r="B15" s="30"/>
      <c r="E15" s="23" t="str">
        <f>IF('Rekapitulace stavby'!E11="","",'Rekapitulace stavby'!E11)</f>
        <v>Dopravní podnik města Jihlavy, a.s.</v>
      </c>
      <c r="I15" s="25" t="s">
        <v>27</v>
      </c>
      <c r="J15" s="23" t="str">
        <f>IF('Rekapitulace stavby'!AN11="","",'Rekapitulace stavby'!AN11)</f>
        <v/>
      </c>
      <c r="L15" s="30"/>
    </row>
    <row r="16" spans="2:46" s="1" customFormat="1" ht="6.95" customHeight="1">
      <c r="B16" s="30"/>
      <c r="L16" s="30"/>
    </row>
    <row r="17" spans="2:12" s="1" customFormat="1" ht="12" customHeight="1">
      <c r="B17" s="30"/>
      <c r="D17" s="25" t="s">
        <v>28</v>
      </c>
      <c r="I17" s="25" t="s">
        <v>25</v>
      </c>
      <c r="J17" s="26" t="str">
        <f>'Rekapitulace stavby'!AN13</f>
        <v>Vyplň údaj</v>
      </c>
      <c r="L17" s="30"/>
    </row>
    <row r="18" spans="2:12" s="1" customFormat="1" ht="18" customHeight="1">
      <c r="B18" s="30"/>
      <c r="E18" s="239" t="str">
        <f>'Rekapitulace stavby'!E14</f>
        <v>Vyplň údaj</v>
      </c>
      <c r="F18" s="206"/>
      <c r="G18" s="206"/>
      <c r="H18" s="206"/>
      <c r="I18" s="25" t="s">
        <v>27</v>
      </c>
      <c r="J18" s="26" t="str">
        <f>'Rekapitulace stavby'!AN14</f>
        <v>Vyplň údaj</v>
      </c>
      <c r="L18" s="30"/>
    </row>
    <row r="19" spans="2:12" s="1" customFormat="1" ht="6.95" customHeight="1">
      <c r="B19" s="30"/>
      <c r="L19" s="30"/>
    </row>
    <row r="20" spans="2:12" s="1" customFormat="1" ht="12" customHeight="1">
      <c r="B20" s="30"/>
      <c r="D20" s="25" t="s">
        <v>30</v>
      </c>
      <c r="I20" s="25" t="s">
        <v>25</v>
      </c>
      <c r="J20" s="23" t="str">
        <f>IF('Rekapitulace stavby'!AN16="","",'Rekapitulace stavby'!AN16)</f>
        <v/>
      </c>
      <c r="L20" s="30"/>
    </row>
    <row r="21" spans="2:12" s="1" customFormat="1" ht="18" customHeight="1">
      <c r="B21" s="30"/>
      <c r="E21" s="23" t="str">
        <f>IF('Rekapitulace stavby'!E17="","",'Rekapitulace stavby'!E17)</f>
        <v xml:space="preserve"> </v>
      </c>
      <c r="I21" s="25" t="s">
        <v>27</v>
      </c>
      <c r="J21" s="23" t="str">
        <f>IF('Rekapitulace stavby'!AN17="","",'Rekapitulace stavby'!AN17)</f>
        <v/>
      </c>
      <c r="L21" s="30"/>
    </row>
    <row r="22" spans="2:12" s="1" customFormat="1" ht="6.95" customHeight="1">
      <c r="B22" s="30"/>
      <c r="L22" s="30"/>
    </row>
    <row r="23" spans="2:12" s="1" customFormat="1" ht="12" customHeight="1">
      <c r="B23" s="30"/>
      <c r="D23" s="25" t="s">
        <v>32</v>
      </c>
      <c r="I23" s="25" t="s">
        <v>25</v>
      </c>
      <c r="J23" s="23" t="str">
        <f>IF('Rekapitulace stavby'!AN19="","",'Rekapitulace stavby'!AN19)</f>
        <v/>
      </c>
      <c r="L23" s="30"/>
    </row>
    <row r="24" spans="2:12" s="1" customFormat="1" ht="18" customHeight="1">
      <c r="B24" s="30"/>
      <c r="E24" s="23" t="str">
        <f>IF('Rekapitulace stavby'!E20="","",'Rekapitulace stavby'!E20)</f>
        <v xml:space="preserve"> </v>
      </c>
      <c r="I24" s="25" t="s">
        <v>27</v>
      </c>
      <c r="J24" s="23" t="str">
        <f>IF('Rekapitulace stavby'!AN20="","",'Rekapitulace stavby'!AN20)</f>
        <v/>
      </c>
      <c r="L24" s="30"/>
    </row>
    <row r="25" spans="2:12" s="1" customFormat="1" ht="6.95" customHeight="1">
      <c r="B25" s="30"/>
      <c r="L25" s="30"/>
    </row>
    <row r="26" spans="2:12" s="1" customFormat="1" ht="12" customHeight="1">
      <c r="B26" s="30"/>
      <c r="D26" s="25" t="s">
        <v>33</v>
      </c>
      <c r="L26" s="30"/>
    </row>
    <row r="27" spans="2:12" s="7" customFormat="1" ht="16.5" customHeight="1">
      <c r="B27" s="87"/>
      <c r="E27" s="211" t="s">
        <v>1</v>
      </c>
      <c r="F27" s="211"/>
      <c r="G27" s="211"/>
      <c r="H27" s="211"/>
      <c r="L27" s="87"/>
    </row>
    <row r="28" spans="2:12" s="1" customFormat="1" ht="6.95" customHeight="1">
      <c r="B28" s="30"/>
      <c r="L28" s="30"/>
    </row>
    <row r="29" spans="2:12" s="1" customFormat="1" ht="6.95" customHeight="1">
      <c r="B29" s="30"/>
      <c r="D29" s="51"/>
      <c r="E29" s="51"/>
      <c r="F29" s="51"/>
      <c r="G29" s="51"/>
      <c r="H29" s="51"/>
      <c r="I29" s="51"/>
      <c r="J29" s="51"/>
      <c r="K29" s="51"/>
      <c r="L29" s="30"/>
    </row>
    <row r="30" spans="2:12" s="1" customFormat="1" ht="14.45" customHeight="1">
      <c r="B30" s="30"/>
      <c r="D30" s="23" t="s">
        <v>150</v>
      </c>
      <c r="J30" s="88">
        <f>J96</f>
        <v>0</v>
      </c>
      <c r="L30" s="30"/>
    </row>
    <row r="31" spans="2:12" s="1" customFormat="1" ht="14.45" customHeight="1">
      <c r="B31" s="30"/>
      <c r="D31" s="89" t="s">
        <v>151</v>
      </c>
      <c r="J31" s="88">
        <f>J109</f>
        <v>0</v>
      </c>
      <c r="L31" s="30"/>
    </row>
    <row r="32" spans="2:12" s="1" customFormat="1" ht="25.35" customHeight="1">
      <c r="B32" s="30"/>
      <c r="D32" s="90" t="s">
        <v>34</v>
      </c>
      <c r="J32" s="64">
        <f>ROUND(J30 + J31, 2)</f>
        <v>0</v>
      </c>
      <c r="L32" s="30"/>
    </row>
    <row r="33" spans="2:12" s="1" customFormat="1" ht="6.95" customHeight="1">
      <c r="B33" s="30"/>
      <c r="D33" s="51"/>
      <c r="E33" s="51"/>
      <c r="F33" s="51"/>
      <c r="G33" s="51"/>
      <c r="H33" s="51"/>
      <c r="I33" s="51"/>
      <c r="J33" s="51"/>
      <c r="K33" s="51"/>
      <c r="L33" s="30"/>
    </row>
    <row r="34" spans="2:12" s="1" customFormat="1" ht="14.45" customHeight="1">
      <c r="B34" s="30"/>
      <c r="F34" s="33" t="s">
        <v>36</v>
      </c>
      <c r="I34" s="33" t="s">
        <v>35</v>
      </c>
      <c r="J34" s="33" t="s">
        <v>37</v>
      </c>
      <c r="L34" s="30"/>
    </row>
    <row r="35" spans="2:12" s="1" customFormat="1" ht="14.45" customHeight="1">
      <c r="B35" s="30"/>
      <c r="D35" s="53" t="s">
        <v>38</v>
      </c>
      <c r="E35" s="25" t="s">
        <v>39</v>
      </c>
      <c r="F35" s="91">
        <f>ROUND((SUM(BE109:BE116) + SUM(BE136:BE189)),  2)</f>
        <v>0</v>
      </c>
      <c r="I35" s="92">
        <v>0.21</v>
      </c>
      <c r="J35" s="91">
        <f>ROUND(((SUM(BE109:BE116) + SUM(BE136:BE189))*I35),  2)</f>
        <v>0</v>
      </c>
      <c r="L35" s="30"/>
    </row>
    <row r="36" spans="2:12" s="1" customFormat="1" ht="14.45" customHeight="1">
      <c r="B36" s="30"/>
      <c r="E36" s="25" t="s">
        <v>40</v>
      </c>
      <c r="F36" s="91">
        <f>ROUND((SUM(BF109:BF116) + SUM(BF136:BF189)),  2)</f>
        <v>0</v>
      </c>
      <c r="I36" s="92">
        <v>0.15</v>
      </c>
      <c r="J36" s="91">
        <f>ROUND(((SUM(BF109:BF116) + SUM(BF136:BF189))*I36),  2)</f>
        <v>0</v>
      </c>
      <c r="L36" s="30"/>
    </row>
    <row r="37" spans="2:12" s="1" customFormat="1" ht="14.45" hidden="1" customHeight="1">
      <c r="B37" s="30"/>
      <c r="E37" s="25" t="s">
        <v>41</v>
      </c>
      <c r="F37" s="91">
        <f>ROUND((SUM(BG109:BG116) + SUM(BG136:BG189)),  2)</f>
        <v>0</v>
      </c>
      <c r="I37" s="92">
        <v>0.21</v>
      </c>
      <c r="J37" s="91">
        <f>0</f>
        <v>0</v>
      </c>
      <c r="L37" s="30"/>
    </row>
    <row r="38" spans="2:12" s="1" customFormat="1" ht="14.45" hidden="1" customHeight="1">
      <c r="B38" s="30"/>
      <c r="E38" s="25" t="s">
        <v>42</v>
      </c>
      <c r="F38" s="91">
        <f>ROUND((SUM(BH109:BH116) + SUM(BH136:BH189)),  2)</f>
        <v>0</v>
      </c>
      <c r="I38" s="92">
        <v>0.15</v>
      </c>
      <c r="J38" s="91">
        <f>0</f>
        <v>0</v>
      </c>
      <c r="L38" s="30"/>
    </row>
    <row r="39" spans="2:12" s="1" customFormat="1" ht="14.45" hidden="1" customHeight="1">
      <c r="B39" s="30"/>
      <c r="E39" s="25" t="s">
        <v>43</v>
      </c>
      <c r="F39" s="91">
        <f>ROUND((SUM(BI109:BI116) + SUM(BI136:BI189)),  2)</f>
        <v>0</v>
      </c>
      <c r="I39" s="92">
        <v>0</v>
      </c>
      <c r="J39" s="91">
        <f>0</f>
        <v>0</v>
      </c>
      <c r="L39" s="30"/>
    </row>
    <row r="40" spans="2:12" s="1" customFormat="1" ht="6.95" customHeight="1">
      <c r="B40" s="30"/>
      <c r="L40" s="30"/>
    </row>
    <row r="41" spans="2:12" s="1" customFormat="1" ht="25.35" customHeight="1">
      <c r="B41" s="30"/>
      <c r="C41" s="93"/>
      <c r="D41" s="94" t="s">
        <v>44</v>
      </c>
      <c r="E41" s="55"/>
      <c r="F41" s="55"/>
      <c r="G41" s="95" t="s">
        <v>45</v>
      </c>
      <c r="H41" s="96" t="s">
        <v>46</v>
      </c>
      <c r="I41" s="55"/>
      <c r="J41" s="97">
        <f>SUM(J32:J39)</f>
        <v>0</v>
      </c>
      <c r="K41" s="98"/>
      <c r="L41" s="30"/>
    </row>
    <row r="42" spans="2:12" s="1" customFormat="1" ht="14.45" customHeight="1">
      <c r="B42" s="30"/>
      <c r="L42" s="30"/>
    </row>
    <row r="43" spans="2:12" ht="14.45" customHeight="1">
      <c r="B43" s="18"/>
      <c r="L43" s="18"/>
    </row>
    <row r="44" spans="2:12" ht="14.45" customHeight="1">
      <c r="B44" s="18"/>
      <c r="L44" s="18"/>
    </row>
    <row r="45" spans="2:12" ht="14.45" customHeight="1">
      <c r="B45" s="18"/>
      <c r="L45" s="18"/>
    </row>
    <row r="46" spans="2:12" ht="14.45" customHeight="1">
      <c r="B46" s="18"/>
      <c r="L46" s="18"/>
    </row>
    <row r="47" spans="2:12" ht="14.45" customHeight="1">
      <c r="B47" s="18"/>
      <c r="L47" s="18"/>
    </row>
    <row r="48" spans="2:12" ht="14.45" customHeight="1">
      <c r="B48" s="18"/>
      <c r="L48" s="18"/>
    </row>
    <row r="49" spans="2:12" ht="14.45" customHeight="1">
      <c r="B49" s="18"/>
      <c r="L49" s="18"/>
    </row>
    <row r="50" spans="2:12" s="1" customFormat="1" ht="14.45" customHeight="1">
      <c r="B50" s="30"/>
      <c r="D50" s="39" t="s">
        <v>47</v>
      </c>
      <c r="E50" s="40"/>
      <c r="F50" s="40"/>
      <c r="G50" s="39" t="s">
        <v>48</v>
      </c>
      <c r="H50" s="40"/>
      <c r="I50" s="40"/>
      <c r="J50" s="40"/>
      <c r="K50" s="40"/>
      <c r="L50" s="30"/>
    </row>
    <row r="51" spans="2:12" ht="11.25">
      <c r="B51" s="18"/>
      <c r="L51" s="18"/>
    </row>
    <row r="52" spans="2:12" ht="11.25">
      <c r="B52" s="18"/>
      <c r="L52" s="18"/>
    </row>
    <row r="53" spans="2:12" ht="11.25">
      <c r="B53" s="18"/>
      <c r="L53" s="18"/>
    </row>
    <row r="54" spans="2:12" ht="11.25">
      <c r="B54" s="18"/>
      <c r="L54" s="18"/>
    </row>
    <row r="55" spans="2:12" ht="11.25">
      <c r="B55" s="18"/>
      <c r="L55" s="18"/>
    </row>
    <row r="56" spans="2:12" ht="11.25">
      <c r="B56" s="18"/>
      <c r="L56" s="18"/>
    </row>
    <row r="57" spans="2:12" ht="11.25">
      <c r="B57" s="18"/>
      <c r="L57" s="18"/>
    </row>
    <row r="58" spans="2:12" ht="11.25">
      <c r="B58" s="18"/>
      <c r="L58" s="18"/>
    </row>
    <row r="59" spans="2:12" ht="11.25">
      <c r="B59" s="18"/>
      <c r="L59" s="18"/>
    </row>
    <row r="60" spans="2:12" ht="11.25">
      <c r="B60" s="18"/>
      <c r="L60" s="18"/>
    </row>
    <row r="61" spans="2:12" s="1" customFormat="1" ht="12.75">
      <c r="B61" s="30"/>
      <c r="D61" s="41" t="s">
        <v>49</v>
      </c>
      <c r="E61" s="32"/>
      <c r="F61" s="99" t="s">
        <v>50</v>
      </c>
      <c r="G61" s="41" t="s">
        <v>49</v>
      </c>
      <c r="H61" s="32"/>
      <c r="I61" s="32"/>
      <c r="J61" s="100" t="s">
        <v>50</v>
      </c>
      <c r="K61" s="32"/>
      <c r="L61" s="30"/>
    </row>
    <row r="62" spans="2:12" ht="11.25">
      <c r="B62" s="18"/>
      <c r="L62" s="18"/>
    </row>
    <row r="63" spans="2:12" ht="11.25">
      <c r="B63" s="18"/>
      <c r="L63" s="18"/>
    </row>
    <row r="64" spans="2:12" ht="11.25">
      <c r="B64" s="18"/>
      <c r="L64" s="18"/>
    </row>
    <row r="65" spans="2:12" s="1" customFormat="1" ht="12.75">
      <c r="B65" s="30"/>
      <c r="D65" s="39" t="s">
        <v>51</v>
      </c>
      <c r="E65" s="40"/>
      <c r="F65" s="40"/>
      <c r="G65" s="39" t="s">
        <v>52</v>
      </c>
      <c r="H65" s="40"/>
      <c r="I65" s="40"/>
      <c r="J65" s="40"/>
      <c r="K65" s="40"/>
      <c r="L65" s="30"/>
    </row>
    <row r="66" spans="2:12" ht="11.25">
      <c r="B66" s="18"/>
      <c r="L66" s="18"/>
    </row>
    <row r="67" spans="2:12" ht="11.25">
      <c r="B67" s="18"/>
      <c r="L67" s="18"/>
    </row>
    <row r="68" spans="2:12" ht="11.25">
      <c r="B68" s="18"/>
      <c r="L68" s="18"/>
    </row>
    <row r="69" spans="2:12" ht="11.25">
      <c r="B69" s="18"/>
      <c r="L69" s="18"/>
    </row>
    <row r="70" spans="2:12" ht="11.25">
      <c r="B70" s="18"/>
      <c r="L70" s="18"/>
    </row>
    <row r="71" spans="2:12" ht="11.25">
      <c r="B71" s="18"/>
      <c r="L71" s="18"/>
    </row>
    <row r="72" spans="2:12" ht="11.25">
      <c r="B72" s="18"/>
      <c r="L72" s="18"/>
    </row>
    <row r="73" spans="2:12" ht="11.25">
      <c r="B73" s="18"/>
      <c r="L73" s="18"/>
    </row>
    <row r="74" spans="2:12" ht="11.25">
      <c r="B74" s="18"/>
      <c r="L74" s="18"/>
    </row>
    <row r="75" spans="2:12" ht="11.25">
      <c r="B75" s="18"/>
      <c r="L75" s="18"/>
    </row>
    <row r="76" spans="2:12" s="1" customFormat="1" ht="12.75">
      <c r="B76" s="30"/>
      <c r="D76" s="41" t="s">
        <v>49</v>
      </c>
      <c r="E76" s="32"/>
      <c r="F76" s="99" t="s">
        <v>50</v>
      </c>
      <c r="G76" s="41" t="s">
        <v>49</v>
      </c>
      <c r="H76" s="32"/>
      <c r="I76" s="32"/>
      <c r="J76" s="100" t="s">
        <v>50</v>
      </c>
      <c r="K76" s="32"/>
      <c r="L76" s="30"/>
    </row>
    <row r="77" spans="2:12" s="1" customFormat="1" ht="14.45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30"/>
    </row>
    <row r="81" spans="2:47" s="1" customFormat="1" ht="6.95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30"/>
    </row>
    <row r="82" spans="2:47" s="1" customFormat="1" ht="24.95" customHeight="1">
      <c r="B82" s="30"/>
      <c r="C82" s="19" t="s">
        <v>152</v>
      </c>
      <c r="L82" s="30"/>
    </row>
    <row r="83" spans="2:47" s="1" customFormat="1" ht="6.95" customHeight="1">
      <c r="B83" s="30"/>
      <c r="L83" s="30"/>
    </row>
    <row r="84" spans="2:47" s="1" customFormat="1" ht="12" customHeight="1">
      <c r="B84" s="30"/>
      <c r="C84" s="25" t="s">
        <v>16</v>
      </c>
      <c r="L84" s="30"/>
    </row>
    <row r="85" spans="2:47" s="1" customFormat="1" ht="16.5" customHeight="1">
      <c r="B85" s="30"/>
      <c r="E85" s="236" t="str">
        <f>E7</f>
        <v>Jihozápadní trolejbusová tangenta Jihlava</v>
      </c>
      <c r="F85" s="237"/>
      <c r="G85" s="237"/>
      <c r="H85" s="237"/>
      <c r="L85" s="30"/>
    </row>
    <row r="86" spans="2:47" s="1" customFormat="1" ht="12" customHeight="1">
      <c r="B86" s="30"/>
      <c r="C86" s="25" t="s">
        <v>148</v>
      </c>
      <c r="L86" s="30"/>
    </row>
    <row r="87" spans="2:47" s="1" customFormat="1" ht="16.5" customHeight="1">
      <c r="B87" s="30"/>
      <c r="E87" s="201" t="str">
        <f>E9</f>
        <v>PS 001.8 - Kontejner</v>
      </c>
      <c r="F87" s="238"/>
      <c r="G87" s="238"/>
      <c r="H87" s="238"/>
      <c r="L87" s="30"/>
    </row>
    <row r="88" spans="2:47" s="1" customFormat="1" ht="6.95" customHeight="1">
      <c r="B88" s="30"/>
      <c r="L88" s="30"/>
    </row>
    <row r="89" spans="2:47" s="1" customFormat="1" ht="12" customHeight="1">
      <c r="B89" s="30"/>
      <c r="C89" s="25" t="s">
        <v>20</v>
      </c>
      <c r="F89" s="23" t="str">
        <f>F12</f>
        <v xml:space="preserve"> </v>
      </c>
      <c r="I89" s="25" t="s">
        <v>22</v>
      </c>
      <c r="J89" s="50" t="str">
        <f>IF(J12="","",J12)</f>
        <v>26. 10. 2023</v>
      </c>
      <c r="L89" s="30"/>
    </row>
    <row r="90" spans="2:47" s="1" customFormat="1" ht="6.95" customHeight="1">
      <c r="B90" s="30"/>
      <c r="L90" s="30"/>
    </row>
    <row r="91" spans="2:47" s="1" customFormat="1" ht="15.2" customHeight="1">
      <c r="B91" s="30"/>
      <c r="C91" s="25" t="s">
        <v>24</v>
      </c>
      <c r="F91" s="23" t="str">
        <f>E15</f>
        <v>Dopravní podnik města Jihlavy, a.s.</v>
      </c>
      <c r="I91" s="25" t="s">
        <v>30</v>
      </c>
      <c r="J91" s="28" t="str">
        <f>E21</f>
        <v xml:space="preserve"> </v>
      </c>
      <c r="L91" s="30"/>
    </row>
    <row r="92" spans="2:47" s="1" customFormat="1" ht="15.2" customHeight="1">
      <c r="B92" s="30"/>
      <c r="C92" s="25" t="s">
        <v>28</v>
      </c>
      <c r="F92" s="23" t="str">
        <f>IF(E18="","",E18)</f>
        <v>Vyplň údaj</v>
      </c>
      <c r="I92" s="25" t="s">
        <v>32</v>
      </c>
      <c r="J92" s="28" t="str">
        <f>E24</f>
        <v xml:space="preserve"> </v>
      </c>
      <c r="L92" s="30"/>
    </row>
    <row r="93" spans="2:47" s="1" customFormat="1" ht="10.35" customHeight="1">
      <c r="B93" s="30"/>
      <c r="L93" s="30"/>
    </row>
    <row r="94" spans="2:47" s="1" customFormat="1" ht="29.25" customHeight="1">
      <c r="B94" s="30"/>
      <c r="C94" s="101" t="s">
        <v>153</v>
      </c>
      <c r="D94" s="93"/>
      <c r="E94" s="93"/>
      <c r="F94" s="93"/>
      <c r="G94" s="93"/>
      <c r="H94" s="93"/>
      <c r="I94" s="93"/>
      <c r="J94" s="102" t="s">
        <v>154</v>
      </c>
      <c r="K94" s="93"/>
      <c r="L94" s="30"/>
    </row>
    <row r="95" spans="2:47" s="1" customFormat="1" ht="10.35" customHeight="1">
      <c r="B95" s="30"/>
      <c r="L95" s="30"/>
    </row>
    <row r="96" spans="2:47" s="1" customFormat="1" ht="22.9" customHeight="1">
      <c r="B96" s="30"/>
      <c r="C96" s="103" t="s">
        <v>155</v>
      </c>
      <c r="J96" s="64">
        <f>J136</f>
        <v>0</v>
      </c>
      <c r="L96" s="30"/>
      <c r="AU96" s="15" t="s">
        <v>156</v>
      </c>
    </row>
    <row r="97" spans="2:65" s="8" customFormat="1" ht="24.95" customHeight="1">
      <c r="B97" s="104"/>
      <c r="D97" s="105" t="s">
        <v>842</v>
      </c>
      <c r="E97" s="106"/>
      <c r="F97" s="106"/>
      <c r="G97" s="106"/>
      <c r="H97" s="106"/>
      <c r="I97" s="106"/>
      <c r="J97" s="107">
        <f>J137</f>
        <v>0</v>
      </c>
      <c r="L97" s="104"/>
    </row>
    <row r="98" spans="2:65" s="9" customFormat="1" ht="19.899999999999999" customHeight="1">
      <c r="B98" s="108"/>
      <c r="D98" s="109" t="s">
        <v>843</v>
      </c>
      <c r="E98" s="110"/>
      <c r="F98" s="110"/>
      <c r="G98" s="110"/>
      <c r="H98" s="110"/>
      <c r="I98" s="110"/>
      <c r="J98" s="111">
        <f>J138</f>
        <v>0</v>
      </c>
      <c r="L98" s="108"/>
    </row>
    <row r="99" spans="2:65" s="9" customFormat="1" ht="19.899999999999999" customHeight="1">
      <c r="B99" s="108"/>
      <c r="D99" s="109" t="s">
        <v>844</v>
      </c>
      <c r="E99" s="110"/>
      <c r="F99" s="110"/>
      <c r="G99" s="110"/>
      <c r="H99" s="110"/>
      <c r="I99" s="110"/>
      <c r="J99" s="111">
        <f>J155</f>
        <v>0</v>
      </c>
      <c r="L99" s="108"/>
    </row>
    <row r="100" spans="2:65" s="9" customFormat="1" ht="19.899999999999999" customHeight="1">
      <c r="B100" s="108"/>
      <c r="D100" s="109" t="s">
        <v>845</v>
      </c>
      <c r="E100" s="110"/>
      <c r="F100" s="110"/>
      <c r="G100" s="110"/>
      <c r="H100" s="110"/>
      <c r="I100" s="110"/>
      <c r="J100" s="111">
        <f>J156</f>
        <v>0</v>
      </c>
      <c r="L100" s="108"/>
    </row>
    <row r="101" spans="2:65" s="9" customFormat="1" ht="19.899999999999999" customHeight="1">
      <c r="B101" s="108"/>
      <c r="D101" s="109" t="s">
        <v>846</v>
      </c>
      <c r="E101" s="110"/>
      <c r="F101" s="110"/>
      <c r="G101" s="110"/>
      <c r="H101" s="110"/>
      <c r="I101" s="110"/>
      <c r="J101" s="111">
        <f>J169</f>
        <v>0</v>
      </c>
      <c r="L101" s="108"/>
    </row>
    <row r="102" spans="2:65" s="9" customFormat="1" ht="19.899999999999999" customHeight="1">
      <c r="B102" s="108"/>
      <c r="D102" s="109" t="s">
        <v>847</v>
      </c>
      <c r="E102" s="110"/>
      <c r="F102" s="110"/>
      <c r="G102" s="110"/>
      <c r="H102" s="110"/>
      <c r="I102" s="110"/>
      <c r="J102" s="111">
        <f>J177</f>
        <v>0</v>
      </c>
      <c r="L102" s="108"/>
    </row>
    <row r="103" spans="2:65" s="9" customFormat="1" ht="19.899999999999999" customHeight="1">
      <c r="B103" s="108"/>
      <c r="D103" s="109" t="s">
        <v>848</v>
      </c>
      <c r="E103" s="110"/>
      <c r="F103" s="110"/>
      <c r="G103" s="110"/>
      <c r="H103" s="110"/>
      <c r="I103" s="110"/>
      <c r="J103" s="111">
        <f>J180</f>
        <v>0</v>
      </c>
      <c r="L103" s="108"/>
    </row>
    <row r="104" spans="2:65" s="8" customFormat="1" ht="24.95" customHeight="1">
      <c r="B104" s="104"/>
      <c r="D104" s="105" t="s">
        <v>164</v>
      </c>
      <c r="E104" s="106"/>
      <c r="F104" s="106"/>
      <c r="G104" s="106"/>
      <c r="H104" s="106"/>
      <c r="I104" s="106"/>
      <c r="J104" s="107">
        <f>J185</f>
        <v>0</v>
      </c>
      <c r="L104" s="104"/>
    </row>
    <row r="105" spans="2:65" s="9" customFormat="1" ht="19.899999999999999" customHeight="1">
      <c r="B105" s="108"/>
      <c r="D105" s="109" t="s">
        <v>165</v>
      </c>
      <c r="E105" s="110"/>
      <c r="F105" s="110"/>
      <c r="G105" s="110"/>
      <c r="H105" s="110"/>
      <c r="I105" s="110"/>
      <c r="J105" s="111">
        <f>J186</f>
        <v>0</v>
      </c>
      <c r="L105" s="108"/>
    </row>
    <row r="106" spans="2:65" s="9" customFormat="1" ht="19.899999999999999" customHeight="1">
      <c r="B106" s="108"/>
      <c r="D106" s="109" t="s">
        <v>166</v>
      </c>
      <c r="E106" s="110"/>
      <c r="F106" s="110"/>
      <c r="G106" s="110"/>
      <c r="H106" s="110"/>
      <c r="I106" s="110"/>
      <c r="J106" s="111">
        <f>J188</f>
        <v>0</v>
      </c>
      <c r="L106" s="108"/>
    </row>
    <row r="107" spans="2:65" s="1" customFormat="1" ht="21.75" customHeight="1">
      <c r="B107" s="30"/>
      <c r="L107" s="30"/>
    </row>
    <row r="108" spans="2:65" s="1" customFormat="1" ht="6.95" customHeight="1">
      <c r="B108" s="30"/>
      <c r="L108" s="30"/>
    </row>
    <row r="109" spans="2:65" s="1" customFormat="1" ht="29.25" customHeight="1">
      <c r="B109" s="30"/>
      <c r="C109" s="103" t="s">
        <v>168</v>
      </c>
      <c r="J109" s="112">
        <f>ROUND(J110 + J111 + J112 + J113 + J114 + J115,2)</f>
        <v>0</v>
      </c>
      <c r="L109" s="30"/>
      <c r="N109" s="113" t="s">
        <v>38</v>
      </c>
    </row>
    <row r="110" spans="2:65" s="1" customFormat="1" ht="18" customHeight="1">
      <c r="B110" s="114"/>
      <c r="C110" s="115"/>
      <c r="D110" s="240" t="s">
        <v>169</v>
      </c>
      <c r="E110" s="241"/>
      <c r="F110" s="241"/>
      <c r="G110" s="115"/>
      <c r="H110" s="115"/>
      <c r="I110" s="115"/>
      <c r="J110" s="117">
        <v>0</v>
      </c>
      <c r="K110" s="115"/>
      <c r="L110" s="114"/>
      <c r="M110" s="115"/>
      <c r="N110" s="118" t="s">
        <v>39</v>
      </c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9" t="s">
        <v>144</v>
      </c>
      <c r="AZ110" s="115"/>
      <c r="BA110" s="115"/>
      <c r="BB110" s="115"/>
      <c r="BC110" s="115"/>
      <c r="BD110" s="115"/>
      <c r="BE110" s="120">
        <f t="shared" ref="BE110:BE115" si="0">IF(N110="základní",J110,0)</f>
        <v>0</v>
      </c>
      <c r="BF110" s="120">
        <f t="shared" ref="BF110:BF115" si="1">IF(N110="snížená",J110,0)</f>
        <v>0</v>
      </c>
      <c r="BG110" s="120">
        <f t="shared" ref="BG110:BG115" si="2">IF(N110="zákl. přenesená",J110,0)</f>
        <v>0</v>
      </c>
      <c r="BH110" s="120">
        <f t="shared" ref="BH110:BH115" si="3">IF(N110="sníž. přenesená",J110,0)</f>
        <v>0</v>
      </c>
      <c r="BI110" s="120">
        <f t="shared" ref="BI110:BI115" si="4">IF(N110="nulová",J110,0)</f>
        <v>0</v>
      </c>
      <c r="BJ110" s="119" t="s">
        <v>82</v>
      </c>
      <c r="BK110" s="115"/>
      <c r="BL110" s="115"/>
      <c r="BM110" s="115"/>
    </row>
    <row r="111" spans="2:65" s="1" customFormat="1" ht="18" customHeight="1">
      <c r="B111" s="114"/>
      <c r="C111" s="115"/>
      <c r="D111" s="240" t="s">
        <v>170</v>
      </c>
      <c r="E111" s="241"/>
      <c r="F111" s="241"/>
      <c r="G111" s="115"/>
      <c r="H111" s="115"/>
      <c r="I111" s="115"/>
      <c r="J111" s="117">
        <v>0</v>
      </c>
      <c r="K111" s="115"/>
      <c r="L111" s="114"/>
      <c r="M111" s="115"/>
      <c r="N111" s="118" t="s">
        <v>39</v>
      </c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9" t="s">
        <v>144</v>
      </c>
      <c r="AZ111" s="115"/>
      <c r="BA111" s="115"/>
      <c r="BB111" s="115"/>
      <c r="BC111" s="115"/>
      <c r="BD111" s="115"/>
      <c r="BE111" s="120">
        <f t="shared" si="0"/>
        <v>0</v>
      </c>
      <c r="BF111" s="120">
        <f t="shared" si="1"/>
        <v>0</v>
      </c>
      <c r="BG111" s="120">
        <f t="shared" si="2"/>
        <v>0</v>
      </c>
      <c r="BH111" s="120">
        <f t="shared" si="3"/>
        <v>0</v>
      </c>
      <c r="BI111" s="120">
        <f t="shared" si="4"/>
        <v>0</v>
      </c>
      <c r="BJ111" s="119" t="s">
        <v>82</v>
      </c>
      <c r="BK111" s="115"/>
      <c r="BL111" s="115"/>
      <c r="BM111" s="115"/>
    </row>
    <row r="112" spans="2:65" s="1" customFormat="1" ht="18" customHeight="1">
      <c r="B112" s="114"/>
      <c r="C112" s="115"/>
      <c r="D112" s="240" t="s">
        <v>171</v>
      </c>
      <c r="E112" s="241"/>
      <c r="F112" s="241"/>
      <c r="G112" s="115"/>
      <c r="H112" s="115"/>
      <c r="I112" s="115"/>
      <c r="J112" s="117">
        <v>0</v>
      </c>
      <c r="K112" s="115"/>
      <c r="L112" s="114"/>
      <c r="M112" s="115"/>
      <c r="N112" s="118" t="s">
        <v>39</v>
      </c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9" t="s">
        <v>144</v>
      </c>
      <c r="AZ112" s="115"/>
      <c r="BA112" s="115"/>
      <c r="BB112" s="115"/>
      <c r="BC112" s="115"/>
      <c r="BD112" s="115"/>
      <c r="BE112" s="120">
        <f t="shared" si="0"/>
        <v>0</v>
      </c>
      <c r="BF112" s="120">
        <f t="shared" si="1"/>
        <v>0</v>
      </c>
      <c r="BG112" s="120">
        <f t="shared" si="2"/>
        <v>0</v>
      </c>
      <c r="BH112" s="120">
        <f t="shared" si="3"/>
        <v>0</v>
      </c>
      <c r="BI112" s="120">
        <f t="shared" si="4"/>
        <v>0</v>
      </c>
      <c r="BJ112" s="119" t="s">
        <v>82</v>
      </c>
      <c r="BK112" s="115"/>
      <c r="BL112" s="115"/>
      <c r="BM112" s="115"/>
    </row>
    <row r="113" spans="2:65" s="1" customFormat="1" ht="18" customHeight="1">
      <c r="B113" s="114"/>
      <c r="C113" s="115"/>
      <c r="D113" s="240" t="s">
        <v>172</v>
      </c>
      <c r="E113" s="241"/>
      <c r="F113" s="241"/>
      <c r="G113" s="115"/>
      <c r="H113" s="115"/>
      <c r="I113" s="115"/>
      <c r="J113" s="117">
        <v>0</v>
      </c>
      <c r="K113" s="115"/>
      <c r="L113" s="114"/>
      <c r="M113" s="115"/>
      <c r="N113" s="118" t="s">
        <v>39</v>
      </c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9" t="s">
        <v>144</v>
      </c>
      <c r="AZ113" s="115"/>
      <c r="BA113" s="115"/>
      <c r="BB113" s="115"/>
      <c r="BC113" s="115"/>
      <c r="BD113" s="115"/>
      <c r="BE113" s="120">
        <f t="shared" si="0"/>
        <v>0</v>
      </c>
      <c r="BF113" s="120">
        <f t="shared" si="1"/>
        <v>0</v>
      </c>
      <c r="BG113" s="120">
        <f t="shared" si="2"/>
        <v>0</v>
      </c>
      <c r="BH113" s="120">
        <f t="shared" si="3"/>
        <v>0</v>
      </c>
      <c r="BI113" s="120">
        <f t="shared" si="4"/>
        <v>0</v>
      </c>
      <c r="BJ113" s="119" t="s">
        <v>82</v>
      </c>
      <c r="BK113" s="115"/>
      <c r="BL113" s="115"/>
      <c r="BM113" s="115"/>
    </row>
    <row r="114" spans="2:65" s="1" customFormat="1" ht="18" customHeight="1">
      <c r="B114" s="114"/>
      <c r="C114" s="115"/>
      <c r="D114" s="240" t="s">
        <v>173</v>
      </c>
      <c r="E114" s="241"/>
      <c r="F114" s="241"/>
      <c r="G114" s="115"/>
      <c r="H114" s="115"/>
      <c r="I114" s="115"/>
      <c r="J114" s="117">
        <v>0</v>
      </c>
      <c r="K114" s="115"/>
      <c r="L114" s="114"/>
      <c r="M114" s="115"/>
      <c r="N114" s="118" t="s">
        <v>39</v>
      </c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9" t="s">
        <v>144</v>
      </c>
      <c r="AZ114" s="115"/>
      <c r="BA114" s="115"/>
      <c r="BB114" s="115"/>
      <c r="BC114" s="115"/>
      <c r="BD114" s="115"/>
      <c r="BE114" s="120">
        <f t="shared" si="0"/>
        <v>0</v>
      </c>
      <c r="BF114" s="120">
        <f t="shared" si="1"/>
        <v>0</v>
      </c>
      <c r="BG114" s="120">
        <f t="shared" si="2"/>
        <v>0</v>
      </c>
      <c r="BH114" s="120">
        <f t="shared" si="3"/>
        <v>0</v>
      </c>
      <c r="BI114" s="120">
        <f t="shared" si="4"/>
        <v>0</v>
      </c>
      <c r="BJ114" s="119" t="s">
        <v>82</v>
      </c>
      <c r="BK114" s="115"/>
      <c r="BL114" s="115"/>
      <c r="BM114" s="115"/>
    </row>
    <row r="115" spans="2:65" s="1" customFormat="1" ht="18" customHeight="1">
      <c r="B115" s="114"/>
      <c r="C115" s="115"/>
      <c r="D115" s="116" t="s">
        <v>174</v>
      </c>
      <c r="E115" s="115"/>
      <c r="F115" s="115"/>
      <c r="G115" s="115"/>
      <c r="H115" s="115"/>
      <c r="I115" s="115"/>
      <c r="J115" s="117">
        <f>ROUND(J30*T115,2)</f>
        <v>0</v>
      </c>
      <c r="K115" s="115"/>
      <c r="L115" s="114"/>
      <c r="M115" s="115"/>
      <c r="N115" s="118" t="s">
        <v>39</v>
      </c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5"/>
      <c r="AE115" s="115"/>
      <c r="AF115" s="115"/>
      <c r="AG115" s="115"/>
      <c r="AH115" s="115"/>
      <c r="AI115" s="115"/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9" t="s">
        <v>175</v>
      </c>
      <c r="AZ115" s="115"/>
      <c r="BA115" s="115"/>
      <c r="BB115" s="115"/>
      <c r="BC115" s="115"/>
      <c r="BD115" s="115"/>
      <c r="BE115" s="120">
        <f t="shared" si="0"/>
        <v>0</v>
      </c>
      <c r="BF115" s="120">
        <f t="shared" si="1"/>
        <v>0</v>
      </c>
      <c r="BG115" s="120">
        <f t="shared" si="2"/>
        <v>0</v>
      </c>
      <c r="BH115" s="120">
        <f t="shared" si="3"/>
        <v>0</v>
      </c>
      <c r="BI115" s="120">
        <f t="shared" si="4"/>
        <v>0</v>
      </c>
      <c r="BJ115" s="119" t="s">
        <v>82</v>
      </c>
      <c r="BK115" s="115"/>
      <c r="BL115" s="115"/>
      <c r="BM115" s="115"/>
    </row>
    <row r="116" spans="2:65" s="1" customFormat="1" ht="11.25">
      <c r="B116" s="30"/>
      <c r="L116" s="30"/>
    </row>
    <row r="117" spans="2:65" s="1" customFormat="1" ht="29.25" customHeight="1">
      <c r="B117" s="30"/>
      <c r="C117" s="121" t="s">
        <v>176</v>
      </c>
      <c r="D117" s="93"/>
      <c r="E117" s="93"/>
      <c r="F117" s="93"/>
      <c r="G117" s="93"/>
      <c r="H117" s="93"/>
      <c r="I117" s="93"/>
      <c r="J117" s="122">
        <f>ROUND(J96+J109,2)</f>
        <v>0</v>
      </c>
      <c r="K117" s="93"/>
      <c r="L117" s="30"/>
    </row>
    <row r="118" spans="2:65" s="1" customFormat="1" ht="6.95" customHeight="1">
      <c r="B118" s="42"/>
      <c r="C118" s="43"/>
      <c r="D118" s="43"/>
      <c r="E118" s="43"/>
      <c r="F118" s="43"/>
      <c r="G118" s="43"/>
      <c r="H118" s="43"/>
      <c r="I118" s="43"/>
      <c r="J118" s="43"/>
      <c r="K118" s="43"/>
      <c r="L118" s="30"/>
    </row>
    <row r="122" spans="2:65" s="1" customFormat="1" ht="6.95" customHeight="1">
      <c r="B122" s="44"/>
      <c r="C122" s="45"/>
      <c r="D122" s="45"/>
      <c r="E122" s="45"/>
      <c r="F122" s="45"/>
      <c r="G122" s="45"/>
      <c r="H122" s="45"/>
      <c r="I122" s="45"/>
      <c r="J122" s="45"/>
      <c r="K122" s="45"/>
      <c r="L122" s="30"/>
    </row>
    <row r="123" spans="2:65" s="1" customFormat="1" ht="24.95" customHeight="1">
      <c r="B123" s="30"/>
      <c r="C123" s="19" t="s">
        <v>177</v>
      </c>
      <c r="L123" s="30"/>
    </row>
    <row r="124" spans="2:65" s="1" customFormat="1" ht="6.95" customHeight="1">
      <c r="B124" s="30"/>
      <c r="L124" s="30"/>
    </row>
    <row r="125" spans="2:65" s="1" customFormat="1" ht="12" customHeight="1">
      <c r="B125" s="30"/>
      <c r="C125" s="25" t="s">
        <v>16</v>
      </c>
      <c r="L125" s="30"/>
    </row>
    <row r="126" spans="2:65" s="1" customFormat="1" ht="16.5" customHeight="1">
      <c r="B126" s="30"/>
      <c r="E126" s="236" t="str">
        <f>E7</f>
        <v>Jihozápadní trolejbusová tangenta Jihlava</v>
      </c>
      <c r="F126" s="237"/>
      <c r="G126" s="237"/>
      <c r="H126" s="237"/>
      <c r="L126" s="30"/>
    </row>
    <row r="127" spans="2:65" s="1" customFormat="1" ht="12" customHeight="1">
      <c r="B127" s="30"/>
      <c r="C127" s="25" t="s">
        <v>148</v>
      </c>
      <c r="L127" s="30"/>
    </row>
    <row r="128" spans="2:65" s="1" customFormat="1" ht="16.5" customHeight="1">
      <c r="B128" s="30"/>
      <c r="E128" s="201" t="str">
        <f>E9</f>
        <v>PS 001.8 - Kontejner</v>
      </c>
      <c r="F128" s="238"/>
      <c r="G128" s="238"/>
      <c r="H128" s="238"/>
      <c r="L128" s="30"/>
    </row>
    <row r="129" spans="2:65" s="1" customFormat="1" ht="6.95" customHeight="1">
      <c r="B129" s="30"/>
      <c r="L129" s="30"/>
    </row>
    <row r="130" spans="2:65" s="1" customFormat="1" ht="12" customHeight="1">
      <c r="B130" s="30"/>
      <c r="C130" s="25" t="s">
        <v>20</v>
      </c>
      <c r="F130" s="23" t="str">
        <f>F12</f>
        <v xml:space="preserve"> </v>
      </c>
      <c r="I130" s="25" t="s">
        <v>22</v>
      </c>
      <c r="J130" s="50" t="str">
        <f>IF(J12="","",J12)</f>
        <v>26. 10. 2023</v>
      </c>
      <c r="L130" s="30"/>
    </row>
    <row r="131" spans="2:65" s="1" customFormat="1" ht="6.95" customHeight="1">
      <c r="B131" s="30"/>
      <c r="L131" s="30"/>
    </row>
    <row r="132" spans="2:65" s="1" customFormat="1" ht="15.2" customHeight="1">
      <c r="B132" s="30"/>
      <c r="C132" s="25" t="s">
        <v>24</v>
      </c>
      <c r="F132" s="23" t="str">
        <f>E15</f>
        <v>Dopravní podnik města Jihlavy, a.s.</v>
      </c>
      <c r="I132" s="25" t="s">
        <v>30</v>
      </c>
      <c r="J132" s="28" t="str">
        <f>E21</f>
        <v xml:space="preserve"> </v>
      </c>
      <c r="L132" s="30"/>
    </row>
    <row r="133" spans="2:65" s="1" customFormat="1" ht="15.2" customHeight="1">
      <c r="B133" s="30"/>
      <c r="C133" s="25" t="s">
        <v>28</v>
      </c>
      <c r="F133" s="23" t="str">
        <f>IF(E18="","",E18)</f>
        <v>Vyplň údaj</v>
      </c>
      <c r="I133" s="25" t="s">
        <v>32</v>
      </c>
      <c r="J133" s="28" t="str">
        <f>E24</f>
        <v xml:space="preserve"> </v>
      </c>
      <c r="L133" s="30"/>
    </row>
    <row r="134" spans="2:65" s="1" customFormat="1" ht="10.35" customHeight="1">
      <c r="B134" s="30"/>
      <c r="L134" s="30"/>
    </row>
    <row r="135" spans="2:65" s="10" customFormat="1" ht="29.25" customHeight="1">
      <c r="B135" s="123"/>
      <c r="C135" s="124" t="s">
        <v>178</v>
      </c>
      <c r="D135" s="125" t="s">
        <v>59</v>
      </c>
      <c r="E135" s="125" t="s">
        <v>55</v>
      </c>
      <c r="F135" s="125" t="s">
        <v>56</v>
      </c>
      <c r="G135" s="125" t="s">
        <v>179</v>
      </c>
      <c r="H135" s="125" t="s">
        <v>180</v>
      </c>
      <c r="I135" s="125" t="s">
        <v>181</v>
      </c>
      <c r="J135" s="125" t="s">
        <v>154</v>
      </c>
      <c r="K135" s="126" t="s">
        <v>182</v>
      </c>
      <c r="L135" s="123"/>
      <c r="M135" s="57" t="s">
        <v>1</v>
      </c>
      <c r="N135" s="58" t="s">
        <v>38</v>
      </c>
      <c r="O135" s="58" t="s">
        <v>183</v>
      </c>
      <c r="P135" s="58" t="s">
        <v>184</v>
      </c>
      <c r="Q135" s="58" t="s">
        <v>185</v>
      </c>
      <c r="R135" s="58" t="s">
        <v>186</v>
      </c>
      <c r="S135" s="58" t="s">
        <v>187</v>
      </c>
      <c r="T135" s="59" t="s">
        <v>188</v>
      </c>
    </row>
    <row r="136" spans="2:65" s="1" customFormat="1" ht="22.9" customHeight="1">
      <c r="B136" s="30"/>
      <c r="C136" s="62" t="s">
        <v>189</v>
      </c>
      <c r="J136" s="127">
        <f>BK136</f>
        <v>0</v>
      </c>
      <c r="L136" s="30"/>
      <c r="M136" s="60"/>
      <c r="N136" s="51"/>
      <c r="O136" s="51"/>
      <c r="P136" s="128">
        <f>P137+P185</f>
        <v>0</v>
      </c>
      <c r="Q136" s="51"/>
      <c r="R136" s="128">
        <f>R137+R185</f>
        <v>0</v>
      </c>
      <c r="S136" s="51"/>
      <c r="T136" s="129">
        <f>T137+T185</f>
        <v>0</v>
      </c>
      <c r="AT136" s="15" t="s">
        <v>73</v>
      </c>
      <c r="AU136" s="15" t="s">
        <v>156</v>
      </c>
      <c r="BK136" s="130">
        <f>BK137+BK185</f>
        <v>0</v>
      </c>
    </row>
    <row r="137" spans="2:65" s="11" customFormat="1" ht="25.9" customHeight="1">
      <c r="B137" s="131"/>
      <c r="D137" s="132" t="s">
        <v>73</v>
      </c>
      <c r="E137" s="133" t="s">
        <v>849</v>
      </c>
      <c r="F137" s="133" t="s">
        <v>850</v>
      </c>
      <c r="I137" s="134"/>
      <c r="J137" s="135">
        <f>BK137</f>
        <v>0</v>
      </c>
      <c r="L137" s="131"/>
      <c r="M137" s="136"/>
      <c r="P137" s="137">
        <f>P138+P155+P156+P169+P177+P180</f>
        <v>0</v>
      </c>
      <c r="R137" s="137">
        <f>R138+R155+R156+R169+R177+R180</f>
        <v>0</v>
      </c>
      <c r="T137" s="138">
        <f>T138+T155+T156+T169+T177+T180</f>
        <v>0</v>
      </c>
      <c r="AR137" s="132" t="s">
        <v>82</v>
      </c>
      <c r="AT137" s="139" t="s">
        <v>73</v>
      </c>
      <c r="AU137" s="139" t="s">
        <v>74</v>
      </c>
      <c r="AY137" s="132" t="s">
        <v>193</v>
      </c>
      <c r="BK137" s="140">
        <f>BK138+BK155+BK156+BK169+BK177+BK180</f>
        <v>0</v>
      </c>
    </row>
    <row r="138" spans="2:65" s="11" customFormat="1" ht="22.9" customHeight="1">
      <c r="B138" s="131"/>
      <c r="D138" s="132" t="s">
        <v>73</v>
      </c>
      <c r="E138" s="141" t="s">
        <v>82</v>
      </c>
      <c r="F138" s="141" t="s">
        <v>851</v>
      </c>
      <c r="I138" s="134"/>
      <c r="J138" s="142">
        <f>BK138</f>
        <v>0</v>
      </c>
      <c r="L138" s="131"/>
      <c r="M138" s="136"/>
      <c r="P138" s="137">
        <f>SUM(P139:P154)</f>
        <v>0</v>
      </c>
      <c r="R138" s="137">
        <f>SUM(R139:R154)</f>
        <v>0</v>
      </c>
      <c r="T138" s="138">
        <f>SUM(T139:T154)</f>
        <v>0</v>
      </c>
      <c r="AR138" s="132" t="s">
        <v>82</v>
      </c>
      <c r="AT138" s="139" t="s">
        <v>73</v>
      </c>
      <c r="AU138" s="139" t="s">
        <v>82</v>
      </c>
      <c r="AY138" s="132" t="s">
        <v>193</v>
      </c>
      <c r="BK138" s="140">
        <f>SUM(BK139:BK154)</f>
        <v>0</v>
      </c>
    </row>
    <row r="139" spans="2:65" s="1" customFormat="1" ht="21.75" customHeight="1">
      <c r="B139" s="114"/>
      <c r="C139" s="157" t="s">
        <v>82</v>
      </c>
      <c r="D139" s="157" t="s">
        <v>207</v>
      </c>
      <c r="E139" s="158" t="s">
        <v>852</v>
      </c>
      <c r="F139" s="159" t="s">
        <v>853</v>
      </c>
      <c r="G139" s="160" t="s">
        <v>221</v>
      </c>
      <c r="H139" s="161">
        <v>9.5</v>
      </c>
      <c r="I139" s="162"/>
      <c r="J139" s="163">
        <f>ROUND(I139*H139,2)</f>
        <v>0</v>
      </c>
      <c r="K139" s="159" t="s">
        <v>1</v>
      </c>
      <c r="L139" s="30"/>
      <c r="M139" s="164" t="s">
        <v>1</v>
      </c>
      <c r="N139" s="113" t="s">
        <v>39</v>
      </c>
      <c r="P139" s="153">
        <f>O139*H139</f>
        <v>0</v>
      </c>
      <c r="Q139" s="153">
        <v>0</v>
      </c>
      <c r="R139" s="153">
        <f>Q139*H139</f>
        <v>0</v>
      </c>
      <c r="S139" s="153">
        <v>0</v>
      </c>
      <c r="T139" s="154">
        <f>S139*H139</f>
        <v>0</v>
      </c>
      <c r="AR139" s="155" t="s">
        <v>192</v>
      </c>
      <c r="AT139" s="155" t="s">
        <v>207</v>
      </c>
      <c r="AU139" s="155" t="s">
        <v>84</v>
      </c>
      <c r="AY139" s="15" t="s">
        <v>193</v>
      </c>
      <c r="BE139" s="156">
        <f>IF(N139="základní",J139,0)</f>
        <v>0</v>
      </c>
      <c r="BF139" s="156">
        <f>IF(N139="snížená",J139,0)</f>
        <v>0</v>
      </c>
      <c r="BG139" s="156">
        <f>IF(N139="zákl. přenesená",J139,0)</f>
        <v>0</v>
      </c>
      <c r="BH139" s="156">
        <f>IF(N139="sníž. přenesená",J139,0)</f>
        <v>0</v>
      </c>
      <c r="BI139" s="156">
        <f>IF(N139="nulová",J139,0)</f>
        <v>0</v>
      </c>
      <c r="BJ139" s="15" t="s">
        <v>82</v>
      </c>
      <c r="BK139" s="156">
        <f>ROUND(I139*H139,2)</f>
        <v>0</v>
      </c>
      <c r="BL139" s="15" t="s">
        <v>192</v>
      </c>
      <c r="BM139" s="155" t="s">
        <v>84</v>
      </c>
    </row>
    <row r="140" spans="2:65" s="12" customFormat="1" ht="11.25">
      <c r="B140" s="165"/>
      <c r="D140" s="166" t="s">
        <v>224</v>
      </c>
      <c r="E140" s="167" t="s">
        <v>1</v>
      </c>
      <c r="F140" s="168" t="s">
        <v>854</v>
      </c>
      <c r="H140" s="169">
        <v>9.5</v>
      </c>
      <c r="I140" s="170"/>
      <c r="L140" s="165"/>
      <c r="M140" s="171"/>
      <c r="T140" s="172"/>
      <c r="AT140" s="167" t="s">
        <v>224</v>
      </c>
      <c r="AU140" s="167" t="s">
        <v>84</v>
      </c>
      <c r="AV140" s="12" t="s">
        <v>84</v>
      </c>
      <c r="AW140" s="12" t="s">
        <v>226</v>
      </c>
      <c r="AX140" s="12" t="s">
        <v>74</v>
      </c>
      <c r="AY140" s="167" t="s">
        <v>193</v>
      </c>
    </row>
    <row r="141" spans="2:65" s="13" customFormat="1" ht="11.25">
      <c r="B141" s="173"/>
      <c r="D141" s="166" t="s">
        <v>224</v>
      </c>
      <c r="E141" s="174" t="s">
        <v>1</v>
      </c>
      <c r="F141" s="175" t="s">
        <v>227</v>
      </c>
      <c r="H141" s="176">
        <v>9.5</v>
      </c>
      <c r="I141" s="177"/>
      <c r="L141" s="173"/>
      <c r="M141" s="178"/>
      <c r="T141" s="179"/>
      <c r="AT141" s="174" t="s">
        <v>224</v>
      </c>
      <c r="AU141" s="174" t="s">
        <v>84</v>
      </c>
      <c r="AV141" s="13" t="s">
        <v>192</v>
      </c>
      <c r="AW141" s="13" t="s">
        <v>226</v>
      </c>
      <c r="AX141" s="13" t="s">
        <v>82</v>
      </c>
      <c r="AY141" s="174" t="s">
        <v>193</v>
      </c>
    </row>
    <row r="142" spans="2:65" s="1" customFormat="1" ht="44.25" customHeight="1">
      <c r="B142" s="114"/>
      <c r="C142" s="157" t="s">
        <v>84</v>
      </c>
      <c r="D142" s="157" t="s">
        <v>207</v>
      </c>
      <c r="E142" s="158" t="s">
        <v>855</v>
      </c>
      <c r="F142" s="159" t="s">
        <v>856</v>
      </c>
      <c r="G142" s="160" t="s">
        <v>857</v>
      </c>
      <c r="H142" s="161">
        <v>54.055</v>
      </c>
      <c r="I142" s="162"/>
      <c r="J142" s="163">
        <f>ROUND(I142*H142,2)</f>
        <v>0</v>
      </c>
      <c r="K142" s="159" t="s">
        <v>1</v>
      </c>
      <c r="L142" s="30"/>
      <c r="M142" s="164" t="s">
        <v>1</v>
      </c>
      <c r="N142" s="113" t="s">
        <v>39</v>
      </c>
      <c r="P142" s="153">
        <f>O142*H142</f>
        <v>0</v>
      </c>
      <c r="Q142" s="153">
        <v>0</v>
      </c>
      <c r="R142" s="153">
        <f>Q142*H142</f>
        <v>0</v>
      </c>
      <c r="S142" s="153">
        <v>0</v>
      </c>
      <c r="T142" s="154">
        <f>S142*H142</f>
        <v>0</v>
      </c>
      <c r="AR142" s="155" t="s">
        <v>192</v>
      </c>
      <c r="AT142" s="155" t="s">
        <v>207</v>
      </c>
      <c r="AU142" s="155" t="s">
        <v>84</v>
      </c>
      <c r="AY142" s="15" t="s">
        <v>193</v>
      </c>
      <c r="BE142" s="156">
        <f>IF(N142="základní",J142,0)</f>
        <v>0</v>
      </c>
      <c r="BF142" s="156">
        <f>IF(N142="snížená",J142,0)</f>
        <v>0</v>
      </c>
      <c r="BG142" s="156">
        <f>IF(N142="zákl. přenesená",J142,0)</f>
        <v>0</v>
      </c>
      <c r="BH142" s="156">
        <f>IF(N142="sníž. přenesená",J142,0)</f>
        <v>0</v>
      </c>
      <c r="BI142" s="156">
        <f>IF(N142="nulová",J142,0)</f>
        <v>0</v>
      </c>
      <c r="BJ142" s="15" t="s">
        <v>82</v>
      </c>
      <c r="BK142" s="156">
        <f>ROUND(I142*H142,2)</f>
        <v>0</v>
      </c>
      <c r="BL142" s="15" t="s">
        <v>192</v>
      </c>
      <c r="BM142" s="155" t="s">
        <v>192</v>
      </c>
    </row>
    <row r="143" spans="2:65" s="12" customFormat="1" ht="11.25">
      <c r="B143" s="165"/>
      <c r="D143" s="166" t="s">
        <v>224</v>
      </c>
      <c r="E143" s="167" t="s">
        <v>1</v>
      </c>
      <c r="F143" s="168" t="s">
        <v>858</v>
      </c>
      <c r="H143" s="169">
        <v>54.055</v>
      </c>
      <c r="I143" s="170"/>
      <c r="L143" s="165"/>
      <c r="M143" s="171"/>
      <c r="T143" s="172"/>
      <c r="AT143" s="167" t="s">
        <v>224</v>
      </c>
      <c r="AU143" s="167" t="s">
        <v>84</v>
      </c>
      <c r="AV143" s="12" t="s">
        <v>84</v>
      </c>
      <c r="AW143" s="12" t="s">
        <v>226</v>
      </c>
      <c r="AX143" s="12" t="s">
        <v>74</v>
      </c>
      <c r="AY143" s="167" t="s">
        <v>193</v>
      </c>
    </row>
    <row r="144" spans="2:65" s="13" customFormat="1" ht="11.25">
      <c r="B144" s="173"/>
      <c r="D144" s="166" t="s">
        <v>224</v>
      </c>
      <c r="E144" s="174" t="s">
        <v>1</v>
      </c>
      <c r="F144" s="175" t="s">
        <v>227</v>
      </c>
      <c r="H144" s="176">
        <v>54.055</v>
      </c>
      <c r="I144" s="177"/>
      <c r="L144" s="173"/>
      <c r="M144" s="178"/>
      <c r="T144" s="179"/>
      <c r="AT144" s="174" t="s">
        <v>224</v>
      </c>
      <c r="AU144" s="174" t="s">
        <v>84</v>
      </c>
      <c r="AV144" s="13" t="s">
        <v>192</v>
      </c>
      <c r="AW144" s="13" t="s">
        <v>226</v>
      </c>
      <c r="AX144" s="13" t="s">
        <v>82</v>
      </c>
      <c r="AY144" s="174" t="s">
        <v>193</v>
      </c>
    </row>
    <row r="145" spans="2:65" s="1" customFormat="1" ht="62.65" customHeight="1">
      <c r="B145" s="114"/>
      <c r="C145" s="157" t="s">
        <v>203</v>
      </c>
      <c r="D145" s="157" t="s">
        <v>207</v>
      </c>
      <c r="E145" s="158" t="s">
        <v>859</v>
      </c>
      <c r="F145" s="159" t="s">
        <v>860</v>
      </c>
      <c r="G145" s="160" t="s">
        <v>857</v>
      </c>
      <c r="H145" s="161">
        <v>15.38</v>
      </c>
      <c r="I145" s="162"/>
      <c r="J145" s="163">
        <f>ROUND(I145*H145,2)</f>
        <v>0</v>
      </c>
      <c r="K145" s="159" t="s">
        <v>1</v>
      </c>
      <c r="L145" s="30"/>
      <c r="M145" s="164" t="s">
        <v>1</v>
      </c>
      <c r="N145" s="113" t="s">
        <v>39</v>
      </c>
      <c r="P145" s="153">
        <f>O145*H145</f>
        <v>0</v>
      </c>
      <c r="Q145" s="153">
        <v>0</v>
      </c>
      <c r="R145" s="153">
        <f>Q145*H145</f>
        <v>0</v>
      </c>
      <c r="S145" s="153">
        <v>0</v>
      </c>
      <c r="T145" s="154">
        <f>S145*H145</f>
        <v>0</v>
      </c>
      <c r="AR145" s="155" t="s">
        <v>192</v>
      </c>
      <c r="AT145" s="155" t="s">
        <v>207</v>
      </c>
      <c r="AU145" s="155" t="s">
        <v>84</v>
      </c>
      <c r="AY145" s="15" t="s">
        <v>193</v>
      </c>
      <c r="BE145" s="156">
        <f>IF(N145="základní",J145,0)</f>
        <v>0</v>
      </c>
      <c r="BF145" s="156">
        <f>IF(N145="snížená",J145,0)</f>
        <v>0</v>
      </c>
      <c r="BG145" s="156">
        <f>IF(N145="zákl. přenesená",J145,0)</f>
        <v>0</v>
      </c>
      <c r="BH145" s="156">
        <f>IF(N145="sníž. přenesená",J145,0)</f>
        <v>0</v>
      </c>
      <c r="BI145" s="156">
        <f>IF(N145="nulová",J145,0)</f>
        <v>0</v>
      </c>
      <c r="BJ145" s="15" t="s">
        <v>82</v>
      </c>
      <c r="BK145" s="156">
        <f>ROUND(I145*H145,2)</f>
        <v>0</v>
      </c>
      <c r="BL145" s="15" t="s">
        <v>192</v>
      </c>
      <c r="BM145" s="155" t="s">
        <v>206</v>
      </c>
    </row>
    <row r="146" spans="2:65" s="12" customFormat="1" ht="11.25">
      <c r="B146" s="165"/>
      <c r="D146" s="166" t="s">
        <v>224</v>
      </c>
      <c r="E146" s="167" t="s">
        <v>1</v>
      </c>
      <c r="F146" s="168" t="s">
        <v>861</v>
      </c>
      <c r="H146" s="169">
        <v>15.380000000000003</v>
      </c>
      <c r="I146" s="170"/>
      <c r="L146" s="165"/>
      <c r="M146" s="171"/>
      <c r="T146" s="172"/>
      <c r="AT146" s="167" t="s">
        <v>224</v>
      </c>
      <c r="AU146" s="167" t="s">
        <v>84</v>
      </c>
      <c r="AV146" s="12" t="s">
        <v>84</v>
      </c>
      <c r="AW146" s="12" t="s">
        <v>226</v>
      </c>
      <c r="AX146" s="12" t="s">
        <v>74</v>
      </c>
      <c r="AY146" s="167" t="s">
        <v>193</v>
      </c>
    </row>
    <row r="147" spans="2:65" s="13" customFormat="1" ht="11.25">
      <c r="B147" s="173"/>
      <c r="D147" s="166" t="s">
        <v>224</v>
      </c>
      <c r="E147" s="174" t="s">
        <v>1</v>
      </c>
      <c r="F147" s="175" t="s">
        <v>227</v>
      </c>
      <c r="H147" s="176">
        <v>15.380000000000003</v>
      </c>
      <c r="I147" s="177"/>
      <c r="L147" s="173"/>
      <c r="M147" s="178"/>
      <c r="T147" s="179"/>
      <c r="AT147" s="174" t="s">
        <v>224</v>
      </c>
      <c r="AU147" s="174" t="s">
        <v>84</v>
      </c>
      <c r="AV147" s="13" t="s">
        <v>192</v>
      </c>
      <c r="AW147" s="13" t="s">
        <v>226</v>
      </c>
      <c r="AX147" s="13" t="s">
        <v>82</v>
      </c>
      <c r="AY147" s="174" t="s">
        <v>193</v>
      </c>
    </row>
    <row r="148" spans="2:65" s="1" customFormat="1" ht="44.25" customHeight="1">
      <c r="B148" s="114"/>
      <c r="C148" s="157" t="s">
        <v>192</v>
      </c>
      <c r="D148" s="157" t="s">
        <v>207</v>
      </c>
      <c r="E148" s="158" t="s">
        <v>862</v>
      </c>
      <c r="F148" s="159" t="s">
        <v>863</v>
      </c>
      <c r="G148" s="160" t="s">
        <v>864</v>
      </c>
      <c r="H148" s="161">
        <v>69.84</v>
      </c>
      <c r="I148" s="162"/>
      <c r="J148" s="163">
        <f>ROUND(I148*H148,2)</f>
        <v>0</v>
      </c>
      <c r="K148" s="159" t="s">
        <v>1</v>
      </c>
      <c r="L148" s="30"/>
      <c r="M148" s="164" t="s">
        <v>1</v>
      </c>
      <c r="N148" s="113" t="s">
        <v>39</v>
      </c>
      <c r="P148" s="153">
        <f>O148*H148</f>
        <v>0</v>
      </c>
      <c r="Q148" s="153">
        <v>0</v>
      </c>
      <c r="R148" s="153">
        <f>Q148*H148</f>
        <v>0</v>
      </c>
      <c r="S148" s="153">
        <v>0</v>
      </c>
      <c r="T148" s="154">
        <f>S148*H148</f>
        <v>0</v>
      </c>
      <c r="AR148" s="155" t="s">
        <v>192</v>
      </c>
      <c r="AT148" s="155" t="s">
        <v>207</v>
      </c>
      <c r="AU148" s="155" t="s">
        <v>84</v>
      </c>
      <c r="AY148" s="15" t="s">
        <v>193</v>
      </c>
      <c r="BE148" s="156">
        <f>IF(N148="základní",J148,0)</f>
        <v>0</v>
      </c>
      <c r="BF148" s="156">
        <f>IF(N148="snížená",J148,0)</f>
        <v>0</v>
      </c>
      <c r="BG148" s="156">
        <f>IF(N148="zákl. přenesená",J148,0)</f>
        <v>0</v>
      </c>
      <c r="BH148" s="156">
        <f>IF(N148="sníž. přenesená",J148,0)</f>
        <v>0</v>
      </c>
      <c r="BI148" s="156">
        <f>IF(N148="nulová",J148,0)</f>
        <v>0</v>
      </c>
      <c r="BJ148" s="15" t="s">
        <v>82</v>
      </c>
      <c r="BK148" s="156">
        <f>ROUND(I148*H148,2)</f>
        <v>0</v>
      </c>
      <c r="BL148" s="15" t="s">
        <v>192</v>
      </c>
      <c r="BM148" s="155" t="s">
        <v>200</v>
      </c>
    </row>
    <row r="149" spans="2:65" s="12" customFormat="1" ht="11.25">
      <c r="B149" s="165"/>
      <c r="D149" s="166" t="s">
        <v>224</v>
      </c>
      <c r="E149" s="167" t="s">
        <v>1</v>
      </c>
      <c r="F149" s="168" t="s">
        <v>865</v>
      </c>
      <c r="H149" s="169">
        <v>69.84</v>
      </c>
      <c r="I149" s="170"/>
      <c r="L149" s="165"/>
      <c r="M149" s="171"/>
      <c r="T149" s="172"/>
      <c r="AT149" s="167" t="s">
        <v>224</v>
      </c>
      <c r="AU149" s="167" t="s">
        <v>84</v>
      </c>
      <c r="AV149" s="12" t="s">
        <v>84</v>
      </c>
      <c r="AW149" s="12" t="s">
        <v>226</v>
      </c>
      <c r="AX149" s="12" t="s">
        <v>74</v>
      </c>
      <c r="AY149" s="167" t="s">
        <v>193</v>
      </c>
    </row>
    <row r="150" spans="2:65" s="13" customFormat="1" ht="11.25">
      <c r="B150" s="173"/>
      <c r="D150" s="166" t="s">
        <v>224</v>
      </c>
      <c r="E150" s="174" t="s">
        <v>1</v>
      </c>
      <c r="F150" s="175" t="s">
        <v>227</v>
      </c>
      <c r="H150" s="176">
        <v>69.84</v>
      </c>
      <c r="I150" s="177"/>
      <c r="L150" s="173"/>
      <c r="M150" s="178"/>
      <c r="T150" s="179"/>
      <c r="AT150" s="174" t="s">
        <v>224</v>
      </c>
      <c r="AU150" s="174" t="s">
        <v>84</v>
      </c>
      <c r="AV150" s="13" t="s">
        <v>192</v>
      </c>
      <c r="AW150" s="13" t="s">
        <v>226</v>
      </c>
      <c r="AX150" s="13" t="s">
        <v>82</v>
      </c>
      <c r="AY150" s="174" t="s">
        <v>193</v>
      </c>
    </row>
    <row r="151" spans="2:65" s="1" customFormat="1" ht="37.9" customHeight="1">
      <c r="B151" s="114"/>
      <c r="C151" s="157" t="s">
        <v>211</v>
      </c>
      <c r="D151" s="157" t="s">
        <v>207</v>
      </c>
      <c r="E151" s="158" t="s">
        <v>866</v>
      </c>
      <c r="F151" s="159" t="s">
        <v>867</v>
      </c>
      <c r="G151" s="160" t="s">
        <v>857</v>
      </c>
      <c r="H151" s="161">
        <v>69.84</v>
      </c>
      <c r="I151" s="162"/>
      <c r="J151" s="163">
        <f>ROUND(I151*H151,2)</f>
        <v>0</v>
      </c>
      <c r="K151" s="159" t="s">
        <v>1</v>
      </c>
      <c r="L151" s="30"/>
      <c r="M151" s="164" t="s">
        <v>1</v>
      </c>
      <c r="N151" s="113" t="s">
        <v>39</v>
      </c>
      <c r="P151" s="153">
        <f>O151*H151</f>
        <v>0</v>
      </c>
      <c r="Q151" s="153">
        <v>0</v>
      </c>
      <c r="R151" s="153">
        <f>Q151*H151</f>
        <v>0</v>
      </c>
      <c r="S151" s="153">
        <v>0</v>
      </c>
      <c r="T151" s="154">
        <f>S151*H151</f>
        <v>0</v>
      </c>
      <c r="AR151" s="155" t="s">
        <v>192</v>
      </c>
      <c r="AT151" s="155" t="s">
        <v>207</v>
      </c>
      <c r="AU151" s="155" t="s">
        <v>84</v>
      </c>
      <c r="AY151" s="15" t="s">
        <v>193</v>
      </c>
      <c r="BE151" s="156">
        <f>IF(N151="základní",J151,0)</f>
        <v>0</v>
      </c>
      <c r="BF151" s="156">
        <f>IF(N151="snížená",J151,0)</f>
        <v>0</v>
      </c>
      <c r="BG151" s="156">
        <f>IF(N151="zákl. přenesená",J151,0)</f>
        <v>0</v>
      </c>
      <c r="BH151" s="156">
        <f>IF(N151="sníž. přenesená",J151,0)</f>
        <v>0</v>
      </c>
      <c r="BI151" s="156">
        <f>IF(N151="nulová",J151,0)</f>
        <v>0</v>
      </c>
      <c r="BJ151" s="15" t="s">
        <v>82</v>
      </c>
      <c r="BK151" s="156">
        <f>ROUND(I151*H151,2)</f>
        <v>0</v>
      </c>
      <c r="BL151" s="15" t="s">
        <v>192</v>
      </c>
      <c r="BM151" s="155" t="s">
        <v>214</v>
      </c>
    </row>
    <row r="152" spans="2:65" s="1" customFormat="1" ht="44.25" customHeight="1">
      <c r="B152" s="114"/>
      <c r="C152" s="157" t="s">
        <v>206</v>
      </c>
      <c r="D152" s="157" t="s">
        <v>207</v>
      </c>
      <c r="E152" s="158" t="s">
        <v>868</v>
      </c>
      <c r="F152" s="159" t="s">
        <v>869</v>
      </c>
      <c r="G152" s="160" t="s">
        <v>857</v>
      </c>
      <c r="H152" s="161">
        <v>12.88</v>
      </c>
      <c r="I152" s="162"/>
      <c r="J152" s="163">
        <f>ROUND(I152*H152,2)</f>
        <v>0</v>
      </c>
      <c r="K152" s="159" t="s">
        <v>1</v>
      </c>
      <c r="L152" s="30"/>
      <c r="M152" s="164" t="s">
        <v>1</v>
      </c>
      <c r="N152" s="113" t="s">
        <v>39</v>
      </c>
      <c r="P152" s="153">
        <f>O152*H152</f>
        <v>0</v>
      </c>
      <c r="Q152" s="153">
        <v>0</v>
      </c>
      <c r="R152" s="153">
        <f>Q152*H152</f>
        <v>0</v>
      </c>
      <c r="S152" s="153">
        <v>0</v>
      </c>
      <c r="T152" s="154">
        <f>S152*H152</f>
        <v>0</v>
      </c>
      <c r="AR152" s="155" t="s">
        <v>192</v>
      </c>
      <c r="AT152" s="155" t="s">
        <v>207</v>
      </c>
      <c r="AU152" s="155" t="s">
        <v>84</v>
      </c>
      <c r="AY152" s="15" t="s">
        <v>193</v>
      </c>
      <c r="BE152" s="156">
        <f>IF(N152="základní",J152,0)</f>
        <v>0</v>
      </c>
      <c r="BF152" s="156">
        <f>IF(N152="snížená",J152,0)</f>
        <v>0</v>
      </c>
      <c r="BG152" s="156">
        <f>IF(N152="zákl. přenesená",J152,0)</f>
        <v>0</v>
      </c>
      <c r="BH152" s="156">
        <f>IF(N152="sníž. přenesená",J152,0)</f>
        <v>0</v>
      </c>
      <c r="BI152" s="156">
        <f>IF(N152="nulová",J152,0)</f>
        <v>0</v>
      </c>
      <c r="BJ152" s="15" t="s">
        <v>82</v>
      </c>
      <c r="BK152" s="156">
        <f>ROUND(I152*H152,2)</f>
        <v>0</v>
      </c>
      <c r="BL152" s="15" t="s">
        <v>192</v>
      </c>
      <c r="BM152" s="155" t="s">
        <v>223</v>
      </c>
    </row>
    <row r="153" spans="2:65" s="12" customFormat="1" ht="11.25">
      <c r="B153" s="165"/>
      <c r="D153" s="166" t="s">
        <v>224</v>
      </c>
      <c r="E153" s="167" t="s">
        <v>1</v>
      </c>
      <c r="F153" s="168" t="s">
        <v>870</v>
      </c>
      <c r="H153" s="169">
        <v>12.879999999999999</v>
      </c>
      <c r="I153" s="170"/>
      <c r="L153" s="165"/>
      <c r="M153" s="171"/>
      <c r="T153" s="172"/>
      <c r="AT153" s="167" t="s">
        <v>224</v>
      </c>
      <c r="AU153" s="167" t="s">
        <v>84</v>
      </c>
      <c r="AV153" s="12" t="s">
        <v>84</v>
      </c>
      <c r="AW153" s="12" t="s">
        <v>226</v>
      </c>
      <c r="AX153" s="12" t="s">
        <v>74</v>
      </c>
      <c r="AY153" s="167" t="s">
        <v>193</v>
      </c>
    </row>
    <row r="154" spans="2:65" s="13" customFormat="1" ht="11.25">
      <c r="B154" s="173"/>
      <c r="D154" s="166" t="s">
        <v>224</v>
      </c>
      <c r="E154" s="174" t="s">
        <v>1</v>
      </c>
      <c r="F154" s="175" t="s">
        <v>227</v>
      </c>
      <c r="H154" s="176">
        <v>12.879999999999999</v>
      </c>
      <c r="I154" s="177"/>
      <c r="L154" s="173"/>
      <c r="M154" s="178"/>
      <c r="T154" s="179"/>
      <c r="AT154" s="174" t="s">
        <v>224</v>
      </c>
      <c r="AU154" s="174" t="s">
        <v>84</v>
      </c>
      <c r="AV154" s="13" t="s">
        <v>192</v>
      </c>
      <c r="AW154" s="13" t="s">
        <v>226</v>
      </c>
      <c r="AX154" s="13" t="s">
        <v>82</v>
      </c>
      <c r="AY154" s="174" t="s">
        <v>193</v>
      </c>
    </row>
    <row r="155" spans="2:65" s="11" customFormat="1" ht="22.9" customHeight="1">
      <c r="B155" s="131"/>
      <c r="D155" s="132" t="s">
        <v>73</v>
      </c>
      <c r="E155" s="141" t="s">
        <v>84</v>
      </c>
      <c r="F155" s="141" t="s">
        <v>871</v>
      </c>
      <c r="I155" s="134"/>
      <c r="J155" s="142">
        <f>BK155</f>
        <v>0</v>
      </c>
      <c r="L155" s="131"/>
      <c r="M155" s="136"/>
      <c r="P155" s="137">
        <v>0</v>
      </c>
      <c r="R155" s="137">
        <v>0</v>
      </c>
      <c r="T155" s="138">
        <v>0</v>
      </c>
      <c r="AR155" s="132" t="s">
        <v>82</v>
      </c>
      <c r="AT155" s="139" t="s">
        <v>73</v>
      </c>
      <c r="AU155" s="139" t="s">
        <v>82</v>
      </c>
      <c r="AY155" s="132" t="s">
        <v>193</v>
      </c>
      <c r="BK155" s="140">
        <v>0</v>
      </c>
    </row>
    <row r="156" spans="2:65" s="11" customFormat="1" ht="22.9" customHeight="1">
      <c r="B156" s="131"/>
      <c r="D156" s="132" t="s">
        <v>73</v>
      </c>
      <c r="E156" s="141" t="s">
        <v>203</v>
      </c>
      <c r="F156" s="141" t="s">
        <v>872</v>
      </c>
      <c r="I156" s="134"/>
      <c r="J156" s="142">
        <f>BK156</f>
        <v>0</v>
      </c>
      <c r="L156" s="131"/>
      <c r="M156" s="136"/>
      <c r="P156" s="137">
        <f>SUM(P157:P168)</f>
        <v>0</v>
      </c>
      <c r="R156" s="137">
        <f>SUM(R157:R168)</f>
        <v>0</v>
      </c>
      <c r="T156" s="138">
        <f>SUM(T157:T168)</f>
        <v>0</v>
      </c>
      <c r="AR156" s="132" t="s">
        <v>82</v>
      </c>
      <c r="AT156" s="139" t="s">
        <v>73</v>
      </c>
      <c r="AU156" s="139" t="s">
        <v>82</v>
      </c>
      <c r="AY156" s="132" t="s">
        <v>193</v>
      </c>
      <c r="BK156" s="140">
        <f>SUM(BK157:BK168)</f>
        <v>0</v>
      </c>
    </row>
    <row r="157" spans="2:65" s="1" customFormat="1" ht="37.9" customHeight="1">
      <c r="B157" s="114"/>
      <c r="C157" s="157" t="s">
        <v>228</v>
      </c>
      <c r="D157" s="157" t="s">
        <v>207</v>
      </c>
      <c r="E157" s="158" t="s">
        <v>873</v>
      </c>
      <c r="F157" s="159" t="s">
        <v>874</v>
      </c>
      <c r="G157" s="160" t="s">
        <v>736</v>
      </c>
      <c r="H157" s="161">
        <v>11.1</v>
      </c>
      <c r="I157" s="162"/>
      <c r="J157" s="163">
        <f>ROUND(I157*H157,2)</f>
        <v>0</v>
      </c>
      <c r="K157" s="159" t="s">
        <v>1</v>
      </c>
      <c r="L157" s="30"/>
      <c r="M157" s="164" t="s">
        <v>1</v>
      </c>
      <c r="N157" s="113" t="s">
        <v>39</v>
      </c>
      <c r="P157" s="153">
        <f>O157*H157</f>
        <v>0</v>
      </c>
      <c r="Q157" s="153">
        <v>0</v>
      </c>
      <c r="R157" s="153">
        <f>Q157*H157</f>
        <v>0</v>
      </c>
      <c r="S157" s="153">
        <v>0</v>
      </c>
      <c r="T157" s="154">
        <f>S157*H157</f>
        <v>0</v>
      </c>
      <c r="AR157" s="155" t="s">
        <v>192</v>
      </c>
      <c r="AT157" s="155" t="s">
        <v>207</v>
      </c>
      <c r="AU157" s="155" t="s">
        <v>84</v>
      </c>
      <c r="AY157" s="15" t="s">
        <v>193</v>
      </c>
      <c r="BE157" s="156">
        <f>IF(N157="základní",J157,0)</f>
        <v>0</v>
      </c>
      <c r="BF157" s="156">
        <f>IF(N157="snížená",J157,0)</f>
        <v>0</v>
      </c>
      <c r="BG157" s="156">
        <f>IF(N157="zákl. přenesená",J157,0)</f>
        <v>0</v>
      </c>
      <c r="BH157" s="156">
        <f>IF(N157="sníž. přenesená",J157,0)</f>
        <v>0</v>
      </c>
      <c r="BI157" s="156">
        <f>IF(N157="nulová",J157,0)</f>
        <v>0</v>
      </c>
      <c r="BJ157" s="15" t="s">
        <v>82</v>
      </c>
      <c r="BK157" s="156">
        <f>ROUND(I157*H157,2)</f>
        <v>0</v>
      </c>
      <c r="BL157" s="15" t="s">
        <v>192</v>
      </c>
      <c r="BM157" s="155" t="s">
        <v>232</v>
      </c>
    </row>
    <row r="158" spans="2:65" s="12" customFormat="1" ht="11.25">
      <c r="B158" s="165"/>
      <c r="D158" s="166" t="s">
        <v>224</v>
      </c>
      <c r="E158" s="167" t="s">
        <v>1</v>
      </c>
      <c r="F158" s="168" t="s">
        <v>875</v>
      </c>
      <c r="H158" s="169">
        <v>11.1</v>
      </c>
      <c r="I158" s="170"/>
      <c r="L158" s="165"/>
      <c r="M158" s="171"/>
      <c r="T158" s="172"/>
      <c r="AT158" s="167" t="s">
        <v>224</v>
      </c>
      <c r="AU158" s="167" t="s">
        <v>84</v>
      </c>
      <c r="AV158" s="12" t="s">
        <v>84</v>
      </c>
      <c r="AW158" s="12" t="s">
        <v>226</v>
      </c>
      <c r="AX158" s="12" t="s">
        <v>74</v>
      </c>
      <c r="AY158" s="167" t="s">
        <v>193</v>
      </c>
    </row>
    <row r="159" spans="2:65" s="13" customFormat="1" ht="11.25">
      <c r="B159" s="173"/>
      <c r="D159" s="166" t="s">
        <v>224</v>
      </c>
      <c r="E159" s="174" t="s">
        <v>1</v>
      </c>
      <c r="F159" s="175" t="s">
        <v>227</v>
      </c>
      <c r="H159" s="176">
        <v>11.1</v>
      </c>
      <c r="I159" s="177"/>
      <c r="L159" s="173"/>
      <c r="M159" s="178"/>
      <c r="T159" s="179"/>
      <c r="AT159" s="174" t="s">
        <v>224</v>
      </c>
      <c r="AU159" s="174" t="s">
        <v>84</v>
      </c>
      <c r="AV159" s="13" t="s">
        <v>192</v>
      </c>
      <c r="AW159" s="13" t="s">
        <v>226</v>
      </c>
      <c r="AX159" s="13" t="s">
        <v>82</v>
      </c>
      <c r="AY159" s="174" t="s">
        <v>193</v>
      </c>
    </row>
    <row r="160" spans="2:65" s="1" customFormat="1" ht="37.9" customHeight="1">
      <c r="B160" s="114"/>
      <c r="C160" s="157" t="s">
        <v>200</v>
      </c>
      <c r="D160" s="157" t="s">
        <v>207</v>
      </c>
      <c r="E160" s="158" t="s">
        <v>876</v>
      </c>
      <c r="F160" s="159" t="s">
        <v>874</v>
      </c>
      <c r="G160" s="160" t="s">
        <v>736</v>
      </c>
      <c r="H160" s="161">
        <v>11.1</v>
      </c>
      <c r="I160" s="162"/>
      <c r="J160" s="163">
        <f>ROUND(I160*H160,2)</f>
        <v>0</v>
      </c>
      <c r="K160" s="159" t="s">
        <v>1</v>
      </c>
      <c r="L160" s="30"/>
      <c r="M160" s="164" t="s">
        <v>1</v>
      </c>
      <c r="N160" s="113" t="s">
        <v>39</v>
      </c>
      <c r="P160" s="153">
        <f>O160*H160</f>
        <v>0</v>
      </c>
      <c r="Q160" s="153">
        <v>0</v>
      </c>
      <c r="R160" s="153">
        <f>Q160*H160</f>
        <v>0</v>
      </c>
      <c r="S160" s="153">
        <v>0</v>
      </c>
      <c r="T160" s="154">
        <f>S160*H160</f>
        <v>0</v>
      </c>
      <c r="AR160" s="155" t="s">
        <v>192</v>
      </c>
      <c r="AT160" s="155" t="s">
        <v>207</v>
      </c>
      <c r="AU160" s="155" t="s">
        <v>84</v>
      </c>
      <c r="AY160" s="15" t="s">
        <v>193</v>
      </c>
      <c r="BE160" s="156">
        <f>IF(N160="základní",J160,0)</f>
        <v>0</v>
      </c>
      <c r="BF160" s="156">
        <f>IF(N160="snížená",J160,0)</f>
        <v>0</v>
      </c>
      <c r="BG160" s="156">
        <f>IF(N160="zákl. přenesená",J160,0)</f>
        <v>0</v>
      </c>
      <c r="BH160" s="156">
        <f>IF(N160="sníž. přenesená",J160,0)</f>
        <v>0</v>
      </c>
      <c r="BI160" s="156">
        <f>IF(N160="nulová",J160,0)</f>
        <v>0</v>
      </c>
      <c r="BJ160" s="15" t="s">
        <v>82</v>
      </c>
      <c r="BK160" s="156">
        <f>ROUND(I160*H160,2)</f>
        <v>0</v>
      </c>
      <c r="BL160" s="15" t="s">
        <v>192</v>
      </c>
      <c r="BM160" s="155" t="s">
        <v>222</v>
      </c>
    </row>
    <row r="161" spans="2:65" s="12" customFormat="1" ht="11.25">
      <c r="B161" s="165"/>
      <c r="D161" s="166" t="s">
        <v>224</v>
      </c>
      <c r="E161" s="167" t="s">
        <v>1</v>
      </c>
      <c r="F161" s="168" t="s">
        <v>875</v>
      </c>
      <c r="H161" s="169">
        <v>11.1</v>
      </c>
      <c r="I161" s="170"/>
      <c r="L161" s="165"/>
      <c r="M161" s="171"/>
      <c r="T161" s="172"/>
      <c r="AT161" s="167" t="s">
        <v>224</v>
      </c>
      <c r="AU161" s="167" t="s">
        <v>84</v>
      </c>
      <c r="AV161" s="12" t="s">
        <v>84</v>
      </c>
      <c r="AW161" s="12" t="s">
        <v>226</v>
      </c>
      <c r="AX161" s="12" t="s">
        <v>74</v>
      </c>
      <c r="AY161" s="167" t="s">
        <v>193</v>
      </c>
    </row>
    <row r="162" spans="2:65" s="13" customFormat="1" ht="11.25">
      <c r="B162" s="173"/>
      <c r="D162" s="166" t="s">
        <v>224</v>
      </c>
      <c r="E162" s="174" t="s">
        <v>1</v>
      </c>
      <c r="F162" s="175" t="s">
        <v>227</v>
      </c>
      <c r="H162" s="176">
        <v>11.1</v>
      </c>
      <c r="I162" s="177"/>
      <c r="L162" s="173"/>
      <c r="M162" s="178"/>
      <c r="T162" s="179"/>
      <c r="AT162" s="174" t="s">
        <v>224</v>
      </c>
      <c r="AU162" s="174" t="s">
        <v>84</v>
      </c>
      <c r="AV162" s="13" t="s">
        <v>192</v>
      </c>
      <c r="AW162" s="13" t="s">
        <v>226</v>
      </c>
      <c r="AX162" s="13" t="s">
        <v>82</v>
      </c>
      <c r="AY162" s="174" t="s">
        <v>193</v>
      </c>
    </row>
    <row r="163" spans="2:65" s="1" customFormat="1" ht="44.25" customHeight="1">
      <c r="B163" s="114"/>
      <c r="C163" s="157" t="s">
        <v>236</v>
      </c>
      <c r="D163" s="157" t="s">
        <v>207</v>
      </c>
      <c r="E163" s="158" t="s">
        <v>877</v>
      </c>
      <c r="F163" s="159" t="s">
        <v>878</v>
      </c>
      <c r="G163" s="160" t="s">
        <v>879</v>
      </c>
      <c r="H163" s="161">
        <v>1</v>
      </c>
      <c r="I163" s="162"/>
      <c r="J163" s="163">
        <f>ROUND(I163*H163,2)</f>
        <v>0</v>
      </c>
      <c r="K163" s="159" t="s">
        <v>1</v>
      </c>
      <c r="L163" s="30"/>
      <c r="M163" s="164" t="s">
        <v>1</v>
      </c>
      <c r="N163" s="113" t="s">
        <v>39</v>
      </c>
      <c r="P163" s="153">
        <f>O163*H163</f>
        <v>0</v>
      </c>
      <c r="Q163" s="153">
        <v>0</v>
      </c>
      <c r="R163" s="153">
        <f>Q163*H163</f>
        <v>0</v>
      </c>
      <c r="S163" s="153">
        <v>0</v>
      </c>
      <c r="T163" s="154">
        <f>S163*H163</f>
        <v>0</v>
      </c>
      <c r="AR163" s="155" t="s">
        <v>192</v>
      </c>
      <c r="AT163" s="155" t="s">
        <v>207</v>
      </c>
      <c r="AU163" s="155" t="s">
        <v>84</v>
      </c>
      <c r="AY163" s="15" t="s">
        <v>193</v>
      </c>
      <c r="BE163" s="156">
        <f>IF(N163="základní",J163,0)</f>
        <v>0</v>
      </c>
      <c r="BF163" s="156">
        <f>IF(N163="snížená",J163,0)</f>
        <v>0</v>
      </c>
      <c r="BG163" s="156">
        <f>IF(N163="zákl. přenesená",J163,0)</f>
        <v>0</v>
      </c>
      <c r="BH163" s="156">
        <f>IF(N163="sníž. přenesená",J163,0)</f>
        <v>0</v>
      </c>
      <c r="BI163" s="156">
        <f>IF(N163="nulová",J163,0)</f>
        <v>0</v>
      </c>
      <c r="BJ163" s="15" t="s">
        <v>82</v>
      </c>
      <c r="BK163" s="156">
        <f>ROUND(I163*H163,2)</f>
        <v>0</v>
      </c>
      <c r="BL163" s="15" t="s">
        <v>192</v>
      </c>
      <c r="BM163" s="155" t="s">
        <v>240</v>
      </c>
    </row>
    <row r="164" spans="2:65" s="12" customFormat="1" ht="11.25">
      <c r="B164" s="165"/>
      <c r="D164" s="166" t="s">
        <v>224</v>
      </c>
      <c r="E164" s="167" t="s">
        <v>1</v>
      </c>
      <c r="F164" s="168" t="s">
        <v>82</v>
      </c>
      <c r="H164" s="169">
        <v>1</v>
      </c>
      <c r="I164" s="170"/>
      <c r="L164" s="165"/>
      <c r="M164" s="171"/>
      <c r="T164" s="172"/>
      <c r="AT164" s="167" t="s">
        <v>224</v>
      </c>
      <c r="AU164" s="167" t="s">
        <v>84</v>
      </c>
      <c r="AV164" s="12" t="s">
        <v>84</v>
      </c>
      <c r="AW164" s="12" t="s">
        <v>226</v>
      </c>
      <c r="AX164" s="12" t="s">
        <v>74</v>
      </c>
      <c r="AY164" s="167" t="s">
        <v>193</v>
      </c>
    </row>
    <row r="165" spans="2:65" s="13" customFormat="1" ht="11.25">
      <c r="B165" s="173"/>
      <c r="D165" s="166" t="s">
        <v>224</v>
      </c>
      <c r="E165" s="174" t="s">
        <v>1</v>
      </c>
      <c r="F165" s="175" t="s">
        <v>227</v>
      </c>
      <c r="H165" s="176">
        <v>1</v>
      </c>
      <c r="I165" s="177"/>
      <c r="L165" s="173"/>
      <c r="M165" s="178"/>
      <c r="T165" s="179"/>
      <c r="AT165" s="174" t="s">
        <v>224</v>
      </c>
      <c r="AU165" s="174" t="s">
        <v>84</v>
      </c>
      <c r="AV165" s="13" t="s">
        <v>192</v>
      </c>
      <c r="AW165" s="13" t="s">
        <v>226</v>
      </c>
      <c r="AX165" s="13" t="s">
        <v>82</v>
      </c>
      <c r="AY165" s="174" t="s">
        <v>193</v>
      </c>
    </row>
    <row r="166" spans="2:65" s="1" customFormat="1" ht="37.9" customHeight="1">
      <c r="B166" s="114"/>
      <c r="C166" s="157" t="s">
        <v>214</v>
      </c>
      <c r="D166" s="157" t="s">
        <v>207</v>
      </c>
      <c r="E166" s="158" t="s">
        <v>880</v>
      </c>
      <c r="F166" s="159" t="s">
        <v>881</v>
      </c>
      <c r="G166" s="160" t="s">
        <v>864</v>
      </c>
      <c r="H166" s="161">
        <v>0.06</v>
      </c>
      <c r="I166" s="162"/>
      <c r="J166" s="163">
        <f>ROUND(I166*H166,2)</f>
        <v>0</v>
      </c>
      <c r="K166" s="159" t="s">
        <v>1</v>
      </c>
      <c r="L166" s="30"/>
      <c r="M166" s="164" t="s">
        <v>1</v>
      </c>
      <c r="N166" s="113" t="s">
        <v>39</v>
      </c>
      <c r="P166" s="153">
        <f>O166*H166</f>
        <v>0</v>
      </c>
      <c r="Q166" s="153">
        <v>0</v>
      </c>
      <c r="R166" s="153">
        <f>Q166*H166</f>
        <v>0</v>
      </c>
      <c r="S166" s="153">
        <v>0</v>
      </c>
      <c r="T166" s="154">
        <f>S166*H166</f>
        <v>0</v>
      </c>
      <c r="AR166" s="155" t="s">
        <v>192</v>
      </c>
      <c r="AT166" s="155" t="s">
        <v>207</v>
      </c>
      <c r="AU166" s="155" t="s">
        <v>84</v>
      </c>
      <c r="AY166" s="15" t="s">
        <v>193</v>
      </c>
      <c r="BE166" s="156">
        <f>IF(N166="základní",J166,0)</f>
        <v>0</v>
      </c>
      <c r="BF166" s="156">
        <f>IF(N166="snížená",J166,0)</f>
        <v>0</v>
      </c>
      <c r="BG166" s="156">
        <f>IF(N166="zákl. přenesená",J166,0)</f>
        <v>0</v>
      </c>
      <c r="BH166" s="156">
        <f>IF(N166="sníž. přenesená",J166,0)</f>
        <v>0</v>
      </c>
      <c r="BI166" s="156">
        <f>IF(N166="nulová",J166,0)</f>
        <v>0</v>
      </c>
      <c r="BJ166" s="15" t="s">
        <v>82</v>
      </c>
      <c r="BK166" s="156">
        <f>ROUND(I166*H166,2)</f>
        <v>0</v>
      </c>
      <c r="BL166" s="15" t="s">
        <v>192</v>
      </c>
      <c r="BM166" s="155" t="s">
        <v>243</v>
      </c>
    </row>
    <row r="167" spans="2:65" s="12" customFormat="1" ht="11.25">
      <c r="B167" s="165"/>
      <c r="D167" s="166" t="s">
        <v>224</v>
      </c>
      <c r="E167" s="167" t="s">
        <v>1</v>
      </c>
      <c r="F167" s="168" t="s">
        <v>882</v>
      </c>
      <c r="H167" s="169">
        <v>6.0329000000000001E-2</v>
      </c>
      <c r="I167" s="170"/>
      <c r="L167" s="165"/>
      <c r="M167" s="171"/>
      <c r="T167" s="172"/>
      <c r="AT167" s="167" t="s">
        <v>224</v>
      </c>
      <c r="AU167" s="167" t="s">
        <v>84</v>
      </c>
      <c r="AV167" s="12" t="s">
        <v>84</v>
      </c>
      <c r="AW167" s="12" t="s">
        <v>226</v>
      </c>
      <c r="AX167" s="12" t="s">
        <v>74</v>
      </c>
      <c r="AY167" s="167" t="s">
        <v>193</v>
      </c>
    </row>
    <row r="168" spans="2:65" s="13" customFormat="1" ht="11.25">
      <c r="B168" s="173"/>
      <c r="D168" s="166" t="s">
        <v>224</v>
      </c>
      <c r="E168" s="174" t="s">
        <v>1</v>
      </c>
      <c r="F168" s="175" t="s">
        <v>227</v>
      </c>
      <c r="H168" s="176">
        <v>6.0329000000000001E-2</v>
      </c>
      <c r="I168" s="177"/>
      <c r="L168" s="173"/>
      <c r="M168" s="178"/>
      <c r="T168" s="179"/>
      <c r="AT168" s="174" t="s">
        <v>224</v>
      </c>
      <c r="AU168" s="174" t="s">
        <v>84</v>
      </c>
      <c r="AV168" s="13" t="s">
        <v>192</v>
      </c>
      <c r="AW168" s="13" t="s">
        <v>226</v>
      </c>
      <c r="AX168" s="13" t="s">
        <v>82</v>
      </c>
      <c r="AY168" s="174" t="s">
        <v>193</v>
      </c>
    </row>
    <row r="169" spans="2:65" s="11" customFormat="1" ht="22.9" customHeight="1">
      <c r="B169" s="131"/>
      <c r="D169" s="132" t="s">
        <v>73</v>
      </c>
      <c r="E169" s="141" t="s">
        <v>211</v>
      </c>
      <c r="F169" s="141" t="s">
        <v>883</v>
      </c>
      <c r="I169" s="134"/>
      <c r="J169" s="142">
        <f>BK169</f>
        <v>0</v>
      </c>
      <c r="L169" s="131"/>
      <c r="M169" s="136"/>
      <c r="P169" s="137">
        <f>SUM(P170:P176)</f>
        <v>0</v>
      </c>
      <c r="R169" s="137">
        <f>SUM(R170:R176)</f>
        <v>0</v>
      </c>
      <c r="T169" s="138">
        <f>SUM(T170:T176)</f>
        <v>0</v>
      </c>
      <c r="AR169" s="132" t="s">
        <v>82</v>
      </c>
      <c r="AT169" s="139" t="s">
        <v>73</v>
      </c>
      <c r="AU169" s="139" t="s">
        <v>82</v>
      </c>
      <c r="AY169" s="132" t="s">
        <v>193</v>
      </c>
      <c r="BK169" s="140">
        <f>SUM(BK170:BK176)</f>
        <v>0</v>
      </c>
    </row>
    <row r="170" spans="2:65" s="1" customFormat="1" ht="33" customHeight="1">
      <c r="B170" s="114"/>
      <c r="C170" s="157" t="s">
        <v>244</v>
      </c>
      <c r="D170" s="157" t="s">
        <v>207</v>
      </c>
      <c r="E170" s="158" t="s">
        <v>884</v>
      </c>
      <c r="F170" s="159" t="s">
        <v>885</v>
      </c>
      <c r="G170" s="160" t="s">
        <v>736</v>
      </c>
      <c r="H170" s="161">
        <v>1.288</v>
      </c>
      <c r="I170" s="162"/>
      <c r="J170" s="163">
        <f>ROUND(I170*H170,2)</f>
        <v>0</v>
      </c>
      <c r="K170" s="159" t="s">
        <v>1</v>
      </c>
      <c r="L170" s="30"/>
      <c r="M170" s="164" t="s">
        <v>1</v>
      </c>
      <c r="N170" s="113" t="s">
        <v>39</v>
      </c>
      <c r="P170" s="153">
        <f>O170*H170</f>
        <v>0</v>
      </c>
      <c r="Q170" s="153">
        <v>0</v>
      </c>
      <c r="R170" s="153">
        <f>Q170*H170</f>
        <v>0</v>
      </c>
      <c r="S170" s="153">
        <v>0</v>
      </c>
      <c r="T170" s="154">
        <f>S170*H170</f>
        <v>0</v>
      </c>
      <c r="AR170" s="155" t="s">
        <v>192</v>
      </c>
      <c r="AT170" s="155" t="s">
        <v>207</v>
      </c>
      <c r="AU170" s="155" t="s">
        <v>84</v>
      </c>
      <c r="AY170" s="15" t="s">
        <v>193</v>
      </c>
      <c r="BE170" s="156">
        <f>IF(N170="základní",J170,0)</f>
        <v>0</v>
      </c>
      <c r="BF170" s="156">
        <f>IF(N170="snížená",J170,0)</f>
        <v>0</v>
      </c>
      <c r="BG170" s="156">
        <f>IF(N170="zákl. přenesená",J170,0)</f>
        <v>0</v>
      </c>
      <c r="BH170" s="156">
        <f>IF(N170="sníž. přenesená",J170,0)</f>
        <v>0</v>
      </c>
      <c r="BI170" s="156">
        <f>IF(N170="nulová",J170,0)</f>
        <v>0</v>
      </c>
      <c r="BJ170" s="15" t="s">
        <v>82</v>
      </c>
      <c r="BK170" s="156">
        <f>ROUND(I170*H170,2)</f>
        <v>0</v>
      </c>
      <c r="BL170" s="15" t="s">
        <v>192</v>
      </c>
      <c r="BM170" s="155" t="s">
        <v>247</v>
      </c>
    </row>
    <row r="171" spans="2:65" s="1" customFormat="1" ht="16.5" customHeight="1">
      <c r="B171" s="114"/>
      <c r="C171" s="143" t="s">
        <v>223</v>
      </c>
      <c r="D171" s="143" t="s">
        <v>196</v>
      </c>
      <c r="E171" s="144" t="s">
        <v>886</v>
      </c>
      <c r="F171" s="145" t="s">
        <v>887</v>
      </c>
      <c r="G171" s="146" t="s">
        <v>864</v>
      </c>
      <c r="H171" s="147">
        <v>6.44</v>
      </c>
      <c r="I171" s="148"/>
      <c r="J171" s="149">
        <f>ROUND(I171*H171,2)</f>
        <v>0</v>
      </c>
      <c r="K171" s="145" t="s">
        <v>1</v>
      </c>
      <c r="L171" s="150"/>
      <c r="M171" s="151" t="s">
        <v>1</v>
      </c>
      <c r="N171" s="152" t="s">
        <v>39</v>
      </c>
      <c r="P171" s="153">
        <f>O171*H171</f>
        <v>0</v>
      </c>
      <c r="Q171" s="153">
        <v>0</v>
      </c>
      <c r="R171" s="153">
        <f>Q171*H171</f>
        <v>0</v>
      </c>
      <c r="S171" s="153">
        <v>0</v>
      </c>
      <c r="T171" s="154">
        <f>S171*H171</f>
        <v>0</v>
      </c>
      <c r="AR171" s="155" t="s">
        <v>200</v>
      </c>
      <c r="AT171" s="155" t="s">
        <v>196</v>
      </c>
      <c r="AU171" s="155" t="s">
        <v>84</v>
      </c>
      <c r="AY171" s="15" t="s">
        <v>193</v>
      </c>
      <c r="BE171" s="156">
        <f>IF(N171="základní",J171,0)</f>
        <v>0</v>
      </c>
      <c r="BF171" s="156">
        <f>IF(N171="snížená",J171,0)</f>
        <v>0</v>
      </c>
      <c r="BG171" s="156">
        <f>IF(N171="zákl. přenesená",J171,0)</f>
        <v>0</v>
      </c>
      <c r="BH171" s="156">
        <f>IF(N171="sníž. přenesená",J171,0)</f>
        <v>0</v>
      </c>
      <c r="BI171" s="156">
        <f>IF(N171="nulová",J171,0)</f>
        <v>0</v>
      </c>
      <c r="BJ171" s="15" t="s">
        <v>82</v>
      </c>
      <c r="BK171" s="156">
        <f>ROUND(I171*H171,2)</f>
        <v>0</v>
      </c>
      <c r="BL171" s="15" t="s">
        <v>192</v>
      </c>
      <c r="BM171" s="155" t="s">
        <v>251</v>
      </c>
    </row>
    <row r="172" spans="2:65" s="12" customFormat="1" ht="11.25">
      <c r="B172" s="165"/>
      <c r="D172" s="166" t="s">
        <v>224</v>
      </c>
      <c r="E172" s="167" t="s">
        <v>1</v>
      </c>
      <c r="F172" s="168" t="s">
        <v>888</v>
      </c>
      <c r="H172" s="169">
        <v>6.44</v>
      </c>
      <c r="I172" s="170"/>
      <c r="L172" s="165"/>
      <c r="M172" s="171"/>
      <c r="T172" s="172"/>
      <c r="AT172" s="167" t="s">
        <v>224</v>
      </c>
      <c r="AU172" s="167" t="s">
        <v>84</v>
      </c>
      <c r="AV172" s="12" t="s">
        <v>84</v>
      </c>
      <c r="AW172" s="12" t="s">
        <v>226</v>
      </c>
      <c r="AX172" s="12" t="s">
        <v>74</v>
      </c>
      <c r="AY172" s="167" t="s">
        <v>193</v>
      </c>
    </row>
    <row r="173" spans="2:65" s="13" customFormat="1" ht="11.25">
      <c r="B173" s="173"/>
      <c r="D173" s="166" t="s">
        <v>224</v>
      </c>
      <c r="E173" s="174" t="s">
        <v>1</v>
      </c>
      <c r="F173" s="175" t="s">
        <v>227</v>
      </c>
      <c r="H173" s="176">
        <v>6.44</v>
      </c>
      <c r="I173" s="177"/>
      <c r="L173" s="173"/>
      <c r="M173" s="178"/>
      <c r="T173" s="179"/>
      <c r="AT173" s="174" t="s">
        <v>224</v>
      </c>
      <c r="AU173" s="174" t="s">
        <v>84</v>
      </c>
      <c r="AV173" s="13" t="s">
        <v>192</v>
      </c>
      <c r="AW173" s="13" t="s">
        <v>226</v>
      </c>
      <c r="AX173" s="13" t="s">
        <v>82</v>
      </c>
      <c r="AY173" s="174" t="s">
        <v>193</v>
      </c>
    </row>
    <row r="174" spans="2:65" s="1" customFormat="1" ht="16.5" customHeight="1">
      <c r="B174" s="114"/>
      <c r="C174" s="143" t="s">
        <v>252</v>
      </c>
      <c r="D174" s="143" t="s">
        <v>196</v>
      </c>
      <c r="E174" s="144" t="s">
        <v>889</v>
      </c>
      <c r="F174" s="145" t="s">
        <v>887</v>
      </c>
      <c r="G174" s="146" t="s">
        <v>864</v>
      </c>
      <c r="H174" s="147">
        <v>3.22</v>
      </c>
      <c r="I174" s="148"/>
      <c r="J174" s="149">
        <f>ROUND(I174*H174,2)</f>
        <v>0</v>
      </c>
      <c r="K174" s="145" t="s">
        <v>1</v>
      </c>
      <c r="L174" s="150"/>
      <c r="M174" s="151" t="s">
        <v>1</v>
      </c>
      <c r="N174" s="152" t="s">
        <v>39</v>
      </c>
      <c r="P174" s="153">
        <f>O174*H174</f>
        <v>0</v>
      </c>
      <c r="Q174" s="153">
        <v>0</v>
      </c>
      <c r="R174" s="153">
        <f>Q174*H174</f>
        <v>0</v>
      </c>
      <c r="S174" s="153">
        <v>0</v>
      </c>
      <c r="T174" s="154">
        <f>S174*H174</f>
        <v>0</v>
      </c>
      <c r="AR174" s="155" t="s">
        <v>200</v>
      </c>
      <c r="AT174" s="155" t="s">
        <v>196</v>
      </c>
      <c r="AU174" s="155" t="s">
        <v>84</v>
      </c>
      <c r="AY174" s="15" t="s">
        <v>193</v>
      </c>
      <c r="BE174" s="156">
        <f>IF(N174="základní",J174,0)</f>
        <v>0</v>
      </c>
      <c r="BF174" s="156">
        <f>IF(N174="snížená",J174,0)</f>
        <v>0</v>
      </c>
      <c r="BG174" s="156">
        <f>IF(N174="zákl. přenesená",J174,0)</f>
        <v>0</v>
      </c>
      <c r="BH174" s="156">
        <f>IF(N174="sníž. přenesená",J174,0)</f>
        <v>0</v>
      </c>
      <c r="BI174" s="156">
        <f>IF(N174="nulová",J174,0)</f>
        <v>0</v>
      </c>
      <c r="BJ174" s="15" t="s">
        <v>82</v>
      </c>
      <c r="BK174" s="156">
        <f>ROUND(I174*H174,2)</f>
        <v>0</v>
      </c>
      <c r="BL174" s="15" t="s">
        <v>192</v>
      </c>
      <c r="BM174" s="155" t="s">
        <v>255</v>
      </c>
    </row>
    <row r="175" spans="2:65" s="12" customFormat="1" ht="11.25">
      <c r="B175" s="165"/>
      <c r="D175" s="166" t="s">
        <v>224</v>
      </c>
      <c r="E175" s="167" t="s">
        <v>1</v>
      </c>
      <c r="F175" s="168" t="s">
        <v>890</v>
      </c>
      <c r="H175" s="169">
        <v>3.22</v>
      </c>
      <c r="I175" s="170"/>
      <c r="L175" s="165"/>
      <c r="M175" s="171"/>
      <c r="T175" s="172"/>
      <c r="AT175" s="167" t="s">
        <v>224</v>
      </c>
      <c r="AU175" s="167" t="s">
        <v>84</v>
      </c>
      <c r="AV175" s="12" t="s">
        <v>84</v>
      </c>
      <c r="AW175" s="12" t="s">
        <v>226</v>
      </c>
      <c r="AX175" s="12" t="s">
        <v>74</v>
      </c>
      <c r="AY175" s="167" t="s">
        <v>193</v>
      </c>
    </row>
    <row r="176" spans="2:65" s="13" customFormat="1" ht="11.25">
      <c r="B176" s="173"/>
      <c r="D176" s="166" t="s">
        <v>224</v>
      </c>
      <c r="E176" s="174" t="s">
        <v>1</v>
      </c>
      <c r="F176" s="175" t="s">
        <v>227</v>
      </c>
      <c r="H176" s="176">
        <v>3.22</v>
      </c>
      <c r="I176" s="177"/>
      <c r="L176" s="173"/>
      <c r="M176" s="178"/>
      <c r="T176" s="179"/>
      <c r="AT176" s="174" t="s">
        <v>224</v>
      </c>
      <c r="AU176" s="174" t="s">
        <v>84</v>
      </c>
      <c r="AV176" s="13" t="s">
        <v>192</v>
      </c>
      <c r="AW176" s="13" t="s">
        <v>226</v>
      </c>
      <c r="AX176" s="13" t="s">
        <v>82</v>
      </c>
      <c r="AY176" s="174" t="s">
        <v>193</v>
      </c>
    </row>
    <row r="177" spans="2:65" s="11" customFormat="1" ht="22.9" customHeight="1">
      <c r="B177" s="131"/>
      <c r="D177" s="132" t="s">
        <v>73</v>
      </c>
      <c r="E177" s="141" t="s">
        <v>200</v>
      </c>
      <c r="F177" s="141" t="s">
        <v>891</v>
      </c>
      <c r="I177" s="134"/>
      <c r="J177" s="142">
        <f>BK177</f>
        <v>0</v>
      </c>
      <c r="L177" s="131"/>
      <c r="M177" s="136"/>
      <c r="P177" s="137">
        <f>SUM(P178:P179)</f>
        <v>0</v>
      </c>
      <c r="R177" s="137">
        <f>SUM(R178:R179)</f>
        <v>0</v>
      </c>
      <c r="T177" s="138">
        <f>SUM(T178:T179)</f>
        <v>0</v>
      </c>
      <c r="AR177" s="132" t="s">
        <v>82</v>
      </c>
      <c r="AT177" s="139" t="s">
        <v>73</v>
      </c>
      <c r="AU177" s="139" t="s">
        <v>82</v>
      </c>
      <c r="AY177" s="132" t="s">
        <v>193</v>
      </c>
      <c r="BK177" s="140">
        <f>SUM(BK178:BK179)</f>
        <v>0</v>
      </c>
    </row>
    <row r="178" spans="2:65" s="1" customFormat="1" ht="49.15" customHeight="1">
      <c r="B178" s="114"/>
      <c r="C178" s="157" t="s">
        <v>232</v>
      </c>
      <c r="D178" s="157" t="s">
        <v>207</v>
      </c>
      <c r="E178" s="158" t="s">
        <v>892</v>
      </c>
      <c r="F178" s="159" t="s">
        <v>893</v>
      </c>
      <c r="G178" s="160" t="s">
        <v>857</v>
      </c>
      <c r="H178" s="161">
        <v>2</v>
      </c>
      <c r="I178" s="162"/>
      <c r="J178" s="163">
        <f>ROUND(I178*H178,2)</f>
        <v>0</v>
      </c>
      <c r="K178" s="159" t="s">
        <v>239</v>
      </c>
      <c r="L178" s="30"/>
      <c r="M178" s="164" t="s">
        <v>1</v>
      </c>
      <c r="N178" s="113" t="s">
        <v>39</v>
      </c>
      <c r="P178" s="153">
        <f>O178*H178</f>
        <v>0</v>
      </c>
      <c r="Q178" s="153">
        <v>0</v>
      </c>
      <c r="R178" s="153">
        <f>Q178*H178</f>
        <v>0</v>
      </c>
      <c r="S178" s="153">
        <v>0</v>
      </c>
      <c r="T178" s="154">
        <f>S178*H178</f>
        <v>0</v>
      </c>
      <c r="AR178" s="155" t="s">
        <v>192</v>
      </c>
      <c r="AT178" s="155" t="s">
        <v>207</v>
      </c>
      <c r="AU178" s="155" t="s">
        <v>84</v>
      </c>
      <c r="AY178" s="15" t="s">
        <v>193</v>
      </c>
      <c r="BE178" s="156">
        <f>IF(N178="základní",J178,0)</f>
        <v>0</v>
      </c>
      <c r="BF178" s="156">
        <f>IF(N178="snížená",J178,0)</f>
        <v>0</v>
      </c>
      <c r="BG178" s="156">
        <f>IF(N178="zákl. přenesená",J178,0)</f>
        <v>0</v>
      </c>
      <c r="BH178" s="156">
        <f>IF(N178="sníž. přenesená",J178,0)</f>
        <v>0</v>
      </c>
      <c r="BI178" s="156">
        <f>IF(N178="nulová",J178,0)</f>
        <v>0</v>
      </c>
      <c r="BJ178" s="15" t="s">
        <v>82</v>
      </c>
      <c r="BK178" s="156">
        <f>ROUND(I178*H178,2)</f>
        <v>0</v>
      </c>
      <c r="BL178" s="15" t="s">
        <v>192</v>
      </c>
      <c r="BM178" s="155" t="s">
        <v>259</v>
      </c>
    </row>
    <row r="179" spans="2:65" s="1" customFormat="1" ht="11.25">
      <c r="B179" s="30"/>
      <c r="D179" s="180" t="s">
        <v>286</v>
      </c>
      <c r="F179" s="181" t="s">
        <v>894</v>
      </c>
      <c r="I179" s="115"/>
      <c r="L179" s="30"/>
      <c r="M179" s="182"/>
      <c r="T179" s="54"/>
      <c r="AT179" s="15" t="s">
        <v>286</v>
      </c>
      <c r="AU179" s="15" t="s">
        <v>84</v>
      </c>
    </row>
    <row r="180" spans="2:65" s="11" customFormat="1" ht="22.9" customHeight="1">
      <c r="B180" s="131"/>
      <c r="D180" s="132" t="s">
        <v>73</v>
      </c>
      <c r="E180" s="141" t="s">
        <v>236</v>
      </c>
      <c r="F180" s="141" t="s">
        <v>895</v>
      </c>
      <c r="I180" s="134"/>
      <c r="J180" s="142">
        <f>BK180</f>
        <v>0</v>
      </c>
      <c r="L180" s="131"/>
      <c r="M180" s="136"/>
      <c r="P180" s="137">
        <f>SUM(P181:P184)</f>
        <v>0</v>
      </c>
      <c r="R180" s="137">
        <f>SUM(R181:R184)</f>
        <v>0</v>
      </c>
      <c r="T180" s="138">
        <f>SUM(T181:T184)</f>
        <v>0</v>
      </c>
      <c r="AR180" s="132" t="s">
        <v>82</v>
      </c>
      <c r="AT180" s="139" t="s">
        <v>73</v>
      </c>
      <c r="AU180" s="139" t="s">
        <v>82</v>
      </c>
      <c r="AY180" s="132" t="s">
        <v>193</v>
      </c>
      <c r="BK180" s="140">
        <f>SUM(BK181:BK184)</f>
        <v>0</v>
      </c>
    </row>
    <row r="181" spans="2:65" s="1" customFormat="1" ht="16.5" customHeight="1">
      <c r="B181" s="114"/>
      <c r="C181" s="143" t="s">
        <v>8</v>
      </c>
      <c r="D181" s="143" t="s">
        <v>196</v>
      </c>
      <c r="E181" s="144" t="s">
        <v>896</v>
      </c>
      <c r="F181" s="145" t="s">
        <v>897</v>
      </c>
      <c r="G181" s="146" t="s">
        <v>736</v>
      </c>
      <c r="H181" s="147">
        <v>33</v>
      </c>
      <c r="I181" s="148"/>
      <c r="J181" s="149">
        <f>ROUND(I181*H181,2)</f>
        <v>0</v>
      </c>
      <c r="K181" s="145" t="s">
        <v>1</v>
      </c>
      <c r="L181" s="150"/>
      <c r="M181" s="151" t="s">
        <v>1</v>
      </c>
      <c r="N181" s="152" t="s">
        <v>39</v>
      </c>
      <c r="P181" s="153">
        <f>O181*H181</f>
        <v>0</v>
      </c>
      <c r="Q181" s="153">
        <v>0</v>
      </c>
      <c r="R181" s="153">
        <f>Q181*H181</f>
        <v>0</v>
      </c>
      <c r="S181" s="153">
        <v>0</v>
      </c>
      <c r="T181" s="154">
        <f>S181*H181</f>
        <v>0</v>
      </c>
      <c r="AR181" s="155" t="s">
        <v>200</v>
      </c>
      <c r="AT181" s="155" t="s">
        <v>196</v>
      </c>
      <c r="AU181" s="155" t="s">
        <v>84</v>
      </c>
      <c r="AY181" s="15" t="s">
        <v>193</v>
      </c>
      <c r="BE181" s="156">
        <f>IF(N181="základní",J181,0)</f>
        <v>0</v>
      </c>
      <c r="BF181" s="156">
        <f>IF(N181="snížená",J181,0)</f>
        <v>0</v>
      </c>
      <c r="BG181" s="156">
        <f>IF(N181="zákl. přenesená",J181,0)</f>
        <v>0</v>
      </c>
      <c r="BH181" s="156">
        <f>IF(N181="sníž. přenesená",J181,0)</f>
        <v>0</v>
      </c>
      <c r="BI181" s="156">
        <f>IF(N181="nulová",J181,0)</f>
        <v>0</v>
      </c>
      <c r="BJ181" s="15" t="s">
        <v>82</v>
      </c>
      <c r="BK181" s="156">
        <f>ROUND(I181*H181,2)</f>
        <v>0</v>
      </c>
      <c r="BL181" s="15" t="s">
        <v>192</v>
      </c>
      <c r="BM181" s="155" t="s">
        <v>262</v>
      </c>
    </row>
    <row r="182" spans="2:65" s="1" customFormat="1" ht="16.5" customHeight="1">
      <c r="B182" s="114"/>
      <c r="C182" s="143" t="s">
        <v>222</v>
      </c>
      <c r="D182" s="143" t="s">
        <v>196</v>
      </c>
      <c r="E182" s="144" t="s">
        <v>898</v>
      </c>
      <c r="F182" s="145" t="s">
        <v>897</v>
      </c>
      <c r="G182" s="146" t="s">
        <v>857</v>
      </c>
      <c r="H182" s="147">
        <v>7.5519999999999996</v>
      </c>
      <c r="I182" s="148"/>
      <c r="J182" s="149">
        <f>ROUND(I182*H182,2)</f>
        <v>0</v>
      </c>
      <c r="K182" s="145" t="s">
        <v>1</v>
      </c>
      <c r="L182" s="150"/>
      <c r="M182" s="151" t="s">
        <v>1</v>
      </c>
      <c r="N182" s="152" t="s">
        <v>39</v>
      </c>
      <c r="P182" s="153">
        <f>O182*H182</f>
        <v>0</v>
      </c>
      <c r="Q182" s="153">
        <v>0</v>
      </c>
      <c r="R182" s="153">
        <f>Q182*H182</f>
        <v>0</v>
      </c>
      <c r="S182" s="153">
        <v>0</v>
      </c>
      <c r="T182" s="154">
        <f>S182*H182</f>
        <v>0</v>
      </c>
      <c r="AR182" s="155" t="s">
        <v>200</v>
      </c>
      <c r="AT182" s="155" t="s">
        <v>196</v>
      </c>
      <c r="AU182" s="155" t="s">
        <v>84</v>
      </c>
      <c r="AY182" s="15" t="s">
        <v>193</v>
      </c>
      <c r="BE182" s="156">
        <f>IF(N182="základní",J182,0)</f>
        <v>0</v>
      </c>
      <c r="BF182" s="156">
        <f>IF(N182="snížená",J182,0)</f>
        <v>0</v>
      </c>
      <c r="BG182" s="156">
        <f>IF(N182="zákl. přenesená",J182,0)</f>
        <v>0</v>
      </c>
      <c r="BH182" s="156">
        <f>IF(N182="sníž. přenesená",J182,0)</f>
        <v>0</v>
      </c>
      <c r="BI182" s="156">
        <f>IF(N182="nulová",J182,0)</f>
        <v>0</v>
      </c>
      <c r="BJ182" s="15" t="s">
        <v>82</v>
      </c>
      <c r="BK182" s="156">
        <f>ROUND(I182*H182,2)</f>
        <v>0</v>
      </c>
      <c r="BL182" s="15" t="s">
        <v>192</v>
      </c>
      <c r="BM182" s="155" t="s">
        <v>231</v>
      </c>
    </row>
    <row r="183" spans="2:65" s="12" customFormat="1" ht="11.25">
      <c r="B183" s="165"/>
      <c r="D183" s="166" t="s">
        <v>224</v>
      </c>
      <c r="E183" s="167" t="s">
        <v>1</v>
      </c>
      <c r="F183" s="168" t="s">
        <v>899</v>
      </c>
      <c r="H183" s="169">
        <v>7.5520000000000014</v>
      </c>
      <c r="I183" s="170"/>
      <c r="L183" s="165"/>
      <c r="M183" s="171"/>
      <c r="T183" s="172"/>
      <c r="AT183" s="167" t="s">
        <v>224</v>
      </c>
      <c r="AU183" s="167" t="s">
        <v>84</v>
      </c>
      <c r="AV183" s="12" t="s">
        <v>84</v>
      </c>
      <c r="AW183" s="12" t="s">
        <v>226</v>
      </c>
      <c r="AX183" s="12" t="s">
        <v>74</v>
      </c>
      <c r="AY183" s="167" t="s">
        <v>193</v>
      </c>
    </row>
    <row r="184" spans="2:65" s="13" customFormat="1" ht="11.25">
      <c r="B184" s="173"/>
      <c r="D184" s="166" t="s">
        <v>224</v>
      </c>
      <c r="E184" s="174" t="s">
        <v>1</v>
      </c>
      <c r="F184" s="175" t="s">
        <v>227</v>
      </c>
      <c r="H184" s="176">
        <v>7.5520000000000014</v>
      </c>
      <c r="I184" s="177"/>
      <c r="L184" s="173"/>
      <c r="M184" s="178"/>
      <c r="T184" s="179"/>
      <c r="AT184" s="174" t="s">
        <v>224</v>
      </c>
      <c r="AU184" s="174" t="s">
        <v>84</v>
      </c>
      <c r="AV184" s="13" t="s">
        <v>192</v>
      </c>
      <c r="AW184" s="13" t="s">
        <v>226</v>
      </c>
      <c r="AX184" s="13" t="s">
        <v>82</v>
      </c>
      <c r="AY184" s="174" t="s">
        <v>193</v>
      </c>
    </row>
    <row r="185" spans="2:65" s="11" customFormat="1" ht="25.9" customHeight="1">
      <c r="B185" s="131"/>
      <c r="D185" s="132" t="s">
        <v>73</v>
      </c>
      <c r="E185" s="133" t="s">
        <v>144</v>
      </c>
      <c r="F185" s="133" t="s">
        <v>145</v>
      </c>
      <c r="I185" s="134"/>
      <c r="J185" s="135">
        <f>BK185</f>
        <v>0</v>
      </c>
      <c r="L185" s="131"/>
      <c r="M185" s="136"/>
      <c r="P185" s="137">
        <f>P186+P188</f>
        <v>0</v>
      </c>
      <c r="R185" s="137">
        <f>R186+R188</f>
        <v>0</v>
      </c>
      <c r="T185" s="138">
        <f>T186+T188</f>
        <v>0</v>
      </c>
      <c r="AR185" s="132" t="s">
        <v>211</v>
      </c>
      <c r="AT185" s="139" t="s">
        <v>73</v>
      </c>
      <c r="AU185" s="139" t="s">
        <v>74</v>
      </c>
      <c r="AY185" s="132" t="s">
        <v>193</v>
      </c>
      <c r="BK185" s="140">
        <f>BK186+BK188</f>
        <v>0</v>
      </c>
    </row>
    <row r="186" spans="2:65" s="11" customFormat="1" ht="22.9" customHeight="1">
      <c r="B186" s="131"/>
      <c r="D186" s="132" t="s">
        <v>73</v>
      </c>
      <c r="E186" s="141" t="s">
        <v>335</v>
      </c>
      <c r="F186" s="141" t="s">
        <v>336</v>
      </c>
      <c r="I186" s="134"/>
      <c r="J186" s="142">
        <f>BK186</f>
        <v>0</v>
      </c>
      <c r="L186" s="131"/>
      <c r="M186" s="136"/>
      <c r="P186" s="137">
        <f>P187</f>
        <v>0</v>
      </c>
      <c r="R186" s="137">
        <f>R187</f>
        <v>0</v>
      </c>
      <c r="T186" s="138">
        <f>T187</f>
        <v>0</v>
      </c>
      <c r="AR186" s="132" t="s">
        <v>211</v>
      </c>
      <c r="AT186" s="139" t="s">
        <v>73</v>
      </c>
      <c r="AU186" s="139" t="s">
        <v>82</v>
      </c>
      <c r="AY186" s="132" t="s">
        <v>193</v>
      </c>
      <c r="BK186" s="140">
        <f>BK187</f>
        <v>0</v>
      </c>
    </row>
    <row r="187" spans="2:65" s="1" customFormat="1" ht="16.5" customHeight="1">
      <c r="B187" s="114"/>
      <c r="C187" s="157" t="s">
        <v>269</v>
      </c>
      <c r="D187" s="157" t="s">
        <v>207</v>
      </c>
      <c r="E187" s="158" t="s">
        <v>900</v>
      </c>
      <c r="F187" s="159" t="s">
        <v>336</v>
      </c>
      <c r="G187" s="160" t="s">
        <v>210</v>
      </c>
      <c r="H187" s="161">
        <v>1</v>
      </c>
      <c r="I187" s="162"/>
      <c r="J187" s="163">
        <f>ROUND(I187*H187,2)</f>
        <v>0</v>
      </c>
      <c r="K187" s="159" t="s">
        <v>1</v>
      </c>
      <c r="L187" s="30"/>
      <c r="M187" s="164" t="s">
        <v>1</v>
      </c>
      <c r="N187" s="113" t="s">
        <v>39</v>
      </c>
      <c r="P187" s="153">
        <f>O187*H187</f>
        <v>0</v>
      </c>
      <c r="Q187" s="153">
        <v>0</v>
      </c>
      <c r="R187" s="153">
        <f>Q187*H187</f>
        <v>0</v>
      </c>
      <c r="S187" s="153">
        <v>0</v>
      </c>
      <c r="T187" s="154">
        <f>S187*H187</f>
        <v>0</v>
      </c>
      <c r="AR187" s="155" t="s">
        <v>192</v>
      </c>
      <c r="AT187" s="155" t="s">
        <v>207</v>
      </c>
      <c r="AU187" s="155" t="s">
        <v>84</v>
      </c>
      <c r="AY187" s="15" t="s">
        <v>193</v>
      </c>
      <c r="BE187" s="156">
        <f>IF(N187="základní",J187,0)</f>
        <v>0</v>
      </c>
      <c r="BF187" s="156">
        <f>IF(N187="snížená",J187,0)</f>
        <v>0</v>
      </c>
      <c r="BG187" s="156">
        <f>IF(N187="zákl. přenesená",J187,0)</f>
        <v>0</v>
      </c>
      <c r="BH187" s="156">
        <f>IF(N187="sníž. přenesená",J187,0)</f>
        <v>0</v>
      </c>
      <c r="BI187" s="156">
        <f>IF(N187="nulová",J187,0)</f>
        <v>0</v>
      </c>
      <c r="BJ187" s="15" t="s">
        <v>82</v>
      </c>
      <c r="BK187" s="156">
        <f>ROUND(I187*H187,2)</f>
        <v>0</v>
      </c>
      <c r="BL187" s="15" t="s">
        <v>192</v>
      </c>
      <c r="BM187" s="155" t="s">
        <v>274</v>
      </c>
    </row>
    <row r="188" spans="2:65" s="11" customFormat="1" ht="22.9" customHeight="1">
      <c r="B188" s="131"/>
      <c r="D188" s="132" t="s">
        <v>73</v>
      </c>
      <c r="E188" s="141" t="s">
        <v>341</v>
      </c>
      <c r="F188" s="141" t="s">
        <v>342</v>
      </c>
      <c r="I188" s="134"/>
      <c r="J188" s="142">
        <f>BK188</f>
        <v>0</v>
      </c>
      <c r="L188" s="131"/>
      <c r="M188" s="136"/>
      <c r="P188" s="137">
        <f>P189</f>
        <v>0</v>
      </c>
      <c r="R188" s="137">
        <f>R189</f>
        <v>0</v>
      </c>
      <c r="T188" s="138">
        <f>T189</f>
        <v>0</v>
      </c>
      <c r="AR188" s="132" t="s">
        <v>211</v>
      </c>
      <c r="AT188" s="139" t="s">
        <v>73</v>
      </c>
      <c r="AU188" s="139" t="s">
        <v>82</v>
      </c>
      <c r="AY188" s="132" t="s">
        <v>193</v>
      </c>
      <c r="BK188" s="140">
        <f>BK189</f>
        <v>0</v>
      </c>
    </row>
    <row r="189" spans="2:65" s="1" customFormat="1" ht="16.5" customHeight="1">
      <c r="B189" s="114"/>
      <c r="C189" s="157" t="s">
        <v>240</v>
      </c>
      <c r="D189" s="157" t="s">
        <v>207</v>
      </c>
      <c r="E189" s="158" t="s">
        <v>901</v>
      </c>
      <c r="F189" s="159" t="s">
        <v>342</v>
      </c>
      <c r="G189" s="160" t="s">
        <v>210</v>
      </c>
      <c r="H189" s="161">
        <v>1</v>
      </c>
      <c r="I189" s="162"/>
      <c r="J189" s="163">
        <f>ROUND(I189*H189,2)</f>
        <v>0</v>
      </c>
      <c r="K189" s="159" t="s">
        <v>1</v>
      </c>
      <c r="L189" s="30"/>
      <c r="M189" s="183" t="s">
        <v>1</v>
      </c>
      <c r="N189" s="184" t="s">
        <v>39</v>
      </c>
      <c r="O189" s="185"/>
      <c r="P189" s="186">
        <f>O189*H189</f>
        <v>0</v>
      </c>
      <c r="Q189" s="186">
        <v>0</v>
      </c>
      <c r="R189" s="186">
        <f>Q189*H189</f>
        <v>0</v>
      </c>
      <c r="S189" s="186">
        <v>0</v>
      </c>
      <c r="T189" s="187">
        <f>S189*H189</f>
        <v>0</v>
      </c>
      <c r="AR189" s="155" t="s">
        <v>192</v>
      </c>
      <c r="AT189" s="155" t="s">
        <v>207</v>
      </c>
      <c r="AU189" s="155" t="s">
        <v>84</v>
      </c>
      <c r="AY189" s="15" t="s">
        <v>193</v>
      </c>
      <c r="BE189" s="156">
        <f>IF(N189="základní",J189,0)</f>
        <v>0</v>
      </c>
      <c r="BF189" s="156">
        <f>IF(N189="snížená",J189,0)</f>
        <v>0</v>
      </c>
      <c r="BG189" s="156">
        <f>IF(N189="zákl. přenesená",J189,0)</f>
        <v>0</v>
      </c>
      <c r="BH189" s="156">
        <f>IF(N189="sníž. přenesená",J189,0)</f>
        <v>0</v>
      </c>
      <c r="BI189" s="156">
        <f>IF(N189="nulová",J189,0)</f>
        <v>0</v>
      </c>
      <c r="BJ189" s="15" t="s">
        <v>82</v>
      </c>
      <c r="BK189" s="156">
        <f>ROUND(I189*H189,2)</f>
        <v>0</v>
      </c>
      <c r="BL189" s="15" t="s">
        <v>192</v>
      </c>
      <c r="BM189" s="155" t="s">
        <v>278</v>
      </c>
    </row>
    <row r="190" spans="2:65" s="1" customFormat="1" ht="6.95" customHeight="1">
      <c r="B190" s="42"/>
      <c r="C190" s="43"/>
      <c r="D190" s="43"/>
      <c r="E190" s="43"/>
      <c r="F190" s="43"/>
      <c r="G190" s="43"/>
      <c r="H190" s="43"/>
      <c r="I190" s="43"/>
      <c r="J190" s="43"/>
      <c r="K190" s="43"/>
      <c r="L190" s="30"/>
    </row>
  </sheetData>
  <autoFilter ref="C135:K189" xr:uid="{00000000-0009-0000-0000-000008000000}"/>
  <mergeCells count="14">
    <mergeCell ref="D114:F114"/>
    <mergeCell ref="E126:H126"/>
    <mergeCell ref="E128:H128"/>
    <mergeCell ref="L2:V2"/>
    <mergeCell ref="E87:H87"/>
    <mergeCell ref="D110:F110"/>
    <mergeCell ref="D111:F111"/>
    <mergeCell ref="D112:F112"/>
    <mergeCell ref="D113:F113"/>
    <mergeCell ref="E7:H7"/>
    <mergeCell ref="E9:H9"/>
    <mergeCell ref="E18:H18"/>
    <mergeCell ref="E27:H27"/>
    <mergeCell ref="E85:H85"/>
  </mergeCells>
  <hyperlinks>
    <hyperlink ref="F179" r:id="rId1" xr:uid="{00000000-0004-0000-08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23</vt:i4>
      </vt:variant>
      <vt:variant>
        <vt:lpstr>Pojmenované oblasti</vt:lpstr>
      </vt:variant>
      <vt:variant>
        <vt:i4>46</vt:i4>
      </vt:variant>
    </vt:vector>
  </HeadingPairs>
  <TitlesOfParts>
    <vt:vector size="69" baseType="lpstr">
      <vt:lpstr>Rekapitulace stavby</vt:lpstr>
      <vt:lpstr>PS 001.1 -  Střídavá část...</vt:lpstr>
      <vt:lpstr>PS 001.2 - Trakční techno...</vt:lpstr>
      <vt:lpstr>PS 001.3 - Vlastní spotřeba</vt:lpstr>
      <vt:lpstr>PS 001.4 - LPH</vt:lpstr>
      <vt:lpstr>PS 001.5 - Uzemnění a hro...</vt:lpstr>
      <vt:lpstr>PS 001.6 - Stavební elekt...</vt:lpstr>
      <vt:lpstr>PS 001.7 - Dálkové ovládání</vt:lpstr>
      <vt:lpstr>PS 001.8 - Kontejner</vt:lpstr>
      <vt:lpstr>SO 001 - Příprava území</vt:lpstr>
      <vt:lpstr>SO 101 - Zpevněné plochy ...</vt:lpstr>
      <vt:lpstr>SO 651 - Trolejové vedení...</vt:lpstr>
      <vt:lpstr>SO 652 - Trolejové vedení...</vt:lpstr>
      <vt:lpstr>SO 653 - Trolejové vedení...</vt:lpstr>
      <vt:lpstr>SO 654 - Trolejové vedení...</vt:lpstr>
      <vt:lpstr>SO 655-red - Trolejové ve...</vt:lpstr>
      <vt:lpstr>SO 661 - Trakční kabelové...</vt:lpstr>
      <vt:lpstr>SO 662 - Trakční kabelové...</vt:lpstr>
      <vt:lpstr>SO 664B - Trakční kabelov...</vt:lpstr>
      <vt:lpstr>SO 664A - Trakční kabelov...</vt:lpstr>
      <vt:lpstr>SO 665 - Trakční kabelové...</vt:lpstr>
      <vt:lpstr>F09 - DIO</vt:lpstr>
      <vt:lpstr>VRN - Vedlejší rozpočtové...</vt:lpstr>
      <vt:lpstr>'F09 - DIO'!Názvy_tisku</vt:lpstr>
      <vt:lpstr>'PS 001.1 -  Střídavá část...'!Názvy_tisku</vt:lpstr>
      <vt:lpstr>'PS 001.2 - Trakční techno...'!Názvy_tisku</vt:lpstr>
      <vt:lpstr>'PS 001.3 - Vlastní spotřeba'!Názvy_tisku</vt:lpstr>
      <vt:lpstr>'PS 001.4 - LPH'!Názvy_tisku</vt:lpstr>
      <vt:lpstr>'PS 001.5 - Uzemnění a hro...'!Názvy_tisku</vt:lpstr>
      <vt:lpstr>'PS 001.6 - Stavební elekt...'!Názvy_tisku</vt:lpstr>
      <vt:lpstr>'PS 001.7 - Dálkové ovládání'!Názvy_tisku</vt:lpstr>
      <vt:lpstr>'PS 001.8 - Kontejner'!Názvy_tisku</vt:lpstr>
      <vt:lpstr>'Rekapitulace stavby'!Názvy_tisku</vt:lpstr>
      <vt:lpstr>'SO 001 - Příprava území'!Názvy_tisku</vt:lpstr>
      <vt:lpstr>'SO 101 - Zpevněné plochy ...'!Názvy_tisku</vt:lpstr>
      <vt:lpstr>'SO 651 - Trolejové vedení...'!Názvy_tisku</vt:lpstr>
      <vt:lpstr>'SO 652 - Trolejové vedení...'!Názvy_tisku</vt:lpstr>
      <vt:lpstr>'SO 653 - Trolejové vedení...'!Názvy_tisku</vt:lpstr>
      <vt:lpstr>'SO 654 - Trolejové vedení...'!Názvy_tisku</vt:lpstr>
      <vt:lpstr>'SO 655-red - Trolejové ve...'!Názvy_tisku</vt:lpstr>
      <vt:lpstr>'SO 661 - Trakční kabelové...'!Názvy_tisku</vt:lpstr>
      <vt:lpstr>'SO 662 - Trakční kabelové...'!Názvy_tisku</vt:lpstr>
      <vt:lpstr>'SO 664A - Trakční kabelov...'!Názvy_tisku</vt:lpstr>
      <vt:lpstr>'SO 664B - Trakční kabelov...'!Názvy_tisku</vt:lpstr>
      <vt:lpstr>'SO 665 - Trakční kabelové...'!Názvy_tisku</vt:lpstr>
      <vt:lpstr>'VRN - Vedlejší rozpočtové...'!Názvy_tisku</vt:lpstr>
      <vt:lpstr>'F09 - DIO'!Oblast_tisku</vt:lpstr>
      <vt:lpstr>'PS 001.1 -  Střídavá část...'!Oblast_tisku</vt:lpstr>
      <vt:lpstr>'PS 001.2 - Trakční techno...'!Oblast_tisku</vt:lpstr>
      <vt:lpstr>'PS 001.3 - Vlastní spotřeba'!Oblast_tisku</vt:lpstr>
      <vt:lpstr>'PS 001.4 - LPH'!Oblast_tisku</vt:lpstr>
      <vt:lpstr>'PS 001.5 - Uzemnění a hro...'!Oblast_tisku</vt:lpstr>
      <vt:lpstr>'PS 001.6 - Stavební elekt...'!Oblast_tisku</vt:lpstr>
      <vt:lpstr>'PS 001.7 - Dálkové ovládání'!Oblast_tisku</vt:lpstr>
      <vt:lpstr>'PS 001.8 - Kontejner'!Oblast_tisku</vt:lpstr>
      <vt:lpstr>'Rekapitulace stavby'!Oblast_tisku</vt:lpstr>
      <vt:lpstr>'SO 001 - Příprava území'!Oblast_tisku</vt:lpstr>
      <vt:lpstr>'SO 101 - Zpevněné plochy ...'!Oblast_tisku</vt:lpstr>
      <vt:lpstr>'SO 651 - Trolejové vedení...'!Oblast_tisku</vt:lpstr>
      <vt:lpstr>'SO 652 - Trolejové vedení...'!Oblast_tisku</vt:lpstr>
      <vt:lpstr>'SO 653 - Trolejové vedení...'!Oblast_tisku</vt:lpstr>
      <vt:lpstr>'SO 654 - Trolejové vedení...'!Oblast_tisku</vt:lpstr>
      <vt:lpstr>'SO 655-red - Trolejové ve...'!Oblast_tisku</vt:lpstr>
      <vt:lpstr>'SO 661 - Trakční kabelové...'!Oblast_tisku</vt:lpstr>
      <vt:lpstr>'SO 662 - Trakční kabelové...'!Oblast_tisku</vt:lpstr>
      <vt:lpstr>'SO 664A - Trakční kabelov...'!Oblast_tisku</vt:lpstr>
      <vt:lpstr>'SO 664B - Trakční kabelov...'!Oblast_tisku</vt:lpstr>
      <vt:lpstr>'SO 665 - Trakční kabelové...'!Oblast_tisku</vt:lpstr>
      <vt:lpstr>'VRN - Vedlejší rozpočtové...'!Oblast_tisku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GICHKINA, Iuliia (ELEKTROLINE)</dc:creator>
  <cp:lastModifiedBy>KERN, Jakub (ELEKTROLINE)</cp:lastModifiedBy>
  <dcterms:created xsi:type="dcterms:W3CDTF">2024-09-02T11:14:25Z</dcterms:created>
  <dcterms:modified xsi:type="dcterms:W3CDTF">2024-10-01T06:43:49Z</dcterms:modified>
</cp:coreProperties>
</file>